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l Plans\Course Command Centre\Business Applications of Hypothesis Testing and Confidence Interval\Assignments\"/>
    </mc:Choice>
  </mc:AlternateContent>
  <xr:revisionPtr revIDLastSave="0" documentId="13_ncr:1_{91222B0D-01E9-4BBF-BDDC-D364969F99BF}" xr6:coauthVersionLast="46" xr6:coauthVersionMax="46" xr10:uidLastSave="{00000000-0000-0000-0000-000000000000}"/>
  <bookViews>
    <workbookView xWindow="-108" yWindow="-108" windowWidth="23256" windowHeight="13176" activeTab="3" xr2:uid="{9D83034D-037B-45B6-BF8E-413F58148C69}"/>
  </bookViews>
  <sheets>
    <sheet name="Sales Dataset" sheetId="1" r:id="rId1"/>
    <sheet name="Question 1&amp;2" sheetId="2" r:id="rId2"/>
    <sheet name="Question 3" sheetId="3" r:id="rId3"/>
    <sheet name="Question 4 " sheetId="4" r:id="rId4"/>
    <sheet name="Question 5,6&amp;7" sheetId="5" r:id="rId5"/>
    <sheet name="Question 8" sheetId="6" r:id="rId6"/>
    <sheet name="Question 10,11&amp;1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26" i="4"/>
  <c r="C14" i="4"/>
  <c r="C13" i="4"/>
  <c r="I45" i="8"/>
  <c r="I43" i="8"/>
  <c r="I41" i="8"/>
  <c r="I27" i="8"/>
  <c r="I26" i="8"/>
  <c r="I23" i="8"/>
  <c r="I21" i="8"/>
  <c r="I20" i="8"/>
  <c r="I19" i="8"/>
  <c r="I12" i="8"/>
  <c r="E101" i="8"/>
  <c r="F101" i="8" s="1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C24" i="6"/>
  <c r="C22" i="6"/>
  <c r="C20" i="6"/>
  <c r="C19" i="6"/>
  <c r="C18" i="6"/>
  <c r="C15" i="6"/>
  <c r="C13" i="6"/>
  <c r="C12" i="6"/>
  <c r="C11" i="6"/>
  <c r="C8" i="6"/>
  <c r="C38" i="5"/>
  <c r="C37" i="5"/>
  <c r="C34" i="5"/>
  <c r="C17" i="5"/>
  <c r="C16" i="5"/>
  <c r="C13" i="5"/>
  <c r="C12" i="5"/>
  <c r="C10" i="5"/>
  <c r="C17" i="4"/>
  <c r="C22" i="4" s="1"/>
  <c r="C18" i="3"/>
  <c r="C17" i="3"/>
  <c r="C16" i="3"/>
  <c r="C13" i="3"/>
  <c r="C12" i="3"/>
  <c r="C11" i="3"/>
  <c r="C27" i="2"/>
  <c r="C25" i="2"/>
  <c r="C24" i="2"/>
  <c r="C11" i="2"/>
  <c r="C8" i="2"/>
  <c r="C7" i="2"/>
</calcChain>
</file>

<file path=xl/sharedStrings.xml><?xml version="1.0" encoding="utf-8"?>
<sst xmlns="http://schemas.openxmlformats.org/spreadsheetml/2006/main" count="92" uniqueCount="61">
  <si>
    <t>Store ID</t>
  </si>
  <si>
    <t>Grocery Sales</t>
  </si>
  <si>
    <t>Clothing Sales</t>
  </si>
  <si>
    <t>Toy Sales</t>
  </si>
  <si>
    <t>Total Sales</t>
  </si>
  <si>
    <t>Question 1</t>
  </si>
  <si>
    <t>Average Grocery Sales</t>
  </si>
  <si>
    <t>Sample Size</t>
  </si>
  <si>
    <r>
      <t>|t</t>
    </r>
    <r>
      <rPr>
        <b/>
        <vertAlign val="subscript"/>
        <sz val="9"/>
        <color rgb="FF002060"/>
        <rFont val="Arial"/>
        <family val="2"/>
      </rPr>
      <t>α/2</t>
    </r>
    <r>
      <rPr>
        <b/>
        <sz val="9"/>
        <color rgb="FF002060"/>
        <rFont val="Arial"/>
        <family val="2"/>
      </rPr>
      <t>|</t>
    </r>
  </si>
  <si>
    <t>Significance level, α</t>
  </si>
  <si>
    <t>Question 2</t>
  </si>
  <si>
    <r>
      <t>non-rounded |t</t>
    </r>
    <r>
      <rPr>
        <b/>
        <vertAlign val="subscript"/>
        <sz val="9"/>
        <color rgb="FF002060"/>
        <rFont val="Arial"/>
        <family val="2"/>
      </rPr>
      <t>α/2</t>
    </r>
    <r>
      <rPr>
        <b/>
        <sz val="9"/>
        <color rgb="FF002060"/>
        <rFont val="Arial"/>
        <family val="2"/>
      </rPr>
      <t>|</t>
    </r>
  </si>
  <si>
    <t>Standard Dev</t>
  </si>
  <si>
    <t>Margin of error</t>
  </si>
  <si>
    <t>Question 3</t>
  </si>
  <si>
    <t>Std dev-Grocery Sales</t>
  </si>
  <si>
    <t>Standard deviations :</t>
  </si>
  <si>
    <t>Std dev-Clothing Sales</t>
  </si>
  <si>
    <t>Std dev-Toy Sales</t>
  </si>
  <si>
    <t>Margin of Error :</t>
  </si>
  <si>
    <t>Question 4</t>
  </si>
  <si>
    <t>Sample size</t>
  </si>
  <si>
    <t>M.O.E - Toy Sales</t>
  </si>
  <si>
    <t>n</t>
  </si>
  <si>
    <r>
      <t>|z</t>
    </r>
    <r>
      <rPr>
        <b/>
        <vertAlign val="subscript"/>
        <sz val="9"/>
        <color rgb="FF002060"/>
        <rFont val="Arial"/>
        <family val="2"/>
      </rPr>
      <t>α/2</t>
    </r>
    <r>
      <rPr>
        <b/>
        <sz val="9"/>
        <color rgb="FF002060"/>
        <rFont val="Arial"/>
        <family val="2"/>
      </rPr>
      <t>|</t>
    </r>
  </si>
  <si>
    <t>Additional Datapoints Required</t>
  </si>
  <si>
    <t>Question 5</t>
  </si>
  <si>
    <t>α</t>
  </si>
  <si>
    <t>Std Dev of Toy sales</t>
  </si>
  <si>
    <t>Sample Mean</t>
  </si>
  <si>
    <t>Confidence Interval :</t>
  </si>
  <si>
    <t>Lower Limit</t>
  </si>
  <si>
    <t>Upper Limit</t>
  </si>
  <si>
    <t>~ 9156</t>
  </si>
  <si>
    <t>~ 10526</t>
  </si>
  <si>
    <t>Question 6</t>
  </si>
  <si>
    <t>Solution : Narrower; the M.O.E for the 90% confidence interval is smaller, leading to a narrower range.</t>
  </si>
  <si>
    <t>Question 7</t>
  </si>
  <si>
    <t>Margin of Error</t>
  </si>
  <si>
    <t>95% Confidence Interval :</t>
  </si>
  <si>
    <t>90% Confidence Interval</t>
  </si>
  <si>
    <t>~ 9268</t>
  </si>
  <si>
    <t>~ 10414</t>
  </si>
  <si>
    <t>Question 8</t>
  </si>
  <si>
    <t>No of Stores within 95% C.I of average toy sales</t>
  </si>
  <si>
    <t>Sample Mean of Toy sales</t>
  </si>
  <si>
    <t>90% Confidence Interval :</t>
  </si>
  <si>
    <t>No of Stores within 90% C.I of average toy sales</t>
  </si>
  <si>
    <t>Difference</t>
  </si>
  <si>
    <t>Avg Prop of Grocery Sales</t>
  </si>
  <si>
    <t>Question 10</t>
  </si>
  <si>
    <t>p̂</t>
  </si>
  <si>
    <t>Question 11</t>
  </si>
  <si>
    <t>(1-p̂)</t>
  </si>
  <si>
    <t>Question 12</t>
  </si>
  <si>
    <t>Additional Points</t>
  </si>
  <si>
    <t xml:space="preserve">Mean of Clothing Sales       </t>
  </si>
  <si>
    <t xml:space="preserve">Std Dev of Clothing Sales </t>
  </si>
  <si>
    <t>M.O.E - Clothing Sales</t>
  </si>
  <si>
    <t>~ 886</t>
  </si>
  <si>
    <t>&gt;&gt; to get to closest as possible.Obtained through trial 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</si>
</sst>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000000"/>
    <numFmt numFmtId="168" formatCode="0.000"/>
  </numFmts>
  <fonts count="9" x14ac:knownFonts="1"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8"/>
      <color rgb="FF002060"/>
      <name val="Arial"/>
      <family val="2"/>
    </font>
    <font>
      <i/>
      <sz val="9"/>
      <color theme="1"/>
      <name val="Arial"/>
      <family val="2"/>
    </font>
    <font>
      <i/>
      <sz val="9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2060"/>
      </top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2" fontId="0" fillId="3" borderId="0" xfId="0" applyNumberFormat="1" applyFill="1"/>
    <xf numFmtId="0" fontId="0" fillId="3" borderId="0" xfId="0" quotePrefix="1" applyFill="1"/>
    <xf numFmtId="164" fontId="0" fillId="3" borderId="0" xfId="0" applyNumberFormat="1" applyFill="1"/>
    <xf numFmtId="165" fontId="0" fillId="3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164" fontId="2" fillId="4" borderId="0" xfId="0" applyNumberFormat="1" applyFont="1" applyFill="1"/>
    <xf numFmtId="0" fontId="3" fillId="3" borderId="1" xfId="0" applyFont="1" applyFill="1" applyBorder="1"/>
    <xf numFmtId="0" fontId="0" fillId="3" borderId="1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3" fillId="3" borderId="2" xfId="0" applyFont="1" applyFill="1" applyBorder="1"/>
    <xf numFmtId="0" fontId="0" fillId="3" borderId="2" xfId="0" applyFill="1" applyBorder="1"/>
    <xf numFmtId="166" fontId="0" fillId="3" borderId="0" xfId="0" applyNumberFormat="1" applyFill="1"/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3" borderId="0" xfId="0" applyNumberFormat="1" applyFont="1" applyFill="1" applyBorder="1"/>
    <xf numFmtId="0" fontId="3" fillId="4" borderId="0" xfId="0" applyFont="1" applyFill="1" applyBorder="1"/>
    <xf numFmtId="2" fontId="2" fillId="4" borderId="0" xfId="0" applyNumberFormat="1" applyFont="1" applyFill="1" applyBorder="1"/>
    <xf numFmtId="0" fontId="3" fillId="5" borderId="1" xfId="0" applyFont="1" applyFill="1" applyBorder="1"/>
    <xf numFmtId="0" fontId="0" fillId="5" borderId="1" xfId="0" applyFill="1" applyBorder="1"/>
    <xf numFmtId="168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0" fontId="2" fillId="4" borderId="0" xfId="0" applyFont="1" applyFill="1"/>
    <xf numFmtId="2" fontId="0" fillId="3" borderId="1" xfId="0" applyNumberFormat="1" applyFill="1" applyBorder="1"/>
    <xf numFmtId="1" fontId="2" fillId="6" borderId="0" xfId="0" applyNumberFormat="1" applyFont="1" applyFill="1"/>
    <xf numFmtId="0" fontId="3" fillId="6" borderId="0" xfId="0" applyFont="1" applyFill="1"/>
    <xf numFmtId="0" fontId="0" fillId="6" borderId="0" xfId="0" applyFill="1"/>
    <xf numFmtId="2" fontId="0" fillId="6" borderId="0" xfId="0" applyNumberFormat="1" applyFill="1"/>
    <xf numFmtId="0" fontId="2" fillId="4" borderId="0" xfId="0" applyNumberFormat="1" applyFont="1" applyFill="1"/>
    <xf numFmtId="1" fontId="2" fillId="4" borderId="0" xfId="0" applyNumberFormat="1" applyFont="1" applyFill="1"/>
    <xf numFmtId="0" fontId="4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0" fillId="5" borderId="0" xfId="0" applyFill="1"/>
    <xf numFmtId="2" fontId="0" fillId="5" borderId="0" xfId="0" applyNumberFormat="1" applyFill="1"/>
    <xf numFmtId="0" fontId="2" fillId="5" borderId="0" xfId="0" applyFont="1" applyFill="1"/>
    <xf numFmtId="0" fontId="2" fillId="3" borderId="0" xfId="0" applyFont="1" applyFill="1" applyBorder="1"/>
    <xf numFmtId="0" fontId="2" fillId="3" borderId="2" xfId="0" applyFont="1" applyFill="1" applyBorder="1"/>
    <xf numFmtId="0" fontId="3" fillId="7" borderId="0" xfId="0" applyFont="1" applyFill="1"/>
    <xf numFmtId="0" fontId="2" fillId="7" borderId="0" xfId="0" applyFont="1" applyFill="1"/>
    <xf numFmtId="0" fontId="3" fillId="3" borderId="0" xfId="0" quotePrefix="1" applyFont="1" applyFill="1"/>
    <xf numFmtId="0" fontId="4" fillId="3" borderId="0" xfId="0" quotePrefix="1" applyFont="1" applyFill="1"/>
    <xf numFmtId="0" fontId="6" fillId="4" borderId="0" xfId="0" applyFont="1" applyFill="1"/>
    <xf numFmtId="2" fontId="2" fillId="4" borderId="0" xfId="0" applyNumberFormat="1" applyFont="1" applyFill="1"/>
    <xf numFmtId="0" fontId="7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3</xdr:row>
      <xdr:rowOff>45720</xdr:rowOff>
    </xdr:from>
    <xdr:to>
      <xdr:col>9</xdr:col>
      <xdr:colOff>332614</xdr:colOff>
      <xdr:row>5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D4121-58E4-4B32-B173-40512EB8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480060"/>
          <a:ext cx="6885814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17</xdr:row>
      <xdr:rowOff>114300</xdr:rowOff>
    </xdr:from>
    <xdr:to>
      <xdr:col>9</xdr:col>
      <xdr:colOff>530750</xdr:colOff>
      <xdr:row>20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2DA601-A38C-431D-95C9-CCE46E2E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2781300"/>
          <a:ext cx="7053470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</xdr:colOff>
      <xdr:row>2</xdr:row>
      <xdr:rowOff>91440</xdr:rowOff>
    </xdr:from>
    <xdr:to>
      <xdr:col>14</xdr:col>
      <xdr:colOff>247326</xdr:colOff>
      <xdr:row>5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DF0562-827E-4E0F-8046-9C2FC40E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79" y="434340"/>
          <a:ext cx="8172127" cy="388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2</xdr:row>
      <xdr:rowOff>99060</xdr:rowOff>
    </xdr:from>
    <xdr:to>
      <xdr:col>10</xdr:col>
      <xdr:colOff>167877</xdr:colOff>
      <xdr:row>10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F14D80-16DA-4071-A0D0-CACEB5F9F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449580"/>
          <a:ext cx="6035277" cy="1249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172716</xdr:colOff>
      <xdr:row>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A21B7-6A20-49B2-B310-75769700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7680"/>
          <a:ext cx="4645656" cy="44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21</xdr:row>
      <xdr:rowOff>0</xdr:rowOff>
    </xdr:from>
    <xdr:to>
      <xdr:col>12</xdr:col>
      <xdr:colOff>157858</xdr:colOff>
      <xdr:row>22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1373E-75A1-422F-981F-A9F26CAF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299" y="3322320"/>
          <a:ext cx="6825359" cy="2895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15</xdr:col>
      <xdr:colOff>478016</xdr:colOff>
      <xdr:row>31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DDDFE-40D2-4A74-8472-A1446724C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587240"/>
          <a:ext cx="8456156" cy="327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533734</xdr:colOff>
      <xdr:row>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F5CEE6-7E67-4E1F-AA1C-529A12782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87680"/>
          <a:ext cx="4861894" cy="5638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17</xdr:col>
      <xdr:colOff>277913</xdr:colOff>
      <xdr:row>10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366FF-58FC-4F5F-AA30-72636BDB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502920"/>
          <a:ext cx="6693953" cy="1120140"/>
        </a:xfrm>
        <a:prstGeom prst="rect">
          <a:avLst/>
        </a:prstGeom>
      </xdr:spPr>
    </xdr:pic>
    <xdr:clientData/>
  </xdr:twoCellAnchor>
  <xdr:twoCellAnchor editAs="oneCell">
    <xdr:from>
      <xdr:col>6</xdr:col>
      <xdr:colOff>640079</xdr:colOff>
      <xdr:row>15</xdr:row>
      <xdr:rowOff>83820</xdr:rowOff>
    </xdr:from>
    <xdr:to>
      <xdr:col>14</xdr:col>
      <xdr:colOff>301758</xdr:colOff>
      <xdr:row>16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222B3-0B45-4060-A966-AE6E8E661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599" y="2453640"/>
          <a:ext cx="5071879" cy="198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13</xdr:col>
      <xdr:colOff>416615</xdr:colOff>
      <xdr:row>36</xdr:row>
      <xdr:rowOff>104667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C718ED-CFE3-4155-A107-BACFEF74E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2600" y="4892040"/>
          <a:ext cx="4638095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677B-B9D8-49AA-87DF-EAF6285190AE}">
  <dimension ref="A1:M101"/>
  <sheetViews>
    <sheetView workbookViewId="0">
      <selection activeCell="L20" sqref="L20"/>
    </sheetView>
  </sheetViews>
  <sheetFormatPr defaultRowHeight="11.4" x14ac:dyDescent="0.2"/>
  <cols>
    <col min="1" max="1" width="9" style="2"/>
    <col min="2" max="2" width="13.875" style="2" bestFit="1" customWidth="1"/>
    <col min="3" max="3" width="13.375" style="2" customWidth="1"/>
    <col min="4" max="4" width="11.25" style="2" customWidth="1"/>
    <col min="5" max="5" width="10.5" style="2" bestFit="1" customWidth="1"/>
    <col min="6" max="6" width="22.75" style="2" bestFit="1" customWidth="1"/>
    <col min="7" max="7" width="10.5" style="2" customWidth="1"/>
    <col min="8" max="8" width="9" style="2"/>
    <col min="9" max="9" width="11.625" style="2" bestFit="1" customWidth="1"/>
    <col min="10" max="16384" width="9" style="2"/>
  </cols>
  <sheetData>
    <row r="1" spans="1:13" ht="1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">
      <c r="A2" s="2">
        <v>1</v>
      </c>
      <c r="B2" s="2">
        <v>26362</v>
      </c>
      <c r="C2" s="2">
        <v>37135</v>
      </c>
      <c r="D2" s="3">
        <v>5353</v>
      </c>
      <c r="G2" s="4"/>
      <c r="H2" s="5"/>
      <c r="M2" s="6"/>
    </row>
    <row r="3" spans="1:13" x14ac:dyDescent="0.2">
      <c r="A3" s="2">
        <v>2</v>
      </c>
      <c r="B3" s="2">
        <v>29886</v>
      </c>
      <c r="C3" s="2">
        <v>13143</v>
      </c>
      <c r="D3" s="3">
        <v>11010</v>
      </c>
      <c r="G3" s="4"/>
      <c r="H3" s="5"/>
    </row>
    <row r="4" spans="1:13" x14ac:dyDescent="0.2">
      <c r="A4" s="2">
        <v>3</v>
      </c>
      <c r="B4" s="2">
        <v>39791</v>
      </c>
      <c r="C4" s="2">
        <v>43391</v>
      </c>
      <c r="D4" s="3">
        <v>11398</v>
      </c>
      <c r="G4" s="4"/>
      <c r="H4" s="5"/>
    </row>
    <row r="5" spans="1:13" x14ac:dyDescent="0.2">
      <c r="A5" s="2">
        <v>4</v>
      </c>
      <c r="B5" s="2">
        <v>34422</v>
      </c>
      <c r="C5" s="2">
        <v>24379</v>
      </c>
      <c r="D5" s="3">
        <v>11584</v>
      </c>
      <c r="G5" s="4"/>
    </row>
    <row r="6" spans="1:13" x14ac:dyDescent="0.2">
      <c r="A6" s="2">
        <v>5</v>
      </c>
      <c r="B6" s="2">
        <v>34016</v>
      </c>
      <c r="C6" s="2">
        <v>34002</v>
      </c>
      <c r="D6" s="3">
        <v>16174</v>
      </c>
      <c r="G6" s="4"/>
      <c r="I6" s="7"/>
    </row>
    <row r="7" spans="1:13" x14ac:dyDescent="0.2">
      <c r="A7" s="2">
        <v>6</v>
      </c>
      <c r="B7" s="2">
        <v>43502</v>
      </c>
      <c r="C7" s="2">
        <v>7133</v>
      </c>
      <c r="D7" s="3">
        <v>9514</v>
      </c>
      <c r="G7" s="4"/>
      <c r="M7" s="6"/>
    </row>
    <row r="8" spans="1:13" x14ac:dyDescent="0.2">
      <c r="A8" s="2">
        <v>7</v>
      </c>
      <c r="B8" s="2">
        <v>44588</v>
      </c>
      <c r="C8" s="2">
        <v>33090</v>
      </c>
      <c r="D8" s="3">
        <v>7069</v>
      </c>
      <c r="G8" s="4"/>
      <c r="M8" s="6"/>
    </row>
    <row r="9" spans="1:13" x14ac:dyDescent="0.2">
      <c r="A9" s="2">
        <v>8</v>
      </c>
      <c r="B9" s="2">
        <v>17556</v>
      </c>
      <c r="C9" s="2">
        <v>29565</v>
      </c>
      <c r="D9" s="3">
        <v>8082</v>
      </c>
      <c r="G9" s="4"/>
    </row>
    <row r="10" spans="1:13" x14ac:dyDescent="0.2">
      <c r="A10" s="2">
        <v>9</v>
      </c>
      <c r="B10" s="2">
        <v>31647</v>
      </c>
      <c r="C10" s="2">
        <v>33076</v>
      </c>
      <c r="D10" s="3">
        <v>10490</v>
      </c>
      <c r="G10" s="4"/>
    </row>
    <row r="11" spans="1:13" x14ac:dyDescent="0.2">
      <c r="A11" s="2">
        <v>10</v>
      </c>
      <c r="B11" s="2">
        <v>25681</v>
      </c>
      <c r="C11" s="2">
        <v>44138</v>
      </c>
      <c r="D11" s="2">
        <v>10862</v>
      </c>
      <c r="G11" s="4"/>
    </row>
    <row r="12" spans="1:13" x14ac:dyDescent="0.2">
      <c r="A12" s="2">
        <v>11</v>
      </c>
      <c r="B12" s="2">
        <v>35274</v>
      </c>
      <c r="C12" s="2">
        <v>12884</v>
      </c>
      <c r="D12" s="2">
        <v>6948</v>
      </c>
      <c r="G12" s="4"/>
    </row>
    <row r="13" spans="1:13" x14ac:dyDescent="0.2">
      <c r="A13" s="2">
        <v>12</v>
      </c>
      <c r="B13" s="2">
        <v>30242</v>
      </c>
      <c r="C13" s="2">
        <v>33763</v>
      </c>
      <c r="D13" s="2">
        <v>13833</v>
      </c>
      <c r="G13" s="4"/>
    </row>
    <row r="14" spans="1:13" x14ac:dyDescent="0.2">
      <c r="A14" s="2">
        <v>13</v>
      </c>
      <c r="B14" s="2">
        <v>25326</v>
      </c>
      <c r="C14" s="2">
        <v>31779</v>
      </c>
      <c r="D14" s="2">
        <v>7806</v>
      </c>
      <c r="G14" s="4"/>
    </row>
    <row r="15" spans="1:13" x14ac:dyDescent="0.2">
      <c r="A15" s="2">
        <v>14</v>
      </c>
      <c r="B15" s="2">
        <v>36340</v>
      </c>
      <c r="C15" s="2">
        <v>44041</v>
      </c>
      <c r="D15" s="2">
        <v>8688</v>
      </c>
      <c r="G15" s="4"/>
    </row>
    <row r="16" spans="1:13" x14ac:dyDescent="0.2">
      <c r="A16" s="2">
        <v>15</v>
      </c>
      <c r="B16" s="2">
        <v>25456</v>
      </c>
      <c r="C16" s="2">
        <v>22584</v>
      </c>
      <c r="D16" s="2">
        <v>8484</v>
      </c>
      <c r="G16" s="4"/>
    </row>
    <row r="17" spans="1:7" x14ac:dyDescent="0.2">
      <c r="A17" s="2">
        <v>16</v>
      </c>
      <c r="B17" s="2">
        <v>34896</v>
      </c>
      <c r="C17" s="2">
        <v>31403</v>
      </c>
      <c r="D17" s="2">
        <v>13301</v>
      </c>
      <c r="G17" s="4"/>
    </row>
    <row r="18" spans="1:7" x14ac:dyDescent="0.2">
      <c r="A18" s="2">
        <v>17</v>
      </c>
      <c r="B18" s="2">
        <v>37294</v>
      </c>
      <c r="C18" s="2">
        <v>24522</v>
      </c>
      <c r="D18" s="2">
        <v>7975</v>
      </c>
      <c r="G18" s="4"/>
    </row>
    <row r="19" spans="1:7" x14ac:dyDescent="0.2">
      <c r="A19" s="2">
        <v>18</v>
      </c>
      <c r="B19" s="2">
        <v>57755</v>
      </c>
      <c r="C19" s="2">
        <v>34135</v>
      </c>
      <c r="D19" s="2">
        <v>14752</v>
      </c>
      <c r="G19" s="4"/>
    </row>
    <row r="20" spans="1:7" x14ac:dyDescent="0.2">
      <c r="A20" s="2">
        <v>19</v>
      </c>
      <c r="B20" s="2">
        <v>20831</v>
      </c>
      <c r="C20" s="2">
        <v>19568</v>
      </c>
      <c r="D20" s="2">
        <v>10358</v>
      </c>
      <c r="G20" s="4"/>
    </row>
    <row r="21" spans="1:7" x14ac:dyDescent="0.2">
      <c r="A21" s="2">
        <v>20</v>
      </c>
      <c r="B21" s="2">
        <v>31898</v>
      </c>
      <c r="C21" s="2">
        <v>17590</v>
      </c>
      <c r="D21" s="2">
        <v>9848</v>
      </c>
      <c r="G21" s="4"/>
    </row>
    <row r="22" spans="1:7" x14ac:dyDescent="0.2">
      <c r="A22" s="2">
        <v>21</v>
      </c>
      <c r="B22" s="2">
        <v>39494</v>
      </c>
      <c r="C22" s="2">
        <v>42038</v>
      </c>
      <c r="D22" s="2">
        <v>8652</v>
      </c>
      <c r="G22" s="4"/>
    </row>
    <row r="23" spans="1:7" x14ac:dyDescent="0.2">
      <c r="A23" s="2">
        <v>22</v>
      </c>
      <c r="B23" s="2">
        <v>39974</v>
      </c>
      <c r="C23" s="2">
        <v>47125</v>
      </c>
      <c r="D23" s="2">
        <v>9669</v>
      </c>
      <c r="G23" s="4"/>
    </row>
    <row r="24" spans="1:7" x14ac:dyDescent="0.2">
      <c r="A24" s="2">
        <v>23</v>
      </c>
      <c r="B24" s="2">
        <v>35995</v>
      </c>
      <c r="C24" s="2">
        <v>39835</v>
      </c>
      <c r="D24" s="2">
        <v>12710</v>
      </c>
      <c r="G24" s="4"/>
    </row>
    <row r="25" spans="1:7" x14ac:dyDescent="0.2">
      <c r="A25" s="2">
        <v>24</v>
      </c>
      <c r="B25" s="2">
        <v>22617</v>
      </c>
      <c r="C25" s="2">
        <v>38633</v>
      </c>
      <c r="D25" s="2">
        <v>7276</v>
      </c>
      <c r="G25" s="4"/>
    </row>
    <row r="26" spans="1:7" x14ac:dyDescent="0.2">
      <c r="A26" s="2">
        <v>25</v>
      </c>
      <c r="B26" s="2">
        <v>23873</v>
      </c>
      <c r="C26" s="2">
        <v>36792</v>
      </c>
      <c r="D26" s="2">
        <v>9208</v>
      </c>
      <c r="G26" s="4"/>
    </row>
    <row r="27" spans="1:7" x14ac:dyDescent="0.2">
      <c r="A27" s="2">
        <v>26</v>
      </c>
      <c r="B27" s="2">
        <v>31947</v>
      </c>
      <c r="C27" s="2">
        <v>32662</v>
      </c>
      <c r="D27" s="2">
        <v>7344</v>
      </c>
      <c r="G27" s="4"/>
    </row>
    <row r="28" spans="1:7" x14ac:dyDescent="0.2">
      <c r="A28" s="2">
        <v>27</v>
      </c>
      <c r="B28" s="2">
        <v>33140</v>
      </c>
      <c r="C28" s="2">
        <v>28089</v>
      </c>
      <c r="D28" s="2">
        <v>5069</v>
      </c>
      <c r="G28" s="4"/>
    </row>
    <row r="29" spans="1:7" x14ac:dyDescent="0.2">
      <c r="A29" s="2">
        <v>28</v>
      </c>
      <c r="B29" s="2">
        <v>34603</v>
      </c>
      <c r="C29" s="2">
        <v>20472</v>
      </c>
      <c r="D29" s="2">
        <v>11192</v>
      </c>
      <c r="G29" s="4"/>
    </row>
    <row r="30" spans="1:7" x14ac:dyDescent="0.2">
      <c r="A30" s="2">
        <v>29</v>
      </c>
      <c r="B30" s="2">
        <v>39552</v>
      </c>
      <c r="C30" s="2">
        <v>31028</v>
      </c>
      <c r="D30" s="2">
        <v>10718</v>
      </c>
      <c r="G30" s="4"/>
    </row>
    <row r="31" spans="1:7" x14ac:dyDescent="0.2">
      <c r="A31" s="2">
        <v>30</v>
      </c>
      <c r="B31" s="2">
        <v>36933</v>
      </c>
      <c r="C31" s="2">
        <v>44662</v>
      </c>
      <c r="D31" s="2">
        <v>12839</v>
      </c>
      <c r="G31" s="4"/>
    </row>
    <row r="32" spans="1:7" x14ac:dyDescent="0.2">
      <c r="A32" s="2">
        <v>31</v>
      </c>
      <c r="B32" s="2">
        <v>28175</v>
      </c>
      <c r="C32" s="2">
        <v>34452</v>
      </c>
      <c r="D32" s="2">
        <v>9319</v>
      </c>
      <c r="G32" s="4"/>
    </row>
    <row r="33" spans="1:7" x14ac:dyDescent="0.2">
      <c r="A33" s="2">
        <v>32</v>
      </c>
      <c r="B33" s="2">
        <v>30417</v>
      </c>
      <c r="C33" s="2">
        <v>31904</v>
      </c>
      <c r="D33" s="2">
        <v>13514</v>
      </c>
      <c r="G33" s="4"/>
    </row>
    <row r="34" spans="1:7" x14ac:dyDescent="0.2">
      <c r="A34" s="2">
        <v>33</v>
      </c>
      <c r="B34" s="2">
        <v>33956</v>
      </c>
      <c r="C34" s="2">
        <v>28086</v>
      </c>
      <c r="D34" s="2">
        <v>6876</v>
      </c>
      <c r="G34" s="4"/>
    </row>
    <row r="35" spans="1:7" x14ac:dyDescent="0.2">
      <c r="A35" s="2">
        <v>34</v>
      </c>
      <c r="B35" s="2">
        <v>43487</v>
      </c>
      <c r="C35" s="2">
        <v>25617</v>
      </c>
      <c r="D35" s="2">
        <v>18650</v>
      </c>
      <c r="G35" s="4"/>
    </row>
    <row r="36" spans="1:7" x14ac:dyDescent="0.2">
      <c r="A36" s="2">
        <v>35</v>
      </c>
      <c r="B36" s="2">
        <v>32419</v>
      </c>
      <c r="C36" s="2">
        <v>39574</v>
      </c>
      <c r="D36" s="2">
        <v>8130</v>
      </c>
      <c r="G36" s="4"/>
    </row>
    <row r="37" spans="1:7" x14ac:dyDescent="0.2">
      <c r="A37" s="2">
        <v>36</v>
      </c>
      <c r="B37" s="2">
        <v>32970</v>
      </c>
      <c r="C37" s="2">
        <v>33874</v>
      </c>
      <c r="D37" s="2">
        <v>8758</v>
      </c>
      <c r="G37" s="4"/>
    </row>
    <row r="38" spans="1:7" x14ac:dyDescent="0.2">
      <c r="A38" s="2">
        <v>37</v>
      </c>
      <c r="B38" s="2">
        <v>50066</v>
      </c>
      <c r="C38" s="2">
        <v>34193</v>
      </c>
      <c r="D38" s="2">
        <v>13722</v>
      </c>
      <c r="G38" s="4"/>
    </row>
    <row r="39" spans="1:7" x14ac:dyDescent="0.2">
      <c r="A39" s="2">
        <v>38</v>
      </c>
      <c r="B39" s="2">
        <v>41214</v>
      </c>
      <c r="C39" s="2">
        <v>25128</v>
      </c>
      <c r="D39" s="2">
        <v>4141</v>
      </c>
      <c r="G39" s="4"/>
    </row>
    <row r="40" spans="1:7" x14ac:dyDescent="0.2">
      <c r="A40" s="2">
        <v>39</v>
      </c>
      <c r="B40" s="2">
        <v>19747</v>
      </c>
      <c r="C40" s="2">
        <v>24341</v>
      </c>
      <c r="D40" s="2">
        <v>10132</v>
      </c>
      <c r="G40" s="4"/>
    </row>
    <row r="41" spans="1:7" x14ac:dyDescent="0.2">
      <c r="A41" s="2">
        <v>40</v>
      </c>
      <c r="B41" s="2">
        <v>31210</v>
      </c>
      <c r="C41" s="2">
        <v>22393</v>
      </c>
      <c r="D41" s="2">
        <v>2460</v>
      </c>
      <c r="G41" s="4"/>
    </row>
    <row r="42" spans="1:7" x14ac:dyDescent="0.2">
      <c r="A42" s="2">
        <v>41</v>
      </c>
      <c r="B42" s="2">
        <v>23489</v>
      </c>
      <c r="C42" s="2">
        <v>24581</v>
      </c>
      <c r="D42" s="2">
        <v>3744</v>
      </c>
      <c r="G42" s="4"/>
    </row>
    <row r="43" spans="1:7" x14ac:dyDescent="0.2">
      <c r="A43" s="2">
        <v>42</v>
      </c>
      <c r="B43" s="2">
        <v>32981</v>
      </c>
      <c r="C43" s="2">
        <v>12509</v>
      </c>
      <c r="D43" s="2">
        <v>7207</v>
      </c>
      <c r="G43" s="4"/>
    </row>
    <row r="44" spans="1:7" x14ac:dyDescent="0.2">
      <c r="A44" s="2">
        <v>43</v>
      </c>
      <c r="B44" s="2">
        <v>35191</v>
      </c>
      <c r="C44" s="2">
        <v>21694</v>
      </c>
      <c r="D44" s="2">
        <v>10058</v>
      </c>
      <c r="G44" s="4"/>
    </row>
    <row r="45" spans="1:7" x14ac:dyDescent="0.2">
      <c r="A45" s="2">
        <v>44</v>
      </c>
      <c r="B45" s="2">
        <v>35966</v>
      </c>
      <c r="C45" s="2">
        <v>19371</v>
      </c>
      <c r="D45" s="2">
        <v>7858</v>
      </c>
      <c r="G45" s="4"/>
    </row>
    <row r="46" spans="1:7" x14ac:dyDescent="0.2">
      <c r="A46" s="2">
        <v>45</v>
      </c>
      <c r="B46" s="2">
        <v>34305</v>
      </c>
      <c r="C46" s="2">
        <v>37579</v>
      </c>
      <c r="D46" s="2">
        <v>13267</v>
      </c>
      <c r="G46" s="4"/>
    </row>
    <row r="47" spans="1:7" x14ac:dyDescent="0.2">
      <c r="A47" s="2">
        <v>46</v>
      </c>
      <c r="B47" s="2">
        <v>40476</v>
      </c>
      <c r="C47" s="2">
        <v>34407</v>
      </c>
      <c r="D47" s="2">
        <v>7259</v>
      </c>
      <c r="G47" s="4"/>
    </row>
    <row r="48" spans="1:7" x14ac:dyDescent="0.2">
      <c r="A48" s="2">
        <v>47</v>
      </c>
      <c r="B48" s="2">
        <v>33546</v>
      </c>
      <c r="C48" s="2">
        <v>25831</v>
      </c>
      <c r="D48" s="2">
        <v>9215</v>
      </c>
      <c r="G48" s="4"/>
    </row>
    <row r="49" spans="1:7" x14ac:dyDescent="0.2">
      <c r="A49" s="2">
        <v>48</v>
      </c>
      <c r="B49" s="2">
        <v>31345</v>
      </c>
      <c r="C49" s="2">
        <v>48543</v>
      </c>
      <c r="D49" s="2">
        <v>16809</v>
      </c>
      <c r="G49" s="4"/>
    </row>
    <row r="50" spans="1:7" x14ac:dyDescent="0.2">
      <c r="A50" s="2">
        <v>49</v>
      </c>
      <c r="B50" s="2">
        <v>42300</v>
      </c>
      <c r="C50" s="2">
        <v>25767</v>
      </c>
      <c r="D50" s="2">
        <v>8470</v>
      </c>
      <c r="G50" s="4"/>
    </row>
    <row r="51" spans="1:7" x14ac:dyDescent="0.2">
      <c r="A51" s="2">
        <v>50</v>
      </c>
      <c r="B51" s="2">
        <v>33698</v>
      </c>
      <c r="C51" s="2">
        <v>15934</v>
      </c>
      <c r="D51" s="2">
        <v>14326</v>
      </c>
      <c r="G51" s="4"/>
    </row>
    <row r="52" spans="1:7" x14ac:dyDescent="0.2">
      <c r="A52" s="2">
        <v>51</v>
      </c>
      <c r="B52" s="2">
        <v>16033</v>
      </c>
      <c r="C52" s="2">
        <v>12072</v>
      </c>
      <c r="D52" s="2">
        <v>5656</v>
      </c>
      <c r="G52" s="4"/>
    </row>
    <row r="53" spans="1:7" x14ac:dyDescent="0.2">
      <c r="A53" s="2">
        <v>52</v>
      </c>
      <c r="B53" s="2">
        <v>31254</v>
      </c>
      <c r="C53" s="2">
        <v>29082</v>
      </c>
      <c r="D53" s="2">
        <v>4539</v>
      </c>
      <c r="G53" s="4"/>
    </row>
    <row r="54" spans="1:7" x14ac:dyDescent="0.2">
      <c r="A54" s="2">
        <v>53</v>
      </c>
      <c r="B54" s="2">
        <v>36627</v>
      </c>
      <c r="C54" s="2">
        <v>51067</v>
      </c>
      <c r="D54" s="2">
        <v>17770</v>
      </c>
      <c r="G54" s="4"/>
    </row>
    <row r="55" spans="1:7" x14ac:dyDescent="0.2">
      <c r="A55" s="2">
        <v>54</v>
      </c>
      <c r="B55" s="2">
        <v>21893</v>
      </c>
      <c r="C55" s="2">
        <v>22689</v>
      </c>
      <c r="D55" s="2">
        <v>6771</v>
      </c>
      <c r="G55" s="4"/>
    </row>
    <row r="56" spans="1:7" x14ac:dyDescent="0.2">
      <c r="A56" s="2">
        <v>55</v>
      </c>
      <c r="B56" s="2">
        <v>26241</v>
      </c>
      <c r="C56" s="2">
        <v>35377</v>
      </c>
      <c r="D56" s="2">
        <v>5585</v>
      </c>
      <c r="G56" s="4"/>
    </row>
    <row r="57" spans="1:7" x14ac:dyDescent="0.2">
      <c r="A57" s="2">
        <v>56</v>
      </c>
      <c r="B57" s="2">
        <v>28414</v>
      </c>
      <c r="C57" s="2">
        <v>29325</v>
      </c>
      <c r="D57" s="2">
        <v>9763</v>
      </c>
      <c r="G57" s="4"/>
    </row>
    <row r="58" spans="1:7" x14ac:dyDescent="0.2">
      <c r="A58" s="2">
        <v>57</v>
      </c>
      <c r="B58" s="2">
        <v>38111</v>
      </c>
      <c r="C58" s="2">
        <v>38514</v>
      </c>
      <c r="D58" s="2">
        <v>8648</v>
      </c>
      <c r="G58" s="4"/>
    </row>
    <row r="59" spans="1:7" x14ac:dyDescent="0.2">
      <c r="A59" s="2">
        <v>58</v>
      </c>
      <c r="B59" s="2">
        <v>24639</v>
      </c>
      <c r="C59" s="2">
        <v>16506</v>
      </c>
      <c r="D59" s="2">
        <v>4501</v>
      </c>
      <c r="G59" s="4"/>
    </row>
    <row r="60" spans="1:7" x14ac:dyDescent="0.2">
      <c r="A60" s="2">
        <v>59</v>
      </c>
      <c r="B60" s="2">
        <v>20976</v>
      </c>
      <c r="C60" s="2">
        <v>11468</v>
      </c>
      <c r="D60" s="2">
        <v>10121</v>
      </c>
      <c r="G60" s="4"/>
    </row>
    <row r="61" spans="1:7" x14ac:dyDescent="0.2">
      <c r="A61" s="2">
        <v>60</v>
      </c>
      <c r="B61" s="2">
        <v>26436</v>
      </c>
      <c r="C61" s="2">
        <v>32078</v>
      </c>
      <c r="D61" s="2">
        <v>2717</v>
      </c>
      <c r="G61" s="4"/>
    </row>
    <row r="62" spans="1:7" x14ac:dyDescent="0.2">
      <c r="A62" s="2">
        <v>61</v>
      </c>
      <c r="B62" s="2">
        <v>28281</v>
      </c>
      <c r="C62" s="2">
        <v>29954</v>
      </c>
      <c r="D62" s="2">
        <v>7199</v>
      </c>
      <c r="G62" s="4"/>
    </row>
    <row r="63" spans="1:7" x14ac:dyDescent="0.2">
      <c r="A63" s="2">
        <v>62</v>
      </c>
      <c r="B63" s="2">
        <v>46929</v>
      </c>
      <c r="C63" s="2">
        <v>22576</v>
      </c>
      <c r="D63" s="2">
        <v>9863</v>
      </c>
      <c r="G63" s="4"/>
    </row>
    <row r="64" spans="1:7" x14ac:dyDescent="0.2">
      <c r="A64" s="2">
        <v>63</v>
      </c>
      <c r="B64" s="2">
        <v>30023</v>
      </c>
      <c r="C64" s="2">
        <v>25229</v>
      </c>
      <c r="D64" s="2">
        <v>12083</v>
      </c>
      <c r="G64" s="4"/>
    </row>
    <row r="65" spans="1:7" x14ac:dyDescent="0.2">
      <c r="A65" s="2">
        <v>64</v>
      </c>
      <c r="B65" s="2">
        <v>20628</v>
      </c>
      <c r="C65" s="2">
        <v>33067</v>
      </c>
      <c r="D65" s="2">
        <v>11087</v>
      </c>
      <c r="G65" s="4"/>
    </row>
    <row r="66" spans="1:7" x14ac:dyDescent="0.2">
      <c r="A66" s="2">
        <v>65</v>
      </c>
      <c r="B66" s="2">
        <v>37636</v>
      </c>
      <c r="C66" s="2">
        <v>22640</v>
      </c>
      <c r="D66" s="2">
        <v>6620</v>
      </c>
      <c r="G66" s="4"/>
    </row>
    <row r="67" spans="1:7" x14ac:dyDescent="0.2">
      <c r="A67" s="2">
        <v>66</v>
      </c>
      <c r="B67" s="2">
        <v>22399</v>
      </c>
      <c r="C67" s="2">
        <v>27126</v>
      </c>
      <c r="D67" s="2">
        <v>11280</v>
      </c>
      <c r="G67" s="4"/>
    </row>
    <row r="68" spans="1:7" x14ac:dyDescent="0.2">
      <c r="A68" s="2">
        <v>67</v>
      </c>
      <c r="B68" s="2">
        <v>31921</v>
      </c>
      <c r="C68" s="2">
        <v>3414</v>
      </c>
      <c r="D68" s="2">
        <v>6966</v>
      </c>
      <c r="G68" s="4"/>
    </row>
    <row r="69" spans="1:7" x14ac:dyDescent="0.2">
      <c r="A69" s="2">
        <v>68</v>
      </c>
      <c r="B69" s="2">
        <v>47629</v>
      </c>
      <c r="C69" s="2">
        <v>35846</v>
      </c>
      <c r="D69" s="2">
        <v>12137</v>
      </c>
      <c r="G69" s="4"/>
    </row>
    <row r="70" spans="1:7" x14ac:dyDescent="0.2">
      <c r="A70" s="2">
        <v>69</v>
      </c>
      <c r="B70" s="2">
        <v>36757</v>
      </c>
      <c r="C70" s="2">
        <v>24015</v>
      </c>
      <c r="D70" s="2">
        <v>8498</v>
      </c>
      <c r="G70" s="4"/>
    </row>
    <row r="71" spans="1:7" x14ac:dyDescent="0.2">
      <c r="A71" s="2">
        <v>70</v>
      </c>
      <c r="B71" s="2">
        <v>31058</v>
      </c>
      <c r="C71" s="2">
        <v>26355</v>
      </c>
      <c r="D71" s="2">
        <v>10758</v>
      </c>
      <c r="G71" s="4"/>
    </row>
    <row r="72" spans="1:7" x14ac:dyDescent="0.2">
      <c r="A72" s="2">
        <v>71</v>
      </c>
      <c r="B72" s="2">
        <v>38365</v>
      </c>
      <c r="C72" s="2">
        <v>43906</v>
      </c>
      <c r="D72" s="2">
        <v>10952</v>
      </c>
      <c r="G72" s="4"/>
    </row>
    <row r="73" spans="1:7" x14ac:dyDescent="0.2">
      <c r="A73" s="2">
        <v>72</v>
      </c>
      <c r="B73" s="2">
        <v>36180</v>
      </c>
      <c r="C73" s="2">
        <v>32380</v>
      </c>
      <c r="D73" s="2">
        <v>8661</v>
      </c>
      <c r="G73" s="4"/>
    </row>
    <row r="74" spans="1:7" x14ac:dyDescent="0.2">
      <c r="A74" s="2">
        <v>73</v>
      </c>
      <c r="B74" s="2">
        <v>24171</v>
      </c>
      <c r="C74" s="2">
        <v>33923</v>
      </c>
      <c r="D74" s="2">
        <v>15522</v>
      </c>
      <c r="G74" s="4"/>
    </row>
    <row r="75" spans="1:7" x14ac:dyDescent="0.2">
      <c r="A75" s="2">
        <v>74</v>
      </c>
      <c r="B75" s="2">
        <v>29543</v>
      </c>
      <c r="C75" s="2">
        <v>13698</v>
      </c>
      <c r="D75" s="2">
        <v>7261</v>
      </c>
      <c r="G75" s="4"/>
    </row>
    <row r="76" spans="1:7" x14ac:dyDescent="0.2">
      <c r="A76" s="2">
        <v>75</v>
      </c>
      <c r="B76" s="2">
        <v>35623</v>
      </c>
      <c r="C76" s="2">
        <v>29522</v>
      </c>
      <c r="D76" s="2">
        <v>10337</v>
      </c>
      <c r="G76" s="4"/>
    </row>
    <row r="77" spans="1:7" x14ac:dyDescent="0.2">
      <c r="A77" s="2">
        <v>76</v>
      </c>
      <c r="B77" s="2">
        <v>43607</v>
      </c>
      <c r="C77" s="2">
        <v>30589</v>
      </c>
      <c r="D77" s="2">
        <v>13506</v>
      </c>
      <c r="G77" s="4"/>
    </row>
    <row r="78" spans="1:7" x14ac:dyDescent="0.2">
      <c r="A78" s="2">
        <v>77</v>
      </c>
      <c r="B78" s="2">
        <v>35496</v>
      </c>
      <c r="C78" s="2">
        <v>27952</v>
      </c>
      <c r="D78" s="2">
        <v>9105</v>
      </c>
      <c r="G78" s="4"/>
    </row>
    <row r="79" spans="1:7" x14ac:dyDescent="0.2">
      <c r="A79" s="2">
        <v>78</v>
      </c>
      <c r="B79" s="2">
        <v>34805</v>
      </c>
      <c r="C79" s="2">
        <v>26102</v>
      </c>
      <c r="D79" s="2">
        <v>5651</v>
      </c>
      <c r="G79" s="4"/>
    </row>
    <row r="80" spans="1:7" x14ac:dyDescent="0.2">
      <c r="A80" s="2">
        <v>79</v>
      </c>
      <c r="B80" s="2">
        <v>31176</v>
      </c>
      <c r="C80" s="2">
        <v>21219</v>
      </c>
      <c r="D80" s="2">
        <v>10712</v>
      </c>
      <c r="G80" s="4"/>
    </row>
    <row r="81" spans="1:7" x14ac:dyDescent="0.2">
      <c r="A81" s="2">
        <v>80</v>
      </c>
      <c r="B81" s="2">
        <v>28013</v>
      </c>
      <c r="C81" s="2">
        <v>44242</v>
      </c>
      <c r="D81" s="2">
        <v>9471</v>
      </c>
      <c r="G81" s="4"/>
    </row>
    <row r="82" spans="1:7" x14ac:dyDescent="0.2">
      <c r="A82" s="2">
        <v>81</v>
      </c>
      <c r="B82" s="2">
        <v>29657</v>
      </c>
      <c r="C82" s="2">
        <v>20732</v>
      </c>
      <c r="D82" s="2">
        <v>12533</v>
      </c>
      <c r="G82" s="4"/>
    </row>
    <row r="83" spans="1:7" x14ac:dyDescent="0.2">
      <c r="A83" s="2">
        <v>82</v>
      </c>
      <c r="B83" s="2">
        <v>34217</v>
      </c>
      <c r="C83" s="2">
        <v>31651</v>
      </c>
      <c r="D83" s="2">
        <v>17365</v>
      </c>
      <c r="G83" s="4"/>
    </row>
    <row r="84" spans="1:7" x14ac:dyDescent="0.2">
      <c r="A84" s="2">
        <v>83</v>
      </c>
      <c r="B84" s="2">
        <v>42125</v>
      </c>
      <c r="C84" s="2">
        <v>31707</v>
      </c>
      <c r="D84" s="2">
        <v>11567</v>
      </c>
      <c r="G84" s="4"/>
    </row>
    <row r="85" spans="1:7" x14ac:dyDescent="0.2">
      <c r="A85" s="2">
        <v>84</v>
      </c>
      <c r="B85" s="2">
        <v>30968</v>
      </c>
      <c r="C85" s="2">
        <v>8760</v>
      </c>
      <c r="D85" s="2">
        <v>11598</v>
      </c>
      <c r="G85" s="4"/>
    </row>
    <row r="86" spans="1:7" x14ac:dyDescent="0.2">
      <c r="A86" s="2">
        <v>85</v>
      </c>
      <c r="B86" s="2">
        <v>31950</v>
      </c>
      <c r="C86" s="2">
        <v>20337</v>
      </c>
      <c r="D86" s="2">
        <v>13640</v>
      </c>
      <c r="G86" s="4"/>
    </row>
    <row r="87" spans="1:7" x14ac:dyDescent="0.2">
      <c r="A87" s="2">
        <v>86</v>
      </c>
      <c r="B87" s="2">
        <v>33719</v>
      </c>
      <c r="C87" s="2">
        <v>1125</v>
      </c>
      <c r="D87" s="2">
        <v>12641</v>
      </c>
      <c r="G87" s="4"/>
    </row>
    <row r="88" spans="1:7" x14ac:dyDescent="0.2">
      <c r="A88" s="2">
        <v>87</v>
      </c>
      <c r="B88" s="2">
        <v>31189</v>
      </c>
      <c r="C88" s="2">
        <v>30641</v>
      </c>
      <c r="D88" s="2">
        <v>9652</v>
      </c>
      <c r="G88" s="4"/>
    </row>
    <row r="89" spans="1:7" x14ac:dyDescent="0.2">
      <c r="A89" s="2">
        <v>88</v>
      </c>
      <c r="B89" s="2">
        <v>32174</v>
      </c>
      <c r="C89" s="2">
        <v>10435</v>
      </c>
      <c r="D89" s="2">
        <v>9574</v>
      </c>
      <c r="G89" s="4"/>
    </row>
    <row r="90" spans="1:7" x14ac:dyDescent="0.2">
      <c r="A90" s="2">
        <v>89</v>
      </c>
      <c r="B90" s="2">
        <v>21836</v>
      </c>
      <c r="C90" s="2">
        <v>27083</v>
      </c>
      <c r="D90" s="2">
        <v>15745</v>
      </c>
      <c r="G90" s="4"/>
    </row>
    <row r="91" spans="1:7" x14ac:dyDescent="0.2">
      <c r="A91" s="2">
        <v>90</v>
      </c>
      <c r="B91" s="2">
        <v>37316</v>
      </c>
      <c r="C91" s="2">
        <v>13975</v>
      </c>
      <c r="D91" s="2">
        <v>7254</v>
      </c>
      <c r="G91" s="4"/>
    </row>
    <row r="92" spans="1:7" x14ac:dyDescent="0.2">
      <c r="A92" s="2">
        <v>91</v>
      </c>
      <c r="B92" s="2">
        <v>33319</v>
      </c>
      <c r="C92" s="2">
        <v>17487</v>
      </c>
      <c r="D92" s="2">
        <v>9982</v>
      </c>
      <c r="G92" s="4"/>
    </row>
    <row r="93" spans="1:7" x14ac:dyDescent="0.2">
      <c r="A93" s="2">
        <v>92</v>
      </c>
      <c r="B93" s="2">
        <v>33145</v>
      </c>
      <c r="C93" s="2">
        <v>22243</v>
      </c>
      <c r="D93" s="2">
        <v>2460</v>
      </c>
      <c r="G93" s="4"/>
    </row>
    <row r="94" spans="1:7" x14ac:dyDescent="0.2">
      <c r="A94" s="2">
        <v>93</v>
      </c>
      <c r="B94" s="2">
        <v>26300</v>
      </c>
      <c r="C94" s="2">
        <v>39089</v>
      </c>
      <c r="D94" s="2">
        <v>5401</v>
      </c>
      <c r="G94" s="4"/>
    </row>
    <row r="95" spans="1:7" x14ac:dyDescent="0.2">
      <c r="A95" s="2">
        <v>94</v>
      </c>
      <c r="B95" s="2">
        <v>26536</v>
      </c>
      <c r="C95" s="2">
        <v>18872</v>
      </c>
      <c r="D95" s="2">
        <v>12999</v>
      </c>
      <c r="G95" s="4"/>
    </row>
    <row r="96" spans="1:7" x14ac:dyDescent="0.2">
      <c r="A96" s="2">
        <v>95</v>
      </c>
      <c r="B96" s="2">
        <v>30205</v>
      </c>
      <c r="C96" s="2">
        <v>30332</v>
      </c>
      <c r="D96" s="2">
        <v>12122</v>
      </c>
      <c r="G96" s="4"/>
    </row>
    <row r="97" spans="1:7" x14ac:dyDescent="0.2">
      <c r="A97" s="2">
        <v>96</v>
      </c>
      <c r="B97" s="2">
        <v>35175</v>
      </c>
      <c r="C97" s="2">
        <v>14793</v>
      </c>
      <c r="D97" s="2">
        <v>11512</v>
      </c>
      <c r="G97" s="4"/>
    </row>
    <row r="98" spans="1:7" x14ac:dyDescent="0.2">
      <c r="A98" s="2">
        <v>97</v>
      </c>
      <c r="B98" s="2">
        <v>31606</v>
      </c>
      <c r="C98" s="2">
        <v>22834</v>
      </c>
      <c r="D98" s="2">
        <v>8007</v>
      </c>
      <c r="G98" s="4"/>
    </row>
    <row r="99" spans="1:7" x14ac:dyDescent="0.2">
      <c r="A99" s="2">
        <v>98</v>
      </c>
      <c r="B99" s="2">
        <v>34855</v>
      </c>
      <c r="C99" s="2">
        <v>48657</v>
      </c>
      <c r="D99" s="2">
        <v>15831</v>
      </c>
      <c r="G99" s="4"/>
    </row>
    <row r="100" spans="1:7" x14ac:dyDescent="0.2">
      <c r="A100" s="2">
        <v>99</v>
      </c>
      <c r="B100" s="2">
        <v>34275</v>
      </c>
      <c r="C100" s="2">
        <v>32040</v>
      </c>
      <c r="D100" s="2">
        <v>12927</v>
      </c>
      <c r="G100" s="4"/>
    </row>
    <row r="101" spans="1:7" x14ac:dyDescent="0.2">
      <c r="A101" s="2">
        <v>100</v>
      </c>
      <c r="B101" s="2">
        <v>36474</v>
      </c>
      <c r="C101" s="2">
        <v>39807</v>
      </c>
      <c r="D101" s="2">
        <v>5440</v>
      </c>
      <c r="G1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E02C-19C0-4381-9BC7-9C93829B9E1E}">
  <dimension ref="B2:F27"/>
  <sheetViews>
    <sheetView workbookViewId="0">
      <selection activeCell="Q22" sqref="Q22"/>
    </sheetView>
  </sheetViews>
  <sheetFormatPr defaultRowHeight="12" x14ac:dyDescent="0.25"/>
  <cols>
    <col min="1" max="1" width="1.875" style="2" customWidth="1"/>
    <col min="2" max="2" width="27.125" style="8" customWidth="1"/>
    <col min="3" max="3" width="11.75" style="2" customWidth="1"/>
    <col min="4" max="5" width="9" style="2"/>
    <col min="6" max="6" width="23.25" style="2" customWidth="1"/>
    <col min="7" max="16384" width="9" style="2"/>
  </cols>
  <sheetData>
    <row r="2" spans="2:6" ht="15.6" x14ac:dyDescent="0.3">
      <c r="B2" s="9" t="s">
        <v>5</v>
      </c>
    </row>
    <row r="6" spans="2:6" ht="12.6" thickBot="1" x14ac:dyDescent="0.3"/>
    <row r="7" spans="2:6" x14ac:dyDescent="0.25">
      <c r="B7" s="12" t="s">
        <v>6</v>
      </c>
      <c r="C7" s="13">
        <f>AVERAGE('Sales Dataset'!B2:B101)</f>
        <v>32757.54</v>
      </c>
    </row>
    <row r="8" spans="2:6" x14ac:dyDescent="0.25">
      <c r="B8" s="14" t="s">
        <v>7</v>
      </c>
      <c r="C8" s="15">
        <f>COUNT('Sales Dataset'!B2:B101)</f>
        <v>100</v>
      </c>
    </row>
    <row r="9" spans="2:6" ht="12.6" thickBot="1" x14ac:dyDescent="0.3">
      <c r="B9" s="16" t="s">
        <v>9</v>
      </c>
      <c r="C9" s="17">
        <v>0.05</v>
      </c>
    </row>
    <row r="11" spans="2:6" ht="13.2" x14ac:dyDescent="0.3">
      <c r="B11" s="10" t="s">
        <v>8</v>
      </c>
      <c r="C11" s="11">
        <f>ABS(_xlfn.T.INV(C9/2,C8-1))</f>
        <v>1.9842169515864165</v>
      </c>
      <c r="F11" s="18"/>
    </row>
    <row r="17" spans="2:3" ht="15.6" x14ac:dyDescent="0.3">
      <c r="B17" s="9" t="s">
        <v>10</v>
      </c>
    </row>
    <row r="23" spans="2:3" ht="12.6" thickBot="1" x14ac:dyDescent="0.3"/>
    <row r="24" spans="2:3" ht="13.2" x14ac:dyDescent="0.3">
      <c r="B24" s="12" t="s">
        <v>11</v>
      </c>
      <c r="C24" s="13">
        <f>ABS(_xlfn.T.INV(C9/2,C8-1))</f>
        <v>1.9842169515864165</v>
      </c>
    </row>
    <row r="25" spans="2:3" ht="12.6" thickBot="1" x14ac:dyDescent="0.3">
      <c r="B25" s="16" t="s">
        <v>12</v>
      </c>
      <c r="C25" s="17">
        <f>_xlfn.STDEV.S('Sales Dataset'!B2:B101)</f>
        <v>7120.1809837115834</v>
      </c>
    </row>
    <row r="27" spans="2:3" x14ac:dyDescent="0.25">
      <c r="B27" s="10" t="s">
        <v>13</v>
      </c>
      <c r="C27" s="11">
        <f>C24*(C25/SQRT(C8))</f>
        <v>1412.7983806243769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53D9-7648-4ABF-8159-46AF47582F99}">
  <dimension ref="B2:C18"/>
  <sheetViews>
    <sheetView workbookViewId="0">
      <selection activeCell="C18" sqref="C18"/>
    </sheetView>
  </sheetViews>
  <sheetFormatPr defaultRowHeight="12" x14ac:dyDescent="0.25"/>
  <cols>
    <col min="1" max="1" width="1.875" style="2" customWidth="1"/>
    <col min="2" max="2" width="21.625" style="8" bestFit="1" customWidth="1"/>
    <col min="3" max="3" width="9.875" style="2" customWidth="1"/>
    <col min="4" max="16384" width="9" style="2"/>
  </cols>
  <sheetData>
    <row r="2" spans="2:3" ht="15.6" x14ac:dyDescent="0.3">
      <c r="B2" s="9" t="s">
        <v>14</v>
      </c>
    </row>
    <row r="6" spans="2:3" ht="12.6" thickBot="1" x14ac:dyDescent="0.3"/>
    <row r="7" spans="2:3" x14ac:dyDescent="0.25">
      <c r="B7" s="12" t="s">
        <v>9</v>
      </c>
      <c r="C7" s="13">
        <v>0.05</v>
      </c>
    </row>
    <row r="8" spans="2:3" ht="12.6" thickBot="1" x14ac:dyDescent="0.3">
      <c r="B8" s="16" t="s">
        <v>7</v>
      </c>
      <c r="C8" s="17">
        <v>100</v>
      </c>
    </row>
    <row r="9" spans="2:3" ht="12.6" thickBot="1" x14ac:dyDescent="0.3"/>
    <row r="10" spans="2:3" x14ac:dyDescent="0.25">
      <c r="B10" s="24" t="s">
        <v>16</v>
      </c>
      <c r="C10" s="25"/>
    </row>
    <row r="11" spans="2:3" x14ac:dyDescent="0.25">
      <c r="B11" s="14" t="s">
        <v>15</v>
      </c>
      <c r="C11" s="19">
        <f>_xlfn.STDEV.S('Sales Dataset'!B2:B101)</f>
        <v>7120.1809837115834</v>
      </c>
    </row>
    <row r="12" spans="2:3" x14ac:dyDescent="0.25">
      <c r="B12" s="14" t="s">
        <v>17</v>
      </c>
      <c r="C12" s="19">
        <f>_xlfn.STDEV.S('Sales Dataset'!C2:C101)</f>
        <v>10396.542361202726</v>
      </c>
    </row>
    <row r="13" spans="2:3" ht="12.6" thickBot="1" x14ac:dyDescent="0.3">
      <c r="B13" s="16" t="s">
        <v>18</v>
      </c>
      <c r="C13" s="20">
        <f>_xlfn.STDEV.S('Sales Dataset'!D2:D101)</f>
        <v>3451.428414278485</v>
      </c>
    </row>
    <row r="14" spans="2:3" ht="12.6" thickBot="1" x14ac:dyDescent="0.3"/>
    <row r="15" spans="2:3" x14ac:dyDescent="0.25">
      <c r="B15" s="24" t="s">
        <v>19</v>
      </c>
      <c r="C15" s="25"/>
    </row>
    <row r="16" spans="2:3" x14ac:dyDescent="0.25">
      <c r="B16" s="14" t="s">
        <v>1</v>
      </c>
      <c r="C16" s="21">
        <f>_xlfn.CONFIDENCE.T(C7,C11,C8)</f>
        <v>1412.7983806243769</v>
      </c>
    </row>
    <row r="17" spans="2:3" x14ac:dyDescent="0.25">
      <c r="B17" s="22" t="s">
        <v>2</v>
      </c>
      <c r="C17" s="23">
        <f>_xlfn.CONFIDENCE.T(C7,C12,C8)</f>
        <v>2062.8995590984719</v>
      </c>
    </row>
    <row r="18" spans="2:3" ht="12.6" thickBot="1" x14ac:dyDescent="0.3">
      <c r="B18" s="16" t="s">
        <v>3</v>
      </c>
      <c r="C18" s="20">
        <f>_xlfn.CONFIDENCE.T(C7,C13,C8)</f>
        <v>684.83827667983951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96E-3E3F-41E1-9029-29E45374FA7C}">
  <dimension ref="B2:K27"/>
  <sheetViews>
    <sheetView tabSelected="1" workbookViewId="0">
      <selection activeCell="M32" sqref="M32"/>
    </sheetView>
  </sheetViews>
  <sheetFormatPr defaultRowHeight="12" x14ac:dyDescent="0.25"/>
  <cols>
    <col min="1" max="1" width="1.875" style="2" customWidth="1"/>
    <col min="2" max="2" width="24.625" style="8" bestFit="1" customWidth="1"/>
    <col min="3" max="16384" width="9" style="2"/>
  </cols>
  <sheetData>
    <row r="2" spans="2:3" ht="15.6" x14ac:dyDescent="0.3">
      <c r="B2" s="9" t="s">
        <v>20</v>
      </c>
    </row>
    <row r="12" spans="2:3" ht="12.6" thickBot="1" x14ac:dyDescent="0.3"/>
    <row r="13" spans="2:3" x14ac:dyDescent="0.25">
      <c r="B13" s="12" t="s">
        <v>56</v>
      </c>
      <c r="C13" s="13">
        <f>AVERAGE('Sales Dataset'!C2:C101)</f>
        <v>28129.68</v>
      </c>
    </row>
    <row r="14" spans="2:3" x14ac:dyDescent="0.25">
      <c r="B14" s="14" t="s">
        <v>57</v>
      </c>
      <c r="C14" s="15">
        <f>_xlfn.STDEV.S('Sales Dataset'!C2:C101)</f>
        <v>10396.542361202726</v>
      </c>
    </row>
    <row r="15" spans="2:3" x14ac:dyDescent="0.25">
      <c r="B15" s="14" t="s">
        <v>21</v>
      </c>
      <c r="C15" s="15">
        <v>100</v>
      </c>
    </row>
    <row r="16" spans="2:3" x14ac:dyDescent="0.25">
      <c r="B16" s="14" t="s">
        <v>9</v>
      </c>
      <c r="C16" s="15">
        <v>0.05</v>
      </c>
    </row>
    <row r="17" spans="2:11" ht="13.8" thickBot="1" x14ac:dyDescent="0.35">
      <c r="B17" s="16" t="s">
        <v>24</v>
      </c>
      <c r="C17" s="20">
        <f>ABS(_xlfn.NORM.INV(C16/2,0,1))</f>
        <v>1.9599639845400538</v>
      </c>
    </row>
    <row r="18" spans="2:11" ht="12.6" thickBot="1" x14ac:dyDescent="0.3"/>
    <row r="19" spans="2:11" x14ac:dyDescent="0.25">
      <c r="B19" s="12" t="s">
        <v>58</v>
      </c>
      <c r="C19" s="30">
        <f>_xlfn.CONFIDENCE.T(0.05,C14,C15)</f>
        <v>2062.8995590984719</v>
      </c>
    </row>
    <row r="20" spans="2:11" ht="12.6" thickBot="1" x14ac:dyDescent="0.3">
      <c r="B20" s="16" t="s">
        <v>22</v>
      </c>
      <c r="C20" s="20">
        <v>684.83827667983951</v>
      </c>
    </row>
    <row r="22" spans="2:11" x14ac:dyDescent="0.25">
      <c r="B22" s="8" t="s">
        <v>23</v>
      </c>
      <c r="C22" s="2">
        <f>((C17*C14)/C20)^2</f>
        <v>885.31533204547497</v>
      </c>
    </row>
    <row r="23" spans="2:11" x14ac:dyDescent="0.25">
      <c r="C23" s="31" t="s">
        <v>59</v>
      </c>
    </row>
    <row r="26" spans="2:11" x14ac:dyDescent="0.25">
      <c r="B26" s="32" t="s">
        <v>25</v>
      </c>
      <c r="C26" s="33"/>
      <c r="D26" s="38">
        <f>886-100</f>
        <v>786</v>
      </c>
      <c r="F26" s="51"/>
      <c r="G26" s="51"/>
      <c r="H26" s="51"/>
      <c r="I26" s="51"/>
      <c r="J26" s="51"/>
      <c r="K26" s="51"/>
    </row>
    <row r="27" spans="2:11" x14ac:dyDescent="0.25">
      <c r="D27" s="29">
        <v>788</v>
      </c>
      <c r="E27" s="52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5AE-43F7-454A-A6DE-07637798F194}">
  <dimension ref="B2:N38"/>
  <sheetViews>
    <sheetView topLeftCell="A10" workbookViewId="0">
      <selection activeCell="L37" sqref="L37"/>
    </sheetView>
  </sheetViews>
  <sheetFormatPr defaultRowHeight="12" x14ac:dyDescent="0.25"/>
  <cols>
    <col min="1" max="1" width="1.875" style="2" customWidth="1"/>
    <col min="2" max="2" width="19.375" style="8" bestFit="1" customWidth="1"/>
    <col min="3" max="13" width="9" style="2"/>
    <col min="14" max="14" width="3.5" style="2" customWidth="1"/>
    <col min="15" max="16384" width="9" style="2"/>
  </cols>
  <sheetData>
    <row r="2" spans="2:4" ht="15.6" x14ac:dyDescent="0.3">
      <c r="B2" s="9" t="s">
        <v>26</v>
      </c>
    </row>
    <row r="7" spans="2:4" ht="12.6" thickBot="1" x14ac:dyDescent="0.3"/>
    <row r="8" spans="2:4" x14ac:dyDescent="0.25">
      <c r="B8" s="12" t="s">
        <v>27</v>
      </c>
      <c r="C8" s="13">
        <v>0.05</v>
      </c>
    </row>
    <row r="9" spans="2:4" x14ac:dyDescent="0.25">
      <c r="B9" s="14" t="s">
        <v>7</v>
      </c>
      <c r="C9" s="15">
        <v>100</v>
      </c>
    </row>
    <row r="10" spans="2:4" ht="12.6" thickBot="1" x14ac:dyDescent="0.3">
      <c r="B10" s="16" t="s">
        <v>28</v>
      </c>
      <c r="C10" s="20">
        <f>_xlfn.STDEV.S('Sales Dataset'!D2:D101)</f>
        <v>3451.428414278485</v>
      </c>
    </row>
    <row r="11" spans="2:4" ht="12.6" thickBot="1" x14ac:dyDescent="0.3"/>
    <row r="12" spans="2:4" x14ac:dyDescent="0.25">
      <c r="B12" s="12" t="s">
        <v>13</v>
      </c>
      <c r="C12" s="30">
        <f>_xlfn.CONFIDENCE.T(C8,C10,C9)</f>
        <v>684.83827667983951</v>
      </c>
    </row>
    <row r="13" spans="2:4" ht="12.6" thickBot="1" x14ac:dyDescent="0.3">
      <c r="B13" s="16" t="s">
        <v>29</v>
      </c>
      <c r="C13" s="17">
        <f>AVERAGE('Sales Dataset'!D2:D101)</f>
        <v>9841.11</v>
      </c>
    </row>
    <row r="15" spans="2:4" x14ac:dyDescent="0.25">
      <c r="B15" s="38" t="s">
        <v>39</v>
      </c>
      <c r="C15" s="33"/>
      <c r="D15" s="33"/>
    </row>
    <row r="16" spans="2:4" x14ac:dyDescent="0.25">
      <c r="B16" s="32" t="s">
        <v>31</v>
      </c>
      <c r="C16" s="34">
        <f>C13-C12</f>
        <v>9156.271723320162</v>
      </c>
      <c r="D16" s="35" t="s">
        <v>33</v>
      </c>
    </row>
    <row r="17" spans="2:14" x14ac:dyDescent="0.25">
      <c r="B17" s="32" t="s">
        <v>32</v>
      </c>
      <c r="C17" s="34">
        <f>C13+C12</f>
        <v>10525.948276679839</v>
      </c>
      <c r="D17" s="36" t="s">
        <v>34</v>
      </c>
    </row>
    <row r="20" spans="2:14" ht="15.6" x14ac:dyDescent="0.3">
      <c r="B20" s="9" t="s">
        <v>35</v>
      </c>
    </row>
    <row r="25" spans="2:14" ht="15.6" x14ac:dyDescent="0.3">
      <c r="B25" s="37" t="s">
        <v>36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8" spans="2:14" ht="15.6" x14ac:dyDescent="0.3">
      <c r="B28" s="9" t="s">
        <v>37</v>
      </c>
    </row>
    <row r="33" spans="2:4" x14ac:dyDescent="0.25">
      <c r="B33" s="8" t="s">
        <v>27</v>
      </c>
      <c r="C33" s="4">
        <v>0.1</v>
      </c>
    </row>
    <row r="34" spans="2:4" x14ac:dyDescent="0.25">
      <c r="B34" s="8" t="s">
        <v>38</v>
      </c>
      <c r="C34" s="2">
        <f>_xlfn.CONFIDENCE.T(C33,C10,C9)</f>
        <v>573.07212146937502</v>
      </c>
    </row>
    <row r="36" spans="2:4" x14ac:dyDescent="0.25">
      <c r="B36" s="42" t="s">
        <v>40</v>
      </c>
      <c r="C36" s="40"/>
      <c r="D36" s="40"/>
    </row>
    <row r="37" spans="2:4" x14ac:dyDescent="0.25">
      <c r="B37" s="39" t="s">
        <v>31</v>
      </c>
      <c r="C37" s="41">
        <f>C13-C34</f>
        <v>9268.0378785306257</v>
      </c>
      <c r="D37" s="29" t="s">
        <v>41</v>
      </c>
    </row>
    <row r="38" spans="2:4" x14ac:dyDescent="0.25">
      <c r="B38" s="39" t="s">
        <v>32</v>
      </c>
      <c r="C38" s="40">
        <f>C13+C34</f>
        <v>10414.182121469375</v>
      </c>
      <c r="D38" s="29" t="s">
        <v>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F10B-6B7A-4041-AA54-B1B6B3196969}">
  <dimension ref="B2:D24"/>
  <sheetViews>
    <sheetView workbookViewId="0">
      <selection activeCell="K30" sqref="K30"/>
    </sheetView>
  </sheetViews>
  <sheetFormatPr defaultRowHeight="12" x14ac:dyDescent="0.25"/>
  <cols>
    <col min="1" max="1" width="1.875" style="2" customWidth="1"/>
    <col min="2" max="2" width="44" style="8" bestFit="1" customWidth="1"/>
    <col min="3" max="16384" width="9" style="2"/>
  </cols>
  <sheetData>
    <row r="2" spans="2:4" ht="15.6" x14ac:dyDescent="0.3">
      <c r="B2" s="9" t="s">
        <v>43</v>
      </c>
    </row>
    <row r="8" spans="2:4" x14ac:dyDescent="0.25">
      <c r="B8" s="8" t="s">
        <v>45</v>
      </c>
      <c r="C8" s="2">
        <f>AVERAGE('Sales Dataset'!D2:D101)</f>
        <v>9841.11</v>
      </c>
    </row>
    <row r="9" spans="2:4" ht="12.6" thickBot="1" x14ac:dyDescent="0.3"/>
    <row r="10" spans="2:4" x14ac:dyDescent="0.25">
      <c r="B10" s="12" t="s">
        <v>39</v>
      </c>
      <c r="C10" s="13"/>
      <c r="D10" s="13"/>
    </row>
    <row r="11" spans="2:4" x14ac:dyDescent="0.25">
      <c r="B11" s="14" t="s">
        <v>38</v>
      </c>
      <c r="C11" s="19">
        <f>_xlfn.CONFIDENCE.T(0.05,_xlfn.STDEV.S('Sales Dataset'!D2:D101),100)</f>
        <v>684.83827667983951</v>
      </c>
      <c r="D11" s="15"/>
    </row>
    <row r="12" spans="2:4" x14ac:dyDescent="0.25">
      <c r="B12" s="14" t="s">
        <v>31</v>
      </c>
      <c r="C12" s="19">
        <f>C8-C11</f>
        <v>9156.271723320162</v>
      </c>
      <c r="D12" s="43">
        <v>9156</v>
      </c>
    </row>
    <row r="13" spans="2:4" ht="12.6" thickBot="1" x14ac:dyDescent="0.3">
      <c r="B13" s="16" t="s">
        <v>32</v>
      </c>
      <c r="C13" s="17">
        <f>C8+C11</f>
        <v>10525.948276679839</v>
      </c>
      <c r="D13" s="44">
        <v>10526</v>
      </c>
    </row>
    <row r="15" spans="2:4" x14ac:dyDescent="0.25">
      <c r="B15" s="45" t="s">
        <v>44</v>
      </c>
      <c r="C15" s="46">
        <f>COUNTIFS('Sales Dataset'!D2:D101,"&gt;"&amp;D12,'Sales Dataset'!D2:D101,"&lt;"&amp;D13)</f>
        <v>18</v>
      </c>
    </row>
    <row r="16" spans="2:4" ht="12.6" thickBot="1" x14ac:dyDescent="0.3"/>
    <row r="17" spans="2:4" x14ac:dyDescent="0.25">
      <c r="B17" s="12" t="s">
        <v>46</v>
      </c>
      <c r="C17" s="13"/>
      <c r="D17" s="13"/>
    </row>
    <row r="18" spans="2:4" x14ac:dyDescent="0.25">
      <c r="B18" s="14" t="s">
        <v>38</v>
      </c>
      <c r="C18" s="19">
        <f>_xlfn.CONFIDENCE.T(0.1,_xlfn.STDEV.S('Sales Dataset'!D2:D101),100)</f>
        <v>573.07212146937502</v>
      </c>
      <c r="D18" s="15"/>
    </row>
    <row r="19" spans="2:4" x14ac:dyDescent="0.25">
      <c r="B19" s="14" t="s">
        <v>31</v>
      </c>
      <c r="C19" s="19">
        <f>C8-C18</f>
        <v>9268.0378785306257</v>
      </c>
      <c r="D19" s="43">
        <v>9268</v>
      </c>
    </row>
    <row r="20" spans="2:4" ht="12.6" thickBot="1" x14ac:dyDescent="0.3">
      <c r="B20" s="16" t="s">
        <v>32</v>
      </c>
      <c r="C20" s="20">
        <f>C8+C18</f>
        <v>10414.182121469375</v>
      </c>
      <c r="D20" s="44">
        <v>10414</v>
      </c>
    </row>
    <row r="22" spans="2:4" x14ac:dyDescent="0.25">
      <c r="B22" s="45" t="s">
        <v>47</v>
      </c>
      <c r="C22" s="46">
        <f>COUNTIFS('Sales Dataset'!D2:D101,"&gt;"&amp;'Question 8'!D19,'Sales Dataset'!D2:D101,"&lt;"&amp;'Question 8'!D20)</f>
        <v>15</v>
      </c>
    </row>
    <row r="24" spans="2:4" x14ac:dyDescent="0.25">
      <c r="B24" s="10" t="s">
        <v>48</v>
      </c>
      <c r="C24" s="29">
        <f>C15-C22</f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CDD0-6D4A-4CE8-A5A9-E96A620D154D}">
  <dimension ref="A1:M101"/>
  <sheetViews>
    <sheetView topLeftCell="A16" workbookViewId="0">
      <selection activeCell="R43" sqref="R43"/>
    </sheetView>
  </sheetViews>
  <sheetFormatPr defaultRowHeight="12" x14ac:dyDescent="0.25"/>
  <cols>
    <col min="1" max="1" width="9" style="2"/>
    <col min="2" max="2" width="13.875" style="2" bestFit="1" customWidth="1"/>
    <col min="3" max="3" width="13.375" style="2" customWidth="1"/>
    <col min="4" max="4" width="11.25" style="2" customWidth="1"/>
    <col min="5" max="5" width="10.5" style="2" bestFit="1" customWidth="1"/>
    <col min="6" max="6" width="22.75" style="2" bestFit="1" customWidth="1"/>
    <col min="7" max="7" width="10.5" style="2" customWidth="1"/>
    <col min="8" max="8" width="15.625" style="8" customWidth="1"/>
    <col min="9" max="9" width="17.625" style="2" bestFit="1" customWidth="1"/>
    <col min="10" max="16384" width="9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</row>
    <row r="2" spans="1:13" ht="15.6" x14ac:dyDescent="0.3">
      <c r="A2" s="2">
        <v>1</v>
      </c>
      <c r="B2" s="2">
        <v>26362</v>
      </c>
      <c r="C2" s="2">
        <v>37135</v>
      </c>
      <c r="D2" s="3">
        <v>5353</v>
      </c>
      <c r="E2" s="27">
        <f>B2+C2+D2</f>
        <v>68850</v>
      </c>
      <c r="F2" s="4">
        <f>B2/E2</f>
        <v>0.38289034132171385</v>
      </c>
      <c r="G2" s="4"/>
      <c r="H2" s="48" t="s">
        <v>50</v>
      </c>
      <c r="M2" s="6"/>
    </row>
    <row r="3" spans="1:13" x14ac:dyDescent="0.25">
      <c r="A3" s="2">
        <v>2</v>
      </c>
      <c r="B3" s="2">
        <v>29886</v>
      </c>
      <c r="C3" s="2">
        <v>13143</v>
      </c>
      <c r="D3" s="3">
        <v>11010</v>
      </c>
      <c r="E3" s="27">
        <f t="shared" ref="E3:E66" si="0">B3+C3+D3</f>
        <v>54039</v>
      </c>
      <c r="F3" s="4">
        <f t="shared" ref="F3:F66" si="1">B3/E3</f>
        <v>0.55304502303891634</v>
      </c>
      <c r="G3" s="4"/>
      <c r="H3" s="47"/>
    </row>
    <row r="4" spans="1:13" x14ac:dyDescent="0.25">
      <c r="A4" s="2">
        <v>3</v>
      </c>
      <c r="B4" s="2">
        <v>39791</v>
      </c>
      <c r="C4" s="2">
        <v>43391</v>
      </c>
      <c r="D4" s="3">
        <v>11398</v>
      </c>
      <c r="E4" s="27">
        <f t="shared" si="0"/>
        <v>94580</v>
      </c>
      <c r="F4" s="4">
        <f t="shared" si="1"/>
        <v>0.42071262423345318</v>
      </c>
      <c r="G4" s="4"/>
      <c r="H4" s="47"/>
    </row>
    <row r="5" spans="1:13" x14ac:dyDescent="0.25">
      <c r="A5" s="2">
        <v>4</v>
      </c>
      <c r="B5" s="2">
        <v>34422</v>
      </c>
      <c r="C5" s="2">
        <v>24379</v>
      </c>
      <c r="D5" s="3">
        <v>11584</v>
      </c>
      <c r="E5" s="27">
        <f t="shared" si="0"/>
        <v>70385</v>
      </c>
      <c r="F5" s="4">
        <f t="shared" si="1"/>
        <v>0.48905306528379627</v>
      </c>
      <c r="G5" s="4"/>
    </row>
    <row r="6" spans="1:13" x14ac:dyDescent="0.25">
      <c r="A6" s="2">
        <v>5</v>
      </c>
      <c r="B6" s="2">
        <v>34016</v>
      </c>
      <c r="C6" s="2">
        <v>34002</v>
      </c>
      <c r="D6" s="3">
        <v>16174</v>
      </c>
      <c r="E6" s="27">
        <f t="shared" si="0"/>
        <v>84192</v>
      </c>
      <c r="F6" s="4">
        <f t="shared" si="1"/>
        <v>0.40402888635499812</v>
      </c>
      <c r="G6" s="4"/>
      <c r="I6" s="7"/>
    </row>
    <row r="7" spans="1:13" x14ac:dyDescent="0.25">
      <c r="A7" s="2">
        <v>6</v>
      </c>
      <c r="B7" s="2">
        <v>43502</v>
      </c>
      <c r="C7" s="2">
        <v>7133</v>
      </c>
      <c r="D7" s="3">
        <v>9514</v>
      </c>
      <c r="E7" s="27">
        <f t="shared" si="0"/>
        <v>60149</v>
      </c>
      <c r="F7" s="4">
        <f t="shared" si="1"/>
        <v>0.72323729405310144</v>
      </c>
      <c r="G7" s="4"/>
      <c r="M7" s="6"/>
    </row>
    <row r="8" spans="1:13" x14ac:dyDescent="0.25">
      <c r="A8" s="2">
        <v>7</v>
      </c>
      <c r="B8" s="2">
        <v>44588</v>
      </c>
      <c r="C8" s="2">
        <v>33090</v>
      </c>
      <c r="D8" s="3">
        <v>7069</v>
      </c>
      <c r="E8" s="27">
        <f t="shared" si="0"/>
        <v>84747</v>
      </c>
      <c r="F8" s="4">
        <f t="shared" si="1"/>
        <v>0.52613071849151005</v>
      </c>
      <c r="G8" s="4"/>
      <c r="M8" s="6"/>
    </row>
    <row r="9" spans="1:13" x14ac:dyDescent="0.25">
      <c r="A9" s="2">
        <v>8</v>
      </c>
      <c r="B9" s="2">
        <v>17556</v>
      </c>
      <c r="C9" s="2">
        <v>29565</v>
      </c>
      <c r="D9" s="3">
        <v>8082</v>
      </c>
      <c r="E9" s="27">
        <f t="shared" si="0"/>
        <v>55203</v>
      </c>
      <c r="F9" s="4">
        <f t="shared" si="1"/>
        <v>0.31802619422857453</v>
      </c>
      <c r="G9" s="4"/>
    </row>
    <row r="10" spans="1:13" x14ac:dyDescent="0.25">
      <c r="A10" s="2">
        <v>9</v>
      </c>
      <c r="B10" s="2">
        <v>31647</v>
      </c>
      <c r="C10" s="2">
        <v>33076</v>
      </c>
      <c r="D10" s="3">
        <v>10490</v>
      </c>
      <c r="E10" s="27">
        <f t="shared" si="0"/>
        <v>75213</v>
      </c>
      <c r="F10" s="4">
        <f t="shared" si="1"/>
        <v>0.42076502732240439</v>
      </c>
      <c r="G10" s="4"/>
    </row>
    <row r="11" spans="1:13" x14ac:dyDescent="0.25">
      <c r="A11" s="2">
        <v>10</v>
      </c>
      <c r="B11" s="2">
        <v>25681</v>
      </c>
      <c r="C11" s="2">
        <v>44138</v>
      </c>
      <c r="D11" s="2">
        <v>10862</v>
      </c>
      <c r="E11" s="27">
        <f t="shared" si="0"/>
        <v>80681</v>
      </c>
      <c r="F11" s="4">
        <f t="shared" si="1"/>
        <v>0.31830294617072175</v>
      </c>
      <c r="G11" s="4"/>
    </row>
    <row r="12" spans="1:13" x14ac:dyDescent="0.25">
      <c r="A12" s="2">
        <v>11</v>
      </c>
      <c r="B12" s="2">
        <v>35274</v>
      </c>
      <c r="C12" s="2">
        <v>12884</v>
      </c>
      <c r="D12" s="2">
        <v>6948</v>
      </c>
      <c r="E12" s="27">
        <f t="shared" si="0"/>
        <v>55106</v>
      </c>
      <c r="F12" s="4">
        <f t="shared" si="1"/>
        <v>0.64011178456066486</v>
      </c>
      <c r="G12" s="4"/>
      <c r="H12" s="49" t="s">
        <v>51</v>
      </c>
      <c r="I12" s="50">
        <f>AVERAGE(F2:F101)</f>
        <v>0.47063844072360406</v>
      </c>
    </row>
    <row r="13" spans="1:13" x14ac:dyDescent="0.25">
      <c r="A13" s="2">
        <v>12</v>
      </c>
      <c r="B13" s="2">
        <v>30242</v>
      </c>
      <c r="C13" s="2">
        <v>33763</v>
      </c>
      <c r="D13" s="2">
        <v>13833</v>
      </c>
      <c r="E13" s="27">
        <f t="shared" si="0"/>
        <v>77838</v>
      </c>
      <c r="F13" s="4">
        <f t="shared" si="1"/>
        <v>0.38852488501760069</v>
      </c>
      <c r="G13" s="4"/>
    </row>
    <row r="14" spans="1:13" x14ac:dyDescent="0.25">
      <c r="A14" s="2">
        <v>13</v>
      </c>
      <c r="B14" s="2">
        <v>25326</v>
      </c>
      <c r="C14" s="2">
        <v>31779</v>
      </c>
      <c r="D14" s="2">
        <v>7806</v>
      </c>
      <c r="E14" s="27">
        <f t="shared" si="0"/>
        <v>64911</v>
      </c>
      <c r="F14" s="4">
        <f t="shared" si="1"/>
        <v>0.39016499514720154</v>
      </c>
      <c r="G14" s="4"/>
    </row>
    <row r="15" spans="1:13" ht="15.6" x14ac:dyDescent="0.3">
      <c r="A15" s="2">
        <v>14</v>
      </c>
      <c r="B15" s="2">
        <v>36340</v>
      </c>
      <c r="C15" s="2">
        <v>44041</v>
      </c>
      <c r="D15" s="2">
        <v>8688</v>
      </c>
      <c r="E15" s="27">
        <f t="shared" si="0"/>
        <v>89069</v>
      </c>
      <c r="F15" s="4">
        <f t="shared" si="1"/>
        <v>0.40799829345788097</v>
      </c>
      <c r="G15" s="4"/>
      <c r="H15" s="48" t="s">
        <v>52</v>
      </c>
    </row>
    <row r="16" spans="1:13" x14ac:dyDescent="0.25">
      <c r="A16" s="2">
        <v>15</v>
      </c>
      <c r="B16" s="2">
        <v>25456</v>
      </c>
      <c r="C16" s="2">
        <v>22584</v>
      </c>
      <c r="D16" s="2">
        <v>8484</v>
      </c>
      <c r="E16" s="27">
        <f t="shared" si="0"/>
        <v>56524</v>
      </c>
      <c r="F16" s="4">
        <f t="shared" si="1"/>
        <v>0.45035737032057177</v>
      </c>
      <c r="G16" s="4"/>
    </row>
    <row r="17" spans="1:9" x14ac:dyDescent="0.25">
      <c r="A17" s="2">
        <v>16</v>
      </c>
      <c r="B17" s="2">
        <v>34896</v>
      </c>
      <c r="C17" s="2">
        <v>31403</v>
      </c>
      <c r="D17" s="2">
        <v>13301</v>
      </c>
      <c r="E17" s="27">
        <f t="shared" si="0"/>
        <v>79600</v>
      </c>
      <c r="F17" s="4">
        <f t="shared" si="1"/>
        <v>0.43839195979899498</v>
      </c>
      <c r="G17" s="4"/>
    </row>
    <row r="18" spans="1:9" ht="12.6" thickBot="1" x14ac:dyDescent="0.3">
      <c r="A18" s="2">
        <v>17</v>
      </c>
      <c r="B18" s="2">
        <v>37294</v>
      </c>
      <c r="C18" s="2">
        <v>24522</v>
      </c>
      <c r="D18" s="2">
        <v>7975</v>
      </c>
      <c r="E18" s="27">
        <f t="shared" si="0"/>
        <v>69791</v>
      </c>
      <c r="F18" s="4">
        <f t="shared" si="1"/>
        <v>0.5343668954449714</v>
      </c>
      <c r="G18" s="4"/>
    </row>
    <row r="19" spans="1:9" x14ac:dyDescent="0.25">
      <c r="A19" s="2">
        <v>18</v>
      </c>
      <c r="B19" s="2">
        <v>57755</v>
      </c>
      <c r="C19" s="2">
        <v>34135</v>
      </c>
      <c r="D19" s="2">
        <v>14752</v>
      </c>
      <c r="E19" s="27">
        <f t="shared" si="0"/>
        <v>106642</v>
      </c>
      <c r="F19" s="4">
        <f t="shared" si="1"/>
        <v>0.54157836499690548</v>
      </c>
      <c r="G19" s="4"/>
      <c r="H19" s="12" t="s">
        <v>51</v>
      </c>
      <c r="I19" s="30">
        <f>AVERAGE(F2:F101)</f>
        <v>0.47063844072360406</v>
      </c>
    </row>
    <row r="20" spans="1:9" x14ac:dyDescent="0.25">
      <c r="A20" s="2">
        <v>19</v>
      </c>
      <c r="B20" s="2">
        <v>20831</v>
      </c>
      <c r="C20" s="2">
        <v>19568</v>
      </c>
      <c r="D20" s="2">
        <v>10358</v>
      </c>
      <c r="E20" s="27">
        <f t="shared" si="0"/>
        <v>50757</v>
      </c>
      <c r="F20" s="4">
        <f t="shared" si="1"/>
        <v>0.41040644640148155</v>
      </c>
      <c r="G20" s="4"/>
      <c r="H20" s="14" t="s">
        <v>53</v>
      </c>
      <c r="I20" s="19">
        <f>1-I19</f>
        <v>0.52936155927639594</v>
      </c>
    </row>
    <row r="21" spans="1:9" ht="13.8" thickBot="1" x14ac:dyDescent="0.35">
      <c r="A21" s="2">
        <v>20</v>
      </c>
      <c r="B21" s="2">
        <v>31898</v>
      </c>
      <c r="C21" s="2">
        <v>17590</v>
      </c>
      <c r="D21" s="2">
        <v>9848</v>
      </c>
      <c r="E21" s="27">
        <f t="shared" si="0"/>
        <v>59336</v>
      </c>
      <c r="F21" s="4">
        <f t="shared" si="1"/>
        <v>0.5375825805581772</v>
      </c>
      <c r="G21" s="4"/>
      <c r="H21" s="16" t="s">
        <v>24</v>
      </c>
      <c r="I21" s="20">
        <f>ABS(_xlfn.NORM.INV(0.05/2,0,1))</f>
        <v>1.9599639845400538</v>
      </c>
    </row>
    <row r="22" spans="1:9" x14ac:dyDescent="0.25">
      <c r="A22" s="2">
        <v>21</v>
      </c>
      <c r="B22" s="2">
        <v>39494</v>
      </c>
      <c r="C22" s="2">
        <v>42038</v>
      </c>
      <c r="D22" s="2">
        <v>8652</v>
      </c>
      <c r="E22" s="27">
        <f t="shared" si="0"/>
        <v>90184</v>
      </c>
      <c r="F22" s="4">
        <f t="shared" si="1"/>
        <v>0.43792690499423403</v>
      </c>
      <c r="G22" s="4"/>
    </row>
    <row r="23" spans="1:9" x14ac:dyDescent="0.25">
      <c r="A23" s="2">
        <v>22</v>
      </c>
      <c r="B23" s="2">
        <v>39974</v>
      </c>
      <c r="C23" s="2">
        <v>47125</v>
      </c>
      <c r="D23" s="2">
        <v>9669</v>
      </c>
      <c r="E23" s="27">
        <f t="shared" si="0"/>
        <v>96768</v>
      </c>
      <c r="F23" s="4">
        <f t="shared" si="1"/>
        <v>0.41309110449735448</v>
      </c>
      <c r="G23" s="4"/>
      <c r="H23" s="8" t="s">
        <v>38</v>
      </c>
      <c r="I23" s="26">
        <f>I21*SQRT((I19*I20)/100)</f>
        <v>9.7829084584087331E-2</v>
      </c>
    </row>
    <row r="24" spans="1:9" x14ac:dyDescent="0.25">
      <c r="A24" s="2">
        <v>23</v>
      </c>
      <c r="B24" s="2">
        <v>35995</v>
      </c>
      <c r="C24" s="2">
        <v>39835</v>
      </c>
      <c r="D24" s="2">
        <v>12710</v>
      </c>
      <c r="E24" s="27">
        <f t="shared" si="0"/>
        <v>88540</v>
      </c>
      <c r="F24" s="4">
        <f t="shared" si="1"/>
        <v>0.40653941721255932</v>
      </c>
      <c r="G24" s="4"/>
    </row>
    <row r="25" spans="1:9" x14ac:dyDescent="0.25">
      <c r="A25" s="2">
        <v>24</v>
      </c>
      <c r="B25" s="2">
        <v>22617</v>
      </c>
      <c r="C25" s="2">
        <v>38633</v>
      </c>
      <c r="D25" s="2">
        <v>7276</v>
      </c>
      <c r="E25" s="27">
        <f t="shared" si="0"/>
        <v>68526</v>
      </c>
      <c r="F25" s="4">
        <f t="shared" si="1"/>
        <v>0.33004990806409246</v>
      </c>
      <c r="G25" s="4"/>
      <c r="H25" s="8" t="s">
        <v>30</v>
      </c>
    </row>
    <row r="26" spans="1:9" x14ac:dyDescent="0.25">
      <c r="A26" s="2">
        <v>25</v>
      </c>
      <c r="B26" s="2">
        <v>23873</v>
      </c>
      <c r="C26" s="2">
        <v>36792</v>
      </c>
      <c r="D26" s="2">
        <v>9208</v>
      </c>
      <c r="E26" s="27">
        <f t="shared" si="0"/>
        <v>69873</v>
      </c>
      <c r="F26" s="4">
        <f t="shared" si="1"/>
        <v>0.34166273095473215</v>
      </c>
      <c r="G26" s="4"/>
      <c r="H26" s="10" t="s">
        <v>31</v>
      </c>
      <c r="I26" s="11">
        <f>I19-I23</f>
        <v>0.37280935613951671</v>
      </c>
    </row>
    <row r="27" spans="1:9" x14ac:dyDescent="0.25">
      <c r="A27" s="2">
        <v>26</v>
      </c>
      <c r="B27" s="2">
        <v>31947</v>
      </c>
      <c r="C27" s="2">
        <v>32662</v>
      </c>
      <c r="D27" s="2">
        <v>7344</v>
      </c>
      <c r="E27" s="27">
        <f t="shared" si="0"/>
        <v>71953</v>
      </c>
      <c r="F27" s="4">
        <f t="shared" si="1"/>
        <v>0.44399816546912568</v>
      </c>
      <c r="G27" s="4"/>
      <c r="H27" s="10" t="s">
        <v>32</v>
      </c>
      <c r="I27" s="11">
        <f>I19+I23</f>
        <v>0.5684675253076914</v>
      </c>
    </row>
    <row r="28" spans="1:9" x14ac:dyDescent="0.25">
      <c r="A28" s="2">
        <v>27</v>
      </c>
      <c r="B28" s="2">
        <v>33140</v>
      </c>
      <c r="C28" s="2">
        <v>28089</v>
      </c>
      <c r="D28" s="2">
        <v>5069</v>
      </c>
      <c r="E28" s="27">
        <f t="shared" si="0"/>
        <v>66298</v>
      </c>
      <c r="F28" s="4">
        <f t="shared" si="1"/>
        <v>0.49986424929862139</v>
      </c>
      <c r="G28" s="4"/>
    </row>
    <row r="29" spans="1:9" x14ac:dyDescent="0.25">
      <c r="A29" s="2">
        <v>28</v>
      </c>
      <c r="B29" s="2">
        <v>34603</v>
      </c>
      <c r="C29" s="2">
        <v>20472</v>
      </c>
      <c r="D29" s="2">
        <v>11192</v>
      </c>
      <c r="E29" s="27">
        <f t="shared" si="0"/>
        <v>66267</v>
      </c>
      <c r="F29" s="4">
        <f t="shared" si="1"/>
        <v>0.52217544177343167</v>
      </c>
      <c r="G29" s="4"/>
    </row>
    <row r="30" spans="1:9" ht="15.6" x14ac:dyDescent="0.3">
      <c r="A30" s="2">
        <v>29</v>
      </c>
      <c r="B30" s="2">
        <v>39552</v>
      </c>
      <c r="C30" s="2">
        <v>31028</v>
      </c>
      <c r="D30" s="2">
        <v>10718</v>
      </c>
      <c r="E30" s="27">
        <f t="shared" si="0"/>
        <v>81298</v>
      </c>
      <c r="F30" s="4">
        <f t="shared" si="1"/>
        <v>0.48650643312258607</v>
      </c>
      <c r="G30" s="4"/>
      <c r="H30" s="48" t="s">
        <v>54</v>
      </c>
    </row>
    <row r="31" spans="1:9" x14ac:dyDescent="0.25">
      <c r="A31" s="2">
        <v>30</v>
      </c>
      <c r="B31" s="2">
        <v>36933</v>
      </c>
      <c r="C31" s="2">
        <v>44662</v>
      </c>
      <c r="D31" s="2">
        <v>12839</v>
      </c>
      <c r="E31" s="27">
        <f t="shared" si="0"/>
        <v>94434</v>
      </c>
      <c r="F31" s="4">
        <f t="shared" si="1"/>
        <v>0.3910985450155664</v>
      </c>
      <c r="G31" s="4"/>
    </row>
    <row r="32" spans="1:9" x14ac:dyDescent="0.25">
      <c r="A32" s="2">
        <v>31</v>
      </c>
      <c r="B32" s="2">
        <v>28175</v>
      </c>
      <c r="C32" s="2">
        <v>34452</v>
      </c>
      <c r="D32" s="2">
        <v>9319</v>
      </c>
      <c r="E32" s="27">
        <f t="shared" si="0"/>
        <v>71946</v>
      </c>
      <c r="F32" s="4">
        <f t="shared" si="1"/>
        <v>0.39161315431017707</v>
      </c>
      <c r="G32" s="4"/>
    </row>
    <row r="33" spans="1:10" x14ac:dyDescent="0.25">
      <c r="A33" s="2">
        <v>32</v>
      </c>
      <c r="B33" s="2">
        <v>30417</v>
      </c>
      <c r="C33" s="2">
        <v>31904</v>
      </c>
      <c r="D33" s="2">
        <v>13514</v>
      </c>
      <c r="E33" s="27">
        <f t="shared" si="0"/>
        <v>75835</v>
      </c>
      <c r="F33" s="4">
        <f t="shared" si="1"/>
        <v>0.40109448143996834</v>
      </c>
      <c r="G33" s="4"/>
    </row>
    <row r="34" spans="1:10" x14ac:dyDescent="0.25">
      <c r="A34" s="2">
        <v>33</v>
      </c>
      <c r="B34" s="2">
        <v>33956</v>
      </c>
      <c r="C34" s="2">
        <v>28086</v>
      </c>
      <c r="D34" s="2">
        <v>6876</v>
      </c>
      <c r="E34" s="27">
        <f t="shared" si="0"/>
        <v>68918</v>
      </c>
      <c r="F34" s="4">
        <f t="shared" si="1"/>
        <v>0.49270147131373515</v>
      </c>
      <c r="G34" s="4"/>
    </row>
    <row r="35" spans="1:10" x14ac:dyDescent="0.25">
      <c r="A35" s="2">
        <v>34</v>
      </c>
      <c r="B35" s="2">
        <v>43487</v>
      </c>
      <c r="C35" s="2">
        <v>25617</v>
      </c>
      <c r="D35" s="2">
        <v>18650</v>
      </c>
      <c r="E35" s="27">
        <f t="shared" si="0"/>
        <v>87754</v>
      </c>
      <c r="F35" s="4">
        <f t="shared" si="1"/>
        <v>0.49555575814207897</v>
      </c>
      <c r="G35" s="4"/>
    </row>
    <row r="36" spans="1:10" x14ac:dyDescent="0.25">
      <c r="A36" s="2">
        <v>35</v>
      </c>
      <c r="B36" s="2">
        <v>32419</v>
      </c>
      <c r="C36" s="2">
        <v>39574</v>
      </c>
      <c r="D36" s="2">
        <v>8130</v>
      </c>
      <c r="E36" s="27">
        <f t="shared" si="0"/>
        <v>80123</v>
      </c>
      <c r="F36" s="4">
        <f t="shared" si="1"/>
        <v>0.40461540381663191</v>
      </c>
      <c r="G36" s="4"/>
    </row>
    <row r="37" spans="1:10" x14ac:dyDescent="0.25">
      <c r="A37" s="2">
        <v>36</v>
      </c>
      <c r="B37" s="2">
        <v>32970</v>
      </c>
      <c r="C37" s="2">
        <v>33874</v>
      </c>
      <c r="D37" s="2">
        <v>8758</v>
      </c>
      <c r="E37" s="27">
        <f t="shared" si="0"/>
        <v>75602</v>
      </c>
      <c r="F37" s="4">
        <f t="shared" si="1"/>
        <v>0.43609957408534167</v>
      </c>
      <c r="G37" s="4"/>
    </row>
    <row r="38" spans="1:10" ht="12.6" thickBot="1" x14ac:dyDescent="0.3">
      <c r="A38" s="2">
        <v>37</v>
      </c>
      <c r="B38" s="2">
        <v>50066</v>
      </c>
      <c r="C38" s="2">
        <v>34193</v>
      </c>
      <c r="D38" s="2">
        <v>13722</v>
      </c>
      <c r="E38" s="27">
        <f t="shared" si="0"/>
        <v>97981</v>
      </c>
      <c r="F38" s="4">
        <f t="shared" si="1"/>
        <v>0.51097661791571836</v>
      </c>
      <c r="G38" s="4"/>
    </row>
    <row r="39" spans="1:10" x14ac:dyDescent="0.25">
      <c r="A39" s="2">
        <v>38</v>
      </c>
      <c r="B39" s="2">
        <v>41214</v>
      </c>
      <c r="C39" s="2">
        <v>25128</v>
      </c>
      <c r="D39" s="2">
        <v>4141</v>
      </c>
      <c r="E39" s="27">
        <f t="shared" si="0"/>
        <v>70483</v>
      </c>
      <c r="F39" s="4">
        <f t="shared" si="1"/>
        <v>0.5847367450307166</v>
      </c>
      <c r="G39" s="4"/>
      <c r="H39" s="12" t="s">
        <v>51</v>
      </c>
      <c r="I39" s="13">
        <v>0.5</v>
      </c>
    </row>
    <row r="40" spans="1:10" x14ac:dyDescent="0.25">
      <c r="A40" s="2">
        <v>39</v>
      </c>
      <c r="B40" s="2">
        <v>19747</v>
      </c>
      <c r="C40" s="2">
        <v>24341</v>
      </c>
      <c r="D40" s="2">
        <v>10132</v>
      </c>
      <c r="E40" s="27">
        <f t="shared" si="0"/>
        <v>54220</v>
      </c>
      <c r="F40" s="4">
        <f t="shared" si="1"/>
        <v>0.36420140169679083</v>
      </c>
      <c r="G40" s="4"/>
      <c r="H40" s="14" t="s">
        <v>13</v>
      </c>
      <c r="I40" s="15">
        <v>7.0000000000000007E-2</v>
      </c>
    </row>
    <row r="41" spans="1:10" ht="13.8" thickBot="1" x14ac:dyDescent="0.35">
      <c r="A41" s="2">
        <v>40</v>
      </c>
      <c r="B41" s="2">
        <v>31210</v>
      </c>
      <c r="C41" s="2">
        <v>22393</v>
      </c>
      <c r="D41" s="2">
        <v>2460</v>
      </c>
      <c r="E41" s="27">
        <f t="shared" si="0"/>
        <v>56063</v>
      </c>
      <c r="F41" s="4">
        <f t="shared" si="1"/>
        <v>0.55669514653158059</v>
      </c>
      <c r="G41" s="4"/>
      <c r="H41" s="16" t="s">
        <v>24</v>
      </c>
      <c r="I41" s="20">
        <f>ABS(_xlfn.NORM.INV(0.05/2,0,1))</f>
        <v>1.9599639845400538</v>
      </c>
    </row>
    <row r="42" spans="1:10" x14ac:dyDescent="0.25">
      <c r="A42" s="2">
        <v>41</v>
      </c>
      <c r="B42" s="2">
        <v>23489</v>
      </c>
      <c r="C42" s="2">
        <v>24581</v>
      </c>
      <c r="D42" s="2">
        <v>3744</v>
      </c>
      <c r="E42" s="27">
        <f t="shared" si="0"/>
        <v>51814</v>
      </c>
      <c r="F42" s="4">
        <f t="shared" si="1"/>
        <v>0.45333307600262479</v>
      </c>
      <c r="G42" s="4"/>
    </row>
    <row r="43" spans="1:10" x14ac:dyDescent="0.25">
      <c r="A43" s="2">
        <v>42</v>
      </c>
      <c r="B43" s="2">
        <v>32981</v>
      </c>
      <c r="C43" s="2">
        <v>12509</v>
      </c>
      <c r="D43" s="2">
        <v>7207</v>
      </c>
      <c r="E43" s="27">
        <f t="shared" si="0"/>
        <v>52697</v>
      </c>
      <c r="F43" s="4">
        <f t="shared" si="1"/>
        <v>0.62586105470899667</v>
      </c>
      <c r="G43" s="4"/>
      <c r="H43" s="32" t="s">
        <v>23</v>
      </c>
      <c r="I43" s="33">
        <f>(I41/I40)^2*(I39*(1-I39))</f>
        <v>195.99279697418996</v>
      </c>
      <c r="J43" s="38">
        <v>196</v>
      </c>
    </row>
    <row r="44" spans="1:10" x14ac:dyDescent="0.25">
      <c r="A44" s="2">
        <v>43</v>
      </c>
      <c r="B44" s="2">
        <v>35191</v>
      </c>
      <c r="C44" s="2">
        <v>21694</v>
      </c>
      <c r="D44" s="2">
        <v>10058</v>
      </c>
      <c r="E44" s="27">
        <f t="shared" si="0"/>
        <v>66943</v>
      </c>
      <c r="F44" s="4">
        <f t="shared" si="1"/>
        <v>0.5256860313998476</v>
      </c>
      <c r="G44" s="4"/>
    </row>
    <row r="45" spans="1:10" x14ac:dyDescent="0.25">
      <c r="A45" s="2">
        <v>44</v>
      </c>
      <c r="B45" s="2">
        <v>35966</v>
      </c>
      <c r="C45" s="2">
        <v>19371</v>
      </c>
      <c r="D45" s="2">
        <v>7858</v>
      </c>
      <c r="E45" s="27">
        <f t="shared" si="0"/>
        <v>63195</v>
      </c>
      <c r="F45" s="4">
        <f t="shared" si="1"/>
        <v>0.5691273043753462</v>
      </c>
      <c r="G45" s="4"/>
      <c r="H45" s="10" t="s">
        <v>55</v>
      </c>
      <c r="I45" s="29">
        <f>196-100</f>
        <v>96</v>
      </c>
    </row>
    <row r="46" spans="1:10" x14ac:dyDescent="0.25">
      <c r="A46" s="2">
        <v>45</v>
      </c>
      <c r="B46" s="2">
        <v>34305</v>
      </c>
      <c r="C46" s="2">
        <v>37579</v>
      </c>
      <c r="D46" s="2">
        <v>13267</v>
      </c>
      <c r="E46" s="27">
        <f t="shared" si="0"/>
        <v>85151</v>
      </c>
      <c r="F46" s="4">
        <f t="shared" si="1"/>
        <v>0.40287254406877193</v>
      </c>
      <c r="G46" s="4"/>
    </row>
    <row r="47" spans="1:10" x14ac:dyDescent="0.25">
      <c r="A47" s="2">
        <v>46</v>
      </c>
      <c r="B47" s="2">
        <v>40476</v>
      </c>
      <c r="C47" s="2">
        <v>34407</v>
      </c>
      <c r="D47" s="2">
        <v>7259</v>
      </c>
      <c r="E47" s="27">
        <f t="shared" si="0"/>
        <v>82142</v>
      </c>
      <c r="F47" s="4">
        <f t="shared" si="1"/>
        <v>0.49275644615422076</v>
      </c>
      <c r="G47" s="4"/>
    </row>
    <row r="48" spans="1:10" x14ac:dyDescent="0.25">
      <c r="A48" s="2">
        <v>47</v>
      </c>
      <c r="B48" s="2">
        <v>33546</v>
      </c>
      <c r="C48" s="2">
        <v>25831</v>
      </c>
      <c r="D48" s="2">
        <v>9215</v>
      </c>
      <c r="E48" s="27">
        <f t="shared" si="0"/>
        <v>68592</v>
      </c>
      <c r="F48" s="4">
        <f t="shared" si="1"/>
        <v>0.48906578026592024</v>
      </c>
      <c r="G48" s="4"/>
    </row>
    <row r="49" spans="1:7" x14ac:dyDescent="0.25">
      <c r="A49" s="2">
        <v>48</v>
      </c>
      <c r="B49" s="2">
        <v>31345</v>
      </c>
      <c r="C49" s="2">
        <v>48543</v>
      </c>
      <c r="D49" s="2">
        <v>16809</v>
      </c>
      <c r="E49" s="27">
        <f t="shared" si="0"/>
        <v>96697</v>
      </c>
      <c r="F49" s="4">
        <f t="shared" si="1"/>
        <v>0.32415690248921891</v>
      </c>
      <c r="G49" s="4"/>
    </row>
    <row r="50" spans="1:7" x14ac:dyDescent="0.25">
      <c r="A50" s="2">
        <v>49</v>
      </c>
      <c r="B50" s="2">
        <v>42300</v>
      </c>
      <c r="C50" s="2">
        <v>25767</v>
      </c>
      <c r="D50" s="2">
        <v>8470</v>
      </c>
      <c r="E50" s="27">
        <f t="shared" si="0"/>
        <v>76537</v>
      </c>
      <c r="F50" s="4">
        <f t="shared" si="1"/>
        <v>0.55267387015430447</v>
      </c>
      <c r="G50" s="4"/>
    </row>
    <row r="51" spans="1:7" x14ac:dyDescent="0.25">
      <c r="A51" s="2">
        <v>50</v>
      </c>
      <c r="B51" s="2">
        <v>33698</v>
      </c>
      <c r="C51" s="2">
        <v>15934</v>
      </c>
      <c r="D51" s="2">
        <v>14326</v>
      </c>
      <c r="E51" s="27">
        <f t="shared" si="0"/>
        <v>63958</v>
      </c>
      <c r="F51" s="4">
        <f t="shared" si="1"/>
        <v>0.52687701303980738</v>
      </c>
      <c r="G51" s="4"/>
    </row>
    <row r="52" spans="1:7" x14ac:dyDescent="0.25">
      <c r="A52" s="2">
        <v>51</v>
      </c>
      <c r="B52" s="2">
        <v>16033</v>
      </c>
      <c r="C52" s="2">
        <v>12072</v>
      </c>
      <c r="D52" s="2">
        <v>5656</v>
      </c>
      <c r="E52" s="27">
        <f t="shared" si="0"/>
        <v>33761</v>
      </c>
      <c r="F52" s="4">
        <f t="shared" si="1"/>
        <v>0.47489707058440211</v>
      </c>
      <c r="G52" s="4"/>
    </row>
    <row r="53" spans="1:7" x14ac:dyDescent="0.25">
      <c r="A53" s="2">
        <v>52</v>
      </c>
      <c r="B53" s="2">
        <v>31254</v>
      </c>
      <c r="C53" s="2">
        <v>29082</v>
      </c>
      <c r="D53" s="2">
        <v>4539</v>
      </c>
      <c r="E53" s="27">
        <f t="shared" si="0"/>
        <v>64875</v>
      </c>
      <c r="F53" s="4">
        <f t="shared" si="1"/>
        <v>0.481757225433526</v>
      </c>
      <c r="G53" s="4"/>
    </row>
    <row r="54" spans="1:7" x14ac:dyDescent="0.25">
      <c r="A54" s="2">
        <v>53</v>
      </c>
      <c r="B54" s="2">
        <v>36627</v>
      </c>
      <c r="C54" s="2">
        <v>51067</v>
      </c>
      <c r="D54" s="2">
        <v>17770</v>
      </c>
      <c r="E54" s="27">
        <f t="shared" si="0"/>
        <v>105464</v>
      </c>
      <c r="F54" s="4">
        <f t="shared" si="1"/>
        <v>0.34729386330880679</v>
      </c>
      <c r="G54" s="4"/>
    </row>
    <row r="55" spans="1:7" x14ac:dyDescent="0.25">
      <c r="A55" s="2">
        <v>54</v>
      </c>
      <c r="B55" s="2">
        <v>21893</v>
      </c>
      <c r="C55" s="2">
        <v>22689</v>
      </c>
      <c r="D55" s="2">
        <v>6771</v>
      </c>
      <c r="E55" s="27">
        <f t="shared" si="0"/>
        <v>51353</v>
      </c>
      <c r="F55" s="4">
        <f t="shared" si="1"/>
        <v>0.4263236811870777</v>
      </c>
      <c r="G55" s="4"/>
    </row>
    <row r="56" spans="1:7" x14ac:dyDescent="0.25">
      <c r="A56" s="2">
        <v>55</v>
      </c>
      <c r="B56" s="2">
        <v>26241</v>
      </c>
      <c r="C56" s="2">
        <v>35377</v>
      </c>
      <c r="D56" s="2">
        <v>5585</v>
      </c>
      <c r="E56" s="27">
        <f t="shared" si="0"/>
        <v>67203</v>
      </c>
      <c r="F56" s="4">
        <f t="shared" si="1"/>
        <v>0.39047363956966208</v>
      </c>
      <c r="G56" s="4"/>
    </row>
    <row r="57" spans="1:7" x14ac:dyDescent="0.25">
      <c r="A57" s="2">
        <v>56</v>
      </c>
      <c r="B57" s="2">
        <v>28414</v>
      </c>
      <c r="C57" s="2">
        <v>29325</v>
      </c>
      <c r="D57" s="2">
        <v>9763</v>
      </c>
      <c r="E57" s="27">
        <f t="shared" si="0"/>
        <v>67502</v>
      </c>
      <c r="F57" s="4">
        <f t="shared" si="1"/>
        <v>0.42093567597997095</v>
      </c>
      <c r="G57" s="4"/>
    </row>
    <row r="58" spans="1:7" x14ac:dyDescent="0.25">
      <c r="A58" s="2">
        <v>57</v>
      </c>
      <c r="B58" s="2">
        <v>38111</v>
      </c>
      <c r="C58" s="2">
        <v>38514</v>
      </c>
      <c r="D58" s="2">
        <v>8648</v>
      </c>
      <c r="E58" s="27">
        <f t="shared" si="0"/>
        <v>85273</v>
      </c>
      <c r="F58" s="4">
        <f t="shared" si="1"/>
        <v>0.44692927421340872</v>
      </c>
      <c r="G58" s="4"/>
    </row>
    <row r="59" spans="1:7" x14ac:dyDescent="0.25">
      <c r="A59" s="2">
        <v>58</v>
      </c>
      <c r="B59" s="2">
        <v>24639</v>
      </c>
      <c r="C59" s="2">
        <v>16506</v>
      </c>
      <c r="D59" s="2">
        <v>4501</v>
      </c>
      <c r="E59" s="27">
        <f t="shared" si="0"/>
        <v>45646</v>
      </c>
      <c r="F59" s="4">
        <f t="shared" si="1"/>
        <v>0.53978442798930903</v>
      </c>
      <c r="G59" s="4"/>
    </row>
    <row r="60" spans="1:7" x14ac:dyDescent="0.25">
      <c r="A60" s="2">
        <v>59</v>
      </c>
      <c r="B60" s="2">
        <v>20976</v>
      </c>
      <c r="C60" s="2">
        <v>11468</v>
      </c>
      <c r="D60" s="2">
        <v>10121</v>
      </c>
      <c r="E60" s="27">
        <f t="shared" si="0"/>
        <v>42565</v>
      </c>
      <c r="F60" s="4">
        <f t="shared" si="1"/>
        <v>0.49279924820862209</v>
      </c>
      <c r="G60" s="4"/>
    </row>
    <row r="61" spans="1:7" x14ac:dyDescent="0.25">
      <c r="A61" s="2">
        <v>60</v>
      </c>
      <c r="B61" s="2">
        <v>26436</v>
      </c>
      <c r="C61" s="2">
        <v>32078</v>
      </c>
      <c r="D61" s="2">
        <v>2717</v>
      </c>
      <c r="E61" s="27">
        <f t="shared" si="0"/>
        <v>61231</v>
      </c>
      <c r="F61" s="4">
        <f t="shared" si="1"/>
        <v>0.43174209142427855</v>
      </c>
      <c r="G61" s="4"/>
    </row>
    <row r="62" spans="1:7" x14ac:dyDescent="0.25">
      <c r="A62" s="2">
        <v>61</v>
      </c>
      <c r="B62" s="2">
        <v>28281</v>
      </c>
      <c r="C62" s="2">
        <v>29954</v>
      </c>
      <c r="D62" s="2">
        <v>7199</v>
      </c>
      <c r="E62" s="27">
        <f t="shared" si="0"/>
        <v>65434</v>
      </c>
      <c r="F62" s="4">
        <f t="shared" si="1"/>
        <v>0.43220649815080847</v>
      </c>
      <c r="G62" s="4"/>
    </row>
    <row r="63" spans="1:7" x14ac:dyDescent="0.25">
      <c r="A63" s="2">
        <v>62</v>
      </c>
      <c r="B63" s="2">
        <v>46929</v>
      </c>
      <c r="C63" s="2">
        <v>22576</v>
      </c>
      <c r="D63" s="2">
        <v>9863</v>
      </c>
      <c r="E63" s="27">
        <f t="shared" si="0"/>
        <v>79368</v>
      </c>
      <c r="F63" s="4">
        <f t="shared" si="1"/>
        <v>0.59128364076202</v>
      </c>
      <c r="G63" s="4"/>
    </row>
    <row r="64" spans="1:7" x14ac:dyDescent="0.25">
      <c r="A64" s="2">
        <v>63</v>
      </c>
      <c r="B64" s="2">
        <v>30023</v>
      </c>
      <c r="C64" s="2">
        <v>25229</v>
      </c>
      <c r="D64" s="2">
        <v>12083</v>
      </c>
      <c r="E64" s="27">
        <f t="shared" si="0"/>
        <v>67335</v>
      </c>
      <c r="F64" s="4">
        <f t="shared" si="1"/>
        <v>0.44587510210143311</v>
      </c>
      <c r="G64" s="4"/>
    </row>
    <row r="65" spans="1:7" x14ac:dyDescent="0.25">
      <c r="A65" s="2">
        <v>64</v>
      </c>
      <c r="B65" s="2">
        <v>20628</v>
      </c>
      <c r="C65" s="2">
        <v>33067</v>
      </c>
      <c r="D65" s="2">
        <v>11087</v>
      </c>
      <c r="E65" s="27">
        <f t="shared" si="0"/>
        <v>64782</v>
      </c>
      <c r="F65" s="4">
        <f t="shared" si="1"/>
        <v>0.31842178382884134</v>
      </c>
      <c r="G65" s="4"/>
    </row>
    <row r="66" spans="1:7" x14ac:dyDescent="0.25">
      <c r="A66" s="2">
        <v>65</v>
      </c>
      <c r="B66" s="2">
        <v>37636</v>
      </c>
      <c r="C66" s="2">
        <v>22640</v>
      </c>
      <c r="D66" s="2">
        <v>6620</v>
      </c>
      <c r="E66" s="27">
        <f t="shared" si="0"/>
        <v>66896</v>
      </c>
      <c r="F66" s="4">
        <f t="shared" si="1"/>
        <v>0.56260464003826838</v>
      </c>
      <c r="G66" s="4"/>
    </row>
    <row r="67" spans="1:7" x14ac:dyDescent="0.25">
      <c r="A67" s="2">
        <v>66</v>
      </c>
      <c r="B67" s="2">
        <v>22399</v>
      </c>
      <c r="C67" s="2">
        <v>27126</v>
      </c>
      <c r="D67" s="2">
        <v>11280</v>
      </c>
      <c r="E67" s="27">
        <f t="shared" ref="E67:E101" si="2">B67+C67+D67</f>
        <v>60805</v>
      </c>
      <c r="F67" s="4">
        <f t="shared" ref="F67:F101" si="3">B67/E67</f>
        <v>0.36837431132308196</v>
      </c>
      <c r="G67" s="4"/>
    </row>
    <row r="68" spans="1:7" x14ac:dyDescent="0.25">
      <c r="A68" s="2">
        <v>67</v>
      </c>
      <c r="B68" s="2">
        <v>31921</v>
      </c>
      <c r="C68" s="2">
        <v>3414</v>
      </c>
      <c r="D68" s="2">
        <v>6966</v>
      </c>
      <c r="E68" s="27">
        <f t="shared" si="2"/>
        <v>42301</v>
      </c>
      <c r="F68" s="4">
        <f t="shared" si="3"/>
        <v>0.75461573012458338</v>
      </c>
      <c r="G68" s="4"/>
    </row>
    <row r="69" spans="1:7" x14ac:dyDescent="0.25">
      <c r="A69" s="2">
        <v>68</v>
      </c>
      <c r="B69" s="2">
        <v>47629</v>
      </c>
      <c r="C69" s="2">
        <v>35846</v>
      </c>
      <c r="D69" s="2">
        <v>12137</v>
      </c>
      <c r="E69" s="27">
        <f t="shared" si="2"/>
        <v>95612</v>
      </c>
      <c r="F69" s="4">
        <f t="shared" si="3"/>
        <v>0.49814876793707902</v>
      </c>
      <c r="G69" s="4"/>
    </row>
    <row r="70" spans="1:7" x14ac:dyDescent="0.25">
      <c r="A70" s="2">
        <v>69</v>
      </c>
      <c r="B70" s="2">
        <v>36757</v>
      </c>
      <c r="C70" s="2">
        <v>24015</v>
      </c>
      <c r="D70" s="2">
        <v>8498</v>
      </c>
      <c r="E70" s="27">
        <f t="shared" si="2"/>
        <v>69270</v>
      </c>
      <c r="F70" s="4">
        <f t="shared" si="3"/>
        <v>0.5306337519849863</v>
      </c>
      <c r="G70" s="4"/>
    </row>
    <row r="71" spans="1:7" x14ac:dyDescent="0.25">
      <c r="A71" s="2">
        <v>70</v>
      </c>
      <c r="B71" s="2">
        <v>31058</v>
      </c>
      <c r="C71" s="2">
        <v>26355</v>
      </c>
      <c r="D71" s="2">
        <v>10758</v>
      </c>
      <c r="E71" s="27">
        <f t="shared" si="2"/>
        <v>68171</v>
      </c>
      <c r="F71" s="4">
        <f t="shared" si="3"/>
        <v>0.45558962021974153</v>
      </c>
      <c r="G71" s="4"/>
    </row>
    <row r="72" spans="1:7" x14ac:dyDescent="0.25">
      <c r="A72" s="2">
        <v>71</v>
      </c>
      <c r="B72" s="2">
        <v>38365</v>
      </c>
      <c r="C72" s="2">
        <v>43906</v>
      </c>
      <c r="D72" s="2">
        <v>10952</v>
      </c>
      <c r="E72" s="27">
        <f t="shared" si="2"/>
        <v>93223</v>
      </c>
      <c r="F72" s="4">
        <f t="shared" si="3"/>
        <v>0.41154007058343972</v>
      </c>
      <c r="G72" s="4"/>
    </row>
    <row r="73" spans="1:7" x14ac:dyDescent="0.25">
      <c r="A73" s="2">
        <v>72</v>
      </c>
      <c r="B73" s="2">
        <v>36180</v>
      </c>
      <c r="C73" s="2">
        <v>32380</v>
      </c>
      <c r="D73" s="2">
        <v>8661</v>
      </c>
      <c r="E73" s="27">
        <f t="shared" si="2"/>
        <v>77221</v>
      </c>
      <c r="F73" s="4">
        <f t="shared" si="3"/>
        <v>0.46852540112145658</v>
      </c>
      <c r="G73" s="4"/>
    </row>
    <row r="74" spans="1:7" x14ac:dyDescent="0.25">
      <c r="A74" s="2">
        <v>73</v>
      </c>
      <c r="B74" s="2">
        <v>24171</v>
      </c>
      <c r="C74" s="2">
        <v>33923</v>
      </c>
      <c r="D74" s="2">
        <v>15522</v>
      </c>
      <c r="E74" s="27">
        <f t="shared" si="2"/>
        <v>73616</v>
      </c>
      <c r="F74" s="4">
        <f t="shared" si="3"/>
        <v>0.32833894805477071</v>
      </c>
      <c r="G74" s="4"/>
    </row>
    <row r="75" spans="1:7" x14ac:dyDescent="0.25">
      <c r="A75" s="2">
        <v>74</v>
      </c>
      <c r="B75" s="2">
        <v>29543</v>
      </c>
      <c r="C75" s="2">
        <v>13698</v>
      </c>
      <c r="D75" s="2">
        <v>7261</v>
      </c>
      <c r="E75" s="27">
        <f t="shared" si="2"/>
        <v>50502</v>
      </c>
      <c r="F75" s="4">
        <f t="shared" si="3"/>
        <v>0.58498673319868522</v>
      </c>
      <c r="G75" s="4"/>
    </row>
    <row r="76" spans="1:7" x14ac:dyDescent="0.25">
      <c r="A76" s="2">
        <v>75</v>
      </c>
      <c r="B76" s="2">
        <v>35623</v>
      </c>
      <c r="C76" s="2">
        <v>29522</v>
      </c>
      <c r="D76" s="2">
        <v>10337</v>
      </c>
      <c r="E76" s="27">
        <f t="shared" si="2"/>
        <v>75482</v>
      </c>
      <c r="F76" s="4">
        <f t="shared" si="3"/>
        <v>0.47194033014493519</v>
      </c>
      <c r="G76" s="4"/>
    </row>
    <row r="77" spans="1:7" x14ac:dyDescent="0.25">
      <c r="A77" s="2">
        <v>76</v>
      </c>
      <c r="B77" s="2">
        <v>43607</v>
      </c>
      <c r="C77" s="2">
        <v>30589</v>
      </c>
      <c r="D77" s="2">
        <v>13506</v>
      </c>
      <c r="E77" s="27">
        <f t="shared" si="2"/>
        <v>87702</v>
      </c>
      <c r="F77" s="4">
        <f t="shared" si="3"/>
        <v>0.49721785136028823</v>
      </c>
      <c r="G77" s="4"/>
    </row>
    <row r="78" spans="1:7" x14ac:dyDescent="0.25">
      <c r="A78" s="2">
        <v>77</v>
      </c>
      <c r="B78" s="2">
        <v>35496</v>
      </c>
      <c r="C78" s="2">
        <v>27952</v>
      </c>
      <c r="D78" s="2">
        <v>9105</v>
      </c>
      <c r="E78" s="27">
        <f t="shared" si="2"/>
        <v>72553</v>
      </c>
      <c r="F78" s="4">
        <f t="shared" si="3"/>
        <v>0.48924234697393632</v>
      </c>
      <c r="G78" s="4"/>
    </row>
    <row r="79" spans="1:7" x14ac:dyDescent="0.25">
      <c r="A79" s="2">
        <v>78</v>
      </c>
      <c r="B79" s="2">
        <v>34805</v>
      </c>
      <c r="C79" s="2">
        <v>26102</v>
      </c>
      <c r="D79" s="2">
        <v>5651</v>
      </c>
      <c r="E79" s="27">
        <f t="shared" si="2"/>
        <v>66558</v>
      </c>
      <c r="F79" s="4">
        <f t="shared" si="3"/>
        <v>0.52292737161573366</v>
      </c>
      <c r="G79" s="4"/>
    </row>
    <row r="80" spans="1:7" x14ac:dyDescent="0.25">
      <c r="A80" s="2">
        <v>79</v>
      </c>
      <c r="B80" s="2">
        <v>31176</v>
      </c>
      <c r="C80" s="2">
        <v>21219</v>
      </c>
      <c r="D80" s="2">
        <v>10712</v>
      </c>
      <c r="E80" s="27">
        <f t="shared" si="2"/>
        <v>63107</v>
      </c>
      <c r="F80" s="4">
        <f t="shared" si="3"/>
        <v>0.49401809624922749</v>
      </c>
      <c r="G80" s="4"/>
    </row>
    <row r="81" spans="1:7" x14ac:dyDescent="0.25">
      <c r="A81" s="2">
        <v>80</v>
      </c>
      <c r="B81" s="2">
        <v>28013</v>
      </c>
      <c r="C81" s="2">
        <v>44242</v>
      </c>
      <c r="D81" s="2">
        <v>9471</v>
      </c>
      <c r="E81" s="27">
        <f t="shared" si="2"/>
        <v>81726</v>
      </c>
      <c r="F81" s="4">
        <f t="shared" si="3"/>
        <v>0.34276729559748426</v>
      </c>
      <c r="G81" s="4"/>
    </row>
    <row r="82" spans="1:7" x14ac:dyDescent="0.25">
      <c r="A82" s="2">
        <v>81</v>
      </c>
      <c r="B82" s="2">
        <v>29657</v>
      </c>
      <c r="C82" s="2">
        <v>20732</v>
      </c>
      <c r="D82" s="2">
        <v>12533</v>
      </c>
      <c r="E82" s="27">
        <f t="shared" si="2"/>
        <v>62922</v>
      </c>
      <c r="F82" s="4">
        <f t="shared" si="3"/>
        <v>0.47132958265789388</v>
      </c>
      <c r="G82" s="4"/>
    </row>
    <row r="83" spans="1:7" x14ac:dyDescent="0.25">
      <c r="A83" s="2">
        <v>82</v>
      </c>
      <c r="B83" s="2">
        <v>34217</v>
      </c>
      <c r="C83" s="2">
        <v>31651</v>
      </c>
      <c r="D83" s="2">
        <v>17365</v>
      </c>
      <c r="E83" s="27">
        <f t="shared" si="2"/>
        <v>83233</v>
      </c>
      <c r="F83" s="4">
        <f t="shared" si="3"/>
        <v>0.41109896315163458</v>
      </c>
      <c r="G83" s="4"/>
    </row>
    <row r="84" spans="1:7" x14ac:dyDescent="0.25">
      <c r="A84" s="2">
        <v>83</v>
      </c>
      <c r="B84" s="2">
        <v>42125</v>
      </c>
      <c r="C84" s="2">
        <v>31707</v>
      </c>
      <c r="D84" s="2">
        <v>11567</v>
      </c>
      <c r="E84" s="27">
        <f t="shared" si="2"/>
        <v>85399</v>
      </c>
      <c r="F84" s="4">
        <f t="shared" si="3"/>
        <v>0.49327275495029216</v>
      </c>
      <c r="G84" s="4"/>
    </row>
    <row r="85" spans="1:7" x14ac:dyDescent="0.25">
      <c r="A85" s="2">
        <v>84</v>
      </c>
      <c r="B85" s="2">
        <v>30968</v>
      </c>
      <c r="C85" s="2">
        <v>8760</v>
      </c>
      <c r="D85" s="2">
        <v>11598</v>
      </c>
      <c r="E85" s="27">
        <f t="shared" si="2"/>
        <v>51326</v>
      </c>
      <c r="F85" s="4">
        <f t="shared" si="3"/>
        <v>0.60335892140435643</v>
      </c>
      <c r="G85" s="4"/>
    </row>
    <row r="86" spans="1:7" x14ac:dyDescent="0.25">
      <c r="A86" s="2">
        <v>85</v>
      </c>
      <c r="B86" s="2">
        <v>31950</v>
      </c>
      <c r="C86" s="2">
        <v>20337</v>
      </c>
      <c r="D86" s="2">
        <v>13640</v>
      </c>
      <c r="E86" s="27">
        <f t="shared" si="2"/>
        <v>65927</v>
      </c>
      <c r="F86" s="4">
        <f t="shared" si="3"/>
        <v>0.48462693585329225</v>
      </c>
      <c r="G86" s="4"/>
    </row>
    <row r="87" spans="1:7" x14ac:dyDescent="0.25">
      <c r="A87" s="2">
        <v>86</v>
      </c>
      <c r="B87" s="2">
        <v>33719</v>
      </c>
      <c r="C87" s="2">
        <v>1125</v>
      </c>
      <c r="D87" s="2">
        <v>12641</v>
      </c>
      <c r="E87" s="27">
        <f t="shared" si="2"/>
        <v>47485</v>
      </c>
      <c r="F87" s="4">
        <f t="shared" si="3"/>
        <v>0.71009792566073493</v>
      </c>
      <c r="G87" s="4"/>
    </row>
    <row r="88" spans="1:7" x14ac:dyDescent="0.25">
      <c r="A88" s="2">
        <v>87</v>
      </c>
      <c r="B88" s="2">
        <v>31189</v>
      </c>
      <c r="C88" s="2">
        <v>30641</v>
      </c>
      <c r="D88" s="2">
        <v>9652</v>
      </c>
      <c r="E88" s="27">
        <f t="shared" si="2"/>
        <v>71482</v>
      </c>
      <c r="F88" s="4">
        <f t="shared" si="3"/>
        <v>0.43631963291457987</v>
      </c>
      <c r="G88" s="4"/>
    </row>
    <row r="89" spans="1:7" x14ac:dyDescent="0.25">
      <c r="A89" s="2">
        <v>88</v>
      </c>
      <c r="B89" s="2">
        <v>32174</v>
      </c>
      <c r="C89" s="2">
        <v>10435</v>
      </c>
      <c r="D89" s="2">
        <v>9574</v>
      </c>
      <c r="E89" s="27">
        <f t="shared" si="2"/>
        <v>52183</v>
      </c>
      <c r="F89" s="4">
        <f t="shared" si="3"/>
        <v>0.61656094896805469</v>
      </c>
      <c r="G89" s="4"/>
    </row>
    <row r="90" spans="1:7" x14ac:dyDescent="0.25">
      <c r="A90" s="2">
        <v>89</v>
      </c>
      <c r="B90" s="2">
        <v>21836</v>
      </c>
      <c r="C90" s="2">
        <v>27083</v>
      </c>
      <c r="D90" s="2">
        <v>15745</v>
      </c>
      <c r="E90" s="27">
        <f t="shared" si="2"/>
        <v>64664</v>
      </c>
      <c r="F90" s="4">
        <f t="shared" si="3"/>
        <v>0.33768402820734877</v>
      </c>
      <c r="G90" s="4"/>
    </row>
    <row r="91" spans="1:7" x14ac:dyDescent="0.25">
      <c r="A91" s="2">
        <v>90</v>
      </c>
      <c r="B91" s="2">
        <v>37316</v>
      </c>
      <c r="C91" s="2">
        <v>13975</v>
      </c>
      <c r="D91" s="2">
        <v>7254</v>
      </c>
      <c r="E91" s="27">
        <f t="shared" si="2"/>
        <v>58545</v>
      </c>
      <c r="F91" s="4">
        <f t="shared" si="3"/>
        <v>0.63739004184815096</v>
      </c>
      <c r="G91" s="4"/>
    </row>
    <row r="92" spans="1:7" x14ac:dyDescent="0.25">
      <c r="A92" s="2">
        <v>91</v>
      </c>
      <c r="B92" s="2">
        <v>33319</v>
      </c>
      <c r="C92" s="2">
        <v>17487</v>
      </c>
      <c r="D92" s="2">
        <v>9982</v>
      </c>
      <c r="E92" s="27">
        <f t="shared" si="2"/>
        <v>60788</v>
      </c>
      <c r="F92" s="4">
        <f t="shared" si="3"/>
        <v>0.54811804961505561</v>
      </c>
      <c r="G92" s="4"/>
    </row>
    <row r="93" spans="1:7" x14ac:dyDescent="0.25">
      <c r="A93" s="2">
        <v>92</v>
      </c>
      <c r="B93" s="2">
        <v>33145</v>
      </c>
      <c r="C93" s="2">
        <v>22243</v>
      </c>
      <c r="D93" s="2">
        <v>2460</v>
      </c>
      <c r="E93" s="27">
        <f t="shared" si="2"/>
        <v>57848</v>
      </c>
      <c r="F93" s="4">
        <f t="shared" si="3"/>
        <v>0.57296708615682479</v>
      </c>
      <c r="G93" s="4"/>
    </row>
    <row r="94" spans="1:7" x14ac:dyDescent="0.25">
      <c r="A94" s="2">
        <v>93</v>
      </c>
      <c r="B94" s="2">
        <v>26300</v>
      </c>
      <c r="C94" s="2">
        <v>39089</v>
      </c>
      <c r="D94" s="2">
        <v>5401</v>
      </c>
      <c r="E94" s="27">
        <f t="shared" si="2"/>
        <v>70790</v>
      </c>
      <c r="F94" s="4">
        <f t="shared" si="3"/>
        <v>0.37152140132787115</v>
      </c>
      <c r="G94" s="4"/>
    </row>
    <row r="95" spans="1:7" x14ac:dyDescent="0.25">
      <c r="A95" s="2">
        <v>94</v>
      </c>
      <c r="B95" s="2">
        <v>26536</v>
      </c>
      <c r="C95" s="2">
        <v>18872</v>
      </c>
      <c r="D95" s="2">
        <v>12999</v>
      </c>
      <c r="E95" s="27">
        <f t="shared" si="2"/>
        <v>58407</v>
      </c>
      <c r="F95" s="4">
        <f t="shared" si="3"/>
        <v>0.45432910438817264</v>
      </c>
      <c r="G95" s="4"/>
    </row>
    <row r="96" spans="1:7" x14ac:dyDescent="0.25">
      <c r="A96" s="2">
        <v>95</v>
      </c>
      <c r="B96" s="2">
        <v>30205</v>
      </c>
      <c r="C96" s="2">
        <v>30332</v>
      </c>
      <c r="D96" s="2">
        <v>12122</v>
      </c>
      <c r="E96" s="27">
        <f t="shared" si="2"/>
        <v>72659</v>
      </c>
      <c r="F96" s="4">
        <f t="shared" si="3"/>
        <v>0.41570899682076551</v>
      </c>
      <c r="G96" s="4"/>
    </row>
    <row r="97" spans="1:7" x14ac:dyDescent="0.25">
      <c r="A97" s="2">
        <v>96</v>
      </c>
      <c r="B97" s="2">
        <v>35175</v>
      </c>
      <c r="C97" s="2">
        <v>14793</v>
      </c>
      <c r="D97" s="2">
        <v>11512</v>
      </c>
      <c r="E97" s="27">
        <f t="shared" si="2"/>
        <v>61480</v>
      </c>
      <c r="F97" s="4">
        <f t="shared" si="3"/>
        <v>0.57213728041639555</v>
      </c>
      <c r="G97" s="4"/>
    </row>
    <row r="98" spans="1:7" x14ac:dyDescent="0.25">
      <c r="A98" s="2">
        <v>97</v>
      </c>
      <c r="B98" s="2">
        <v>31606</v>
      </c>
      <c r="C98" s="2">
        <v>22834</v>
      </c>
      <c r="D98" s="2">
        <v>8007</v>
      </c>
      <c r="E98" s="27">
        <f t="shared" si="2"/>
        <v>62447</v>
      </c>
      <c r="F98" s="4">
        <f t="shared" si="3"/>
        <v>0.50612519416465163</v>
      </c>
      <c r="G98" s="4"/>
    </row>
    <row r="99" spans="1:7" x14ac:dyDescent="0.25">
      <c r="A99" s="2">
        <v>98</v>
      </c>
      <c r="B99" s="2">
        <v>34855</v>
      </c>
      <c r="C99" s="2">
        <v>48657</v>
      </c>
      <c r="D99" s="2">
        <v>15831</v>
      </c>
      <c r="E99" s="27">
        <f t="shared" si="2"/>
        <v>99343</v>
      </c>
      <c r="F99" s="4">
        <f t="shared" si="3"/>
        <v>0.35085511812608838</v>
      </c>
      <c r="G99" s="4"/>
    </row>
    <row r="100" spans="1:7" x14ac:dyDescent="0.25">
      <c r="A100" s="2">
        <v>99</v>
      </c>
      <c r="B100" s="2">
        <v>34275</v>
      </c>
      <c r="C100" s="2">
        <v>32040</v>
      </c>
      <c r="D100" s="2">
        <v>12927</v>
      </c>
      <c r="E100" s="27">
        <f t="shared" si="2"/>
        <v>79242</v>
      </c>
      <c r="F100" s="4">
        <f t="shared" si="3"/>
        <v>0.43253577648216857</v>
      </c>
      <c r="G100" s="4"/>
    </row>
    <row r="101" spans="1:7" x14ac:dyDescent="0.25">
      <c r="A101" s="2">
        <v>100</v>
      </c>
      <c r="B101" s="2">
        <v>36474</v>
      </c>
      <c r="C101" s="2">
        <v>39807</v>
      </c>
      <c r="D101" s="2">
        <v>5440</v>
      </c>
      <c r="E101" s="27">
        <f t="shared" si="2"/>
        <v>81721</v>
      </c>
      <c r="F101" s="4">
        <f t="shared" si="3"/>
        <v>0.44632346642845783</v>
      </c>
      <c r="G10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Dataset</vt:lpstr>
      <vt:lpstr>Question 1&amp;2</vt:lpstr>
      <vt:lpstr>Question 3</vt:lpstr>
      <vt:lpstr>Question 4 </vt:lpstr>
      <vt:lpstr>Question 5,6&amp;7</vt:lpstr>
      <vt:lpstr>Question 8</vt:lpstr>
      <vt:lpstr>Question 10,11&amp;12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</dc:creator>
  <cp:lastModifiedBy>adish</cp:lastModifiedBy>
  <dcterms:created xsi:type="dcterms:W3CDTF">2021-03-11T11:27:07Z</dcterms:created>
  <dcterms:modified xsi:type="dcterms:W3CDTF">2021-03-11T15:30:54Z</dcterms:modified>
</cp:coreProperties>
</file>