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ownloads\"/>
    </mc:Choice>
  </mc:AlternateContent>
  <xr:revisionPtr revIDLastSave="0" documentId="13_ncr:1_{BA8ECE9E-AAC5-4391-A072-42F7377BF881}" xr6:coauthVersionLast="47" xr6:coauthVersionMax="47" xr10:uidLastSave="{00000000-0000-0000-0000-000000000000}"/>
  <bookViews>
    <workbookView xWindow="-120" yWindow="-120" windowWidth="20730" windowHeight="11160" firstSheet="1" activeTab="3" xr2:uid="{54483FE1-F3B4-40A7-8D4C-53382FBD02D9}"/>
  </bookViews>
  <sheets>
    <sheet name="KK PENDAPATAN" sheetId="1" r:id="rId1"/>
    <sheet name="Pendapatan PD" sheetId="2" r:id="rId2"/>
    <sheet name="Belanja PD" sheetId="3" r:id="rId3"/>
    <sheet name="Penerimaan Pembiayaan PD" sheetId="4" r:id="rId4"/>
    <sheet name="Pengeluaran Pembiayaan PD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1.B" localSheetId="0">#REF!</definedName>
    <definedName name="_1.B">#REF!</definedName>
    <definedName name="_1.B.01" localSheetId="0">#REF!</definedName>
    <definedName name="_1.B.01">#REF!</definedName>
    <definedName name="_xlnm._FilterDatabase" localSheetId="0" hidden="1">'KK PENDAPATAN'!$D$1:$D$546</definedName>
    <definedName name="_xlnm._FilterDatabase" localSheetId="3" hidden="1">'Penerimaan Pembiayaan PD'!$H$1:$H$107</definedName>
    <definedName name="_xlnm._FilterDatabase" localSheetId="4" hidden="1">'Pengeluaran Pembiayaan PD'!$H$1:$H$107</definedName>
    <definedName name="_Key1" localSheetId="0" hidden="1">#REF!</definedName>
    <definedName name="_Key1" hidden="1">#REF!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aa">#REF!</definedName>
    <definedName name="AKU">#REF!</definedName>
    <definedName name="alkes" hidden="1">#REF!</definedName>
    <definedName name="ayu">#REF!</definedName>
    <definedName name="B.Aparatur">#REF!</definedName>
    <definedName name="B.Publik">#REF!</definedName>
    <definedName name="bangunan">[3]List!$B$22:$B$27</definedName>
    <definedName name="bangunan1">[4]List!$B$22:$B$27</definedName>
    <definedName name="Bani" localSheetId="0">#REF!</definedName>
    <definedName name="Bani">#REF!</definedName>
    <definedName name="baru" localSheetId="0">#REF!</definedName>
    <definedName name="baru">#REF!</definedName>
    <definedName name="bbb" localSheetId="0">#REF!</definedName>
    <definedName name="bbb">#REF!</definedName>
    <definedName name="BENI">#REF!</definedName>
    <definedName name="bentuk">[3]List!$B$12:$B$15</definedName>
    <definedName name="bentuk1">[4]List!$B$12:$B$15</definedName>
    <definedName name="dd" localSheetId="0">#REF!</definedName>
    <definedName name="dd">#REF!</definedName>
    <definedName name="ddd" localSheetId="0">#REF!</definedName>
    <definedName name="ddd">#REF!</definedName>
    <definedName name="ESD" localSheetId="0">#REF!</definedName>
    <definedName name="ESD">#REF!</definedName>
    <definedName name="Excel_BuiltIn_Print_Area_10">#REF!</definedName>
    <definedName name="Excel_BuiltIn_Print_Area_3">#REF!</definedName>
    <definedName name="Excel_BuiltIn_Print_Area_6">#REF!</definedName>
    <definedName name="Excel_BuiltIn_Print_Area_9">#REF!</definedName>
    <definedName name="Excel_BuiltIn_Print_Titles_1">#REF!</definedName>
    <definedName name="Excel_BuiltIn_Print_Titles_1_1">#REF!</definedName>
    <definedName name="Excel_BuiltIn_Print_Titles_11">#REF!</definedName>
    <definedName name="Excel_BuiltIn_Print_Titles_12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6">#REF!</definedName>
    <definedName name="Excel_BuiltIn_Print_Titles_6_1">#REF!</definedName>
    <definedName name="Excel_BuiltIn_Print_Titles_7">#REF!</definedName>
    <definedName name="Excel_BuiltIn_Print_Titles_7_1">#REF!</definedName>
    <definedName name="Excel_BuiltIn_Print_Titles_8">#REF!</definedName>
    <definedName name="Excel_BuiltIn_Print_Titles_8_1">#REF!</definedName>
    <definedName name="fff">#REF!</definedName>
    <definedName name="ggg">#REF!</definedName>
    <definedName name="HOME">#REF!</definedName>
    <definedName name="ioewieow">#REF!</definedName>
    <definedName name="jenis">[3]List!$B$1:$B$10</definedName>
    <definedName name="jenis1">[4]List!$B$1:$B$10</definedName>
    <definedName name="jkjkjk" localSheetId="0">#REF!</definedName>
    <definedName name="jkjkjk">#REF!</definedName>
    <definedName name="kua" localSheetId="0">#REF!</definedName>
    <definedName name="kua">#REF!</definedName>
    <definedName name="lo" localSheetId="0" hidden="1">#REF!</definedName>
    <definedName name="lo" hidden="1">#REF!</definedName>
    <definedName name="loano">#REF!</definedName>
    <definedName name="mm">#REF!</definedName>
    <definedName name="nn">#REF!</definedName>
    <definedName name="Pajak25April">#REF!</definedName>
    <definedName name="penawaran">[3]List!$B$51:$B$53</definedName>
    <definedName name="penawaran1">[4]List!$B$51:$B$53</definedName>
    <definedName name="Penilai">[5]List!$B$29:$B$37</definedName>
    <definedName name="_xlnm.Print_Area" localSheetId="0">'KK PENDAPATAN'!$A$1:$N$534</definedName>
    <definedName name="_xlnm.Print_Area" localSheetId="3">'Penerimaan Pembiayaan PD'!$A$1:$L$107</definedName>
    <definedName name="_xlnm.Print_Area" localSheetId="4">'Pengeluaran Pembiayaan PD'!$A$1:$L$107</definedName>
    <definedName name="_xlnm.Print_Titles" localSheetId="0">'KK PENDAPATAN'!$4:$4</definedName>
    <definedName name="_xlnm.Print_Titles" localSheetId="3">'Penerimaan Pembiayaan PD'!$4:$5</definedName>
    <definedName name="_xlnm.Print_Titles" localSheetId="4">'Pengeluaran Pembiayaan PD'!$4:$5</definedName>
    <definedName name="QWEWEQWER" localSheetId="0">#REF!</definedName>
    <definedName name="QWEWEQWER">#REF!</definedName>
    <definedName name="QWQE" localSheetId="0">#REF!</definedName>
    <definedName name="QWQE">#REF!</definedName>
    <definedName name="rangking">[3]List!$B$39:$B$49</definedName>
    <definedName name="rangking1">[4]List!$B$39:$B$49</definedName>
    <definedName name="Review">[5]List!$B$22:$B$27</definedName>
    <definedName name="Reviewer">[5]List!$B$17:$B$19</definedName>
    <definedName name="Sertipikat">[3]List!$B$29:$B$37</definedName>
    <definedName name="sertipikat1">[4]List!$B$29:$B$37</definedName>
    <definedName name="ss" localSheetId="0">#REF!</definedName>
    <definedName name="ss">#REF!</definedName>
    <definedName name="ssss" localSheetId="0">#REF!</definedName>
    <definedName name="ssss">#REF!</definedName>
    <definedName name="ssssss" localSheetId="0">#REF!</definedName>
    <definedName name="ssssss">#REF!</definedName>
    <definedName name="Supervisor">[5]List!$B$22:$B$27</definedName>
    <definedName name="tanah1">[3]List!$B$17:$B$19</definedName>
    <definedName name="tanah2">[3]List!$C$17:$C$20</definedName>
    <definedName name="tanaha">[4]List!$B$17:$B$19</definedName>
    <definedName name="tanahb">[4]List!$C$17:$C$20</definedName>
    <definedName name="TAPD131021">#REF!</definedName>
    <definedName name="wse" localSheetId="0">#REF!</definedName>
    <definedName name="wse">#REF!</definedName>
    <definedName name="yes" localSheetId="0">#REF!</definedName>
    <definedName name="yes">#REF!</definedName>
    <definedName name="zoning">[3]List!$B$55:$B$59</definedName>
    <definedName name="zoning1">[4]List!$B$55:$B$59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5" l="1"/>
  <c r="K65" i="5"/>
  <c r="J64" i="5"/>
  <c r="I6" i="5"/>
  <c r="J6" i="5"/>
  <c r="K7" i="5"/>
  <c r="K6" i="5" s="1"/>
  <c r="K8" i="5"/>
  <c r="I9" i="5"/>
  <c r="J9" i="5"/>
  <c r="K9" i="5"/>
  <c r="K10" i="5"/>
  <c r="I11" i="5"/>
  <c r="J11" i="5"/>
  <c r="K11" i="5"/>
  <c r="K12" i="5"/>
  <c r="I13" i="5"/>
  <c r="J13" i="5"/>
  <c r="K13" i="5"/>
  <c r="K14" i="5"/>
  <c r="K15" i="5"/>
  <c r="I16" i="5"/>
  <c r="J16" i="5"/>
  <c r="K17" i="5"/>
  <c r="K16" i="5" s="1"/>
  <c r="I18" i="5"/>
  <c r="J18" i="5"/>
  <c r="K18" i="5"/>
  <c r="K19" i="5"/>
  <c r="I20" i="5"/>
  <c r="J20" i="5"/>
  <c r="B21" i="5"/>
  <c r="K21" i="5"/>
  <c r="K20" i="5" s="1"/>
  <c r="C22" i="5"/>
  <c r="K22" i="5"/>
  <c r="I23" i="5"/>
  <c r="J23" i="5"/>
  <c r="K23" i="5"/>
  <c r="B24" i="5"/>
  <c r="K24" i="5"/>
  <c r="C25" i="5"/>
  <c r="K25" i="5"/>
  <c r="I26" i="5"/>
  <c r="J26" i="5"/>
  <c r="B27" i="5"/>
  <c r="K27" i="5"/>
  <c r="C28" i="5"/>
  <c r="K28" i="5"/>
  <c r="K26" i="5" s="1"/>
  <c r="I29" i="5"/>
  <c r="J29" i="5"/>
  <c r="B30" i="5"/>
  <c r="K30" i="5"/>
  <c r="K29" i="5" s="1"/>
  <c r="C31" i="5"/>
  <c r="K31" i="5"/>
  <c r="I32" i="5"/>
  <c r="J32" i="5"/>
  <c r="B33" i="5"/>
  <c r="K33" i="5"/>
  <c r="K32" i="5" s="1"/>
  <c r="I34" i="5"/>
  <c r="J34" i="5"/>
  <c r="B35" i="5"/>
  <c r="K35" i="5"/>
  <c r="K34" i="5" s="1"/>
  <c r="I36" i="5"/>
  <c r="J36" i="5"/>
  <c r="B37" i="5"/>
  <c r="K37" i="5"/>
  <c r="C38" i="5"/>
  <c r="K38" i="5"/>
  <c r="K36" i="5" s="1"/>
  <c r="D39" i="5"/>
  <c r="K39" i="5"/>
  <c r="I40" i="5"/>
  <c r="J40" i="5"/>
  <c r="B41" i="5"/>
  <c r="K41" i="5"/>
  <c r="C42" i="5"/>
  <c r="K42" i="5"/>
  <c r="K40" i="5" s="1"/>
  <c r="I43" i="5"/>
  <c r="J43" i="5"/>
  <c r="K43" i="5"/>
  <c r="B44" i="5"/>
  <c r="K44" i="5"/>
  <c r="I45" i="5"/>
  <c r="J45" i="5"/>
  <c r="B46" i="5"/>
  <c r="K46" i="5"/>
  <c r="C47" i="5"/>
  <c r="K47" i="5"/>
  <c r="K45" i="5" s="1"/>
  <c r="I48" i="5"/>
  <c r="J48" i="5"/>
  <c r="B49" i="5"/>
  <c r="K49" i="5"/>
  <c r="C50" i="5"/>
  <c r="K50" i="5"/>
  <c r="K48" i="5" s="1"/>
  <c r="I51" i="5"/>
  <c r="J51" i="5"/>
  <c r="B52" i="5"/>
  <c r="K52" i="5"/>
  <c r="K51" i="5" s="1"/>
  <c r="C53" i="5"/>
  <c r="K53" i="5"/>
  <c r="D54" i="5"/>
  <c r="K54" i="5"/>
  <c r="I55" i="5"/>
  <c r="J55" i="5"/>
  <c r="K56" i="5"/>
  <c r="K55" i="5" s="1"/>
  <c r="I57" i="5"/>
  <c r="J57" i="5"/>
  <c r="K58" i="5"/>
  <c r="K57" i="5" s="1"/>
  <c r="I59" i="5"/>
  <c r="J59" i="5"/>
  <c r="K59" i="5"/>
  <c r="B60" i="5"/>
  <c r="K60" i="5"/>
  <c r="C61" i="5"/>
  <c r="K61" i="5"/>
  <c r="B63" i="5"/>
  <c r="I63" i="5"/>
  <c r="I62" i="5" s="1"/>
  <c r="I105" i="5" s="1"/>
  <c r="I107" i="5" s="1"/>
  <c r="J63" i="5"/>
  <c r="J62" i="5" s="1"/>
  <c r="I66" i="5"/>
  <c r="J66" i="5"/>
  <c r="B67" i="5"/>
  <c r="K67" i="5"/>
  <c r="K66" i="5" s="1"/>
  <c r="C68" i="5"/>
  <c r="K68" i="5"/>
  <c r="I69" i="5"/>
  <c r="J69" i="5"/>
  <c r="K69" i="5"/>
  <c r="B70" i="5"/>
  <c r="K70" i="5"/>
  <c r="I71" i="5"/>
  <c r="J71" i="5"/>
  <c r="B72" i="5"/>
  <c r="K72" i="5"/>
  <c r="K71" i="5" s="1"/>
  <c r="I73" i="5"/>
  <c r="J73" i="5"/>
  <c r="B74" i="5"/>
  <c r="K74" i="5"/>
  <c r="K73" i="5" s="1"/>
  <c r="I75" i="5"/>
  <c r="J75" i="5"/>
  <c r="K75" i="5"/>
  <c r="B76" i="5"/>
  <c r="K76" i="5"/>
  <c r="I77" i="5"/>
  <c r="J77" i="5"/>
  <c r="K77" i="5"/>
  <c r="B78" i="5"/>
  <c r="K78" i="5"/>
  <c r="I79" i="5"/>
  <c r="J79" i="5"/>
  <c r="B80" i="5"/>
  <c r="K80" i="5"/>
  <c r="K79" i="5" s="1"/>
  <c r="I81" i="5"/>
  <c r="J81" i="5"/>
  <c r="B82" i="5"/>
  <c r="K82" i="5"/>
  <c r="K81" i="5" s="1"/>
  <c r="I83" i="5"/>
  <c r="J83" i="5"/>
  <c r="K83" i="5"/>
  <c r="B84" i="5"/>
  <c r="K84" i="5"/>
  <c r="I85" i="5"/>
  <c r="J85" i="5"/>
  <c r="K85" i="5"/>
  <c r="B86" i="5"/>
  <c r="K86" i="5"/>
  <c r="I87" i="5"/>
  <c r="J87" i="5"/>
  <c r="B88" i="5"/>
  <c r="K88" i="5"/>
  <c r="K87" i="5" s="1"/>
  <c r="I89" i="5"/>
  <c r="J89" i="5"/>
  <c r="B90" i="5"/>
  <c r="K90" i="5"/>
  <c r="K89" i="5" s="1"/>
  <c r="I91" i="5"/>
  <c r="J91" i="5"/>
  <c r="K91" i="5"/>
  <c r="B92" i="5"/>
  <c r="K92" i="5"/>
  <c r="I93" i="5"/>
  <c r="J93" i="5"/>
  <c r="K93" i="5"/>
  <c r="B94" i="5"/>
  <c r="K94" i="5"/>
  <c r="I95" i="5"/>
  <c r="J95" i="5"/>
  <c r="B96" i="5"/>
  <c r="K96" i="5"/>
  <c r="K95" i="5" s="1"/>
  <c r="I97" i="5"/>
  <c r="J97" i="5"/>
  <c r="B98" i="5"/>
  <c r="K98" i="5"/>
  <c r="K97" i="5" s="1"/>
  <c r="I99" i="5"/>
  <c r="J99" i="5"/>
  <c r="K99" i="5"/>
  <c r="B100" i="5"/>
  <c r="K100" i="5"/>
  <c r="I101" i="5"/>
  <c r="J101" i="5"/>
  <c r="K101" i="5"/>
  <c r="B102" i="5"/>
  <c r="K102" i="5"/>
  <c r="I103" i="5"/>
  <c r="J103" i="5"/>
  <c r="B104" i="5"/>
  <c r="K104" i="5"/>
  <c r="K103" i="5" s="1"/>
  <c r="I6" i="4"/>
  <c r="J6" i="4"/>
  <c r="K6" i="4"/>
  <c r="K7" i="4"/>
  <c r="K8" i="4"/>
  <c r="I9" i="4"/>
  <c r="J9" i="4"/>
  <c r="K10" i="4"/>
  <c r="K9" i="4" s="1"/>
  <c r="I11" i="4"/>
  <c r="J11" i="4"/>
  <c r="K12" i="4"/>
  <c r="K11" i="4" s="1"/>
  <c r="I13" i="4"/>
  <c r="J13" i="4"/>
  <c r="K14" i="4"/>
  <c r="K15" i="4"/>
  <c r="K13" i="4" s="1"/>
  <c r="I16" i="4"/>
  <c r="J16" i="4"/>
  <c r="K17" i="4"/>
  <c r="K16" i="4" s="1"/>
  <c r="I18" i="4"/>
  <c r="J18" i="4"/>
  <c r="K19" i="4"/>
  <c r="K18" i="4" s="1"/>
  <c r="I20" i="4"/>
  <c r="J20" i="4"/>
  <c r="B21" i="4"/>
  <c r="K21" i="4"/>
  <c r="K20" i="4" s="1"/>
  <c r="C22" i="4"/>
  <c r="K22" i="4"/>
  <c r="I23" i="4"/>
  <c r="J23" i="4"/>
  <c r="B24" i="4"/>
  <c r="K24" i="4"/>
  <c r="K23" i="4" s="1"/>
  <c r="C25" i="4"/>
  <c r="K25" i="4"/>
  <c r="I26" i="4"/>
  <c r="J26" i="4"/>
  <c r="B27" i="4"/>
  <c r="K27" i="4"/>
  <c r="C28" i="4"/>
  <c r="K28" i="4"/>
  <c r="K26" i="4" s="1"/>
  <c r="I29" i="4"/>
  <c r="J29" i="4"/>
  <c r="B30" i="4"/>
  <c r="K30" i="4"/>
  <c r="C31" i="4"/>
  <c r="K31" i="4"/>
  <c r="K29" i="4" s="1"/>
  <c r="I32" i="4"/>
  <c r="J32" i="4"/>
  <c r="B33" i="4"/>
  <c r="K33" i="4"/>
  <c r="K32" i="4" s="1"/>
  <c r="I34" i="4"/>
  <c r="J34" i="4"/>
  <c r="K34" i="4"/>
  <c r="B35" i="4"/>
  <c r="K35" i="4"/>
  <c r="I36" i="4"/>
  <c r="J36" i="4"/>
  <c r="B37" i="4"/>
  <c r="K37" i="4"/>
  <c r="C38" i="4"/>
  <c r="K38" i="4"/>
  <c r="K36" i="4" s="1"/>
  <c r="D39" i="4"/>
  <c r="K39" i="4"/>
  <c r="I40" i="4"/>
  <c r="J40" i="4"/>
  <c r="B41" i="4"/>
  <c r="K41" i="4"/>
  <c r="K40" i="4" s="1"/>
  <c r="C42" i="4"/>
  <c r="K42" i="4"/>
  <c r="I43" i="4"/>
  <c r="J43" i="4"/>
  <c r="K43" i="4"/>
  <c r="B44" i="4"/>
  <c r="K44" i="4"/>
  <c r="I45" i="4"/>
  <c r="J45" i="4"/>
  <c r="B46" i="4"/>
  <c r="K46" i="4"/>
  <c r="K45" i="4" s="1"/>
  <c r="C47" i="4"/>
  <c r="K47" i="4"/>
  <c r="I48" i="4"/>
  <c r="J48" i="4"/>
  <c r="B49" i="4"/>
  <c r="K49" i="4"/>
  <c r="C50" i="4"/>
  <c r="K50" i="4"/>
  <c r="K48" i="4" s="1"/>
  <c r="I51" i="4"/>
  <c r="J51" i="4"/>
  <c r="B52" i="4"/>
  <c r="K52" i="4"/>
  <c r="C53" i="4"/>
  <c r="K53" i="4"/>
  <c r="K51" i="4" s="1"/>
  <c r="D54" i="4"/>
  <c r="K54" i="4"/>
  <c r="I55" i="4"/>
  <c r="J55" i="4"/>
  <c r="K55" i="4"/>
  <c r="K56" i="4"/>
  <c r="I57" i="4"/>
  <c r="J57" i="4"/>
  <c r="K57" i="4"/>
  <c r="K58" i="4"/>
  <c r="I59" i="4"/>
  <c r="J59" i="4"/>
  <c r="B60" i="4"/>
  <c r="K60" i="4"/>
  <c r="C61" i="4"/>
  <c r="K61" i="4"/>
  <c r="K59" i="4" s="1"/>
  <c r="B63" i="4"/>
  <c r="I64" i="4"/>
  <c r="I63" i="4" s="1"/>
  <c r="I62" i="4" s="1"/>
  <c r="J64" i="4"/>
  <c r="J63" i="4" s="1"/>
  <c r="K65" i="4"/>
  <c r="I66" i="4"/>
  <c r="J66" i="4"/>
  <c r="B67" i="4"/>
  <c r="K67" i="4"/>
  <c r="K66" i="4" s="1"/>
  <c r="C68" i="4"/>
  <c r="K68" i="4"/>
  <c r="I69" i="4"/>
  <c r="J69" i="4"/>
  <c r="B70" i="4"/>
  <c r="K70" i="4"/>
  <c r="K69" i="4" s="1"/>
  <c r="I71" i="4"/>
  <c r="J71" i="4"/>
  <c r="B72" i="4"/>
  <c r="K72" i="4"/>
  <c r="K71" i="4" s="1"/>
  <c r="I73" i="4"/>
  <c r="J73" i="4"/>
  <c r="K73" i="4"/>
  <c r="B74" i="4"/>
  <c r="K74" i="4"/>
  <c r="I75" i="4"/>
  <c r="J75" i="4"/>
  <c r="K75" i="4"/>
  <c r="B76" i="4"/>
  <c r="K76" i="4"/>
  <c r="I77" i="4"/>
  <c r="J77" i="4"/>
  <c r="B78" i="4"/>
  <c r="K78" i="4"/>
  <c r="K77" i="4" s="1"/>
  <c r="I79" i="4"/>
  <c r="J79" i="4"/>
  <c r="B80" i="4"/>
  <c r="K80" i="4"/>
  <c r="K79" i="4" s="1"/>
  <c r="I81" i="4"/>
  <c r="J81" i="4"/>
  <c r="K81" i="4"/>
  <c r="B82" i="4"/>
  <c r="K82" i="4"/>
  <c r="I83" i="4"/>
  <c r="J83" i="4"/>
  <c r="K83" i="4"/>
  <c r="B84" i="4"/>
  <c r="K84" i="4"/>
  <c r="I85" i="4"/>
  <c r="J85" i="4"/>
  <c r="B86" i="4"/>
  <c r="K86" i="4"/>
  <c r="K85" i="4" s="1"/>
  <c r="I87" i="4"/>
  <c r="J87" i="4"/>
  <c r="B88" i="4"/>
  <c r="K88" i="4"/>
  <c r="K87" i="4" s="1"/>
  <c r="I89" i="4"/>
  <c r="J89" i="4"/>
  <c r="K89" i="4"/>
  <c r="B90" i="4"/>
  <c r="K90" i="4"/>
  <c r="I91" i="4"/>
  <c r="J91" i="4"/>
  <c r="K91" i="4"/>
  <c r="B92" i="4"/>
  <c r="K92" i="4"/>
  <c r="I93" i="4"/>
  <c r="J93" i="4"/>
  <c r="B94" i="4"/>
  <c r="K94" i="4"/>
  <c r="K93" i="4" s="1"/>
  <c r="I95" i="4"/>
  <c r="J95" i="4"/>
  <c r="B96" i="4"/>
  <c r="K96" i="4"/>
  <c r="K95" i="4" s="1"/>
  <c r="I97" i="4"/>
  <c r="J97" i="4"/>
  <c r="K97" i="4"/>
  <c r="B98" i="4"/>
  <c r="K98" i="4"/>
  <c r="I99" i="4"/>
  <c r="J99" i="4"/>
  <c r="K99" i="4"/>
  <c r="B100" i="4"/>
  <c r="K100" i="4"/>
  <c r="I101" i="4"/>
  <c r="J101" i="4"/>
  <c r="B102" i="4"/>
  <c r="K102" i="4"/>
  <c r="K101" i="4" s="1"/>
  <c r="I103" i="4"/>
  <c r="J103" i="4"/>
  <c r="B104" i="4"/>
  <c r="K104" i="4"/>
  <c r="K103" i="4" s="1"/>
  <c r="K106" i="4"/>
  <c r="J105" i="5" l="1"/>
  <c r="J107" i="5" s="1"/>
  <c r="K63" i="4"/>
  <c r="K62" i="4" s="1"/>
  <c r="K105" i="4" s="1"/>
  <c r="K107" i="4" s="1"/>
  <c r="J62" i="4"/>
  <c r="I105" i="4"/>
  <c r="I107" i="4" s="1"/>
  <c r="J105" i="4"/>
  <c r="J107" i="4" s="1"/>
  <c r="K64" i="4"/>
  <c r="K63" i="5"/>
  <c r="K62" i="5" s="1"/>
  <c r="K105" i="5" s="1"/>
  <c r="K107" i="5" s="1"/>
  <c r="K104" i="3" l="1"/>
  <c r="K102" i="3"/>
  <c r="B102" i="3"/>
  <c r="J101" i="3"/>
  <c r="K101" i="3" s="1"/>
  <c r="I101" i="3"/>
  <c r="K100" i="3"/>
  <c r="B100" i="3"/>
  <c r="M99" i="3"/>
  <c r="J99" i="3"/>
  <c r="I99" i="3"/>
  <c r="K99" i="3" s="1"/>
  <c r="K98" i="3"/>
  <c r="B98" i="3"/>
  <c r="J97" i="3"/>
  <c r="K97" i="3" s="1"/>
  <c r="I97" i="3"/>
  <c r="K96" i="3"/>
  <c r="B96" i="3"/>
  <c r="M95" i="3"/>
  <c r="J95" i="3"/>
  <c r="I95" i="3"/>
  <c r="K95" i="3" s="1"/>
  <c r="K94" i="3"/>
  <c r="B94" i="3"/>
  <c r="J93" i="3"/>
  <c r="K93" i="3" s="1"/>
  <c r="I93" i="3"/>
  <c r="K92" i="3"/>
  <c r="B92" i="3"/>
  <c r="M91" i="3"/>
  <c r="J91" i="3"/>
  <c r="I91" i="3"/>
  <c r="K91" i="3" s="1"/>
  <c r="K90" i="3"/>
  <c r="B90" i="3"/>
  <c r="J89" i="3"/>
  <c r="K89" i="3" s="1"/>
  <c r="I89" i="3"/>
  <c r="K88" i="3"/>
  <c r="B88" i="3"/>
  <c r="M87" i="3"/>
  <c r="J87" i="3"/>
  <c r="I87" i="3"/>
  <c r="K87" i="3" s="1"/>
  <c r="K86" i="3"/>
  <c r="B86" i="3"/>
  <c r="J85" i="3"/>
  <c r="M85" i="3" s="1"/>
  <c r="I85" i="3"/>
  <c r="K84" i="3"/>
  <c r="B84" i="3"/>
  <c r="M83" i="3"/>
  <c r="J83" i="3"/>
  <c r="I83" i="3"/>
  <c r="K83" i="3" s="1"/>
  <c r="K82" i="3"/>
  <c r="B82" i="3"/>
  <c r="J81" i="3"/>
  <c r="M81" i="3" s="1"/>
  <c r="I81" i="3"/>
  <c r="K80" i="3"/>
  <c r="B80" i="3"/>
  <c r="M79" i="3"/>
  <c r="J79" i="3"/>
  <c r="I79" i="3"/>
  <c r="K79" i="3" s="1"/>
  <c r="K78" i="3"/>
  <c r="B78" i="3"/>
  <c r="J77" i="3"/>
  <c r="M77" i="3" s="1"/>
  <c r="I77" i="3"/>
  <c r="K76" i="3"/>
  <c r="B76" i="3"/>
  <c r="M75" i="3"/>
  <c r="J75" i="3"/>
  <c r="I75" i="3"/>
  <c r="K75" i="3" s="1"/>
  <c r="K74" i="3"/>
  <c r="B74" i="3"/>
  <c r="J73" i="3"/>
  <c r="M73" i="3" s="1"/>
  <c r="I73" i="3"/>
  <c r="K72" i="3"/>
  <c r="B72" i="3"/>
  <c r="M71" i="3"/>
  <c r="J71" i="3"/>
  <c r="I71" i="3"/>
  <c r="K71" i="3" s="1"/>
  <c r="K70" i="3"/>
  <c r="B70" i="3"/>
  <c r="J69" i="3"/>
  <c r="M69" i="3" s="1"/>
  <c r="I69" i="3"/>
  <c r="K68" i="3"/>
  <c r="B68" i="3"/>
  <c r="M67" i="3"/>
  <c r="J67" i="3"/>
  <c r="I67" i="3"/>
  <c r="K67" i="3" s="1"/>
  <c r="K66" i="3"/>
  <c r="C66" i="3"/>
  <c r="K65" i="3"/>
  <c r="B65" i="3"/>
  <c r="M64" i="3"/>
  <c r="J64" i="3"/>
  <c r="I64" i="3"/>
  <c r="K64" i="3" s="1"/>
  <c r="K63" i="3"/>
  <c r="B63" i="3"/>
  <c r="J62" i="3"/>
  <c r="M62" i="3" s="1"/>
  <c r="I62" i="3"/>
  <c r="K61" i="3"/>
  <c r="C61" i="3"/>
  <c r="K60" i="3"/>
  <c r="B60" i="3"/>
  <c r="J59" i="3"/>
  <c r="M59" i="3" s="1"/>
  <c r="I59" i="3"/>
  <c r="K58" i="3"/>
  <c r="M57" i="3"/>
  <c r="K57" i="3"/>
  <c r="J57" i="3"/>
  <c r="I57" i="3"/>
  <c r="K56" i="3"/>
  <c r="M55" i="3"/>
  <c r="J55" i="3"/>
  <c r="I55" i="3"/>
  <c r="K55" i="3" s="1"/>
  <c r="K54" i="3"/>
  <c r="D54" i="3"/>
  <c r="K53" i="3"/>
  <c r="C53" i="3"/>
  <c r="K52" i="3"/>
  <c r="B52" i="3"/>
  <c r="J51" i="3"/>
  <c r="M51" i="3" s="1"/>
  <c r="I51" i="3"/>
  <c r="K50" i="3"/>
  <c r="C50" i="3"/>
  <c r="K49" i="3"/>
  <c r="B49" i="3"/>
  <c r="J48" i="3"/>
  <c r="M48" i="3" s="1"/>
  <c r="I48" i="3"/>
  <c r="K47" i="3"/>
  <c r="C47" i="3"/>
  <c r="K46" i="3"/>
  <c r="B46" i="3"/>
  <c r="J45" i="3"/>
  <c r="M45" i="3" s="1"/>
  <c r="I45" i="3"/>
  <c r="K44" i="3"/>
  <c r="B44" i="3"/>
  <c r="M43" i="3"/>
  <c r="J43" i="3"/>
  <c r="I43" i="3"/>
  <c r="K43" i="3" s="1"/>
  <c r="K42" i="3"/>
  <c r="C42" i="3"/>
  <c r="K41" i="3"/>
  <c r="B41" i="3"/>
  <c r="M40" i="3"/>
  <c r="J40" i="3"/>
  <c r="I40" i="3"/>
  <c r="K40" i="3" s="1"/>
  <c r="K39" i="3"/>
  <c r="D39" i="3"/>
  <c r="K38" i="3"/>
  <c r="C38" i="3"/>
  <c r="K37" i="3"/>
  <c r="B37" i="3"/>
  <c r="J36" i="3"/>
  <c r="M36" i="3" s="1"/>
  <c r="I36" i="3"/>
  <c r="K35" i="3"/>
  <c r="B35" i="3"/>
  <c r="M34" i="3"/>
  <c r="J34" i="3"/>
  <c r="I34" i="3"/>
  <c r="K34" i="3" s="1"/>
  <c r="K33" i="3"/>
  <c r="B33" i="3"/>
  <c r="M32" i="3"/>
  <c r="I32" i="3"/>
  <c r="K32" i="3" s="1"/>
  <c r="K31" i="3"/>
  <c r="C31" i="3"/>
  <c r="K30" i="3"/>
  <c r="B30" i="3"/>
  <c r="J29" i="3"/>
  <c r="M29" i="3" s="1"/>
  <c r="I29" i="3"/>
  <c r="K29" i="3" s="1"/>
  <c r="K28" i="3"/>
  <c r="C28" i="3"/>
  <c r="K27" i="3"/>
  <c r="B27" i="3"/>
  <c r="J26" i="3"/>
  <c r="M26" i="3" s="1"/>
  <c r="I26" i="3"/>
  <c r="K26" i="3" s="1"/>
  <c r="K25" i="3"/>
  <c r="C25" i="3"/>
  <c r="K24" i="3"/>
  <c r="B24" i="3"/>
  <c r="J23" i="3"/>
  <c r="M23" i="3" s="1"/>
  <c r="I23" i="3"/>
  <c r="K23" i="3" s="1"/>
  <c r="K22" i="3"/>
  <c r="C22" i="3"/>
  <c r="K21" i="3"/>
  <c r="B21" i="3"/>
  <c r="J20" i="3"/>
  <c r="M20" i="3" s="1"/>
  <c r="I20" i="3"/>
  <c r="K20" i="3" s="1"/>
  <c r="K19" i="3"/>
  <c r="J18" i="3"/>
  <c r="M18" i="3" s="1"/>
  <c r="I18" i="3"/>
  <c r="K17" i="3"/>
  <c r="M16" i="3"/>
  <c r="K16" i="3"/>
  <c r="J16" i="3"/>
  <c r="I16" i="3"/>
  <c r="K15" i="3"/>
  <c r="K14" i="3"/>
  <c r="J13" i="3"/>
  <c r="M13" i="3" s="1"/>
  <c r="I13" i="3"/>
  <c r="K13" i="3" s="1"/>
  <c r="K12" i="3"/>
  <c r="J11" i="3"/>
  <c r="M11" i="3" s="1"/>
  <c r="I11" i="3"/>
  <c r="K10" i="3"/>
  <c r="M9" i="3"/>
  <c r="K9" i="3"/>
  <c r="J9" i="3"/>
  <c r="I9" i="3"/>
  <c r="K8" i="3"/>
  <c r="K7" i="3"/>
  <c r="J6" i="3"/>
  <c r="M6" i="3" s="1"/>
  <c r="I6" i="3"/>
  <c r="I103" i="3" s="1"/>
  <c r="I6" i="2"/>
  <c r="K6" i="2" s="1"/>
  <c r="J6" i="2"/>
  <c r="M6" i="2" s="1"/>
  <c r="K7" i="2"/>
  <c r="K8" i="2"/>
  <c r="I9" i="2"/>
  <c r="J9" i="2"/>
  <c r="M9" i="2" s="1"/>
  <c r="K10" i="2"/>
  <c r="I11" i="2"/>
  <c r="J11" i="2"/>
  <c r="M11" i="2" s="1"/>
  <c r="K12" i="2"/>
  <c r="I13" i="2"/>
  <c r="J13" i="2"/>
  <c r="M13" i="2"/>
  <c r="K14" i="2"/>
  <c r="K15" i="2"/>
  <c r="I16" i="2"/>
  <c r="J16" i="2"/>
  <c r="K16" i="2" s="1"/>
  <c r="K17" i="2"/>
  <c r="I18" i="2"/>
  <c r="J18" i="2"/>
  <c r="M18" i="2" s="1"/>
  <c r="K19" i="2"/>
  <c r="I20" i="2"/>
  <c r="J20" i="2"/>
  <c r="M20" i="2"/>
  <c r="B21" i="2"/>
  <c r="K21" i="2"/>
  <c r="C22" i="2"/>
  <c r="K22" i="2"/>
  <c r="I23" i="2"/>
  <c r="K23" i="2" s="1"/>
  <c r="J23" i="2"/>
  <c r="M23" i="2"/>
  <c r="B24" i="2"/>
  <c r="K24" i="2"/>
  <c r="C25" i="2"/>
  <c r="K25" i="2"/>
  <c r="I26" i="2"/>
  <c r="K26" i="2" s="1"/>
  <c r="J26" i="2"/>
  <c r="M26" i="2" s="1"/>
  <c r="B27" i="2"/>
  <c r="K27" i="2"/>
  <c r="C28" i="2"/>
  <c r="K28" i="2"/>
  <c r="I29" i="2"/>
  <c r="K29" i="2" s="1"/>
  <c r="J29" i="2"/>
  <c r="M29" i="2" s="1"/>
  <c r="B30" i="2"/>
  <c r="K30" i="2"/>
  <c r="C31" i="2"/>
  <c r="K31" i="2"/>
  <c r="I32" i="2"/>
  <c r="K32" i="2" s="1"/>
  <c r="J32" i="2"/>
  <c r="M32" i="2" s="1"/>
  <c r="B33" i="2"/>
  <c r="K33" i="2"/>
  <c r="I34" i="2"/>
  <c r="J34" i="2"/>
  <c r="B35" i="2"/>
  <c r="K35" i="2"/>
  <c r="I36" i="2"/>
  <c r="J36" i="2"/>
  <c r="K36" i="2"/>
  <c r="M36" i="2"/>
  <c r="B37" i="2"/>
  <c r="K37" i="2"/>
  <c r="C38" i="2"/>
  <c r="K38" i="2"/>
  <c r="D39" i="2"/>
  <c r="K39" i="2"/>
  <c r="I40" i="2"/>
  <c r="K40" i="2" s="1"/>
  <c r="J40" i="2"/>
  <c r="M40" i="2" s="1"/>
  <c r="B41" i="2"/>
  <c r="K41" i="2"/>
  <c r="C42" i="2"/>
  <c r="K42" i="2"/>
  <c r="I43" i="2"/>
  <c r="K43" i="2" s="1"/>
  <c r="J43" i="2"/>
  <c r="M43" i="2" s="1"/>
  <c r="B44" i="2"/>
  <c r="K44" i="2"/>
  <c r="I45" i="2"/>
  <c r="J45" i="2"/>
  <c r="K45" i="2"/>
  <c r="M45" i="2"/>
  <c r="B46" i="2"/>
  <c r="K46" i="2"/>
  <c r="C47" i="2"/>
  <c r="K47" i="2"/>
  <c r="I48" i="2"/>
  <c r="J48" i="2"/>
  <c r="K48" i="2"/>
  <c r="M48" i="2"/>
  <c r="B49" i="2"/>
  <c r="K49" i="2"/>
  <c r="C50" i="2"/>
  <c r="K50" i="2"/>
  <c r="I51" i="2"/>
  <c r="J51" i="2"/>
  <c r="K51" i="2"/>
  <c r="M51" i="2"/>
  <c r="B52" i="2"/>
  <c r="K52" i="2"/>
  <c r="C53" i="2"/>
  <c r="K53" i="2"/>
  <c r="D54" i="2"/>
  <c r="K54" i="2"/>
  <c r="I55" i="2"/>
  <c r="K55" i="2" s="1"/>
  <c r="J55" i="2"/>
  <c r="M55" i="2" s="1"/>
  <c r="K56" i="2"/>
  <c r="I57" i="2"/>
  <c r="J57" i="2"/>
  <c r="M57" i="2" s="1"/>
  <c r="K58" i="2"/>
  <c r="I59" i="2"/>
  <c r="J59" i="2"/>
  <c r="K59" i="2" s="1"/>
  <c r="B60" i="2"/>
  <c r="K60" i="2"/>
  <c r="C61" i="2"/>
  <c r="K61" i="2"/>
  <c r="I62" i="2"/>
  <c r="J62" i="2"/>
  <c r="M62" i="2" s="1"/>
  <c r="K62" i="2"/>
  <c r="B63" i="2"/>
  <c r="K63" i="2"/>
  <c r="I64" i="2"/>
  <c r="K64" i="2" s="1"/>
  <c r="J64" i="2"/>
  <c r="M64" i="2" s="1"/>
  <c r="B65" i="2"/>
  <c r="K65" i="2"/>
  <c r="C66" i="2"/>
  <c r="K66" i="2"/>
  <c r="I67" i="2"/>
  <c r="J67" i="2"/>
  <c r="M67" i="2" s="1"/>
  <c r="B68" i="2"/>
  <c r="K68" i="2"/>
  <c r="I69" i="2"/>
  <c r="J69" i="2"/>
  <c r="M69" i="2" s="1"/>
  <c r="K69" i="2"/>
  <c r="B70" i="2"/>
  <c r="K70" i="2"/>
  <c r="I71" i="2"/>
  <c r="K71" i="2" s="1"/>
  <c r="J71" i="2"/>
  <c r="M71" i="2" s="1"/>
  <c r="B72" i="2"/>
  <c r="K72" i="2"/>
  <c r="I73" i="2"/>
  <c r="K73" i="2" s="1"/>
  <c r="J73" i="2"/>
  <c r="M73" i="2"/>
  <c r="B74" i="2"/>
  <c r="K74" i="2"/>
  <c r="I75" i="2"/>
  <c r="J75" i="2"/>
  <c r="M75" i="2" s="1"/>
  <c r="B76" i="2"/>
  <c r="K76" i="2"/>
  <c r="I77" i="2"/>
  <c r="J77" i="2"/>
  <c r="M77" i="2" s="1"/>
  <c r="K77" i="2"/>
  <c r="B78" i="2"/>
  <c r="K78" i="2"/>
  <c r="I79" i="2"/>
  <c r="K79" i="2" s="1"/>
  <c r="J79" i="2"/>
  <c r="M79" i="2" s="1"/>
  <c r="B80" i="2"/>
  <c r="K80" i="2"/>
  <c r="I81" i="2"/>
  <c r="K81" i="2" s="1"/>
  <c r="J81" i="2"/>
  <c r="M81" i="2"/>
  <c r="B82" i="2"/>
  <c r="K82" i="2"/>
  <c r="I83" i="2"/>
  <c r="J83" i="2"/>
  <c r="M83" i="2" s="1"/>
  <c r="B84" i="2"/>
  <c r="K84" i="2"/>
  <c r="I85" i="2"/>
  <c r="J85" i="2"/>
  <c r="M85" i="2" s="1"/>
  <c r="K85" i="2"/>
  <c r="B86" i="2"/>
  <c r="K86" i="2"/>
  <c r="I87" i="2"/>
  <c r="K87" i="2" s="1"/>
  <c r="J87" i="2"/>
  <c r="M87" i="2" s="1"/>
  <c r="B88" i="2"/>
  <c r="K88" i="2"/>
  <c r="I89" i="2"/>
  <c r="K89" i="2" s="1"/>
  <c r="J89" i="2"/>
  <c r="M89" i="2"/>
  <c r="B90" i="2"/>
  <c r="K90" i="2"/>
  <c r="I91" i="2"/>
  <c r="J91" i="2"/>
  <c r="M91" i="2" s="1"/>
  <c r="B92" i="2"/>
  <c r="K92" i="2"/>
  <c r="I93" i="2"/>
  <c r="J93" i="2"/>
  <c r="M93" i="2" s="1"/>
  <c r="K93" i="2"/>
  <c r="B94" i="2"/>
  <c r="K94" i="2"/>
  <c r="I95" i="2"/>
  <c r="K95" i="2" s="1"/>
  <c r="J95" i="2"/>
  <c r="M95" i="2" s="1"/>
  <c r="B96" i="2"/>
  <c r="K96" i="2"/>
  <c r="I97" i="2"/>
  <c r="K97" i="2" s="1"/>
  <c r="J97" i="2"/>
  <c r="M97" i="2"/>
  <c r="B98" i="2"/>
  <c r="K98" i="2"/>
  <c r="I99" i="2"/>
  <c r="J99" i="2"/>
  <c r="M99" i="2" s="1"/>
  <c r="B100" i="2"/>
  <c r="K100" i="2"/>
  <c r="I101" i="2"/>
  <c r="J101" i="2"/>
  <c r="M101" i="2" s="1"/>
  <c r="K101" i="2"/>
  <c r="B102" i="2"/>
  <c r="K102" i="2"/>
  <c r="J103" i="2"/>
  <c r="J105" i="2" s="1"/>
  <c r="K104" i="2"/>
  <c r="N536" i="1"/>
  <c r="L536" i="1"/>
  <c r="L535" i="1" s="1"/>
  <c r="L534" i="1" s="1"/>
  <c r="L526" i="1" s="1"/>
  <c r="K536" i="1"/>
  <c r="J536" i="1"/>
  <c r="J535" i="1" s="1"/>
  <c r="J534" i="1" s="1"/>
  <c r="J526" i="1" s="1"/>
  <c r="I536" i="1"/>
  <c r="H536" i="1"/>
  <c r="H535" i="1" s="1"/>
  <c r="H534" i="1" s="1"/>
  <c r="H526" i="1" s="1"/>
  <c r="G536" i="1"/>
  <c r="F536" i="1"/>
  <c r="F535" i="1" s="1"/>
  <c r="F534" i="1" s="1"/>
  <c r="E536" i="1"/>
  <c r="N535" i="1"/>
  <c r="N534" i="1" s="1"/>
  <c r="N526" i="1" s="1"/>
  <c r="K535" i="1"/>
  <c r="K534" i="1" s="1"/>
  <c r="K526" i="1" s="1"/>
  <c r="I535" i="1"/>
  <c r="I534" i="1" s="1"/>
  <c r="I526" i="1" s="1"/>
  <c r="G535" i="1"/>
  <c r="G534" i="1" s="1"/>
  <c r="E535" i="1"/>
  <c r="E534" i="1" s="1"/>
  <c r="F532" i="1"/>
  <c r="F531" i="1" s="1"/>
  <c r="G529" i="1"/>
  <c r="G528" i="1" s="1"/>
  <c r="G527" i="1" s="1"/>
  <c r="F529" i="1"/>
  <c r="E529" i="1"/>
  <c r="E528" i="1" s="1"/>
  <c r="E527" i="1" s="1"/>
  <c r="E526" i="1" s="1"/>
  <c r="F528" i="1"/>
  <c r="F527" i="1" s="1"/>
  <c r="F526" i="1" s="1"/>
  <c r="M525" i="1"/>
  <c r="M524" i="1" s="1"/>
  <c r="M523" i="1" s="1"/>
  <c r="L525" i="1"/>
  <c r="N524" i="1"/>
  <c r="N523" i="1" s="1"/>
  <c r="L524" i="1"/>
  <c r="K524" i="1"/>
  <c r="J524" i="1"/>
  <c r="J523" i="1" s="1"/>
  <c r="I524" i="1"/>
  <c r="H524" i="1"/>
  <c r="G524" i="1"/>
  <c r="F524" i="1"/>
  <c r="F523" i="1" s="1"/>
  <c r="E524" i="1"/>
  <c r="L523" i="1"/>
  <c r="K523" i="1"/>
  <c r="I523" i="1"/>
  <c r="H523" i="1"/>
  <c r="G523" i="1"/>
  <c r="E523" i="1"/>
  <c r="J517" i="1"/>
  <c r="J516" i="1" s="1"/>
  <c r="J515" i="1" s="1"/>
  <c r="I517" i="1"/>
  <c r="H517" i="1"/>
  <c r="H516" i="1" s="1"/>
  <c r="H515" i="1" s="1"/>
  <c r="G517" i="1"/>
  <c r="F517" i="1"/>
  <c r="F516" i="1" s="1"/>
  <c r="F515" i="1" s="1"/>
  <c r="E517" i="1"/>
  <c r="N516" i="1"/>
  <c r="N515" i="1" s="1"/>
  <c r="L516" i="1"/>
  <c r="K516" i="1"/>
  <c r="K515" i="1" s="1"/>
  <c r="I516" i="1"/>
  <c r="I515" i="1" s="1"/>
  <c r="G516" i="1"/>
  <c r="G515" i="1" s="1"/>
  <c r="E516" i="1"/>
  <c r="E515" i="1" s="1"/>
  <c r="L515" i="1"/>
  <c r="N513" i="1"/>
  <c r="N512" i="1" s="1"/>
  <c r="L513" i="1"/>
  <c r="K513" i="1"/>
  <c r="K512" i="1" s="1"/>
  <c r="J513" i="1"/>
  <c r="I513" i="1"/>
  <c r="I512" i="1" s="1"/>
  <c r="H513" i="1"/>
  <c r="G513" i="1"/>
  <c r="G512" i="1" s="1"/>
  <c r="F513" i="1"/>
  <c r="E513" i="1"/>
  <c r="E512" i="1" s="1"/>
  <c r="L512" i="1"/>
  <c r="J512" i="1"/>
  <c r="H512" i="1"/>
  <c r="F512" i="1"/>
  <c r="N510" i="1"/>
  <c r="N509" i="1" s="1"/>
  <c r="L510" i="1"/>
  <c r="K510" i="1"/>
  <c r="K509" i="1" s="1"/>
  <c r="J510" i="1"/>
  <c r="I510" i="1"/>
  <c r="I509" i="1" s="1"/>
  <c r="H510" i="1"/>
  <c r="G510" i="1"/>
  <c r="G509" i="1" s="1"/>
  <c r="F510" i="1"/>
  <c r="E510" i="1"/>
  <c r="E509" i="1" s="1"/>
  <c r="L509" i="1"/>
  <c r="J509" i="1"/>
  <c r="H509" i="1"/>
  <c r="F509" i="1"/>
  <c r="H498" i="1"/>
  <c r="N485" i="1"/>
  <c r="L485" i="1"/>
  <c r="L436" i="1" s="1"/>
  <c r="L435" i="1" s="1"/>
  <c r="K485" i="1"/>
  <c r="J485" i="1"/>
  <c r="I485" i="1"/>
  <c r="H485" i="1"/>
  <c r="H436" i="1" s="1"/>
  <c r="H435" i="1" s="1"/>
  <c r="H434" i="1" s="1"/>
  <c r="G485" i="1"/>
  <c r="F485" i="1"/>
  <c r="E485" i="1"/>
  <c r="N451" i="1"/>
  <c r="L451" i="1"/>
  <c r="K451" i="1"/>
  <c r="J451" i="1"/>
  <c r="I451" i="1"/>
  <c r="H451" i="1"/>
  <c r="G451" i="1"/>
  <c r="F451" i="1"/>
  <c r="E451" i="1"/>
  <c r="N449" i="1"/>
  <c r="L449" i="1"/>
  <c r="K449" i="1"/>
  <c r="J449" i="1"/>
  <c r="J436" i="1" s="1"/>
  <c r="J435" i="1" s="1"/>
  <c r="J434" i="1" s="1"/>
  <c r="I449" i="1"/>
  <c r="H449" i="1"/>
  <c r="G449" i="1"/>
  <c r="F449" i="1"/>
  <c r="F436" i="1" s="1"/>
  <c r="F435" i="1" s="1"/>
  <c r="F434" i="1" s="1"/>
  <c r="E449" i="1"/>
  <c r="M441" i="1"/>
  <c r="L441" i="1"/>
  <c r="N437" i="1"/>
  <c r="N436" i="1" s="1"/>
  <c r="N435" i="1" s="1"/>
  <c r="N434" i="1" s="1"/>
  <c r="L437" i="1"/>
  <c r="K437" i="1"/>
  <c r="K436" i="1" s="1"/>
  <c r="J437" i="1"/>
  <c r="I437" i="1"/>
  <c r="I436" i="1" s="1"/>
  <c r="I435" i="1" s="1"/>
  <c r="I434" i="1" s="1"/>
  <c r="H437" i="1"/>
  <c r="G437" i="1"/>
  <c r="G436" i="1" s="1"/>
  <c r="F437" i="1"/>
  <c r="E437" i="1"/>
  <c r="E436" i="1" s="1"/>
  <c r="E435" i="1" s="1"/>
  <c r="E434" i="1" s="1"/>
  <c r="K435" i="1"/>
  <c r="K434" i="1" s="1"/>
  <c r="G435" i="1"/>
  <c r="G434" i="1" s="1"/>
  <c r="L434" i="1"/>
  <c r="G429" i="1"/>
  <c r="G428" i="1" s="1"/>
  <c r="G427" i="1" s="1"/>
  <c r="F429" i="1"/>
  <c r="E429" i="1"/>
  <c r="E428" i="1" s="1"/>
  <c r="F428" i="1"/>
  <c r="F427" i="1" s="1"/>
  <c r="E427" i="1"/>
  <c r="G425" i="1"/>
  <c r="F425" i="1"/>
  <c r="F424" i="1" s="1"/>
  <c r="E425" i="1"/>
  <c r="G424" i="1"/>
  <c r="E424" i="1"/>
  <c r="N384" i="1"/>
  <c r="N383" i="1" s="1"/>
  <c r="L384" i="1"/>
  <c r="K384" i="1"/>
  <c r="J384" i="1"/>
  <c r="I384" i="1"/>
  <c r="I383" i="1" s="1"/>
  <c r="I382" i="1" s="1"/>
  <c r="H384" i="1"/>
  <c r="G384" i="1"/>
  <c r="F384" i="1"/>
  <c r="E384" i="1"/>
  <c r="E383" i="1" s="1"/>
  <c r="E382" i="1" s="1"/>
  <c r="L383" i="1"/>
  <c r="K383" i="1"/>
  <c r="K382" i="1" s="1"/>
  <c r="J383" i="1"/>
  <c r="H383" i="1"/>
  <c r="G383" i="1"/>
  <c r="G382" i="1" s="1"/>
  <c r="F383" i="1"/>
  <c r="L382" i="1"/>
  <c r="J382" i="1"/>
  <c r="H382" i="1"/>
  <c r="F382" i="1"/>
  <c r="G380" i="1"/>
  <c r="G375" i="1" s="1"/>
  <c r="F380" i="1"/>
  <c r="G377" i="1"/>
  <c r="G376" i="1" s="1"/>
  <c r="F377" i="1"/>
  <c r="E377" i="1"/>
  <c r="E376" i="1" s="1"/>
  <c r="E375" i="1" s="1"/>
  <c r="F376" i="1"/>
  <c r="F375" i="1" s="1"/>
  <c r="E373" i="1"/>
  <c r="G371" i="1"/>
  <c r="G368" i="1" s="1"/>
  <c r="G369" i="1"/>
  <c r="G366" i="1"/>
  <c r="F366" i="1"/>
  <c r="F348" i="1" s="1"/>
  <c r="G364" i="1"/>
  <c r="G362" i="1"/>
  <c r="F362" i="1"/>
  <c r="G360" i="1"/>
  <c r="F360" i="1"/>
  <c r="G358" i="1"/>
  <c r="F358" i="1"/>
  <c r="G355" i="1"/>
  <c r="F355" i="1"/>
  <c r="G353" i="1"/>
  <c r="F353" i="1"/>
  <c r="G351" i="1"/>
  <c r="G348" i="1" s="1"/>
  <c r="G349" i="1"/>
  <c r="F349" i="1"/>
  <c r="G346" i="1"/>
  <c r="F346" i="1"/>
  <c r="F345" i="1" s="1"/>
  <c r="E346" i="1"/>
  <c r="G345" i="1"/>
  <c r="E345" i="1"/>
  <c r="F344" i="1"/>
  <c r="E344" i="1"/>
  <c r="E343" i="1" s="1"/>
  <c r="G343" i="1"/>
  <c r="F343" i="1"/>
  <c r="N341" i="1"/>
  <c r="N340" i="1" s="1"/>
  <c r="L341" i="1"/>
  <c r="K341" i="1"/>
  <c r="K340" i="1" s="1"/>
  <c r="J341" i="1"/>
  <c r="I341" i="1"/>
  <c r="I340" i="1" s="1"/>
  <c r="H341" i="1"/>
  <c r="G341" i="1"/>
  <c r="G340" i="1" s="1"/>
  <c r="F341" i="1"/>
  <c r="E341" i="1"/>
  <c r="E340" i="1" s="1"/>
  <c r="L340" i="1"/>
  <c r="J340" i="1"/>
  <c r="H340" i="1"/>
  <c r="F340" i="1"/>
  <c r="G338" i="1"/>
  <c r="F338" i="1"/>
  <c r="E338" i="1"/>
  <c r="G336" i="1"/>
  <c r="F336" i="1"/>
  <c r="E336" i="1"/>
  <c r="N334" i="1"/>
  <c r="N333" i="1" s="1"/>
  <c r="L334" i="1"/>
  <c r="K334" i="1"/>
  <c r="K333" i="1" s="1"/>
  <c r="J334" i="1"/>
  <c r="I334" i="1"/>
  <c r="I333" i="1" s="1"/>
  <c r="H334" i="1"/>
  <c r="G334" i="1"/>
  <c r="G333" i="1" s="1"/>
  <c r="F334" i="1"/>
  <c r="E334" i="1"/>
  <c r="E333" i="1" s="1"/>
  <c r="L333" i="1"/>
  <c r="J333" i="1"/>
  <c r="H333" i="1"/>
  <c r="F333" i="1"/>
  <c r="G331" i="1"/>
  <c r="L291" i="1"/>
  <c r="K291" i="1"/>
  <c r="K286" i="1"/>
  <c r="K269" i="1"/>
  <c r="L243" i="1"/>
  <c r="K243" i="1"/>
  <c r="K241" i="1" s="1"/>
  <c r="K240" i="1" s="1"/>
  <c r="N241" i="1"/>
  <c r="L241" i="1"/>
  <c r="J241" i="1"/>
  <c r="I241" i="1"/>
  <c r="H241" i="1"/>
  <c r="G241" i="1"/>
  <c r="E241" i="1"/>
  <c r="E240" i="1" s="1"/>
  <c r="E239" i="1" s="1"/>
  <c r="N240" i="1"/>
  <c r="L240" i="1"/>
  <c r="L239" i="1" s="1"/>
  <c r="J240" i="1"/>
  <c r="J239" i="1" s="1"/>
  <c r="J226" i="1" s="1"/>
  <c r="I240" i="1"/>
  <c r="H240" i="1"/>
  <c r="H239" i="1" s="1"/>
  <c r="G240" i="1"/>
  <c r="F240" i="1"/>
  <c r="F239" i="1" s="1"/>
  <c r="N239" i="1"/>
  <c r="K239" i="1"/>
  <c r="I239" i="1"/>
  <c r="G239" i="1"/>
  <c r="G237" i="1"/>
  <c r="G235" i="1"/>
  <c r="G227" i="1" s="1"/>
  <c r="E235" i="1"/>
  <c r="N232" i="1"/>
  <c r="L232" i="1"/>
  <c r="L231" i="1" s="1"/>
  <c r="K232" i="1"/>
  <c r="K231" i="1" s="1"/>
  <c r="J232" i="1"/>
  <c r="I232" i="1"/>
  <c r="H232" i="1"/>
  <c r="G232" i="1"/>
  <c r="G231" i="1" s="1"/>
  <c r="F232" i="1"/>
  <c r="E232" i="1"/>
  <c r="N231" i="1"/>
  <c r="J231" i="1"/>
  <c r="I231" i="1"/>
  <c r="F231" i="1"/>
  <c r="E231" i="1"/>
  <c r="O230" i="1"/>
  <c r="O229" i="1"/>
  <c r="O228" i="1"/>
  <c r="N228" i="1"/>
  <c r="N227" i="1" s="1"/>
  <c r="L228" i="1"/>
  <c r="K228" i="1"/>
  <c r="J228" i="1"/>
  <c r="J227" i="1" s="1"/>
  <c r="I228" i="1"/>
  <c r="I227" i="1" s="1"/>
  <c r="H228" i="1"/>
  <c r="G228" i="1"/>
  <c r="F228" i="1"/>
  <c r="F227" i="1" s="1"/>
  <c r="E228" i="1"/>
  <c r="E227" i="1" s="1"/>
  <c r="K227" i="1"/>
  <c r="H227" i="1"/>
  <c r="E226" i="1"/>
  <c r="O225" i="1"/>
  <c r="N224" i="1"/>
  <c r="L224" i="1"/>
  <c r="L223" i="1" s="1"/>
  <c r="K224" i="1"/>
  <c r="K223" i="1" s="1"/>
  <c r="J224" i="1"/>
  <c r="I224" i="1"/>
  <c r="H224" i="1"/>
  <c r="G224" i="1"/>
  <c r="G223" i="1" s="1"/>
  <c r="F224" i="1"/>
  <c r="E224" i="1"/>
  <c r="N223" i="1"/>
  <c r="J223" i="1"/>
  <c r="I223" i="1"/>
  <c r="F223" i="1"/>
  <c r="E223" i="1"/>
  <c r="O222" i="1"/>
  <c r="O221" i="1"/>
  <c r="O220" i="1"/>
  <c r="N219" i="1"/>
  <c r="O219" i="1" s="1"/>
  <c r="L219" i="1"/>
  <c r="K219" i="1"/>
  <c r="K218" i="1" s="1"/>
  <c r="J219" i="1"/>
  <c r="J218" i="1" s="1"/>
  <c r="I219" i="1"/>
  <c r="H219" i="1"/>
  <c r="G219" i="1"/>
  <c r="G218" i="1" s="1"/>
  <c r="F219" i="1"/>
  <c r="F218" i="1" s="1"/>
  <c r="E219" i="1"/>
  <c r="N218" i="1"/>
  <c r="O218" i="1" s="1"/>
  <c r="L218" i="1"/>
  <c r="I218" i="1"/>
  <c r="H218" i="1"/>
  <c r="E218" i="1"/>
  <c r="O217" i="1"/>
  <c r="O216" i="1"/>
  <c r="H215" i="1"/>
  <c r="O215" i="1" s="1"/>
  <c r="O214" i="1"/>
  <c r="N213" i="1"/>
  <c r="L213" i="1"/>
  <c r="L212" i="1" s="1"/>
  <c r="K213" i="1"/>
  <c r="K212" i="1" s="1"/>
  <c r="K211" i="1" s="1"/>
  <c r="K210" i="1" s="1"/>
  <c r="J213" i="1"/>
  <c r="I213" i="1"/>
  <c r="G213" i="1"/>
  <c r="G212" i="1" s="1"/>
  <c r="G211" i="1" s="1"/>
  <c r="G210" i="1" s="1"/>
  <c r="F213" i="1"/>
  <c r="E213" i="1"/>
  <c r="N212" i="1"/>
  <c r="N211" i="1" s="1"/>
  <c r="J212" i="1"/>
  <c r="J211" i="1" s="1"/>
  <c r="I212" i="1"/>
  <c r="I211" i="1" s="1"/>
  <c r="I210" i="1" s="1"/>
  <c r="F212" i="1"/>
  <c r="F211" i="1" s="1"/>
  <c r="E212" i="1"/>
  <c r="E211" i="1" s="1"/>
  <c r="E210" i="1" s="1"/>
  <c r="L211" i="1"/>
  <c r="L210" i="1" s="1"/>
  <c r="J210" i="1"/>
  <c r="F210" i="1"/>
  <c r="O209" i="1"/>
  <c r="N208" i="1"/>
  <c r="L208" i="1"/>
  <c r="K208" i="1"/>
  <c r="J208" i="1"/>
  <c r="I208" i="1"/>
  <c r="I205" i="1" s="1"/>
  <c r="H208" i="1"/>
  <c r="G208" i="1"/>
  <c r="F208" i="1"/>
  <c r="E208" i="1"/>
  <c r="E205" i="1" s="1"/>
  <c r="O207" i="1"/>
  <c r="N206" i="1"/>
  <c r="L206" i="1"/>
  <c r="L205" i="1" s="1"/>
  <c r="K206" i="1"/>
  <c r="K205" i="1" s="1"/>
  <c r="J206" i="1"/>
  <c r="I206" i="1"/>
  <c r="H206" i="1"/>
  <c r="G206" i="1"/>
  <c r="G205" i="1" s="1"/>
  <c r="F206" i="1"/>
  <c r="E206" i="1"/>
  <c r="J205" i="1"/>
  <c r="F205" i="1"/>
  <c r="O204" i="1"/>
  <c r="O203" i="1"/>
  <c r="O202" i="1"/>
  <c r="O201" i="1"/>
  <c r="O200" i="1"/>
  <c r="N199" i="1"/>
  <c r="L199" i="1"/>
  <c r="K199" i="1"/>
  <c r="J199" i="1"/>
  <c r="I199" i="1"/>
  <c r="I198" i="1" s="1"/>
  <c r="H199" i="1"/>
  <c r="G199" i="1"/>
  <c r="F199" i="1"/>
  <c r="E199" i="1"/>
  <c r="E198" i="1" s="1"/>
  <c r="L198" i="1"/>
  <c r="K198" i="1"/>
  <c r="K78" i="1" s="1"/>
  <c r="J198" i="1"/>
  <c r="H198" i="1"/>
  <c r="G198" i="1"/>
  <c r="F198" i="1"/>
  <c r="O197" i="1"/>
  <c r="O196" i="1"/>
  <c r="N196" i="1"/>
  <c r="L196" i="1"/>
  <c r="K196" i="1"/>
  <c r="J196" i="1"/>
  <c r="I196" i="1"/>
  <c r="H196" i="1"/>
  <c r="G196" i="1"/>
  <c r="F196" i="1"/>
  <c r="E196" i="1"/>
  <c r="O195" i="1"/>
  <c r="N194" i="1"/>
  <c r="O194" i="1" s="1"/>
  <c r="L194" i="1"/>
  <c r="K194" i="1"/>
  <c r="J194" i="1"/>
  <c r="I194" i="1"/>
  <c r="H194" i="1"/>
  <c r="G194" i="1"/>
  <c r="F194" i="1"/>
  <c r="E194" i="1"/>
  <c r="O193" i="1"/>
  <c r="O192" i="1"/>
  <c r="N191" i="1"/>
  <c r="O191" i="1" s="1"/>
  <c r="L191" i="1"/>
  <c r="K191" i="1"/>
  <c r="J191" i="1"/>
  <c r="I191" i="1"/>
  <c r="H191" i="1"/>
  <c r="G191" i="1"/>
  <c r="F191" i="1"/>
  <c r="E191" i="1"/>
  <c r="O190" i="1"/>
  <c r="N189" i="1"/>
  <c r="L189" i="1"/>
  <c r="K189" i="1"/>
  <c r="J189" i="1"/>
  <c r="I189" i="1"/>
  <c r="H189" i="1"/>
  <c r="O189" i="1" s="1"/>
  <c r="G189" i="1"/>
  <c r="F189" i="1"/>
  <c r="E189" i="1"/>
  <c r="O188" i="1"/>
  <c r="O187" i="1"/>
  <c r="O186" i="1"/>
  <c r="N186" i="1"/>
  <c r="L186" i="1"/>
  <c r="K186" i="1"/>
  <c r="J186" i="1"/>
  <c r="I186" i="1"/>
  <c r="H186" i="1"/>
  <c r="G186" i="1"/>
  <c r="F186" i="1"/>
  <c r="E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G84" i="1"/>
  <c r="G80" i="1" s="1"/>
  <c r="O83" i="1"/>
  <c r="O82" i="1"/>
  <c r="O81" i="1"/>
  <c r="N80" i="1"/>
  <c r="L80" i="1"/>
  <c r="L79" i="1" s="1"/>
  <c r="L78" i="1" s="1"/>
  <c r="K80" i="1"/>
  <c r="J80" i="1"/>
  <c r="J79" i="1" s="1"/>
  <c r="J78" i="1" s="1"/>
  <c r="I80" i="1"/>
  <c r="H80" i="1"/>
  <c r="H79" i="1" s="1"/>
  <c r="H78" i="1" s="1"/>
  <c r="F80" i="1"/>
  <c r="F79" i="1" s="1"/>
  <c r="F78" i="1" s="1"/>
  <c r="N79" i="1"/>
  <c r="K79" i="1"/>
  <c r="I79" i="1"/>
  <c r="G79" i="1"/>
  <c r="G78" i="1" s="1"/>
  <c r="E79" i="1"/>
  <c r="E78" i="1" s="1"/>
  <c r="I78" i="1"/>
  <c r="H77" i="1"/>
  <c r="N76" i="1"/>
  <c r="L76" i="1"/>
  <c r="K76" i="1"/>
  <c r="J76" i="1"/>
  <c r="I76" i="1"/>
  <c r="I57" i="1" s="1"/>
  <c r="I56" i="1" s="1"/>
  <c r="G76" i="1"/>
  <c r="F76" i="1"/>
  <c r="O75" i="1"/>
  <c r="N74" i="1"/>
  <c r="O74" i="1" s="1"/>
  <c r="L74" i="1"/>
  <c r="K74" i="1"/>
  <c r="J74" i="1"/>
  <c r="I74" i="1"/>
  <c r="H74" i="1"/>
  <c r="G74" i="1"/>
  <c r="F74" i="1"/>
  <c r="O73" i="1"/>
  <c r="N72" i="1"/>
  <c r="O72" i="1" s="1"/>
  <c r="L72" i="1"/>
  <c r="K72" i="1"/>
  <c r="J72" i="1"/>
  <c r="I72" i="1"/>
  <c r="H72" i="1"/>
  <c r="G72" i="1"/>
  <c r="F72" i="1"/>
  <c r="E72" i="1"/>
  <c r="O71" i="1"/>
  <c r="O70" i="1"/>
  <c r="N70" i="1"/>
  <c r="L70" i="1"/>
  <c r="K70" i="1"/>
  <c r="J70" i="1"/>
  <c r="I70" i="1"/>
  <c r="H70" i="1"/>
  <c r="G70" i="1"/>
  <c r="F70" i="1"/>
  <c r="E70" i="1"/>
  <c r="O69" i="1"/>
  <c r="O68" i="1"/>
  <c r="J68" i="1"/>
  <c r="J66" i="1" s="1"/>
  <c r="I68" i="1"/>
  <c r="O67" i="1"/>
  <c r="N66" i="1"/>
  <c r="O66" i="1" s="1"/>
  <c r="L66" i="1"/>
  <c r="K66" i="1"/>
  <c r="I66" i="1"/>
  <c r="H66" i="1"/>
  <c r="G66" i="1"/>
  <c r="F66" i="1"/>
  <c r="E66" i="1"/>
  <c r="O65" i="1"/>
  <c r="O64" i="1"/>
  <c r="N64" i="1"/>
  <c r="L64" i="1"/>
  <c r="K64" i="1"/>
  <c r="J64" i="1"/>
  <c r="I64" i="1"/>
  <c r="H64" i="1"/>
  <c r="G64" i="1"/>
  <c r="F64" i="1"/>
  <c r="E64" i="1"/>
  <c r="O63" i="1"/>
  <c r="N62" i="1"/>
  <c r="O62" i="1" s="1"/>
  <c r="L62" i="1"/>
  <c r="K62" i="1"/>
  <c r="J62" i="1"/>
  <c r="I62" i="1"/>
  <c r="H62" i="1"/>
  <c r="G62" i="1"/>
  <c r="F62" i="1"/>
  <c r="E62" i="1"/>
  <c r="O61" i="1"/>
  <c r="O60" i="1"/>
  <c r="N59" i="1"/>
  <c r="O59" i="1" s="1"/>
  <c r="L59" i="1"/>
  <c r="L58" i="1" s="1"/>
  <c r="K59" i="1"/>
  <c r="J59" i="1"/>
  <c r="I59" i="1"/>
  <c r="H59" i="1"/>
  <c r="H58" i="1" s="1"/>
  <c r="G59" i="1"/>
  <c r="G58" i="1" s="1"/>
  <c r="G57" i="1" s="1"/>
  <c r="G56" i="1" s="1"/>
  <c r="F59" i="1"/>
  <c r="E59" i="1"/>
  <c r="K58" i="1"/>
  <c r="K57" i="1" s="1"/>
  <c r="K56" i="1" s="1"/>
  <c r="J58" i="1"/>
  <c r="J57" i="1" s="1"/>
  <c r="J56" i="1" s="1"/>
  <c r="I58" i="1"/>
  <c r="F58" i="1"/>
  <c r="F57" i="1" s="1"/>
  <c r="F56" i="1" s="1"/>
  <c r="E58" i="1"/>
  <c r="E57" i="1" s="1"/>
  <c r="E56" i="1" s="1"/>
  <c r="O55" i="1"/>
  <c r="N54" i="1"/>
  <c r="L54" i="1"/>
  <c r="L53" i="1" s="1"/>
  <c r="K54" i="1"/>
  <c r="K53" i="1" s="1"/>
  <c r="J54" i="1"/>
  <c r="I54" i="1"/>
  <c r="H54" i="1"/>
  <c r="O54" i="1" s="1"/>
  <c r="G54" i="1"/>
  <c r="G53" i="1" s="1"/>
  <c r="F54" i="1"/>
  <c r="E54" i="1"/>
  <c r="N53" i="1"/>
  <c r="J53" i="1"/>
  <c r="I53" i="1"/>
  <c r="F53" i="1"/>
  <c r="E53" i="1"/>
  <c r="O52" i="1"/>
  <c r="N51" i="1"/>
  <c r="N50" i="1" s="1"/>
  <c r="L51" i="1"/>
  <c r="L50" i="1" s="1"/>
  <c r="K51" i="1"/>
  <c r="J51" i="1"/>
  <c r="I51" i="1"/>
  <c r="I50" i="1" s="1"/>
  <c r="H51" i="1"/>
  <c r="H50" i="1" s="1"/>
  <c r="G51" i="1"/>
  <c r="F51" i="1"/>
  <c r="E51" i="1"/>
  <c r="E50" i="1" s="1"/>
  <c r="K50" i="1"/>
  <c r="J50" i="1"/>
  <c r="G50" i="1"/>
  <c r="F50" i="1"/>
  <c r="O49" i="1"/>
  <c r="N48" i="1"/>
  <c r="O48" i="1" s="1"/>
  <c r="L48" i="1"/>
  <c r="K48" i="1"/>
  <c r="J48" i="1"/>
  <c r="I48" i="1"/>
  <c r="I47" i="1" s="1"/>
  <c r="H48" i="1"/>
  <c r="G48" i="1"/>
  <c r="F48" i="1"/>
  <c r="E48" i="1"/>
  <c r="E47" i="1" s="1"/>
  <c r="L47" i="1"/>
  <c r="K47" i="1"/>
  <c r="J47" i="1"/>
  <c r="H47" i="1"/>
  <c r="G47" i="1"/>
  <c r="F47" i="1"/>
  <c r="O46" i="1"/>
  <c r="O45" i="1"/>
  <c r="N45" i="1"/>
  <c r="L45" i="1"/>
  <c r="K45" i="1"/>
  <c r="J45" i="1"/>
  <c r="J44" i="1" s="1"/>
  <c r="I45" i="1"/>
  <c r="H45" i="1"/>
  <c r="G45" i="1"/>
  <c r="F45" i="1"/>
  <c r="F44" i="1" s="1"/>
  <c r="E45" i="1"/>
  <c r="N44" i="1"/>
  <c r="O44" i="1" s="1"/>
  <c r="L44" i="1"/>
  <c r="K44" i="1"/>
  <c r="I44" i="1"/>
  <c r="H44" i="1"/>
  <c r="G44" i="1"/>
  <c r="E44" i="1"/>
  <c r="O43" i="1"/>
  <c r="N42" i="1"/>
  <c r="L42" i="1"/>
  <c r="K42" i="1"/>
  <c r="K41" i="1" s="1"/>
  <c r="J42" i="1"/>
  <c r="I42" i="1"/>
  <c r="H42" i="1"/>
  <c r="O42" i="1" s="1"/>
  <c r="G42" i="1"/>
  <c r="G41" i="1" s="1"/>
  <c r="F42" i="1"/>
  <c r="E42" i="1"/>
  <c r="N41" i="1"/>
  <c r="O41" i="1" s="1"/>
  <c r="L41" i="1"/>
  <c r="J41" i="1"/>
  <c r="I41" i="1"/>
  <c r="H41" i="1"/>
  <c r="F41" i="1"/>
  <c r="E41" i="1"/>
  <c r="O40" i="1"/>
  <c r="N39" i="1"/>
  <c r="L39" i="1"/>
  <c r="L38" i="1" s="1"/>
  <c r="K39" i="1"/>
  <c r="J39" i="1"/>
  <c r="I39" i="1"/>
  <c r="H39" i="1"/>
  <c r="O39" i="1" s="1"/>
  <c r="G39" i="1"/>
  <c r="F39" i="1"/>
  <c r="E39" i="1"/>
  <c r="N38" i="1"/>
  <c r="K38" i="1"/>
  <c r="J38" i="1"/>
  <c r="I38" i="1"/>
  <c r="G38" i="1"/>
  <c r="F38" i="1"/>
  <c r="E38" i="1"/>
  <c r="O37" i="1"/>
  <c r="N36" i="1"/>
  <c r="O36" i="1" s="1"/>
  <c r="L36" i="1"/>
  <c r="K36" i="1"/>
  <c r="J36" i="1"/>
  <c r="I36" i="1"/>
  <c r="I35" i="1" s="1"/>
  <c r="H36" i="1"/>
  <c r="G36" i="1"/>
  <c r="F36" i="1"/>
  <c r="E36" i="1"/>
  <c r="E35" i="1" s="1"/>
  <c r="L35" i="1"/>
  <c r="K35" i="1"/>
  <c r="J35" i="1"/>
  <c r="H35" i="1"/>
  <c r="G35" i="1"/>
  <c r="F35" i="1"/>
  <c r="O34" i="1"/>
  <c r="O33" i="1"/>
  <c r="N33" i="1"/>
  <c r="L33" i="1"/>
  <c r="K33" i="1"/>
  <c r="J33" i="1"/>
  <c r="J30" i="1" s="1"/>
  <c r="I33" i="1"/>
  <c r="H33" i="1"/>
  <c r="G33" i="1"/>
  <c r="F33" i="1"/>
  <c r="F30" i="1" s="1"/>
  <c r="E33" i="1"/>
  <c r="O32" i="1"/>
  <c r="N31" i="1"/>
  <c r="O31" i="1" s="1"/>
  <c r="L31" i="1"/>
  <c r="K31" i="1"/>
  <c r="J31" i="1"/>
  <c r="I31" i="1"/>
  <c r="I30" i="1" s="1"/>
  <c r="H31" i="1"/>
  <c r="G31" i="1"/>
  <c r="F31" i="1"/>
  <c r="E31" i="1"/>
  <c r="E30" i="1" s="1"/>
  <c r="L30" i="1"/>
  <c r="K30" i="1"/>
  <c r="H30" i="1"/>
  <c r="G30" i="1"/>
  <c r="O29" i="1"/>
  <c r="O28" i="1"/>
  <c r="N28" i="1"/>
  <c r="L28" i="1"/>
  <c r="K28" i="1"/>
  <c r="J28" i="1"/>
  <c r="I28" i="1"/>
  <c r="H28" i="1"/>
  <c r="G28" i="1"/>
  <c r="F28" i="1"/>
  <c r="E28" i="1"/>
  <c r="O27" i="1"/>
  <c r="N26" i="1"/>
  <c r="O26" i="1" s="1"/>
  <c r="L26" i="1"/>
  <c r="K26" i="1"/>
  <c r="J26" i="1"/>
  <c r="I26" i="1"/>
  <c r="I23" i="1" s="1"/>
  <c r="H26" i="1"/>
  <c r="G26" i="1"/>
  <c r="F26" i="1"/>
  <c r="E26" i="1"/>
  <c r="E23" i="1" s="1"/>
  <c r="O25" i="1"/>
  <c r="N24" i="1"/>
  <c r="L24" i="1"/>
  <c r="L23" i="1" s="1"/>
  <c r="K24" i="1"/>
  <c r="J24" i="1"/>
  <c r="I24" i="1"/>
  <c r="H24" i="1"/>
  <c r="O24" i="1" s="1"/>
  <c r="G24" i="1"/>
  <c r="F24" i="1"/>
  <c r="E24" i="1"/>
  <c r="K23" i="1"/>
  <c r="J23" i="1"/>
  <c r="G23" i="1"/>
  <c r="F23" i="1"/>
  <c r="O22" i="1"/>
  <c r="J22" i="1"/>
  <c r="J21" i="1" s="1"/>
  <c r="I22" i="1"/>
  <c r="I21" i="1" s="1"/>
  <c r="I18" i="1" s="1"/>
  <c r="N21" i="1"/>
  <c r="O21" i="1" s="1"/>
  <c r="L21" i="1"/>
  <c r="K21" i="1"/>
  <c r="K18" i="1" s="1"/>
  <c r="H21" i="1"/>
  <c r="G21" i="1"/>
  <c r="G18" i="1" s="1"/>
  <c r="F21" i="1"/>
  <c r="E21" i="1"/>
  <c r="E18" i="1" s="1"/>
  <c r="E17" i="1" s="1"/>
  <c r="O20" i="1"/>
  <c r="O19" i="1"/>
  <c r="N19" i="1"/>
  <c r="L19" i="1"/>
  <c r="K19" i="1"/>
  <c r="J19" i="1"/>
  <c r="I19" i="1"/>
  <c r="H19" i="1"/>
  <c r="G19" i="1"/>
  <c r="F19" i="1"/>
  <c r="F18" i="1" s="1"/>
  <c r="E19" i="1"/>
  <c r="N18" i="1"/>
  <c r="L18" i="1"/>
  <c r="H18" i="1"/>
  <c r="O18" i="1" s="1"/>
  <c r="O17" i="1"/>
  <c r="N16" i="1"/>
  <c r="L16" i="1"/>
  <c r="K16" i="1"/>
  <c r="J16" i="1"/>
  <c r="I16" i="1"/>
  <c r="H16" i="1"/>
  <c r="O16" i="1" s="1"/>
  <c r="G16" i="1"/>
  <c r="F16" i="1"/>
  <c r="O15" i="1"/>
  <c r="E15" i="1"/>
  <c r="N14" i="1"/>
  <c r="O14" i="1" s="1"/>
  <c r="L14" i="1"/>
  <c r="K14" i="1"/>
  <c r="J14" i="1"/>
  <c r="I14" i="1"/>
  <c r="H14" i="1"/>
  <c r="G14" i="1"/>
  <c r="F14" i="1"/>
  <c r="O13" i="1"/>
  <c r="E13" i="1"/>
  <c r="O12" i="1"/>
  <c r="N12" i="1"/>
  <c r="L12" i="1"/>
  <c r="L9" i="1" s="1"/>
  <c r="L8" i="1" s="1"/>
  <c r="K12" i="1"/>
  <c r="J12" i="1"/>
  <c r="J9" i="1" s="1"/>
  <c r="I12" i="1"/>
  <c r="H12" i="1"/>
  <c r="H9" i="1" s="1"/>
  <c r="G12" i="1"/>
  <c r="F12" i="1"/>
  <c r="F9" i="1" s="1"/>
  <c r="F8" i="1" s="1"/>
  <c r="F7" i="1" s="1"/>
  <c r="F6" i="1" s="1"/>
  <c r="O11" i="1"/>
  <c r="E11" i="1"/>
  <c r="N10" i="1"/>
  <c r="O10" i="1" s="1"/>
  <c r="L10" i="1"/>
  <c r="K10" i="1"/>
  <c r="J10" i="1"/>
  <c r="I10" i="1"/>
  <c r="I9" i="1" s="1"/>
  <c r="H10" i="1"/>
  <c r="G10" i="1"/>
  <c r="F10" i="1"/>
  <c r="E10" i="1"/>
  <c r="E9" i="1" s="1"/>
  <c r="E8" i="1" s="1"/>
  <c r="K9" i="1"/>
  <c r="G9" i="1"/>
  <c r="G8" i="1" s="1"/>
  <c r="M6" i="1"/>
  <c r="J3" i="1"/>
  <c r="I3" i="1"/>
  <c r="I105" i="3" l="1"/>
  <c r="K11" i="3"/>
  <c r="K18" i="3"/>
  <c r="K36" i="3"/>
  <c r="K45" i="3"/>
  <c r="K48" i="3"/>
  <c r="K51" i="3"/>
  <c r="K59" i="3"/>
  <c r="K62" i="3"/>
  <c r="K69" i="3"/>
  <c r="K73" i="3"/>
  <c r="K77" i="3"/>
  <c r="K81" i="3"/>
  <c r="K85" i="3"/>
  <c r="K6" i="3"/>
  <c r="M89" i="3"/>
  <c r="M93" i="3"/>
  <c r="M97" i="3"/>
  <c r="M101" i="3"/>
  <c r="J103" i="3"/>
  <c r="J105" i="3" s="1"/>
  <c r="K99" i="2"/>
  <c r="K91" i="2"/>
  <c r="K83" i="2"/>
  <c r="K75" i="2"/>
  <c r="K67" i="2"/>
  <c r="K57" i="2"/>
  <c r="K34" i="2"/>
  <c r="K18" i="2"/>
  <c r="K13" i="2"/>
  <c r="M59" i="2"/>
  <c r="K20" i="2"/>
  <c r="K9" i="2"/>
  <c r="K11" i="2"/>
  <c r="I103" i="2"/>
  <c r="M34" i="2"/>
  <c r="M16" i="2"/>
  <c r="G7" i="1"/>
  <c r="G6" i="1" s="1"/>
  <c r="K8" i="1"/>
  <c r="E7" i="1"/>
  <c r="E6" i="1" s="1"/>
  <c r="I8" i="1"/>
  <c r="J18" i="1"/>
  <c r="J8" i="1" s="1"/>
  <c r="J7" i="1" s="1"/>
  <c r="J6" i="1" s="1"/>
  <c r="O50" i="1"/>
  <c r="N9" i="1"/>
  <c r="H23" i="1"/>
  <c r="N30" i="1"/>
  <c r="O30" i="1" s="1"/>
  <c r="N35" i="1"/>
  <c r="O35" i="1" s="1"/>
  <c r="H38" i="1"/>
  <c r="O38" i="1" s="1"/>
  <c r="N47" i="1"/>
  <c r="O47" i="1" s="1"/>
  <c r="O51" i="1"/>
  <c r="N58" i="1"/>
  <c r="L57" i="1"/>
  <c r="L56" i="1" s="1"/>
  <c r="L7" i="1" s="1"/>
  <c r="L6" i="1" s="1"/>
  <c r="N198" i="1"/>
  <c r="O198" i="1" s="1"/>
  <c r="O199" i="1"/>
  <c r="O206" i="1"/>
  <c r="H205" i="1"/>
  <c r="O227" i="1"/>
  <c r="K226" i="1"/>
  <c r="H226" i="1"/>
  <c r="G526" i="1"/>
  <c r="N23" i="1"/>
  <c r="O23" i="1" s="1"/>
  <c r="H53" i="1"/>
  <c r="O53" i="1" s="1"/>
  <c r="O79" i="1"/>
  <c r="O80" i="1"/>
  <c r="O232" i="1"/>
  <c r="H231" i="1"/>
  <c r="O231" i="1" s="1"/>
  <c r="O383" i="1"/>
  <c r="O384" i="1"/>
  <c r="N382" i="1"/>
  <c r="N226" i="1" s="1"/>
  <c r="O226" i="1" s="1"/>
  <c r="N210" i="1"/>
  <c r="G226" i="1"/>
  <c r="O77" i="1"/>
  <c r="H76" i="1"/>
  <c r="O76" i="1" s="1"/>
  <c r="N205" i="1"/>
  <c r="O205" i="1" s="1"/>
  <c r="O208" i="1"/>
  <c r="H213" i="1"/>
  <c r="O224" i="1"/>
  <c r="H223" i="1"/>
  <c r="O223" i="1" s="1"/>
  <c r="L227" i="1"/>
  <c r="I226" i="1"/>
  <c r="L226" i="1"/>
  <c r="K105" i="3" l="1"/>
  <c r="K103" i="3"/>
  <c r="K103" i="2"/>
  <c r="I105" i="2"/>
  <c r="K105" i="2" s="1"/>
  <c r="H57" i="1"/>
  <c r="H56" i="1" s="1"/>
  <c r="O213" i="1"/>
  <c r="H212" i="1"/>
  <c r="O58" i="1"/>
  <c r="N57" i="1"/>
  <c r="I7" i="1"/>
  <c r="I6" i="1" s="1"/>
  <c r="N78" i="1"/>
  <c r="O78" i="1" s="1"/>
  <c r="H8" i="1"/>
  <c r="N542" i="1"/>
  <c r="N8" i="1"/>
  <c r="O9" i="1"/>
  <c r="K7" i="1"/>
  <c r="K6" i="1" s="1"/>
  <c r="O212" i="1" l="1"/>
  <c r="H211" i="1"/>
  <c r="O57" i="1"/>
  <c r="N56" i="1"/>
  <c r="O56" i="1" l="1"/>
  <c r="N543" i="1"/>
  <c r="N545" i="1"/>
  <c r="H210" i="1"/>
  <c r="O211" i="1"/>
  <c r="N7" i="1"/>
  <c r="N6" i="1" s="1"/>
  <c r="N544" i="1" l="1"/>
  <c r="N546" i="1" s="1"/>
  <c r="O210" i="1"/>
  <c r="H7" i="1"/>
  <c r="H6" i="1" s="1"/>
</calcChain>
</file>

<file path=xl/sharedStrings.xml><?xml version="1.0" encoding="utf-8"?>
<sst xmlns="http://schemas.openxmlformats.org/spreadsheetml/2006/main" count="3073" uniqueCount="1074">
  <si>
    <t>ANALISIS PENDAPATAN T.A. 2023</t>
  </si>
  <si>
    <t>KABUPATEN PURWOREJO</t>
  </si>
  <si>
    <t>KODE</t>
  </si>
  <si>
    <t>URAIAN</t>
  </si>
  <si>
    <t>OPD PENGELOLA LAMA - PERDA NO. 14 TAHUN 2016</t>
  </si>
  <si>
    <t>OPD PENGELOLA BARU - PERDA NO. 4 TAHUN 2021</t>
  </si>
  <si>
    <t>REALISASI APBD 2019</t>
  </si>
  <si>
    <t>REALISASI APBD 2020</t>
  </si>
  <si>
    <t>REALISASI APBD 2021</t>
  </si>
  <si>
    <t>TARGET APBD 2022</t>
  </si>
  <si>
    <t>POTENSI 2023 - DATA EKONOMI MAKRO RPJMD</t>
  </si>
  <si>
    <t>TARGET 2023 - DATA EKONOMI MAKRO RPJMD</t>
  </si>
  <si>
    <t>POTENSI 2023 - DATA DESK PENDAPATAN</t>
  </si>
  <si>
    <t>TARGET 2023 - DATA DESK PENDAPATAN</t>
  </si>
  <si>
    <t>DASAR HUKUM PENDAPATAN RANCANGAN RKPD TAHUN 2023</t>
  </si>
  <si>
    <t>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</si>
  <si>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</si>
  <si>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</si>
  <si>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</si>
  <si>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</si>
  <si>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</si>
  <si>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</si>
  <si>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</si>
  <si>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</si>
  <si>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</si>
  <si>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</si>
  <si>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</si>
  <si>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4.</t>
  </si>
  <si>
    <t>PENDAPATAN DAERAH</t>
  </si>
  <si>
    <t>4.1.</t>
  </si>
  <si>
    <t>PENDAPATAN ASLI DAERAH (PAD)</t>
  </si>
  <si>
    <t>4.1.1.</t>
  </si>
  <si>
    <t>Pajak Daerah</t>
  </si>
  <si>
    <t>4.1.1.6.</t>
  </si>
  <si>
    <t>Pajak Hotel</t>
  </si>
  <si>
    <t>4.1.1.6.1.</t>
  </si>
  <si>
    <t>4.1.1.6.1.1</t>
  </si>
  <si>
    <t>BPPKAD</t>
  </si>
  <si>
    <t>BPKPAD</t>
  </si>
  <si>
    <t>Perda No.8 Tahun 2010</t>
  </si>
  <si>
    <t>4.1.1.6.3.</t>
  </si>
  <si>
    <t>Pajak Losmen</t>
  </si>
  <si>
    <t>4.1.1.6.3.1</t>
  </si>
  <si>
    <t>4.1.1.6.5.</t>
  </si>
  <si>
    <t>Pajak Wisma Pariwisata</t>
  </si>
  <si>
    <t>4.1.1.6.5.1</t>
  </si>
  <si>
    <t>4.1.1.6.8.</t>
  </si>
  <si>
    <t>Pajak Rumah Kos dengan Jumlah Kamar Lebih dari 10 (Sepuluh)</t>
  </si>
  <si>
    <t>4.1.1.6.8.1</t>
  </si>
  <si>
    <t>4.1.1.7.</t>
  </si>
  <si>
    <t>Pajak Restoran</t>
  </si>
  <si>
    <t>4.1.1.7.5.</t>
  </si>
  <si>
    <t>Pajak Warung dan Sejenisnya</t>
  </si>
  <si>
    <t>4.1.1.7.5.1</t>
  </si>
  <si>
    <t>Perda No.10 Tahun 2010</t>
  </si>
  <si>
    <t>4.1.1.7.7.</t>
  </si>
  <si>
    <t>Pajak Jasa Boga/Katering dan Sejenisnya</t>
  </si>
  <si>
    <t>4.1.1.7.7.1</t>
  </si>
  <si>
    <t>4.1.1.8.</t>
  </si>
  <si>
    <t>Pajak Hiburan</t>
  </si>
  <si>
    <t>4.1.1.8.2.</t>
  </si>
  <si>
    <t>Pajak Pagelaran Kesenian/Musik/Tari/ Busana</t>
  </si>
  <si>
    <t>4.1.1.8.2.1</t>
  </si>
  <si>
    <t>Pajak Pagelaran Kesenian/Musik/Tari/Busana</t>
  </si>
  <si>
    <t>Perda No.14 Tahun 2010 dan Perda No. 13 Tahun 2017</t>
  </si>
  <si>
    <t>4.1.1.8.6.</t>
  </si>
  <si>
    <t>Pajak Sirkus/Akrobat/Sulap</t>
  </si>
  <si>
    <t>4.1.1.8.6.1</t>
  </si>
  <si>
    <t>4.1.1.8.8.</t>
  </si>
  <si>
    <t>Pajak Pacuan Kuda, Kendaraan Bermotor, dan Permainan Ketangkasan</t>
  </si>
  <si>
    <t>4.1.1.8.8.1</t>
  </si>
  <si>
    <t>4.1.1.9.</t>
  </si>
  <si>
    <t>Pajak Reklame</t>
  </si>
  <si>
    <t>4.1.1.9.1.</t>
  </si>
  <si>
    <t>Pajak Reklame Papan/Billboard/Videotron/
Megatron</t>
  </si>
  <si>
    <t>4.1.1.9.1.1</t>
  </si>
  <si>
    <t>Pajak Reklame Papan/Billboard/Videotron/ Megatron</t>
  </si>
  <si>
    <t>Perda No.9 Tahun 2010</t>
  </si>
  <si>
    <t>4.1.1.9.2.</t>
  </si>
  <si>
    <t>Pajak Reklame Kain</t>
  </si>
  <si>
    <t>4.1.1.9.2.1</t>
  </si>
  <si>
    <t>4.1.1.10.</t>
  </si>
  <si>
    <t>Pajak Penerangan Jalan</t>
  </si>
  <si>
    <t>4.1.1.10.2.</t>
  </si>
  <si>
    <t>Pajak Penerangan Jalan Sumber Lain</t>
  </si>
  <si>
    <t>4.1.1.10.2.1</t>
  </si>
  <si>
    <t>Perda No.18 Tahun 2010 dan Perda No. 14 Tahun 2017</t>
  </si>
  <si>
    <t>4.1.1.11.</t>
  </si>
  <si>
    <t>Pajak Parkir</t>
  </si>
  <si>
    <t>4.1.1.11.1.</t>
  </si>
  <si>
    <t>4.1.1.11.1.1</t>
  </si>
  <si>
    <t>Perda No.11 Tahun 2010</t>
  </si>
  <si>
    <t>4.1.1.12.</t>
  </si>
  <si>
    <t>Pajak Air Tanah</t>
  </si>
  <si>
    <t>4.1.1.12.1.</t>
  </si>
  <si>
    <t>4.1.1.12.1.1</t>
  </si>
  <si>
    <t>Perda No.17 Tahun 2010</t>
  </si>
  <si>
    <t>4.1.1.13.</t>
  </si>
  <si>
    <t>Pajak Sarang Burung Walet</t>
  </si>
  <si>
    <t>4.1.1.13.1.</t>
  </si>
  <si>
    <t>4.1.1.13.1.1</t>
  </si>
  <si>
    <t>Perda No.15 Tahun 2010</t>
  </si>
  <si>
    <t>4.1.1.14.</t>
  </si>
  <si>
    <t>Pajak Mineral Bukan Logam dan Batuan</t>
  </si>
  <si>
    <t>4.1.1.14.37.</t>
  </si>
  <si>
    <t>Pajak Mineral bukan Logam dan Batuan Lainnya</t>
  </si>
  <si>
    <t>4.1.1.14.37.1</t>
  </si>
  <si>
    <t>Pajak Mineral bukan Logam dan Batuan
Lainnya</t>
  </si>
  <si>
    <t>Perda No.4 Tahun 2011</t>
  </si>
  <si>
    <t>4.1.1.15.</t>
  </si>
  <si>
    <t>Pajak Bumi dan Bangunan Perdesaan dan Perkotaan (PBBP2)</t>
  </si>
  <si>
    <t>4.1.1.15.1.</t>
  </si>
  <si>
    <t>PBBP2</t>
  </si>
  <si>
    <t>4.1.1.15.1.1</t>
  </si>
  <si>
    <t>Perda No.6 Tahun 2012</t>
  </si>
  <si>
    <t>4.1.1.16.</t>
  </si>
  <si>
    <t>Bea Perolehan Hak Atas Tanah dan
Bangunan (BPHTB)</t>
  </si>
  <si>
    <t>4.1.1.16.1.</t>
  </si>
  <si>
    <t>BPHTB-Pemindahan Hak</t>
  </si>
  <si>
    <t>4.1.1.16.1.1</t>
  </si>
  <si>
    <t>Perda No.19 Tahun 2010</t>
  </si>
  <si>
    <t>4.1.2.</t>
  </si>
  <si>
    <t>Retribusi Daerah</t>
  </si>
  <si>
    <t>4.1.2.1.</t>
  </si>
  <si>
    <t>Retribusi Jasa Umum</t>
  </si>
  <si>
    <t>4.1.2.1.2.</t>
  </si>
  <si>
    <t>Retribusi Pelayanan Persampahan/
Kebersihan</t>
  </si>
  <si>
    <t>4.1.2.1.2.1</t>
  </si>
  <si>
    <t>Retribusi Pelayanan Persampahan/ Kebersihan</t>
  </si>
  <si>
    <t>DINLH</t>
  </si>
  <si>
    <t>DINLHP</t>
  </si>
  <si>
    <t>Perda No.7 Tahun 2011</t>
  </si>
  <si>
    <t>DINKUKMP</t>
  </si>
  <si>
    <t>4.1.2.1.3.</t>
  </si>
  <si>
    <t>Retribusi Pelayanan Pemakaman dan Pengabuan Mayat</t>
  </si>
  <si>
    <t>4.1.2.1.3.2</t>
  </si>
  <si>
    <t>Retribusi Sewa Tempat Pemakaman atau Pembakaran/Pengabuan Mayat</t>
  </si>
  <si>
    <t xml:space="preserve"> Perda No.22 Tahun 2011</t>
  </si>
  <si>
    <t>4.1.2.1.4.</t>
  </si>
  <si>
    <t>Retribusi Pelayanan Parkir di Tepi Jalan</t>
  </si>
  <si>
    <t>4.1.2.1.4.1</t>
  </si>
  <si>
    <t>Retribusi Penyediaan Pelayanan Parkir di Tepi Jalan Umum</t>
  </si>
  <si>
    <t>DINHUB</t>
  </si>
  <si>
    <t>Perda No.9 Tahun 2011</t>
  </si>
  <si>
    <t>4.1.2.1.5.</t>
  </si>
  <si>
    <t>Retribusi Pelayanan Pasar</t>
  </si>
  <si>
    <t>4.1.2.1.5.1</t>
  </si>
  <si>
    <t>Retribusi Pelataran</t>
  </si>
  <si>
    <t>4.1.2.1.5.2</t>
  </si>
  <si>
    <t>Retribusi Los</t>
  </si>
  <si>
    <t>Perda No.5 Tahun 2011</t>
  </si>
  <si>
    <t>4.1.2.1.5.3</t>
  </si>
  <si>
    <t>Retribusi Kios</t>
  </si>
  <si>
    <t>4.1.2.1.6.</t>
  </si>
  <si>
    <t>Retribusi Pengujian Kendaraan Bermotor</t>
  </si>
  <si>
    <t>4.1.2.1.6.1</t>
  </si>
  <si>
    <t>Perda No.20 Tahun 2011</t>
  </si>
  <si>
    <t>4.1.2.1.9.</t>
  </si>
  <si>
    <t>Retribusi Penyediaan dan/atau Penyedotan
Kakus</t>
  </si>
  <si>
    <t>4.1.2.1.9.1</t>
  </si>
  <si>
    <t>Retribusi Penyediaan dan/atau Penyedotan Kakus</t>
  </si>
  <si>
    <t>DINPUPR</t>
  </si>
  <si>
    <t>Perda No.23 Tahun 2011</t>
  </si>
  <si>
    <t>4.1.2.1.11.</t>
  </si>
  <si>
    <t>Retribusi Pelayanan Tera/Tera Ulang</t>
  </si>
  <si>
    <t>4.1.2.1.11.1</t>
  </si>
  <si>
    <t>Retribusi Pelayanan Pengujian Alat-Alat Ukur, Takar, Timbang, dan Perlengkapannya</t>
  </si>
  <si>
    <t>Perda No.19 Tahun 2019</t>
  </si>
  <si>
    <t>4.1.2.1.13.</t>
  </si>
  <si>
    <t>Retribusi Pengawasan dan Pengendalian Menara Telekomunikasi</t>
  </si>
  <si>
    <t>4.1.2.1.13.1</t>
  </si>
  <si>
    <t>DINKOMINFO</t>
  </si>
  <si>
    <t>DINKOMINFOSTAN</t>
  </si>
  <si>
    <t>Perda No.13 Tahun 2010 dan Perda No.20 Tahun 2016</t>
  </si>
  <si>
    <t>4.1.2.2.</t>
  </si>
  <si>
    <t>Retribusi Jasa Usaha</t>
  </si>
  <si>
    <t>4.1.2.2.1.</t>
  </si>
  <si>
    <t>Retribusi Pemakaian Kekayaan Daerah</t>
  </si>
  <si>
    <t>4.1.2.2.1.1</t>
  </si>
  <si>
    <t>Retribusi Penyewaan Tanah dan Bangunan</t>
  </si>
  <si>
    <t>Retribusi GOR Sarwo Edy Wibowo</t>
  </si>
  <si>
    <t>DINDIKPORA</t>
  </si>
  <si>
    <t>DINPORAPAR</t>
  </si>
  <si>
    <t>Perda No.16 Tahun 2010</t>
  </si>
  <si>
    <t>Retribusi Padepokan Pencak Silat</t>
  </si>
  <si>
    <t>Retribusi Aula SNPF</t>
  </si>
  <si>
    <t>DINDIKBUD</t>
  </si>
  <si>
    <t>Retribusi Gedung A. Yani / Gedung Wanita</t>
  </si>
  <si>
    <t>DINPARBUD</t>
  </si>
  <si>
    <t>Retribusi Gedung Kesenian (WR Supratman)</t>
  </si>
  <si>
    <t>Retribusi Lapangan Tenis In Door</t>
  </si>
  <si>
    <t>SETDA</t>
  </si>
  <si>
    <t>Sewa Tanah ex kawedanan Purwodadi</t>
  </si>
  <si>
    <t>Kecamatan Purwodadi</t>
  </si>
  <si>
    <t>Retribusi Pendopo Kecamatan Kutoarjo</t>
  </si>
  <si>
    <t>Kecamatan Kutoarjo</t>
  </si>
  <si>
    <t>Retribusi Pendopo Kecamatan Kemiri</t>
  </si>
  <si>
    <t>Kec Kemiri</t>
  </si>
  <si>
    <t>Kecamatan Kemiri</t>
  </si>
  <si>
    <t>Retribusi Rumah Dinas Camat Masing2 kec Rp. 600.000,-</t>
  </si>
  <si>
    <t>Kec. Purworejo</t>
  </si>
  <si>
    <t>Kecamatan Purworejo</t>
  </si>
  <si>
    <t>Kec. Banyuurip</t>
  </si>
  <si>
    <t>Kecamatan Banyuurip</t>
  </si>
  <si>
    <t>Kec. Bayan</t>
  </si>
  <si>
    <t>Kecamatan Bayan</t>
  </si>
  <si>
    <t>Kec. Kutoarjo</t>
  </si>
  <si>
    <t>Kec. Butuh</t>
  </si>
  <si>
    <t>Kecamatan Butuh</t>
  </si>
  <si>
    <t>Kec. Grabag</t>
  </si>
  <si>
    <t>Kecamatan Grabag</t>
  </si>
  <si>
    <t>Kec. Pituruh</t>
  </si>
  <si>
    <t>Kecamatan Pituruh</t>
  </si>
  <si>
    <t>Kec. Kemiri</t>
  </si>
  <si>
    <t>Kec. Bruno</t>
  </si>
  <si>
    <t>Kecamatan Bruno</t>
  </si>
  <si>
    <t>Kec. Gebang</t>
  </si>
  <si>
    <t>Kecamatan Gebang</t>
  </si>
  <si>
    <t>Kec. Bener</t>
  </si>
  <si>
    <t>Kecamatan Bener</t>
  </si>
  <si>
    <t>Kec. Purwodadi</t>
  </si>
  <si>
    <t>Kec. Bagelen</t>
  </si>
  <si>
    <t>Kecamatan Bagelen</t>
  </si>
  <si>
    <t>Kec. Ngombol</t>
  </si>
  <si>
    <t>Kecamatan Ngombol</t>
  </si>
  <si>
    <t>Retribusi Rumdin BPPKAD</t>
  </si>
  <si>
    <t>Retribusi Rumdin DKK</t>
  </si>
  <si>
    <t>DINKES</t>
  </si>
  <si>
    <t>Retribusi Rumdin DISDUKPIL</t>
  </si>
  <si>
    <t>Retribusi Rumdin DPPKP</t>
  </si>
  <si>
    <t>DINKPP</t>
  </si>
  <si>
    <t>Retribusi Rumdin Setda (termasuk Rumdin Bpt, Wkl, Sekda. Asisten, Kabag)</t>
  </si>
  <si>
    <t>Retribusi Rumdin Perindustrian dan Tenaga Kerja</t>
  </si>
  <si>
    <t>DINPERINTRANSNAKER</t>
  </si>
  <si>
    <t>Retribusi Rumah Dinas Pendidikan</t>
  </si>
  <si>
    <t>Retribusi Halaman Ktr untuk ATM (Dindikbudpora)</t>
  </si>
  <si>
    <t>Retribusi Tanah Alun - Alun</t>
  </si>
  <si>
    <t>Retribusi Gedung Loka Adi Bina ( Setda)</t>
  </si>
  <si>
    <t>Retribusi Ruang Kantor (Setda unt Bank Jateng)</t>
  </si>
  <si>
    <t>Retribusi Halaman Ktr untuk ATM (Setda)</t>
  </si>
  <si>
    <t>Retribusi Sewa Tanah Untuk Koperasi Prasaja</t>
  </si>
  <si>
    <t>Ret Tanah  Reklame</t>
  </si>
  <si>
    <t xml:space="preserve">Sewa lahan guna pembg dan oper premium solar packed nelayan (PSPDN) </t>
  </si>
  <si>
    <t>Pemyewaan Tanah dan Bangunan BPP Kutoarjo</t>
  </si>
  <si>
    <t>Retribusi Halaman Ktr untuk ATM ( Kec. Bruno )</t>
  </si>
  <si>
    <t xml:space="preserve"> Kecamatan Bruno</t>
  </si>
  <si>
    <t>Retribusi Halaman Ktr untuk ATM ( Kec. Bayan )</t>
  </si>
  <si>
    <t xml:space="preserve"> Kecamatan Bayan</t>
  </si>
  <si>
    <t>Retribusi Halaman Ktr untuk ATM ( Kec. Kemiri )</t>
  </si>
  <si>
    <t xml:space="preserve"> Kecamatan Kemiri</t>
  </si>
  <si>
    <t>Retribusi Halaman Ktr untuk ATM ( Kec. Butuh )</t>
  </si>
  <si>
    <t xml:space="preserve"> Kecamatan Butuh</t>
  </si>
  <si>
    <t>Retribusi Halaman Ktr untuk ATM ( Kec. Bagelen )</t>
  </si>
  <si>
    <t xml:space="preserve"> Kecamatan Bagelen</t>
  </si>
  <si>
    <t>Retribusi Halaman Ktr untuk ATM ( Kec. Pituruh )</t>
  </si>
  <si>
    <t xml:space="preserve"> Kecamatan Pituruh</t>
  </si>
  <si>
    <t>Retribusi Halaman Ktr untuk ATM ( Kec. Bener )</t>
  </si>
  <si>
    <t xml:space="preserve"> Kecamatan Bener</t>
  </si>
  <si>
    <t>Retribusi Halaman Ktr untuk ATM ( Kec. Grabag )</t>
  </si>
  <si>
    <t xml:space="preserve"> Kecamatan Grabag</t>
  </si>
  <si>
    <t>Retribusi Halaman Ktr untuk ATM ( Kec. Gebang )</t>
  </si>
  <si>
    <t xml:space="preserve"> Kecamatan Gebang</t>
  </si>
  <si>
    <t>Retribusi Halaman Ktr untuk ATM ( Kec. Loano  )</t>
  </si>
  <si>
    <t xml:space="preserve"> Kecamatan Loano </t>
  </si>
  <si>
    <t>Retribusi Halaman Ktr untuk ATM ( Kec. Ngombol )</t>
  </si>
  <si>
    <t xml:space="preserve"> Kecamatan Ngombol</t>
  </si>
  <si>
    <t>Retribusi Halaman Ktr untuk ATM ( Kec. Kaligesing )</t>
  </si>
  <si>
    <t xml:space="preserve"> Kecamatan Kaligesing</t>
  </si>
  <si>
    <t>Retribusi Halaman Ktr untuk ATM ( Kec. Banyuurip )</t>
  </si>
  <si>
    <t xml:space="preserve"> Kecamatan Banyuurip</t>
  </si>
  <si>
    <t>Retribusi Sewa Tanah PT. Telkom</t>
  </si>
  <si>
    <t>Retribusi Sewa UPK PMPM Kec Gebang</t>
  </si>
  <si>
    <t>Retribusi Sewa Tanah</t>
  </si>
  <si>
    <t>Retribusi Sewa Tanah untuk BKK Butuh</t>
  </si>
  <si>
    <t>Retribusi Pemakaian alun alun Kec Kemiri</t>
  </si>
  <si>
    <t>Retribusi Tanah Gedung PMPM  Kec. Bruno</t>
  </si>
  <si>
    <t>Retribusi Sewa Lahan  Halaman Kec. Pituruh</t>
  </si>
  <si>
    <t xml:space="preserve">Retribusi Tanah Tegalan Desa Borokulon - Banyuurip </t>
  </si>
  <si>
    <t>Retribusi Sewa Bangunan Sanggar Bhakti Pramuka</t>
  </si>
  <si>
    <t>Retribusi sewa Kantor BKK Kecamatan Gebang</t>
  </si>
  <si>
    <t>Retribusi Sewa Hotel Puri Mandiri PDAU Aneka Usaha</t>
  </si>
  <si>
    <t>Retribusi Kantor Perusda Aneka Usaha PD Aneka Usaha</t>
  </si>
  <si>
    <t>Retribusi Sewa Kantor Pusat BPR BKK Purworejo</t>
  </si>
  <si>
    <t>Retribusi sewa kantor BKK Kec. Kemiri</t>
  </si>
  <si>
    <t>Retribusi Sewa Untuk Gedung Sanggar Pramuka</t>
  </si>
  <si>
    <t xml:space="preserve">Retribusi Sewa Sekertariat PWRI </t>
  </si>
  <si>
    <t xml:space="preserve">Retribusi Sewa untuk sekertariat PEPABRI </t>
  </si>
  <si>
    <t xml:space="preserve">Retribusi sewa untuk Kec. PGRI </t>
  </si>
  <si>
    <t>Retribusi sewa Kantor BKK Kec. Purwodadi</t>
  </si>
  <si>
    <t>Retribusi Sewa Kantor BKK Kec. Purworejo</t>
  </si>
  <si>
    <t xml:space="preserve">Retribusi Sewa Pondok Boro Tuksongo </t>
  </si>
  <si>
    <t>Retribusi Sewa Tempat Penitipan Sepeda LKMK</t>
  </si>
  <si>
    <t xml:space="preserve">Retribusi Sewa MTS Maarif </t>
  </si>
  <si>
    <t>Retribusi Sewa Sekertariat PGRI</t>
  </si>
  <si>
    <t>Retribusi Sewa Kantor Gedung BKK Kec. Kutoarjo</t>
  </si>
  <si>
    <t>Retribusi Sewa Kantor BKK Kecamatan Pituruh</t>
  </si>
  <si>
    <t>Retribusi Sewa untuk Sanggar Pramuka</t>
  </si>
  <si>
    <t>Retribusi Sewa untuk sekertariat IPHI Kec. Pituruh</t>
  </si>
  <si>
    <t>Retribusi Sewa untuk Kantor PWRI</t>
  </si>
  <si>
    <t>Retribusi Sewa untuk Kantor BKK Kec. Loano</t>
  </si>
  <si>
    <t>Retribusi Sewa Kios di Kolam renang Arta Tirta</t>
  </si>
  <si>
    <t>Retribusi sewa aula kantor (kec pwr</t>
  </si>
  <si>
    <t xml:space="preserve">Retribusi Sewa Tanah Sawah </t>
  </si>
  <si>
    <t>Retribusi Sewa Aula Kecamatan Pituruh</t>
  </si>
  <si>
    <t>Retribusi Sewa Stadion</t>
  </si>
  <si>
    <t xml:space="preserve">Retribusi Sewa Tanah dan Bangunan untuk Perkantoran </t>
  </si>
  <si>
    <t>Retribusi Alun - alun Kec. Purwodadi</t>
  </si>
  <si>
    <t xml:space="preserve">Retribusi Sewa Tambak Jatimalang </t>
  </si>
  <si>
    <t>Retribusi Sewa lahan utk SPBUN Jatimalang</t>
  </si>
  <si>
    <t>Retribusi Sewa Tanah Sawah ds Kepongok</t>
  </si>
  <si>
    <t>Retribusi sewa lahan kolam eks Balai Benih Ikan ( BBI)</t>
  </si>
  <si>
    <t>Retribusi Sewa Lahan Eks Bangunan Penggemukan Sapi  Kec. Purwodadi</t>
  </si>
  <si>
    <t>Sewa ATM Bank Jateng Pasar Baledono</t>
  </si>
  <si>
    <t>Sewa Halaman Pasar Butuh</t>
  </si>
  <si>
    <t>Sewa Lahan untuk Apotik Daerah (Graha Husada Medika)</t>
  </si>
  <si>
    <t>Sewa ATM Bank BRI Pasar Baledono</t>
  </si>
  <si>
    <t>Sewa Halaman Pasar Baledono</t>
  </si>
  <si>
    <t>Retribusi Sewa Tanah Kantin Sekolah</t>
  </si>
  <si>
    <t>Retribusi Sewa Lahan untuk Kwarcab Purworejo</t>
  </si>
  <si>
    <t>Retribusi Sewa Tanah Lambiran Pengairan (DPU)</t>
  </si>
  <si>
    <t>Retribusi Sewa Pendopo Kec Kemiri</t>
  </si>
  <si>
    <t>4.1.2.2.1.4</t>
  </si>
  <si>
    <t>Retribusi Pemakaian Laboratorium</t>
  </si>
  <si>
    <t>Retribusi Pemakaian Laboratorium Air</t>
  </si>
  <si>
    <t>DINKES - UNIT DINKES</t>
  </si>
  <si>
    <t>Retribusi Pemakaian Alat Berat dan Laboratorium Jalan</t>
  </si>
  <si>
    <t>4.1.2.2.3.</t>
  </si>
  <si>
    <t>Retribusi Tempat Pelelangan</t>
  </si>
  <si>
    <t>4.1.2.2.3.1</t>
  </si>
  <si>
    <t>Retribusi Penyediaan Tempat Pelelangan</t>
  </si>
  <si>
    <t>DINPPKP</t>
  </si>
  <si>
    <t>Perda No.7 Tahun 2012</t>
  </si>
  <si>
    <t>4.1.2.2.4.</t>
  </si>
  <si>
    <t>Retribusi Terminal</t>
  </si>
  <si>
    <t>4.1.2.2.4.2</t>
  </si>
  <si>
    <t>Retribusi Pelayanan Penyediaan Tempat Kegiatan Usaha</t>
  </si>
  <si>
    <t>4.1.2.2.4.3</t>
  </si>
  <si>
    <t>Retribusi Pelayanan Penyediaan Fasilitas Lainnya di Lingkungan Terminal</t>
  </si>
  <si>
    <t>Perda No.12 Tahun 2010</t>
  </si>
  <si>
    <t>4.1.2.2.5.</t>
  </si>
  <si>
    <t>Retribusi Tempat Khusus Parkir</t>
  </si>
  <si>
    <t>4.1.2.2.5.1</t>
  </si>
  <si>
    <t>Retribusi Pelayanan Tempat Khusus Parkir</t>
  </si>
  <si>
    <t>Perda No.10 Tahun 2011</t>
  </si>
  <si>
    <t>4.1.2.2.7.</t>
  </si>
  <si>
    <t>Retribusi Rumah Potong Hewan</t>
  </si>
  <si>
    <t>4.1.2.2.7.1</t>
  </si>
  <si>
    <t>Retribusi Pelayanan Rumah Potong Hewan</t>
  </si>
  <si>
    <t>Perda No.21 Tahun 2011</t>
  </si>
  <si>
    <t>4.1.2.2.9.</t>
  </si>
  <si>
    <t>Retribusi Tempat Rekreasi dan Olahraga</t>
  </si>
  <si>
    <t>4.1.2.2.9.1</t>
  </si>
  <si>
    <t>Retribusi Pelayanan Tempat Rekreasi dan Olahraga</t>
  </si>
  <si>
    <t>Tempat Wisata Museum Tosan Aji</t>
  </si>
  <si>
    <t>Perda No.24 Tahun 2011</t>
  </si>
  <si>
    <t>Tempat Wisata Pantai Jatimalang</t>
  </si>
  <si>
    <t>Tempat Wisata Goa Seplawan</t>
  </si>
  <si>
    <t>Tempat Wisata Geger Menjangan</t>
  </si>
  <si>
    <t>Tempat Olah Raga Kolam Renang Artha Tirta</t>
  </si>
  <si>
    <t>4.1.2.3.</t>
  </si>
  <si>
    <t>Retribusi Perizinan Tertentu</t>
  </si>
  <si>
    <t>4.1.2.3.1.</t>
  </si>
  <si>
    <t>Retribusi Izin Mendirikan Bangunan</t>
  </si>
  <si>
    <t>4.1.2.3.1.1</t>
  </si>
  <si>
    <t>Retribusi Pemberian Izin Mendirikan
Bangunan</t>
  </si>
  <si>
    <t>Perda No.8 Tahun 2011</t>
  </si>
  <si>
    <t>4.1.2.3.3.</t>
  </si>
  <si>
    <t>Retribusi Izin Trayek untuk Menyediakan
Pelayanan Angkutan Umum</t>
  </si>
  <si>
    <t>4.1.2.3.3.1</t>
  </si>
  <si>
    <t>Retribusi Izin Trayek untuk Menyediakan Pelayanan Angkutan Umum</t>
  </si>
  <si>
    <t>Perda No.11 Tahun 2011</t>
  </si>
  <si>
    <t>4.1.3.</t>
  </si>
  <si>
    <t>Hasil Pengelolaan Kekayaan Daerah yang Dipisahkan</t>
  </si>
  <si>
    <t>4.1.3.2.</t>
  </si>
  <si>
    <t>Bagian Laba yang Dibagikan kepada
Pemerintah Daerah (Dividen) atas Penyertaan Modal pada BUMD</t>
  </si>
  <si>
    <t>4.1.3.2.1.</t>
  </si>
  <si>
    <t>Bagian Laba yang Dibagikan kepada Pemerintah Daerah (Dividen) atas Penyertaan
Modal pada BUMD (Lembaga Keuangan)</t>
  </si>
  <si>
    <t>4.1.3.2.1.1</t>
  </si>
  <si>
    <t>Bagian Laba yang Dibagikan kepada Pemerintah Daerah (Dividen) atas Penyertaan Modal pada BUMD (Lembaga Keuangan)</t>
  </si>
  <si>
    <t>Perumda BPR Bank Purworejo</t>
  </si>
  <si>
    <t>Perda No. 9 Tahun 2019 dan Perda No. 2 Tahun 2020</t>
  </si>
  <si>
    <t>PT. Bank BPD Jateng</t>
  </si>
  <si>
    <t>Perda Prop Jateng No. 6 Tahun 1999 dan Perda No. 2 Tahun 2020</t>
  </si>
  <si>
    <t>PT. BPR BKK Purworejo (Perseroda)</t>
  </si>
  <si>
    <t>Perda No. 5 Tahun 2018 dan Perda No. 2 Tahun 2020</t>
  </si>
  <si>
    <t>PT. BPR BKK JATENG (Perseroda)</t>
  </si>
  <si>
    <t>Perda No. 4 Tahun 2017 dan Perda No. 2 Tahun 2020</t>
  </si>
  <si>
    <t>4.1.3.2.2.</t>
  </si>
  <si>
    <t>Bagian Laba yang Dibagikan kepada
Pemerintah Daerah (Dividen) atas Penyertaan Modal pada BUMD (Aneka Usaha)</t>
  </si>
  <si>
    <t>4.1.3.2.2.1</t>
  </si>
  <si>
    <t>Bagian Laba yang Dibagikan kepada Pemerintah Daerah (Dividen) atas Penyertaan Modal pada BUMD (Aneka Usaha)</t>
  </si>
  <si>
    <t>Perumda Graha Husada Medika</t>
  </si>
  <si>
    <t>Perda No. 10 Tahun 2019 dan Perda No. 2 Tahun 2020</t>
  </si>
  <si>
    <t>Perumda Aneka Usaha - Perusahaan Daerah Aneka Usaha (PDAU)</t>
  </si>
  <si>
    <t>Perda No. 2 Tahun 2020</t>
  </si>
  <si>
    <t>PT. PRPP Jawa Tengah</t>
  </si>
  <si>
    <t>Perda Prop Jateng No. 9 Tahun 1993 dan Perda No. 2 Tahun 2020</t>
  </si>
  <si>
    <t>4.1.3.2.3.</t>
  </si>
  <si>
    <t>Bagian Laba yang Dibagikan kepada Pemerintah Daerah (Dividen) atas Penyertaan Modal pada BUMD (Bidang Air Minum)</t>
  </si>
  <si>
    <t>4.1.3.2.3.1</t>
  </si>
  <si>
    <t>Bagian Laba yang Dibagikan kepada Pemerintah Daerah (Dividen) atas Penyertaan Modal pada Perusahaan Milik Daerah/BUMD (Bidang Air Minum)</t>
  </si>
  <si>
    <t>Perumda Air Minum- Perusahaan Daerah Air Minum (PDAM) Perwitasari</t>
  </si>
  <si>
    <t>Perda No. 8 Tahun 2009 dan Perda No. 2 Tahun 2020</t>
  </si>
  <si>
    <t>4.1.4.</t>
  </si>
  <si>
    <t>Lain-lain PAD yang Sah</t>
  </si>
  <si>
    <t>4.1.4.1.</t>
  </si>
  <si>
    <t>Hasil Penjualan BMD yang Tidak Dipisahkan</t>
  </si>
  <si>
    <t>4.1.4.1.2</t>
  </si>
  <si>
    <t>Hasil Penjualan Peralatan dan Mesin</t>
  </si>
  <si>
    <t>4.1.4.1.2.2</t>
  </si>
  <si>
    <t>Hasil Penjualan Alat Angkutan</t>
  </si>
  <si>
    <t>4.1.4.1.2.5</t>
  </si>
  <si>
    <t>Hasil Penjualan Alat Kantor dan Rumah Tangga</t>
  </si>
  <si>
    <t>4.1.4.1.6</t>
  </si>
  <si>
    <t>Hasil Penjualan Aset Lainnya</t>
  </si>
  <si>
    <t>4.1.4.1.6.2</t>
  </si>
  <si>
    <t>Hasil Penjualan Aset Lainnya-Aset Lain-Lain</t>
  </si>
  <si>
    <t>Penjualan Drum Bekas</t>
  </si>
  <si>
    <t>Penjualan Bahan-bahan Bekas Bangunan</t>
  </si>
  <si>
    <t>Hasil Penjualan Tanaman</t>
  </si>
  <si>
    <t xml:space="preserve">Hasil Penjualan Aset Lainnya </t>
  </si>
  <si>
    <t>Hasil penjualan aset lainnya aset lain-lain</t>
  </si>
  <si>
    <t>4.1.4.3.</t>
  </si>
  <si>
    <t>Hasil Pemanfaatan BMD yang Tidak Dipisahkan</t>
  </si>
  <si>
    <t>4.1.4.3.1.</t>
  </si>
  <si>
    <t>Hasil Sewa BMD</t>
  </si>
  <si>
    <t>4.1.4.3.1.1</t>
  </si>
  <si>
    <t>sewa Rumah Dinas Pendidikan</t>
  </si>
  <si>
    <t>Perda No.3 Tahun 2007</t>
  </si>
  <si>
    <t>sewa Halaman Kantor untuk ATM (Dindikpora)</t>
  </si>
  <si>
    <t>Perda No. 14 Tahun 2021</t>
  </si>
  <si>
    <t>Sewa Tanah Kantin Sekolah</t>
  </si>
  <si>
    <t>Sewa Lahan untuk Kwarcab Purworejo</t>
  </si>
  <si>
    <t>Sewa Tanah dan Bangunan (eks SD Kliwonan)</t>
  </si>
  <si>
    <t>Sewa Bangunan utk TK Handayani Ex SD Kliwonan Kta</t>
  </si>
  <si>
    <t>Sewa Bangunan utk Kwaran Kutoarjo Ex SD Kliwonan Kta</t>
  </si>
  <si>
    <t>Sewa rumah dinas</t>
  </si>
  <si>
    <t>Sewa tanah dan bangunan (ruangan kop dan kantin)</t>
  </si>
  <si>
    <t>Sewa Tanah dan Bangunan Rusunawa</t>
  </si>
  <si>
    <t>DINPERKIMTAN</t>
  </si>
  <si>
    <t>Sewa rumah dinas UPT BLK</t>
  </si>
  <si>
    <t>DINPERINAKER</t>
  </si>
  <si>
    <t>DINPERITRANAKER</t>
  </si>
  <si>
    <t>Sewa Kios di Kolam renang Arta Tirta</t>
  </si>
  <si>
    <t>Sewa Rumdin DINPPKP</t>
  </si>
  <si>
    <t xml:space="preserve">Sewa Tambak Jatimalang </t>
  </si>
  <si>
    <t>Sewa Lahan untuk SPBUN Jatimalang</t>
  </si>
  <si>
    <t>Sewa Tanah Sawah di Desa Kepongok</t>
  </si>
  <si>
    <t>Sewa lahan kolam eks Balai Benih Ikan (BBI)</t>
  </si>
  <si>
    <t>Sewa Lahan Kering di BPP Kecamatan Kutoarjo</t>
  </si>
  <si>
    <t>Sewa Kantor BKK Pasar Kecamatan Gebang</t>
  </si>
  <si>
    <t xml:space="preserve">Sewa ruang PDAM Psr Kaliboto </t>
  </si>
  <si>
    <t>Sewa tanah dan bangunan</t>
  </si>
  <si>
    <t>Sewa Bangunan Ex Ps Lancip Ds Kalikotes</t>
  </si>
  <si>
    <t>Sewa Tanah untuk Reklame di Pasar</t>
  </si>
  <si>
    <t xml:space="preserve">Sewa Tanah di Pasar Kedungsri </t>
  </si>
  <si>
    <t>Sewa Rumah Dinas Setda</t>
  </si>
  <si>
    <t>Sewa Ruang Kantor (Setda untuk Bank Jateng)</t>
  </si>
  <si>
    <t>Sewa Halaman Kantor untuk ATM (Setda)</t>
  </si>
  <si>
    <t>Sewa Tanah Untuk Koperasi Prasaja</t>
  </si>
  <si>
    <t>Sewa Kantor PD Aneka Usaha</t>
  </si>
  <si>
    <t>Sewa Kantor Pusat BPR BKK Purworejo</t>
  </si>
  <si>
    <t xml:space="preserve">Sewa Tanah untuk Gedung Korpri </t>
  </si>
  <si>
    <t>Perda No. 3 Tahun 2007</t>
  </si>
  <si>
    <t>Sewa Puri Mandiri</t>
  </si>
  <si>
    <t>Penerimaan dari Ex Tanah Bengkok</t>
  </si>
  <si>
    <t>Sewa Tanah Tegalan eks UPT Perkebunan di Kel. Kedungsari Kec. Purworejo</t>
  </si>
  <si>
    <t>Sewa Tanah Sawah di Desa Sumberrejo Kec. Purwodadi</t>
  </si>
  <si>
    <t>Sewa Lantai Jemur di Desa Bubutan Kec. Purwodadi</t>
  </si>
  <si>
    <t>Sewa Tanah dan Bangunan untuk Perkantoran</t>
  </si>
  <si>
    <t>Sewa Rumah Dinas Kecamatan Purwodadi</t>
  </si>
  <si>
    <t>Sewa Alun-alun Kecamatan Purwodadi</t>
  </si>
  <si>
    <t>Sewa Lapangan Bubutan</t>
  </si>
  <si>
    <t>Sewa gedung halaman ex kawedanan</t>
  </si>
  <si>
    <t>Sewa Rumah Dinas Kecamatan Bayan</t>
  </si>
  <si>
    <t>Sewa Halaman Kantor untuk ATM (Kecamatan Bayan)</t>
  </si>
  <si>
    <t>Sewa Rumah Dinas Kecamatan Kutoarjo</t>
  </si>
  <si>
    <t>Sewa Kantor Gedung BKK Kecamatan Kutoarjo</t>
  </si>
  <si>
    <t>Sewa Rumah Dinas Kecamatan Gebang</t>
  </si>
  <si>
    <t>Sewa tempat untuk UPK PMPM Kecamatan Gebang</t>
  </si>
  <si>
    <t>Sewa Halaman Kantor untuk ATM (Kecamatan Gebang)</t>
  </si>
  <si>
    <t>Sewa Halaman Kantor untuk ATM (Kecamatan Loano)</t>
  </si>
  <si>
    <t>Kecamatan Loano</t>
  </si>
  <si>
    <t>Sewa tempat untuk Kantor BKK Kecamatan Loano</t>
  </si>
  <si>
    <t>Sewa Rumah Dinas Kecamatan Bener</t>
  </si>
  <si>
    <t>Sewa Halaman Kantor untuk ATM (Kecamatan Bener)</t>
  </si>
  <si>
    <t>Sewa Halaman Kantor untuk ATM (Kecamatan Pituruh)</t>
  </si>
  <si>
    <t>Sewa Rumah Dinas Kecamatan Pituruh</t>
  </si>
  <si>
    <t>Sewa Kantor BKK Kecamatan Pituruh</t>
  </si>
  <si>
    <t>Sewa tempat untuk Sanggar Pramuka</t>
  </si>
  <si>
    <t>Sewa tempat untuk Sekretariat IPHI Kecamatan Pituruh</t>
  </si>
  <si>
    <t>Sewa tempat untuk Kantor PWRI</t>
  </si>
  <si>
    <t>Sewa Rumah Dinas Kecamatan Grabag</t>
  </si>
  <si>
    <t>Sewa Halaman Kantor untuk ATM ( Kecamatan Grabag )</t>
  </si>
  <si>
    <t>Sewa Halaman Kantor untuk ATM (Kecamatan Bruno)</t>
  </si>
  <si>
    <t>Sewa Rumah Dinas Kecamatan Bruno</t>
  </si>
  <si>
    <t>Sewa Tanah Gedung PNPM Kecamatan Bruno</t>
  </si>
  <si>
    <t>Sewa Rumah Dinas Kecamatan Kemiri</t>
  </si>
  <si>
    <t>Sewa Halaman Kantor untuk ATM (Kecamatan Kemiri)</t>
  </si>
  <si>
    <t>Sewa kantor BKK Kecamatan Kemiri</t>
  </si>
  <si>
    <t>Sewa tempat untuk Gedung Sangar Pramuka</t>
  </si>
  <si>
    <t xml:space="preserve">Sewa tempat untuk Sekertariat PWRI </t>
  </si>
  <si>
    <t xml:space="preserve">Sewa tempat untuk sekertariat PEPABRI </t>
  </si>
  <si>
    <t xml:space="preserve">Sewa tempat untuk Kecamatan PGRI </t>
  </si>
  <si>
    <t>Sewa alun alun Kecamatan Kemiri</t>
  </si>
  <si>
    <t>Sewa Halaman Kantor untuk ATM (Kecamatan Ngombol)</t>
  </si>
  <si>
    <t>Sewa Rumah Dinas Kecamatan Ngombol</t>
  </si>
  <si>
    <t>Sewa Halaman Kantor untuk ATM (Kecamatan Kaligesing)</t>
  </si>
  <si>
    <t>Kecamatan Kaligesing</t>
  </si>
  <si>
    <t>Sewa Rumah Dinas Kecamatan Purworejo</t>
  </si>
  <si>
    <t>Sewa Kantor BKK Kecamatan Purworejo</t>
  </si>
  <si>
    <t xml:space="preserve">Sewa Tempat Pondok Boro Tuksongo </t>
  </si>
  <si>
    <t>Sewa Tempat Penitipan Sepeda LKMK</t>
  </si>
  <si>
    <t xml:space="preserve">Sewa Tempat MTS Maarif </t>
  </si>
  <si>
    <t>Sewa Tempat Sekertariat PGRI</t>
  </si>
  <si>
    <t>Sewa Rumah Dinas Kecamatan Banyuurip</t>
  </si>
  <si>
    <t>Sewa Halaman Kantor untuk ATM (Kecamatan Banyuurip)</t>
  </si>
  <si>
    <t>Sewa Rumah Dinas Kecamatan Butuh</t>
  </si>
  <si>
    <t>Sewa Halaman Kantor untuk ATM (Kecamatan Butuh)</t>
  </si>
  <si>
    <t>Sewa Tanah dan Bangunan BKK Kec. Butuh</t>
  </si>
  <si>
    <t>Sewa Rumah Dinas Kecamatan Bagelen</t>
  </si>
  <si>
    <t>Sewa Halaman Kantor untuk ATM (Kecamatan Bagelen)</t>
  </si>
  <si>
    <t>4.1.4.14</t>
  </si>
  <si>
    <t>Hasil Kerjasama Pemanfaatan BMD</t>
  </si>
  <si>
    <t>4.1.4.5.</t>
  </si>
  <si>
    <t>Jasa Giro</t>
  </si>
  <si>
    <t>4.1.4.5.1.</t>
  </si>
  <si>
    <t>Jasa Giro pada Kas Daerah</t>
  </si>
  <si>
    <t>4.1.4.5.1.1</t>
  </si>
  <si>
    <t>4.1.4.5.2.</t>
  </si>
  <si>
    <t>Jasa Giro pada Kas di Bendahara</t>
  </si>
  <si>
    <t>4.1.4.5.2.1</t>
  </si>
  <si>
    <t>4.1.4.5.4.</t>
  </si>
  <si>
    <t>Jasa Giro pada Rekening Dana BOS</t>
  </si>
  <si>
    <t>4.1.4.5.4.1</t>
  </si>
  <si>
    <t>4.1.4.7.</t>
  </si>
  <si>
    <t>Pendapatan Bunga</t>
  </si>
  <si>
    <t>4.1.4.7.1.</t>
  </si>
  <si>
    <t>Pendapatan Bunga atas Penempatan Uang Pemerintah Daerah</t>
  </si>
  <si>
    <t>4.1.4.7.1.1</t>
  </si>
  <si>
    <t>Penerimaan Komisi, Potongan, atau Bentuk Lain</t>
  </si>
  <si>
    <t>4.1.4.11.</t>
  </si>
  <si>
    <t>Pendapatan Denda atas Keterlambatan Pelaksanaan Pekerjaan</t>
  </si>
  <si>
    <t>4.1.4.11.1.</t>
  </si>
  <si>
    <t>4.1.4.11.1.1</t>
  </si>
  <si>
    <t>4.1.4.12.</t>
  </si>
  <si>
    <t>Pendapatan Denda Pajak Daerah</t>
  </si>
  <si>
    <t>4.1.4.12.6.</t>
  </si>
  <si>
    <t>Pendapatan Denda Pajak Hotel</t>
  </si>
  <si>
    <t>4.1.4.12.6.1</t>
  </si>
  <si>
    <t>Pendapatan Denda Pajak Restoran</t>
  </si>
  <si>
    <t>4.1.4.12.8.</t>
  </si>
  <si>
    <t>Pendapatan Denda Pajak Hiburan</t>
  </si>
  <si>
    <t>4.1.4.12.8.2</t>
  </si>
  <si>
    <t>Pendapatan Denda Pajak Pagelaran Kesenian/Musik/Tari/Busana</t>
  </si>
  <si>
    <t>4.1.4.12.9.</t>
  </si>
  <si>
    <t>Pendapatan Denda Pajak Reklame</t>
  </si>
  <si>
    <t>4.1.4.12.9.1</t>
  </si>
  <si>
    <t>Pendapatan Denda Pajak Reklame Papan/ Billboard/Videotron/Megatron</t>
  </si>
  <si>
    <t>4.1.4.12.9.2</t>
  </si>
  <si>
    <t>Pendapatan Denda Pajak Reklame Kain</t>
  </si>
  <si>
    <t>4.1.4.12.11.</t>
  </si>
  <si>
    <t>Pendapatan Denda Pajak Parkir</t>
  </si>
  <si>
    <t>4.1.4.12.11.1</t>
  </si>
  <si>
    <t>4.1.4.12.12.</t>
  </si>
  <si>
    <t>Pendapatan Denda Pajak Air Tanah</t>
  </si>
  <si>
    <t>4.1.4.12.12.1</t>
  </si>
  <si>
    <t>4.1.4.12.13.</t>
  </si>
  <si>
    <t>Pendapatan Denda Pajak Sarang Burung Walet</t>
  </si>
  <si>
    <t>4.1.4.12.13.1</t>
  </si>
  <si>
    <t>4.1.4.12.14</t>
  </si>
  <si>
    <t>Pendapatan Denda Pajak Mineral Bukan Logam dan Batuan Lainnya</t>
  </si>
  <si>
    <t>4.1.4.12.14.1</t>
  </si>
  <si>
    <t>4.1.4.12.15.</t>
  </si>
  <si>
    <t>Pendapatan Denda Pajak Bumi dan Bangunan Perdesaan dan
Perkotaan (PBBP2)</t>
  </si>
  <si>
    <t>4.1.4.12.15.1</t>
  </si>
  <si>
    <t>Pendapatan Denda PBBP2</t>
  </si>
  <si>
    <t>4.1.4.12.47</t>
  </si>
  <si>
    <t xml:space="preserve">Pendapatan Denda Retribusi </t>
  </si>
  <si>
    <t>Pendapatan Denda Retribusi Jasa Umum</t>
  </si>
  <si>
    <t>4.1.4.12.47.1</t>
  </si>
  <si>
    <t>4.1.4.12.49</t>
  </si>
  <si>
    <t>Pendapatan Denda Retribusi Perizinan Tertentu</t>
  </si>
  <si>
    <t>4.1.4.12.49.1</t>
  </si>
  <si>
    <t>Pendapatan Hasil Eksekusi atas Jaminan</t>
  </si>
  <si>
    <t>4.1.4.15.</t>
  </si>
  <si>
    <t>Pendapatan dari Pengembalian</t>
  </si>
  <si>
    <t>4.1.4.15.3.</t>
  </si>
  <si>
    <t>Pendapatan dari Pengembalian Kelebihan Pembayaran
Gaji dan Tunjangan</t>
  </si>
  <si>
    <t>4.1.4.15.3.1</t>
  </si>
  <si>
    <t>Pendapatan Dari Pengembalian Kelebihan Pembayaran Gaji dan Tunjangan</t>
  </si>
  <si>
    <t>Pendapatan Dari Pengembalian dari PT TASPEN</t>
  </si>
  <si>
    <t>4.1.4.15.7.</t>
  </si>
  <si>
    <t>Pendapatan dari Pengembalian Kelebihan Pembayaran
Jaminan Kesehatan Nasional (JKN)</t>
  </si>
  <si>
    <t>4.1.4.15.7.1</t>
  </si>
  <si>
    <t>4.1.4.16.</t>
  </si>
  <si>
    <t>Pendapatan BLUD</t>
  </si>
  <si>
    <t>4.1.4.16.1.</t>
  </si>
  <si>
    <t>4.1.4.16.1.1</t>
  </si>
  <si>
    <t>Pendapatan BLUD-UPT Puskesmas Grabag</t>
  </si>
  <si>
    <t>UPT Puskesmas Grabag</t>
  </si>
  <si>
    <t>DINKES - UNIT UPT Puskesmas Grabag</t>
  </si>
  <si>
    <t>Perda No.39 Tahun 2016</t>
  </si>
  <si>
    <t>Pendapatan BLUD-UPT Puskesmas Ngombol</t>
  </si>
  <si>
    <t>UPT Puskesmas Ngombol</t>
  </si>
  <si>
    <t>DINKES - UNIT UPT Puskesmas Ngombol</t>
  </si>
  <si>
    <t>Pendapatan BLUD-UPT Puskesmas Bragolan</t>
  </si>
  <si>
    <t>UPT Puskesmas Bragolan</t>
  </si>
  <si>
    <t>DINKES - UNIT UPT Puskesmas Bragolan</t>
  </si>
  <si>
    <t>Pendapatan BLUD-UPT Puskesmas Bubutan</t>
  </si>
  <si>
    <t>UPT Puskesmas Bubutan</t>
  </si>
  <si>
    <t>DINKES - UNIT UPT Puskesmas Bubutan</t>
  </si>
  <si>
    <t>Pendapatan BLUD-UPT Puskesmas Bagelen</t>
  </si>
  <si>
    <t>UPT Puskesmas Bagelen</t>
  </si>
  <si>
    <t>DINKES - UNIT UPT Puskesmas Bagelen</t>
  </si>
  <si>
    <t>Pendapatan BLUD-UPT Puskesmas Dadirejo</t>
  </si>
  <si>
    <t>UPT Puskesmas Dadirejo</t>
  </si>
  <si>
    <t>DINKES - UNIT UPT Puskesmas Dadirejo</t>
  </si>
  <si>
    <t>Pendapatan BLUD-UPT Puskesmas Kaligesing</t>
  </si>
  <si>
    <t>UPT Puskesmas Kaligesing</t>
  </si>
  <si>
    <t>DINKES - UNIT UPT Puskesmas Kaligesing</t>
  </si>
  <si>
    <t>Pendapatan BLUD-UPT Puskesmas Cangkrep</t>
  </si>
  <si>
    <t>UPT Puskesmas Cangkrep</t>
  </si>
  <si>
    <t>DINKES - UNIT UPT Puskesmas Cangkrep</t>
  </si>
  <si>
    <t>Pendapatan BLUD-UPT Puskesmas Purworejo</t>
  </si>
  <si>
    <t>UPT Puskesmas Purworejo</t>
  </si>
  <si>
    <t>DINKES - UNIT UPT Puskesmas Purworejo</t>
  </si>
  <si>
    <t>Pendapatan BLUD-UPT Puskesmas Mranti</t>
  </si>
  <si>
    <t>UPT Puskesmas Mranti</t>
  </si>
  <si>
    <t>DINKES - UNIT UPT Puskesmas Mranti</t>
  </si>
  <si>
    <t>Pendapatan BLUD-UPT Puskesmas Bayan</t>
  </si>
  <si>
    <t>UPT Puskesmas Bayan</t>
  </si>
  <si>
    <t>DINKES - UNIT UPT Puskesmas Bayan</t>
  </si>
  <si>
    <t>Pendapatan BLUD-UPT Puskesmas Banyuurip</t>
  </si>
  <si>
    <t>UPT Puskesmas Banyuurip</t>
  </si>
  <si>
    <t>DINKES - UNIT UPT Puskesmas Banyuurip</t>
  </si>
  <si>
    <t>Pendapatan BLUD-UPT Puskesmas Seborokrapyak</t>
  </si>
  <si>
    <t>UPT Puskesmas Seborokrapyak</t>
  </si>
  <si>
    <t>DINKES - UNIT UPT Puskesmas Seborokrapyak</t>
  </si>
  <si>
    <t>Pendapatan BLUD-UPT Puskesmas Semawung Daleman</t>
  </si>
  <si>
    <t>UPT Puskesmas Semawungdaleman</t>
  </si>
  <si>
    <t>DINKES - UNIT UPT Puskesmas Semawungdaleman</t>
  </si>
  <si>
    <t>Pendapatan BLUD-UPT Puskesmas Kutoarjo</t>
  </si>
  <si>
    <t>UPT Puskesmas Kutoarjo</t>
  </si>
  <si>
    <t>DINKES - UNIT UPT Puskesmas Kutoarjo</t>
  </si>
  <si>
    <t>Pendapatan BLUD-UPT Puskesmas Wirun</t>
  </si>
  <si>
    <t>UPT Puskesmas Wirun</t>
  </si>
  <si>
    <t>DINKES - UNIT UPT Puskesmas Wirun</t>
  </si>
  <si>
    <t>Pendapatan BLUD-UPT Puskesmas Butuh</t>
  </si>
  <si>
    <t>UPT Puskesmas Butuh</t>
  </si>
  <si>
    <t>DINKES - UNIT UPT Puskesmas Butuh</t>
  </si>
  <si>
    <t>Pendapatan BLUD-UPT Puskesmas Sruwohrejo</t>
  </si>
  <si>
    <t>UPT Puskesmas Sruwohrejo</t>
  </si>
  <si>
    <t>DINKES - UNIT UPT Puskesmas Sruwohrejo</t>
  </si>
  <si>
    <t>Pendapatan BLUD-UPT Puskesmas Pituruh</t>
  </si>
  <si>
    <t>UPT Puskesmas Pituruh</t>
  </si>
  <si>
    <t>DINKES - UNIT UPT Puskesmas Pituruh</t>
  </si>
  <si>
    <t>Pendapatan BLUD-UPT Puskesmas Karanggetas</t>
  </si>
  <si>
    <t>UPT Puskesmas Karanggetas</t>
  </si>
  <si>
    <t>DINKES - UNIT UPT Puskesmas Karanggetas</t>
  </si>
  <si>
    <t>Pendapatan BLUD-UPT Puskesmas Kemiri</t>
  </si>
  <si>
    <t>UPT Puskesmas Kemiri</t>
  </si>
  <si>
    <t>DINKES - UNIT UPT Puskesmas Kemiri</t>
  </si>
  <si>
    <t>Pendapatan BLUD-UPT Puskesmas Winong</t>
  </si>
  <si>
    <t>UPT Puskesmas Winong</t>
  </si>
  <si>
    <t>DINKES - UNIT UPT Puskesmas Winong</t>
  </si>
  <si>
    <t>Pendapatan BLUD-UPT Puskesmas Bruno</t>
  </si>
  <si>
    <t>UPT Puskesmas Bruno</t>
  </si>
  <si>
    <t>DINKES - UNIT UPT Puskesmas Bruno</t>
  </si>
  <si>
    <t>Pendapatan BLUD-UPT Puskesmas Gebang</t>
  </si>
  <si>
    <t>UPT Puskesmas Gebang</t>
  </si>
  <si>
    <t>DINKES - UNIT UPT Puskesmas Gebang</t>
  </si>
  <si>
    <t>Pendapatan BLUD-UPT Puskesmas Loano</t>
  </si>
  <si>
    <t>UPT Puskesmas Loano</t>
  </si>
  <si>
    <t>DINKES - UNIT UPT Puskesmas Loano</t>
  </si>
  <si>
    <t>Pendapatan BLUD-UPT Puskesmas Banyuasin</t>
  </si>
  <si>
    <t>UPT Puskesmas Banyuasin</t>
  </si>
  <si>
    <t>DINKES - UNIT UPT Puskesmas Banyuasin</t>
  </si>
  <si>
    <t>Pendapatan BLUD-UPT Puskesmas Bener</t>
  </si>
  <si>
    <t>UPT Puskesmas Bener</t>
  </si>
  <si>
    <t>DINKES - UNIT UPT Puskesmas Bener</t>
  </si>
  <si>
    <t>Pendapatan BLUD-RSUD dr TJITROWARDOJO - Instalasi rawat inap</t>
  </si>
  <si>
    <t>RSUD dr TJITROWARDOJO</t>
  </si>
  <si>
    <t>DINKES - UNIT RSUD dr TJITROWARDOJO</t>
  </si>
  <si>
    <t>Perda No.14 Tahun 2007</t>
  </si>
  <si>
    <t>Pendapatan BLUD-RSUD dr TJITROWARDOJO - instalasi rawat jalan</t>
  </si>
  <si>
    <t>Pendapatan BLUD-RSUD dr TJITROWARDOJO - instalasi gawat darurat</t>
  </si>
  <si>
    <t>Pendapatan BLUD-RSUD dr TJITROWARDOJO - Instalasi bedah sentral</t>
  </si>
  <si>
    <t>Pendapatan BLUD-RSUD dr TJITROWARDOJO - Instalasi rehabilitasi medik</t>
  </si>
  <si>
    <t>Pendapatan BLUD-RSUD dr TJITROWARDOJO - Instalasi radiologi</t>
  </si>
  <si>
    <t>Pendapatan BLUD-RSUD dr TJITROWARDOJO - Instalasi laboratorium</t>
  </si>
  <si>
    <t>Pendapatan BLUD-RSUD dr TJITROWARDOJO - Instalasi Farmasi</t>
  </si>
  <si>
    <t>Pendapatan BLUD-RSUD dr TJITROWARDOJO - Instalasi gizi</t>
  </si>
  <si>
    <t>Pendapatan BLUD-RSUD dr TJITROWARDOJO - Pendt Hsl Kerja sama dg Pihak III</t>
  </si>
  <si>
    <t>Pendapatan BLUD-RSUD dr TJITROWARDOJO - Pendapatan lain-lain</t>
  </si>
  <si>
    <t>Pendapatan BLUD-RSUD R.A.A TJOKRONEGORO</t>
  </si>
  <si>
    <t>RSUD R.A.A TJOKRONEGORO</t>
  </si>
  <si>
    <t>DINKES - UNIT RSUD R.A.A TJOKRONEGORO</t>
  </si>
  <si>
    <t>4.1.4.19.</t>
  </si>
  <si>
    <t>Pendapatan Hasil Pengelolaan Dana Bergulir</t>
  </si>
  <si>
    <t>4.1.4.19.1.</t>
  </si>
  <si>
    <t>4.1.4.19.1.1</t>
  </si>
  <si>
    <t>4.1.4.21.</t>
  </si>
  <si>
    <t>Pendapatan Denda atas Pelanggaran Peraturan Daerah</t>
  </si>
  <si>
    <t>4.1.4.21.1.</t>
  </si>
  <si>
    <t>4.1.4.21.1.1</t>
  </si>
  <si>
    <t>Pendapatan Dari Pengembalian Temuan Hasil Pemeriksaan</t>
  </si>
  <si>
    <t>Pengembalian Belanja Barang dan Jasa</t>
  </si>
  <si>
    <t>Pengembalian Belanja Tidak Langsung SKPKD</t>
  </si>
  <si>
    <t>Pendapatan Denda atas Pelanggaran Peraturan Bupati</t>
  </si>
  <si>
    <t>4.2.</t>
  </si>
  <si>
    <t>PENDAPATAN TRANSFER</t>
  </si>
  <si>
    <t>4.2.1.</t>
  </si>
  <si>
    <t>Pendapatan Transfer Pemerintah Pusat</t>
  </si>
  <si>
    <t>4.2.1.1.</t>
  </si>
  <si>
    <t>Dana Perimbangan</t>
  </si>
  <si>
    <t>4.2.1.1.1.</t>
  </si>
  <si>
    <t>Dana Transfer Umum-Dana Bagi Hasil (DBH)</t>
  </si>
  <si>
    <t>4.2.1.1.1.1</t>
  </si>
  <si>
    <t>DBH Pajak Bumi dan Bangunan</t>
  </si>
  <si>
    <t>Surat Dirjend Perimbangan Keuangan Daerah Nomor S-170/PK/2021 tanggal 1 Oktober 2021</t>
  </si>
  <si>
    <t>4.2.1.1.1.2</t>
  </si>
  <si>
    <t>DBH PPh Pasal 21</t>
  </si>
  <si>
    <t>DBH PPh Pasal 25 dan Pasal 29/WPOPDN</t>
  </si>
  <si>
    <t>4.2.1.1.1.4</t>
  </si>
  <si>
    <t>DBH Cukai Hasil Tembakau (CHT)</t>
  </si>
  <si>
    <t>4.2.1.1.1.5</t>
  </si>
  <si>
    <t>DBH Sumber Daya Alam (SDA) Minyak Bumi</t>
  </si>
  <si>
    <t>4.2.1.1.1.6</t>
  </si>
  <si>
    <t>DBH Sumber Daya Alam (SDA) Gas Bumi</t>
  </si>
  <si>
    <t>4.2.1.1.1.7</t>
  </si>
  <si>
    <t>DBH Sumber Daya Alam (SDA) Mineral dan Batubara-Landrent</t>
  </si>
  <si>
    <t>4.2.1.1.1.8</t>
  </si>
  <si>
    <t>Dana Bagi Hasil (DBH) Sumber Daya Alam (SDA) Mineral dan Batubara-Royalty</t>
  </si>
  <si>
    <t>4.2.1.1.1.9</t>
  </si>
  <si>
    <t>DBH Sumber Daya Alam (SDA) Kehutanan-Provisi Sumber Daya Hutan (PSDH)</t>
  </si>
  <si>
    <t>4.2.1.1.1.12</t>
  </si>
  <si>
    <t>DBH Sumber Daya Alam (SDA) Perikanan</t>
  </si>
  <si>
    <t>4.2.1.1.1.13</t>
  </si>
  <si>
    <t>DBH Sumber Daya Alam (SDA) Pengusahaan Panas Bumi</t>
  </si>
  <si>
    <t>4.2.1.1.2.</t>
  </si>
  <si>
    <t>Dana Transfer Umum-Dana Alokasi Umum</t>
  </si>
  <si>
    <t>4.2.1.1.2.1</t>
  </si>
  <si>
    <t>DAU</t>
  </si>
  <si>
    <t>4.2.1.1.3.</t>
  </si>
  <si>
    <t>Dana Transfer Khusus-Dana Alokasi Khusus (DAK) Fisik</t>
  </si>
  <si>
    <t>4.2.1.1.3.1</t>
  </si>
  <si>
    <t>DAK Fisik-Bidang Pendidikan-Reguler-PAUD</t>
  </si>
  <si>
    <t>4.2.1.1.3.2</t>
  </si>
  <si>
    <t>DAK Fisik-Bidang Pendidikan-Reguler-SD</t>
  </si>
  <si>
    <t>4.2.1.1.3.3</t>
  </si>
  <si>
    <t>DAK Fisik-Bidang Pendidikan-Reguler-SMP</t>
  </si>
  <si>
    <t>4.2.1.1.3.6</t>
  </si>
  <si>
    <t>DAK Fisik-Bidang Pendidikan-Reguler-SKB</t>
  </si>
  <si>
    <t>4.2.1.1.3.11</t>
  </si>
  <si>
    <t>DAK Fisik-Bidang Pendidikan-Reguler-Perpustakaan
Daerah</t>
  </si>
  <si>
    <t>4.2.1.1.3.13</t>
  </si>
  <si>
    <t>DAK Fisik-Bidang Kesehatan dan KB-Reguler- Pelayanan Kesehatan Dasar</t>
  </si>
  <si>
    <t>4.2.1.1.3.14</t>
  </si>
  <si>
    <t>DAK Fisik-Bidang Kesehatan dan KB-Reguler- Pelayanan Kesehatan Rujukan</t>
  </si>
  <si>
    <t>4.2.1.1.3.15</t>
  </si>
  <si>
    <t>DAK Fisik-Bidang Kesehatan dan KB-Reguler- Pelayanan Kefarmasian</t>
  </si>
  <si>
    <t>4.2.1.1.3.16</t>
  </si>
  <si>
    <t>DAK Fisik-Bidang Kesehatan dan KB-Penugasan- Penurunan AKI dan AKB</t>
  </si>
  <si>
    <t>4.2.1.1.3.17</t>
  </si>
  <si>
    <t>DAK Fisik-Bidang Kesehatan dan KB-Penugasan- Penguatan Intervensi Stunting</t>
  </si>
  <si>
    <t>4.2.1.1.3.18</t>
  </si>
  <si>
    <t>DAK Fisik-Bidang Kesehatan dan KB-Penugasan- Peningkatan Pencegahan dan Pengendalian Penyakit dan Sanitasi Total Berbasis Masyarakat</t>
  </si>
  <si>
    <t>4.2.1.1.3.25</t>
  </si>
  <si>
    <t>DAK Fisik-Bidang Kesehatan dan KB-Reguler-KB</t>
  </si>
  <si>
    <t>4.2.1.1.3.26</t>
  </si>
  <si>
    <t>DAK Fisik-Bidang Kesehatan dan KB-Penugasan- Penurunan Stunting (KB)</t>
  </si>
  <si>
    <t>DAK Fisik -Bidang Kesehatan dan KB - Penguatan Penurunan AKI dan Bayi</t>
  </si>
  <si>
    <t>DAK Fisik -Bidang Kesehatan dan KB - Penguatan Sistem Kesehatan</t>
  </si>
  <si>
    <t>4.2.1.1.3.27</t>
  </si>
  <si>
    <t>DAK Fisik-Bidang Perumahan dan Permukiman- Reguler-Penyediaan Rumah Swadaya</t>
  </si>
  <si>
    <t>4.2.1.1.3.30</t>
  </si>
  <si>
    <t>DAK Fisik-Bidang Industri Kecil dan Menengah- Penugasan-Pembangunan Sentra IKM dan Revitalisasi Sentra IKM</t>
  </si>
  <si>
    <t>4.2.1.1.3.31</t>
  </si>
  <si>
    <t>DAK Fisik-Bidang Pertanian-Penugasan- Pembangunan/Renovasi Sarana dan Prasarana Fisik Dasar Pembangunan Pertanian</t>
  </si>
  <si>
    <t>4.2.1.1.3.32</t>
  </si>
  <si>
    <t>DAK Fisik-Bidang Kelautan dan Perikanan-Penugasan</t>
  </si>
  <si>
    <t>4.2.1.1.3.33</t>
  </si>
  <si>
    <t>DAK Fisik-Bidang Pariwisata-Penugasan</t>
  </si>
  <si>
    <t>4.2.1.1.3.34</t>
  </si>
  <si>
    <t>DAK Fisik-Bidang Jalan-Reguler-Jalan</t>
  </si>
  <si>
    <t>4.2.1.1.3.35</t>
  </si>
  <si>
    <t>DAK Fisik-Bidang Jalan-Penugasan-Jalan</t>
  </si>
  <si>
    <t>4.2.1.1.3.37</t>
  </si>
  <si>
    <t>DAK Fisik-Bidang Air Minum-Reguler</t>
  </si>
  <si>
    <t>4.2.1.1.3.39</t>
  </si>
  <si>
    <t>DAK Fisik-Bidang Air Minum-Penugasan</t>
  </si>
  <si>
    <t>4.2.1.1.3.40</t>
  </si>
  <si>
    <t>DAK Fisik-Bidang Sanitasi-Reguler</t>
  </si>
  <si>
    <t>4.2.1.1.3.42</t>
  </si>
  <si>
    <t>DAK Fisik-Bidang Sanitasi-Penugasan</t>
  </si>
  <si>
    <t>4.2.1.1.3.43</t>
  </si>
  <si>
    <t>DAK Fisik-Bidang Irigasi-Penugasan</t>
  </si>
  <si>
    <t>4.2.1.1.3.44</t>
  </si>
  <si>
    <t>DAK Fisik-Bidang Pasar-Penugasan</t>
  </si>
  <si>
    <t>DAK Fisik-Bidang UMKM-Penugasan</t>
  </si>
  <si>
    <t>4.2.1.1.3.45</t>
  </si>
  <si>
    <t>DAK Fisik-Bidang Lingkungan Hidup dan Kehutanan- Penugasan-Lingkungan Hidup</t>
  </si>
  <si>
    <t>4.2.1.1.3.52</t>
  </si>
  <si>
    <t>DAK Fisik-Bidang Kesehatan dan KB-Reguler-Peningkatan Kesiapan Sistem Kesehatan</t>
  </si>
  <si>
    <t>DAK Fisik-Bidang Kesehatan dan KB Penugasan -KB</t>
  </si>
  <si>
    <t>DAK Fisik-Bidang Perumahan dan Permukiman- Penugasan</t>
  </si>
  <si>
    <t>4.2.1.1.4.</t>
  </si>
  <si>
    <t>Dana Transfer Khusus-Dana Alokasi Khusus (DAK) Non Fisik</t>
  </si>
  <si>
    <t>4.2.1.1.4.1</t>
  </si>
  <si>
    <t>DAK Non Fisik-BOS Reguler</t>
  </si>
  <si>
    <t>4.2.1.1.4.4</t>
  </si>
  <si>
    <t>DAK Non Fisik-TPG PNSD</t>
  </si>
  <si>
    <t>4.2.1.1.4.5</t>
  </si>
  <si>
    <t>DAK Non Fisik-Tamsil Guru PNSD</t>
  </si>
  <si>
    <t>4.2.1.1.4.6</t>
  </si>
  <si>
    <t>DAK Non Fisik-TKG PNSD</t>
  </si>
  <si>
    <t>4.2.1.1.4.7</t>
  </si>
  <si>
    <t>DAK Non Fisik-BOP PAUD</t>
  </si>
  <si>
    <t>4.2.1.1.4.8</t>
  </si>
  <si>
    <t>DAK Non Fisik-BOP Pendidikan Kesetaraan</t>
  </si>
  <si>
    <t>4.2.1.1.4.9</t>
  </si>
  <si>
    <t>DAK Non Fisik-BOP Museum dan Taman Budaya-Museum</t>
  </si>
  <si>
    <t>4.2.1.1.4.11</t>
  </si>
  <si>
    <t>DAK Non Fisik-BOKKB-BOK</t>
  </si>
  <si>
    <t>4.2.1.1.4.12</t>
  </si>
  <si>
    <t>DAK Non Fisik-BOKKB-Pengawasan Obat dan Makanan</t>
  </si>
  <si>
    <t>4.2.1.1.4.13</t>
  </si>
  <si>
    <t>DAK Non Fisik-BOKKB-Akreditasi Puskesmas</t>
  </si>
  <si>
    <t>4.2.1.1.4.14</t>
  </si>
  <si>
    <t>DAK Non Fisik-BOKKB-Jaminan Persalinan</t>
  </si>
  <si>
    <t>4.2.1.1.4.15</t>
  </si>
  <si>
    <t>DAK Non Fisik-BOKKB-BOKB</t>
  </si>
  <si>
    <t>4.2.1.1.4.16</t>
  </si>
  <si>
    <t>DAK Non Fisik-PK2UKM</t>
  </si>
  <si>
    <t>4.2.1.1.4.17</t>
  </si>
  <si>
    <t>DAK Non Fisik-Dana Pelayanan Administrasi Kependudukan</t>
  </si>
  <si>
    <t>4.2.1.1.4.18</t>
  </si>
  <si>
    <t>DAK Non Fisik-Dana Pelayanan kepariwisataan</t>
  </si>
  <si>
    <t>4.2.1.1.4.20</t>
  </si>
  <si>
    <t>DAK Non Fisik-Dana Pelayanan Perlindungan Perempuan dan Anak</t>
  </si>
  <si>
    <t>4.2.1.1.4.21</t>
  </si>
  <si>
    <t>DAK Non Fisik-BOK-KB</t>
  </si>
  <si>
    <t>DAK Non Fisik-BOK-Stunting</t>
  </si>
  <si>
    <t>4.2.1.1.4.22</t>
  </si>
  <si>
    <t>DAK Non Fisik-Dana Fasilitasi Penanaman Modal</t>
  </si>
  <si>
    <t>4.2.1.1.4.23</t>
  </si>
  <si>
    <t>DAK Non Fisik-Dana Ketahanan Pangan dan Pertanian</t>
  </si>
  <si>
    <t>4.2.1.1.4.24</t>
  </si>
  <si>
    <t>DAK Non Fisik-Dana Peningkatan Kapasitas Koperasi &amp; UKM</t>
  </si>
  <si>
    <t>DAK Non Fisik -Dana Penguatan Kapasitas Kelembagaan Sentra IKM</t>
  </si>
  <si>
    <t>4.2.1.2.</t>
  </si>
  <si>
    <t>Dana Insentif Daerah (DID)</t>
  </si>
  <si>
    <t>4.2.1.2.1.</t>
  </si>
  <si>
    <t>DID</t>
  </si>
  <si>
    <t>4.2.1.2.1.1</t>
  </si>
  <si>
    <t>4.2.1.5.</t>
  </si>
  <si>
    <t>Dana Desa</t>
  </si>
  <si>
    <t>4.2.1.5.1.</t>
  </si>
  <si>
    <t>4.2.1.5.1.1</t>
  </si>
  <si>
    <t>4.2.2.</t>
  </si>
  <si>
    <t>Pendapatan Transfer Antar Daerah</t>
  </si>
  <si>
    <t>4.2.2.1.</t>
  </si>
  <si>
    <t>Pendapatan Bagi Hasil</t>
  </si>
  <si>
    <t>4.2.2.1.1.</t>
  </si>
  <si>
    <t>Pendapatan Bagi Hasil Pajak</t>
  </si>
  <si>
    <t>4.2.2.1.1.1</t>
  </si>
  <si>
    <t>Pendapatan Bagi Hasil Pajak Kendaraan Bermotor</t>
  </si>
  <si>
    <t>Surat Gubernur Jateng No. 900/0016331</t>
  </si>
  <si>
    <t>4.2.2.1.1.2</t>
  </si>
  <si>
    <t>Pendapatan Bagi Hasil Bea Balik Nama Kendaraan Bermotor</t>
  </si>
  <si>
    <t>4.2.2.1.1.3</t>
  </si>
  <si>
    <t>Pendapatan Bagi Hasil Pajak Bahan Bakar Kendaraan Bermotor</t>
  </si>
  <si>
    <t>4.2.2.1.1.4</t>
  </si>
  <si>
    <t>Pendapatan Bagi Hasil Pajak Air Permukaan</t>
  </si>
  <si>
    <t>4.2.2.1.1.5</t>
  </si>
  <si>
    <t>Pendapatan Bagi Hasil Pajak Rokok</t>
  </si>
  <si>
    <t>4.2.2.2.</t>
  </si>
  <si>
    <t>Bantuan Keuangan</t>
  </si>
  <si>
    <t>4.2.2.2.2.</t>
  </si>
  <si>
    <t>Bantuan Keuangan Khusus dari Pemerintah Provinsi</t>
  </si>
  <si>
    <t>4.2.2.2.2.1</t>
  </si>
  <si>
    <t>Bantuan Keuangan Khusus dari Pemerintah Daerah Provinsi …</t>
  </si>
  <si>
    <t>4.3.</t>
  </si>
  <si>
    <t>LAIN-LAIN PENDAPATAN DAERAH YANG SAH</t>
  </si>
  <si>
    <t>4.3.1.</t>
  </si>
  <si>
    <t>Pendapatan Hibah</t>
  </si>
  <si>
    <t>4.3.1.1.</t>
  </si>
  <si>
    <t>Pendapatan Hibah dari Pemerintah Pusat</t>
  </si>
  <si>
    <t>4.3.1.1.1.</t>
  </si>
  <si>
    <t>4.3.1.1.1.1</t>
  </si>
  <si>
    <t>4.3.1.3.</t>
  </si>
  <si>
    <t>Pendapatan Hibah dari Kelompok
Masyarakat/Perorangan Dalam Negeri</t>
  </si>
  <si>
    <t>4.3.1.3.1.</t>
  </si>
  <si>
    <t>4.3.1.3.1.1</t>
  </si>
  <si>
    <t>Pendapatan Hibah dari Kelompok Masyarakat Dalam
Negeri/Perorangan  dalam Negeri</t>
  </si>
  <si>
    <t>Dana Peduli Purworejo</t>
  </si>
  <si>
    <t>4.3.3.</t>
  </si>
  <si>
    <t>Lain-lain Pendapatan Sesuai dengan Ketentuan Peraturan Perundang-Undangan</t>
  </si>
  <si>
    <t>4.3.3.1.</t>
  </si>
  <si>
    <t>Lain-lain Pendapatan</t>
  </si>
  <si>
    <t>4.3.3.1.1.</t>
  </si>
  <si>
    <t>Pendapatan Hibah Dana BOS</t>
  </si>
  <si>
    <t>4.3.3.1.1.1</t>
  </si>
  <si>
    <t>CEK</t>
  </si>
  <si>
    <t>KETERSEDIAAN</t>
  </si>
  <si>
    <t>JUMLAH</t>
  </si>
  <si>
    <t>KESATUAN BANGSA DAN POLITIK</t>
  </si>
  <si>
    <t>UNSUR PEMERINTAHAN UMUM</t>
  </si>
  <si>
    <t>BADAN KESATUAN BANGSA DAN POLITIK</t>
  </si>
  <si>
    <t>01</t>
  </si>
  <si>
    <t>0-0</t>
  </si>
  <si>
    <t>8-1</t>
  </si>
  <si>
    <t>KECAMATAN</t>
  </si>
  <si>
    <t>UNSUR KEWILAYAHAN</t>
  </si>
  <si>
    <t>KECAMATAN BENER</t>
  </si>
  <si>
    <t>16</t>
  </si>
  <si>
    <t>7-1</t>
  </si>
  <si>
    <t>KECAMATAN LOANO</t>
  </si>
  <si>
    <t>KECAMATAN GEBANG</t>
  </si>
  <si>
    <t>14</t>
  </si>
  <si>
    <t>KECAMATAN BRUNO</t>
  </si>
  <si>
    <t>KECAMATAN KEMIRI</t>
  </si>
  <si>
    <t>KECAMATAN PITURUH</t>
  </si>
  <si>
    <t>KECAMATAN BUTUH</t>
  </si>
  <si>
    <t>KECAMATAN KUTOARJO</t>
  </si>
  <si>
    <t>09</t>
  </si>
  <si>
    <t>KECAMATAN BAYAN</t>
  </si>
  <si>
    <t>08</t>
  </si>
  <si>
    <t>KECAMATAN BANYUURIP</t>
  </si>
  <si>
    <t>07</t>
  </si>
  <si>
    <t>KECAMATAN PURWOREJO</t>
  </si>
  <si>
    <t>06</t>
  </si>
  <si>
    <t>KECAMATAN KALIGESING</t>
  </si>
  <si>
    <t>05</t>
  </si>
  <si>
    <t>KECAMATAN BAGELEN</t>
  </si>
  <si>
    <t>04</t>
  </si>
  <si>
    <t>KECAMATAN PURWODADI</t>
  </si>
  <si>
    <t>03</t>
  </si>
  <si>
    <t>KECAMATAN NGOMBOL</t>
  </si>
  <si>
    <t>02</t>
  </si>
  <si>
    <t>KECAMATAN GRABAG</t>
  </si>
  <si>
    <t>INSPEKTORAT</t>
  </si>
  <si>
    <t>UNSUR PENGAWAS</t>
  </si>
  <si>
    <t>6-1</t>
  </si>
  <si>
    <t>PENDIDIKAN DAN PELATIHAN</t>
  </si>
  <si>
    <t>UNSUR PENUNJANG</t>
  </si>
  <si>
    <t>KEPEGAWAIAN</t>
  </si>
  <si>
    <t>BADAN KEPEGAWAIAN DAN PENGEMBANGAN SUMBER DAYA MANUSIA</t>
  </si>
  <si>
    <t>5-4</t>
  </si>
  <si>
    <t>5-3</t>
  </si>
  <si>
    <t>KEUANGAN</t>
  </si>
  <si>
    <t>BADAN  PENGELOLAAN KEUANGAN, PENDAPATAN DAN ASET DAERAH</t>
  </si>
  <si>
    <t>5-2</t>
  </si>
  <si>
    <t>PENELITIAN DAN PENGEMBANGAN</t>
  </si>
  <si>
    <t>PERENCANAAN</t>
  </si>
  <si>
    <t>BADAN PERENCANAAN PEMBANGUNAN DAERAH, PENELITIAN DAN PENGEMBANGAN</t>
  </si>
  <si>
    <t>5-5</t>
  </si>
  <si>
    <t>5-1</t>
  </si>
  <si>
    <t>SEKRETARIAT DPRD</t>
  </si>
  <si>
    <t>UNSUR PENDUKUNG</t>
  </si>
  <si>
    <t>4-2</t>
  </si>
  <si>
    <t>SEKRETARIAT DAERAH</t>
  </si>
  <si>
    <t>4-1</t>
  </si>
  <si>
    <t>TENAGA KERJA</t>
  </si>
  <si>
    <t>URUSAN PEMERINTAHAN WAJIB YANG TIDAK BERKAITAN DENGAN PELAYANAN DASAR</t>
  </si>
  <si>
    <t>TRANSMIGRASI</t>
  </si>
  <si>
    <t>URUSAN PEMERINTAHAN PILIHAN</t>
  </si>
  <si>
    <t>PERINDUSTRIAN</t>
  </si>
  <si>
    <t>DINAS PERINDUSTRIAN, TRANSMIGRASI DAN TENAGA KERJA</t>
  </si>
  <si>
    <t>2-7</t>
  </si>
  <si>
    <t>3-32</t>
  </si>
  <si>
    <t>3-31</t>
  </si>
  <si>
    <t>KEARSIPAN</t>
  </si>
  <si>
    <t>PERPUSTAKAAN</t>
  </si>
  <si>
    <t>DINAS PERPUSTAKAAN DAN KEARSIPAN</t>
  </si>
  <si>
    <t>2-24</t>
  </si>
  <si>
    <t>2-23</t>
  </si>
  <si>
    <t>PARIWISATA</t>
  </si>
  <si>
    <t>KEPEMUDAAN DAN OLAHRAGA</t>
  </si>
  <si>
    <t>URUSAN WAJIB BUKAN PELAYANAN DASAR</t>
  </si>
  <si>
    <t>DINAS KEPEMUDAAN, OLAHRAGA DAN PARIWISATA</t>
  </si>
  <si>
    <t>3-26</t>
  </si>
  <si>
    <t>2-19</t>
  </si>
  <si>
    <t>PENANAMAN MODAL</t>
  </si>
  <si>
    <t>DINAS PENANAMAN MODAL DAN PELAYANAN TERPADU SATU PINTU</t>
  </si>
  <si>
    <t>2-18</t>
  </si>
  <si>
    <t xml:space="preserve">PERDAGANGAN </t>
  </si>
  <si>
    <t>KOPERASI, USAHA KECIL, DAN MENENGAH</t>
  </si>
  <si>
    <t>DINAS KOPERASI, USAHA KECIL, MENENGAH DAN PERDAGANGAN</t>
  </si>
  <si>
    <t>3-30</t>
  </si>
  <si>
    <t>2-17</t>
  </si>
  <si>
    <t>PERSANDIAN</t>
  </si>
  <si>
    <t>STATISTIK</t>
  </si>
  <si>
    <t>KOMUNIKASI DAN INFORMATIKA</t>
  </si>
  <si>
    <t>DINAS KOMUNIKASI, INFORMATIKA, STATISTIK DAN PERSANDIAN</t>
  </si>
  <si>
    <t>2-21</t>
  </si>
  <si>
    <t>2-20</t>
  </si>
  <si>
    <t>2-16</t>
  </si>
  <si>
    <t>PERHUBUNGAN</t>
  </si>
  <si>
    <t>DINAS PERHUBUNGAN</t>
  </si>
  <si>
    <t>2-15</t>
  </si>
  <si>
    <t>ADMINISTRASI KEPENDUDUKAN DAN PENCATATAN SIPIL</t>
  </si>
  <si>
    <t>DINAS KEPENDUDUKAN DAN PENCATATAN SIPIL</t>
  </si>
  <si>
    <t>2-12</t>
  </si>
  <si>
    <t>KELAUTAN DAN PERIKANAN</t>
  </si>
  <si>
    <t>LINGKUNGAN HIDUP</t>
  </si>
  <si>
    <t>DINAS LINGKUNGAN HIDUP DAN PERIKANAN</t>
  </si>
  <si>
    <t>3-25</t>
  </si>
  <si>
    <t>2-11</t>
  </si>
  <si>
    <t>PERTANIAN</t>
  </si>
  <si>
    <t>PANGAN</t>
  </si>
  <si>
    <t>DINAS KETAHANAN PANGAN DAN PERTANIAN</t>
  </si>
  <si>
    <t>3-27</t>
  </si>
  <si>
    <t>2-9</t>
  </si>
  <si>
    <t>PEMBERDAYAAN MASYARAKAT DAN DESA</t>
  </si>
  <si>
    <t>PEMBERDAYAAN PEREMPUAN DAN PELINDUNGAN ANAK</t>
  </si>
  <si>
    <t>DINAS PEMBERDAYAAN PEREMPUAN DAN PELINDUNGAN ANAK SERTA PEMBERDAYAAN MASYARAKAT DAN DESA</t>
  </si>
  <si>
    <t>2-13</t>
  </si>
  <si>
    <t>2-8</t>
  </si>
  <si>
    <t>PENGENDALIAN PENDUDUK DAN KELUARGA BERENCANA</t>
  </si>
  <si>
    <t>SOSIAL</t>
  </si>
  <si>
    <t>URUSAN PEMERINTAHAN WAJIB YANG BERKAITAN DENGAN PELAYANAN DASAR</t>
  </si>
  <si>
    <t>DINAS SOSIAL, PENGENDALIAN PENDUDUK, DAN KELUARGA BERENCANA</t>
  </si>
  <si>
    <t>2-14</t>
  </si>
  <si>
    <t>1-6</t>
  </si>
  <si>
    <t>KETENTRAMAN DAN KETERTIBAN UMUM SERTA PERLINDUNGAN MASYARAKAT : SUB URUSAN BENCANA</t>
  </si>
  <si>
    <t>BADAN PENANGGULANGAN BENCANA DAERAH</t>
  </si>
  <si>
    <t>1-5</t>
  </si>
  <si>
    <t>KETENTRAMAN DAN KETERTIBAN UMUM SERTA PERLINDUNGAN MASYARAKAT : SUB URUSAN KETENTRAMAN DAN KETERTIBAN UMUM  SERTA SUB URUSAN KEBAKARAN</t>
  </si>
  <si>
    <t>SATUAN POLISI PAMONG PRAJA DAN PEMADAM KEBAKARAN</t>
  </si>
  <si>
    <t>PERTANAHAN</t>
  </si>
  <si>
    <t>2-10</t>
  </si>
  <si>
    <t>PERUMAHAN RAKYAT DAN KAWASAN PERMUKIMAN</t>
  </si>
  <si>
    <t>1-4</t>
  </si>
  <si>
    <t>DINAS PERUMAHAN RAKYAT, KAWASAN PERMUKIMAN DAN PERTANAHAN</t>
  </si>
  <si>
    <t>PEKERJAAN UMUM DAN PENATAAN RUANG</t>
  </si>
  <si>
    <t>1-3</t>
  </si>
  <si>
    <t>DINAS PEKERJAAN UMUM DAN PENATAAN RUANG</t>
  </si>
  <si>
    <t>KESEHATAN</t>
  </si>
  <si>
    <t>1-2</t>
  </si>
  <si>
    <t>DINAS KESEHATAN</t>
  </si>
  <si>
    <t>KEBUDAYAAN</t>
  </si>
  <si>
    <t>2-22</t>
  </si>
  <si>
    <t>PENDIDIKAN</t>
  </si>
  <si>
    <t>1-1</t>
  </si>
  <si>
    <t>DINAS PENDIDIKAN DAN KEBUDAYAAN</t>
  </si>
  <si>
    <t>3</t>
  </si>
  <si>
    <t>2</t>
  </si>
  <si>
    <t>JUMLAH ANGGARAN (Rp)</t>
  </si>
  <si>
    <t>JUMLAH ANGGARAN RKPD (Rp)</t>
  </si>
  <si>
    <t>BIDANG URUSAN</t>
  </si>
  <si>
    <t>URUSAN</t>
  </si>
  <si>
    <t>PERANGKAT DAERAH</t>
  </si>
  <si>
    <t>KODE PERANGKAT DAERAH</t>
  </si>
  <si>
    <t>NO.</t>
  </si>
  <si>
    <t>TAHUN ANGGARAN 2023</t>
  </si>
  <si>
    <t>REKAPITULASI BELANJA OPD KABUPATEN PURWOREJO</t>
  </si>
  <si>
    <t>REKAPITULASI PENDAPATAN OPD KABUPATEN PURWOREJO</t>
  </si>
  <si>
    <t>TARGET RKPD DAN RANCANGAN KUA PPAS TAHUN 2023</t>
  </si>
  <si>
    <t>Tetap</t>
  </si>
  <si>
    <t>Sisa Lebih Perhitungan Anggaran Tahun Sebelumnya</t>
  </si>
  <si>
    <t>PENERIMAAN PEMBIAYAAN</t>
  </si>
  <si>
    <t>8 = 7 - 6</t>
  </si>
  <si>
    <t>KETERANGAN</t>
  </si>
  <si>
    <t>BERTAMBAH/ (BERKURANG) (Rp)</t>
  </si>
  <si>
    <t>JUMLAH ANGGARAN (Rp)- HASIL PEMBAHASAN</t>
  </si>
  <si>
    <t>REKAPITULASI PENERIMAAN PEMBIAYAAN DAERAH OPD KABUPATEN PURWOREJO TAHUN ANGGARAN 2023</t>
  </si>
  <si>
    <t>Pembayaran Cicilan Pokok Utang yang Jatuh Tempo</t>
  </si>
  <si>
    <t>PENGELUARAN PEMBIAYAAN</t>
  </si>
  <si>
    <t>REKAPITULASI PENGELUARAN PEMBIAYAAN DAERAH OPD KABUPATEN PURWOREJO TAHUN ANGGARAN 2023</t>
  </si>
  <si>
    <t>JUMLAH ANGGARAN (Rp)- RANCANGAN KUA PPAS</t>
  </si>
  <si>
    <t>HASIL PEMBAHASAN BADAN ANGGARAN DPRD TERHADAP  PENGELUARAN PEMBIAYAAN DAERAH PADA RKPD DAN RANCANGAN KUA PPAS KABUPATEN PURWOREJO T.A. 2023</t>
  </si>
  <si>
    <t>HASIL PEMBAHASAN BADAN ANGGARAN DPRD TERHADAP PENERIMAAN PEMBIAYAAN DAERAH PADA RKPD DAN RANCANGAN KUA PPAS KABUPATEN PURWOREJO T.A.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</si>
</sst>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_(* #,##0.00_);_(* \(#,##0.00\);_(* &quot;-&quot;??_);_(@_)"/>
    <numFmt numFmtId="166" formatCode="_(* #,##0_);_(* \(#,##0\);_(* &quot;-&quot;_);_(@_)"/>
    <numFmt numFmtId="167" formatCode="_(* #,##0_);_(* \(#,##0\);_(* &quot;-&quot;??_);_(@_)"/>
    <numFmt numFmtId="168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 Narrow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"/>
      <family val="2"/>
    </font>
    <font>
      <b/>
      <sz val="10"/>
      <name val="Tahoma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9"/>
      <color indexed="8"/>
      <name val="Arial Narrow"/>
      <family val="2"/>
    </font>
    <font>
      <sz val="10"/>
      <color rgb="FF0070C0"/>
      <name val="Arial Narrow"/>
      <family val="2"/>
    </font>
    <font>
      <sz val="11"/>
      <name val="Arial Narrow"/>
      <family val="2"/>
    </font>
    <font>
      <sz val="10"/>
      <color theme="1"/>
      <name val="Arial Narrow"/>
      <family val="2"/>
    </font>
    <font>
      <sz val="12"/>
      <name val="Bookman Old Style"/>
      <family val="1"/>
    </font>
    <font>
      <sz val="12"/>
      <name val="Bookman Old Style"/>
      <family val="1"/>
      <charset val="1"/>
    </font>
    <font>
      <sz val="11"/>
      <name val="Calibri"/>
      <family val="2"/>
    </font>
    <font>
      <sz val="10"/>
      <name val="Tahoma"/>
      <family val="2"/>
      <charset val="1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C5E0B3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4" fillId="0" borderId="0"/>
    <xf numFmtId="166" fontId="8" fillId="0" borderId="0" applyFont="0" applyFill="0" applyBorder="0" applyAlignment="0" applyProtection="0">
      <alignment vertical="top"/>
    </xf>
    <xf numFmtId="0" fontId="8" fillId="0" borderId="0">
      <alignment vertical="top"/>
    </xf>
    <xf numFmtId="166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3" applyFont="1" applyAlignment="1">
      <alignment horizontal="center"/>
    </xf>
    <xf numFmtId="0" fontId="5" fillId="2" borderId="0" xfId="4" applyFont="1" applyFill="1" applyAlignment="1">
      <alignment vertical="top"/>
    </xf>
    <xf numFmtId="0" fontId="3" fillId="0" borderId="0" xfId="3" applyFont="1"/>
    <xf numFmtId="164" fontId="3" fillId="0" borderId="0" xfId="2" applyNumberFormat="1" applyFont="1" applyFill="1" applyAlignment="1"/>
    <xf numFmtId="43" fontId="3" fillId="0" borderId="0" xfId="3" applyNumberFormat="1" applyFont="1" applyAlignment="1">
      <alignment horizontal="center"/>
    </xf>
    <xf numFmtId="43" fontId="6" fillId="0" borderId="0" xfId="4" applyNumberFormat="1" applyFont="1" applyAlignment="1">
      <alignment vertical="top"/>
    </xf>
    <xf numFmtId="164" fontId="6" fillId="2" borderId="0" xfId="2" applyNumberFormat="1" applyFont="1" applyFill="1" applyAlignment="1">
      <alignment vertical="top"/>
    </xf>
    <xf numFmtId="0" fontId="7" fillId="0" borderId="1" xfId="4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wrapText="1"/>
    </xf>
    <xf numFmtId="164" fontId="7" fillId="0" borderId="1" xfId="2" applyNumberFormat="1" applyFont="1" applyFill="1" applyBorder="1" applyAlignment="1">
      <alignment horizontal="center" vertical="center" wrapText="1"/>
    </xf>
    <xf numFmtId="43" fontId="7" fillId="0" borderId="1" xfId="1" applyNumberFormat="1" applyFont="1" applyFill="1" applyBorder="1" applyAlignment="1">
      <alignment horizontal="center" vertical="center" wrapText="1"/>
    </xf>
    <xf numFmtId="4" fontId="7" fillId="0" borderId="1" xfId="5" applyNumberFormat="1" applyFont="1" applyFill="1" applyBorder="1" applyAlignment="1">
      <alignment horizontal="center" vertical="center" wrapText="1"/>
    </xf>
    <xf numFmtId="164" fontId="7" fillId="2" borderId="1" xfId="2" applyNumberFormat="1" applyFont="1" applyFill="1" applyBorder="1" applyAlignment="1">
      <alignment horizontal="center" vertical="center" wrapText="1"/>
    </xf>
    <xf numFmtId="0" fontId="9" fillId="2" borderId="0" xfId="4" applyFont="1" applyFill="1" applyAlignment="1">
      <alignment vertical="center" wrapText="1"/>
    </xf>
    <xf numFmtId="0" fontId="5" fillId="2" borderId="0" xfId="4" applyFont="1" applyFill="1" applyAlignment="1">
      <alignment vertical="center"/>
    </xf>
    <xf numFmtId="167" fontId="7" fillId="0" borderId="1" xfId="4" quotePrefix="1" applyNumberFormat="1" applyFont="1" applyBorder="1" applyAlignment="1">
      <alignment horizontal="center" vertical="center" wrapText="1"/>
    </xf>
    <xf numFmtId="0" fontId="7" fillId="0" borderId="1" xfId="4" quotePrefix="1" applyFont="1" applyBorder="1" applyAlignment="1">
      <alignment horizontal="center" vertical="center" wrapText="1"/>
    </xf>
    <xf numFmtId="164" fontId="7" fillId="0" borderId="1" xfId="2" quotePrefix="1" applyNumberFormat="1" applyFont="1" applyFill="1" applyBorder="1" applyAlignment="1">
      <alignment horizontal="center" vertical="center" wrapText="1"/>
    </xf>
    <xf numFmtId="43" fontId="7" fillId="0" borderId="1" xfId="4" quotePrefix="1" applyNumberFormat="1" applyFont="1" applyBorder="1" applyAlignment="1">
      <alignment horizontal="center" vertical="center" wrapText="1"/>
    </xf>
    <xf numFmtId="168" fontId="7" fillId="0" borderId="1" xfId="4" quotePrefix="1" applyNumberFormat="1" applyFont="1" applyBorder="1" applyAlignment="1">
      <alignment horizontal="center" vertical="center" wrapText="1"/>
    </xf>
    <xf numFmtId="0" fontId="9" fillId="2" borderId="0" xfId="4" applyFont="1" applyFill="1" applyAlignment="1">
      <alignment horizontal="center" vertical="top"/>
    </xf>
    <xf numFmtId="0" fontId="7" fillId="0" borderId="1" xfId="6" applyFont="1" applyBorder="1" applyAlignment="1">
      <alignment horizontal="left" vertical="top" wrapText="1"/>
    </xf>
    <xf numFmtId="0" fontId="7" fillId="0" borderId="1" xfId="6" applyFont="1" applyBorder="1" applyAlignment="1">
      <alignment vertical="top" wrapText="1"/>
    </xf>
    <xf numFmtId="166" fontId="7" fillId="0" borderId="1" xfId="7" applyFont="1" applyFill="1" applyBorder="1" applyAlignment="1">
      <alignment vertical="top" wrapText="1"/>
    </xf>
    <xf numFmtId="164" fontId="7" fillId="0" borderId="1" xfId="2" applyNumberFormat="1" applyFont="1" applyFill="1" applyBorder="1" applyAlignment="1">
      <alignment vertical="top" wrapText="1"/>
    </xf>
    <xf numFmtId="43" fontId="7" fillId="0" borderId="1" xfId="8" applyNumberFormat="1" applyFont="1" applyFill="1" applyBorder="1" applyAlignment="1">
      <alignment vertical="top" wrapText="1"/>
    </xf>
    <xf numFmtId="43" fontId="7" fillId="3" borderId="1" xfId="8" applyNumberFormat="1" applyFont="1" applyFill="1" applyBorder="1" applyAlignment="1">
      <alignment vertical="top" wrapText="1"/>
    </xf>
    <xf numFmtId="168" fontId="7" fillId="0" borderId="1" xfId="8" applyNumberFormat="1" applyFont="1" applyFill="1" applyBorder="1" applyAlignment="1">
      <alignment vertical="top" wrapText="1"/>
    </xf>
    <xf numFmtId="164" fontId="7" fillId="3" borderId="1" xfId="2" applyNumberFormat="1" applyFont="1" applyFill="1" applyBorder="1" applyAlignment="1">
      <alignment vertical="top" wrapText="1"/>
    </xf>
    <xf numFmtId="0" fontId="9" fillId="2" borderId="0" xfId="4" applyFont="1" applyFill="1" applyAlignment="1">
      <alignment vertical="top" wrapText="1"/>
    </xf>
    <xf numFmtId="43" fontId="9" fillId="2" borderId="0" xfId="4" applyNumberFormat="1" applyFont="1" applyFill="1" applyAlignment="1">
      <alignment vertical="top" wrapText="1"/>
    </xf>
    <xf numFmtId="0" fontId="6" fillId="0" borderId="1" xfId="6" applyFont="1" applyBorder="1" applyAlignment="1">
      <alignment vertical="top" wrapText="1"/>
    </xf>
    <xf numFmtId="166" fontId="6" fillId="0" borderId="1" xfId="7" applyFont="1" applyFill="1" applyBorder="1" applyAlignment="1">
      <alignment vertical="top" wrapText="1"/>
    </xf>
    <xf numFmtId="164" fontId="6" fillId="0" borderId="1" xfId="2" applyNumberFormat="1" applyFont="1" applyFill="1" applyBorder="1" applyAlignment="1">
      <alignment vertical="top" wrapText="1"/>
    </xf>
    <xf numFmtId="43" fontId="6" fillId="0" borderId="1" xfId="8" applyNumberFormat="1" applyFont="1" applyFill="1" applyBorder="1" applyAlignment="1">
      <alignment vertical="top" wrapText="1"/>
    </xf>
    <xf numFmtId="0" fontId="5" fillId="2" borderId="0" xfId="4" applyFont="1" applyFill="1" applyAlignment="1">
      <alignment vertical="top" wrapText="1"/>
    </xf>
    <xf numFmtId="166" fontId="6" fillId="3" borderId="1" xfId="7" applyFont="1" applyFill="1" applyBorder="1" applyAlignment="1">
      <alignment vertical="top" wrapText="1"/>
    </xf>
    <xf numFmtId="164" fontId="11" fillId="0" borderId="1" xfId="2" applyNumberFormat="1" applyFont="1" applyFill="1" applyBorder="1" applyAlignment="1">
      <alignment vertical="top" wrapText="1"/>
    </xf>
    <xf numFmtId="164" fontId="6" fillId="2" borderId="1" xfId="2" applyNumberFormat="1" applyFont="1" applyFill="1" applyBorder="1" applyAlignment="1">
      <alignment vertical="top" wrapText="1"/>
    </xf>
    <xf numFmtId="164" fontId="12" fillId="0" borderId="1" xfId="2" applyNumberFormat="1" applyFont="1" applyFill="1" applyBorder="1" applyAlignment="1">
      <alignment vertical="top" wrapText="1"/>
    </xf>
    <xf numFmtId="164" fontId="7" fillId="2" borderId="1" xfId="2" applyNumberFormat="1" applyFont="1" applyFill="1" applyBorder="1" applyAlignment="1">
      <alignment vertical="top" wrapText="1"/>
    </xf>
    <xf numFmtId="0" fontId="7" fillId="0" borderId="2" xfId="6" applyFont="1" applyBorder="1" applyAlignment="1">
      <alignment vertical="top" wrapText="1"/>
    </xf>
    <xf numFmtId="0" fontId="6" fillId="0" borderId="3" xfId="6" applyFont="1" applyBorder="1" applyAlignment="1">
      <alignment vertical="top" wrapText="1"/>
    </xf>
    <xf numFmtId="164" fontId="6" fillId="0" borderId="3" xfId="2" applyNumberFormat="1" applyFont="1" applyFill="1" applyBorder="1" applyAlignment="1">
      <alignment vertical="top" wrapText="1"/>
    </xf>
    <xf numFmtId="43" fontId="6" fillId="0" borderId="3" xfId="8" applyNumberFormat="1" applyFont="1" applyFill="1" applyBorder="1" applyAlignment="1">
      <alignment vertical="top" wrapText="1"/>
    </xf>
    <xf numFmtId="0" fontId="6" fillId="3" borderId="1" xfId="6" applyFont="1" applyFill="1" applyBorder="1" applyAlignment="1">
      <alignment vertical="top" wrapText="1"/>
    </xf>
    <xf numFmtId="43" fontId="13" fillId="0" borderId="4" xfId="2" applyNumberFormat="1" applyFont="1" applyFill="1" applyBorder="1" applyAlignment="1">
      <alignment vertical="center"/>
    </xf>
    <xf numFmtId="43" fontId="14" fillId="0" borderId="1" xfId="8" applyNumberFormat="1" applyFont="1" applyFill="1" applyBorder="1" applyAlignment="1">
      <alignment vertical="top" wrapText="1"/>
    </xf>
    <xf numFmtId="164" fontId="15" fillId="0" borderId="1" xfId="2" applyNumberFormat="1" applyFont="1" applyFill="1" applyBorder="1" applyAlignment="1">
      <alignment vertical="top"/>
    </xf>
    <xf numFmtId="43" fontId="11" fillId="0" borderId="1" xfId="7" applyNumberFormat="1" applyFont="1" applyFill="1" applyBorder="1" applyAlignment="1">
      <alignment vertical="top" wrapText="1"/>
    </xf>
    <xf numFmtId="164" fontId="6" fillId="4" borderId="1" xfId="2" applyNumberFormat="1" applyFont="1" applyFill="1" applyBorder="1" applyAlignment="1">
      <alignment vertical="top" wrapText="1"/>
    </xf>
    <xf numFmtId="164" fontId="6" fillId="3" borderId="1" xfId="2" applyNumberFormat="1" applyFont="1" applyFill="1" applyBorder="1" applyAlignment="1">
      <alignment vertical="top" wrapText="1"/>
    </xf>
    <xf numFmtId="43" fontId="6" fillId="3" borderId="1" xfId="8" applyNumberFormat="1" applyFont="1" applyFill="1" applyBorder="1" applyAlignment="1">
      <alignment vertical="top" wrapText="1"/>
    </xf>
    <xf numFmtId="164" fontId="6" fillId="5" borderId="1" xfId="2" applyNumberFormat="1" applyFont="1" applyFill="1" applyBorder="1" applyAlignment="1">
      <alignment vertical="top" wrapText="1"/>
    </xf>
    <xf numFmtId="0" fontId="11" fillId="0" borderId="1" xfId="6" applyFont="1" applyBorder="1" applyAlignment="1">
      <alignment vertical="top" wrapText="1"/>
    </xf>
    <xf numFmtId="0" fontId="6" fillId="5" borderId="1" xfId="6" applyFont="1" applyFill="1" applyBorder="1" applyAlignment="1">
      <alignment vertical="top" wrapText="1"/>
    </xf>
    <xf numFmtId="0" fontId="6" fillId="0" borderId="1" xfId="4" applyFont="1" applyBorder="1" applyAlignment="1">
      <alignment vertical="top"/>
    </xf>
    <xf numFmtId="0" fontId="11" fillId="0" borderId="1" xfId="3" applyFont="1" applyBorder="1" applyAlignment="1">
      <alignment vertical="center"/>
    </xf>
    <xf numFmtId="0" fontId="11" fillId="0" borderId="1" xfId="3" applyFont="1" applyBorder="1" applyAlignment="1">
      <alignment vertical="center" wrapText="1"/>
    </xf>
    <xf numFmtId="0" fontId="5" fillId="2" borderId="1" xfId="6" applyFont="1" applyFill="1" applyBorder="1" applyAlignment="1">
      <alignment vertical="top" wrapText="1"/>
    </xf>
    <xf numFmtId="164" fontId="5" fillId="3" borderId="1" xfId="2" applyNumberFormat="1" applyFont="1" applyFill="1" applyBorder="1" applyAlignment="1">
      <alignment vertical="top" wrapText="1"/>
    </xf>
    <xf numFmtId="43" fontId="5" fillId="3" borderId="1" xfId="8" applyNumberFormat="1" applyFont="1" applyFill="1" applyBorder="1" applyAlignment="1">
      <alignment vertical="top" wrapText="1"/>
    </xf>
    <xf numFmtId="43" fontId="5" fillId="2" borderId="1" xfId="8" applyNumberFormat="1" applyFont="1" applyFill="1" applyBorder="1" applyAlignment="1">
      <alignment vertical="top" wrapText="1"/>
    </xf>
    <xf numFmtId="43" fontId="5" fillId="6" borderId="1" xfId="8" applyNumberFormat="1" applyFont="1" applyFill="1" applyBorder="1" applyAlignment="1">
      <alignment vertical="top" wrapText="1"/>
    </xf>
    <xf numFmtId="166" fontId="5" fillId="3" borderId="1" xfId="7" applyFont="1" applyFill="1" applyBorder="1" applyAlignment="1">
      <alignment vertical="top" wrapText="1"/>
    </xf>
    <xf numFmtId="43" fontId="16" fillId="3" borderId="1" xfId="8" applyNumberFormat="1" applyFont="1" applyFill="1" applyBorder="1" applyAlignment="1">
      <alignment vertical="top" wrapText="1"/>
    </xf>
    <xf numFmtId="164" fontId="5" fillId="2" borderId="1" xfId="2" applyNumberFormat="1" applyFont="1" applyFill="1" applyBorder="1" applyAlignment="1">
      <alignment vertical="top" wrapText="1"/>
    </xf>
    <xf numFmtId="0" fontId="9" fillId="5" borderId="0" xfId="4" applyFont="1" applyFill="1" applyAlignment="1">
      <alignment vertical="top" wrapText="1"/>
    </xf>
    <xf numFmtId="41" fontId="9" fillId="5" borderId="0" xfId="2" applyFont="1" applyFill="1" applyAlignment="1">
      <alignment vertical="top" wrapText="1"/>
    </xf>
    <xf numFmtId="0" fontId="13" fillId="0" borderId="4" xfId="3" applyFont="1" applyBorder="1" applyAlignment="1">
      <alignment vertical="center"/>
    </xf>
    <xf numFmtId="0" fontId="13" fillId="0" borderId="4" xfId="3" applyFont="1" applyBorder="1" applyAlignment="1">
      <alignment vertical="center" wrapText="1"/>
    </xf>
    <xf numFmtId="0" fontId="9" fillId="3" borderId="0" xfId="4" applyFont="1" applyFill="1" applyAlignment="1">
      <alignment vertical="top" wrapText="1"/>
    </xf>
    <xf numFmtId="0" fontId="12" fillId="0" borderId="1" xfId="6" applyFont="1" applyBorder="1" applyAlignment="1">
      <alignment vertical="top" wrapText="1"/>
    </xf>
    <xf numFmtId="167" fontId="6" fillId="0" borderId="1" xfId="8" applyNumberFormat="1" applyFont="1" applyFill="1" applyBorder="1" applyAlignment="1">
      <alignment vertical="top" wrapText="1"/>
    </xf>
    <xf numFmtId="43" fontId="6" fillId="0" borderId="0" xfId="4" applyNumberFormat="1" applyFont="1" applyAlignment="1">
      <alignment vertical="top" wrapText="1"/>
    </xf>
    <xf numFmtId="168" fontId="6" fillId="0" borderId="1" xfId="8" applyNumberFormat="1" applyFont="1" applyFill="1" applyBorder="1" applyAlignment="1">
      <alignment vertical="top" wrapText="1"/>
    </xf>
    <xf numFmtId="166" fontId="7" fillId="0" borderId="1" xfId="6" applyNumberFormat="1" applyFont="1" applyBorder="1" applyAlignment="1">
      <alignment vertical="top" wrapText="1"/>
    </xf>
    <xf numFmtId="0" fontId="14" fillId="0" borderId="1" xfId="6" applyFont="1" applyBorder="1" applyAlignment="1">
      <alignment vertical="top" wrapText="1"/>
    </xf>
    <xf numFmtId="0" fontId="6" fillId="7" borderId="1" xfId="6" applyFont="1" applyFill="1" applyBorder="1" applyAlignment="1">
      <alignment vertical="top" wrapText="1"/>
    </xf>
    <xf numFmtId="164" fontId="6" fillId="7" borderId="1" xfId="2" applyNumberFormat="1" applyFont="1" applyFill="1" applyBorder="1" applyAlignment="1">
      <alignment vertical="top" wrapText="1"/>
    </xf>
    <xf numFmtId="43" fontId="6" fillId="0" borderId="1" xfId="4" applyNumberFormat="1" applyFont="1" applyBorder="1" applyAlignment="1">
      <alignment vertical="top" wrapText="1"/>
    </xf>
    <xf numFmtId="164" fontId="15" fillId="0" borderId="1" xfId="2" applyNumberFormat="1" applyFont="1" applyFill="1" applyBorder="1" applyAlignment="1">
      <alignment vertical="top" wrapText="1"/>
    </xf>
    <xf numFmtId="43" fontId="15" fillId="0" borderId="1" xfId="3" applyNumberFormat="1" applyFont="1" applyBorder="1" applyAlignment="1">
      <alignment vertical="top" wrapText="1"/>
    </xf>
    <xf numFmtId="0" fontId="17" fillId="2" borderId="0" xfId="3" applyFont="1" applyFill="1"/>
    <xf numFmtId="164" fontId="18" fillId="2" borderId="0" xfId="2" applyNumberFormat="1" applyFont="1" applyFill="1"/>
    <xf numFmtId="43" fontId="18" fillId="2" borderId="0" xfId="3" applyNumberFormat="1" applyFont="1" applyFill="1"/>
    <xf numFmtId="43" fontId="17" fillId="2" borderId="0" xfId="8" applyNumberFormat="1" applyFont="1" applyFill="1" applyAlignment="1">
      <alignment vertical="top" wrapText="1"/>
    </xf>
    <xf numFmtId="165" fontId="17" fillId="2" borderId="0" xfId="8" applyFont="1" applyFill="1" applyAlignment="1">
      <alignment vertical="top" wrapText="1"/>
    </xf>
    <xf numFmtId="0" fontId="17" fillId="2" borderId="0" xfId="3" applyFont="1" applyFill="1" applyAlignment="1">
      <alignment horizontal="right"/>
    </xf>
    <xf numFmtId="164" fontId="18" fillId="2" borderId="0" xfId="2" applyNumberFormat="1" applyFont="1" applyFill="1" applyAlignment="1">
      <alignment horizontal="right"/>
    </xf>
    <xf numFmtId="43" fontId="18" fillId="2" borderId="0" xfId="3" applyNumberFormat="1" applyFont="1" applyFill="1" applyAlignment="1">
      <alignment horizontal="right"/>
    </xf>
    <xf numFmtId="165" fontId="17" fillId="2" borderId="0" xfId="3" applyNumberFormat="1" applyFont="1" applyFill="1" applyAlignment="1">
      <alignment vertical="top" wrapText="1"/>
    </xf>
    <xf numFmtId="43" fontId="5" fillId="2" borderId="0" xfId="9" applyFont="1" applyFill="1" applyAlignment="1">
      <alignment vertical="top"/>
    </xf>
    <xf numFmtId="164" fontId="20" fillId="2" borderId="0" xfId="2" applyNumberFormat="1" applyFont="1" applyFill="1" applyAlignment="1">
      <alignment vertical="top"/>
    </xf>
    <xf numFmtId="43" fontId="20" fillId="2" borderId="0" xfId="9" applyFont="1" applyFill="1" applyAlignment="1">
      <alignment vertical="top"/>
    </xf>
    <xf numFmtId="43" fontId="5" fillId="2" borderId="0" xfId="8" applyNumberFormat="1" applyFont="1" applyFill="1" applyAlignment="1">
      <alignment vertical="top"/>
    </xf>
    <xf numFmtId="0" fontId="0" fillId="2" borderId="0" xfId="0" applyFill="1"/>
    <xf numFmtId="164" fontId="0" fillId="2" borderId="0" xfId="2" applyNumberFormat="1" applyFont="1" applyFill="1"/>
    <xf numFmtId="0" fontId="0" fillId="2" borderId="0" xfId="0" applyFill="1" applyAlignment="1">
      <alignment horizontal="center"/>
    </xf>
    <xf numFmtId="165" fontId="0" fillId="2" borderId="0" xfId="1" applyFont="1" applyFill="1" applyBorder="1" applyAlignment="1">
      <alignment vertical="top" wrapText="1"/>
    </xf>
    <xf numFmtId="165" fontId="0" fillId="2" borderId="1" xfId="0" applyNumberFormat="1" applyFill="1" applyBorder="1"/>
    <xf numFmtId="0" fontId="0" fillId="2" borderId="1" xfId="0" applyFill="1" applyBorder="1"/>
    <xf numFmtId="165" fontId="0" fillId="2" borderId="0" xfId="1" applyFont="1" applyFill="1"/>
    <xf numFmtId="165" fontId="2" fillId="2" borderId="1" xfId="1" applyFont="1" applyFill="1" applyBorder="1"/>
    <xf numFmtId="165" fontId="2" fillId="3" borderId="1" xfId="1" applyFont="1" applyFill="1" applyBorder="1"/>
    <xf numFmtId="165" fontId="0" fillId="2" borderId="3" xfId="1" applyFont="1" applyFill="1" applyBorder="1"/>
    <xf numFmtId="165" fontId="0" fillId="2" borderId="0" xfId="1" applyFont="1" applyFill="1" applyAlignment="1">
      <alignment horizontal="center"/>
    </xf>
    <xf numFmtId="0" fontId="0" fillId="2" borderId="0" xfId="0" applyFill="1" applyAlignment="1">
      <alignment vertical="top" wrapText="1"/>
    </xf>
    <xf numFmtId="164" fontId="0" fillId="2" borderId="0" xfId="2" applyNumberFormat="1" applyFont="1" applyFill="1" applyAlignment="1">
      <alignment vertical="top" wrapText="1"/>
    </xf>
    <xf numFmtId="165" fontId="2" fillId="2" borderId="1" xfId="1" applyFont="1" applyFill="1" applyBorder="1" applyAlignment="1">
      <alignment vertical="top" wrapText="1"/>
    </xf>
    <xf numFmtId="165" fontId="2" fillId="8" borderId="5" xfId="1" applyFont="1" applyFill="1" applyBorder="1" applyAlignment="1">
      <alignment vertical="top" wrapText="1"/>
    </xf>
    <xf numFmtId="0" fontId="21" fillId="2" borderId="5" xfId="0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165" fontId="0" fillId="2" borderId="1" xfId="1" applyFont="1" applyFill="1" applyBorder="1" applyAlignment="1">
      <alignment vertical="top" wrapText="1"/>
    </xf>
    <xf numFmtId="0" fontId="22" fillId="2" borderId="7" xfId="0" applyFont="1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43" fontId="2" fillId="2" borderId="0" xfId="0" applyNumberFormat="1" applyFont="1" applyFill="1" applyAlignment="1">
      <alignment vertical="top" wrapText="1"/>
    </xf>
    <xf numFmtId="164" fontId="2" fillId="2" borderId="0" xfId="2" applyNumberFormat="1" applyFont="1" applyFill="1" applyAlignment="1">
      <alignment vertical="top" wrapText="1"/>
    </xf>
    <xf numFmtId="165" fontId="2" fillId="2" borderId="0" xfId="1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1" xfId="0" quotePrefix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vertical="top" wrapText="1"/>
    </xf>
    <xf numFmtId="0" fontId="22" fillId="2" borderId="1" xfId="0" applyFont="1" applyFill="1" applyBorder="1" applyAlignment="1">
      <alignment horizontal="left" vertical="top" wrapText="1"/>
    </xf>
    <xf numFmtId="0" fontId="22" fillId="2" borderId="1" xfId="0" quotePrefix="1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center" vertical="top" wrapText="1"/>
    </xf>
    <xf numFmtId="0" fontId="21" fillId="6" borderId="1" xfId="0" applyFont="1" applyFill="1" applyBorder="1" applyAlignment="1">
      <alignment horizontal="left" vertical="top" wrapText="1"/>
    </xf>
    <xf numFmtId="0" fontId="22" fillId="2" borderId="5" xfId="0" applyFont="1" applyFill="1" applyBorder="1" applyAlignment="1">
      <alignment horizontal="left" vertical="top" wrapText="1"/>
    </xf>
    <xf numFmtId="0" fontId="22" fillId="2" borderId="5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left" vertical="top" wrapText="1"/>
    </xf>
    <xf numFmtId="43" fontId="0" fillId="2" borderId="0" xfId="0" applyNumberFormat="1" applyFill="1" applyAlignment="1">
      <alignment vertical="top" wrapText="1"/>
    </xf>
    <xf numFmtId="41" fontId="2" fillId="2" borderId="0" xfId="2" applyFont="1" applyFill="1" applyAlignment="1">
      <alignment vertical="top" wrapText="1"/>
    </xf>
    <xf numFmtId="16" fontId="21" fillId="2" borderId="1" xfId="0" quotePrefix="1" applyNumberFormat="1" applyFont="1" applyFill="1" applyBorder="1" applyAlignment="1">
      <alignment horizontal="center" vertical="top" wrapText="1"/>
    </xf>
    <xf numFmtId="0" fontId="21" fillId="2" borderId="0" xfId="0" quotePrefix="1" applyFont="1" applyFill="1" applyAlignment="1">
      <alignment horizontal="center" vertical="center"/>
    </xf>
    <xf numFmtId="0" fontId="21" fillId="2" borderId="1" xfId="0" quotePrefix="1" applyFont="1" applyFill="1" applyBorder="1" applyAlignment="1">
      <alignment horizontal="center" vertical="center"/>
    </xf>
    <xf numFmtId="0" fontId="21" fillId="2" borderId="5" xfId="0" quotePrefix="1" applyFont="1" applyFill="1" applyBorder="1" applyAlignment="1">
      <alignment horizontal="center"/>
    </xf>
    <xf numFmtId="0" fontId="21" fillId="2" borderId="6" xfId="0" quotePrefix="1" applyFont="1" applyFill="1" applyBorder="1" applyAlignment="1">
      <alignment horizontal="center"/>
    </xf>
    <xf numFmtId="0" fontId="21" fillId="2" borderId="2" xfId="0" quotePrefix="1" applyFont="1" applyFill="1" applyBorder="1" applyAlignment="1">
      <alignment horizontal="center"/>
    </xf>
    <xf numFmtId="0" fontId="21" fillId="2" borderId="1" xfId="0" quotePrefix="1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23" fillId="2" borderId="1" xfId="2" applyNumberFormat="1" applyFont="1" applyFill="1" applyBorder="1" applyAlignment="1">
      <alignment vertical="top" wrapText="1"/>
    </xf>
    <xf numFmtId="164" fontId="0" fillId="2" borderId="1" xfId="2" applyNumberFormat="1" applyFont="1" applyFill="1" applyBorder="1"/>
    <xf numFmtId="164" fontId="2" fillId="2" borderId="1" xfId="2" applyNumberFormat="1" applyFont="1" applyFill="1" applyBorder="1"/>
    <xf numFmtId="164" fontId="2" fillId="2" borderId="1" xfId="2" applyNumberFormat="1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right" vertical="top" wrapText="1"/>
    </xf>
    <xf numFmtId="164" fontId="0" fillId="2" borderId="1" xfId="2" applyNumberFormat="1" applyFont="1" applyFill="1" applyBorder="1" applyAlignment="1">
      <alignment vertical="top" wrapText="1"/>
    </xf>
    <xf numFmtId="165" fontId="24" fillId="2" borderId="1" xfId="2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quotePrefix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quotePrefix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165" fontId="25" fillId="9" borderId="1" xfId="1" applyFont="1" applyFill="1" applyBorder="1" applyAlignment="1">
      <alignment vertical="top" wrapText="1"/>
    </xf>
    <xf numFmtId="164" fontId="26" fillId="2" borderId="1" xfId="2" applyNumberFormat="1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top" wrapText="1"/>
    </xf>
    <xf numFmtId="16" fontId="2" fillId="2" borderId="1" xfId="0" quotePrefix="1" applyNumberFormat="1" applyFont="1" applyFill="1" applyBorder="1" applyAlignment="1">
      <alignment horizontal="center" vertical="top" wrapText="1"/>
    </xf>
    <xf numFmtId="0" fontId="2" fillId="2" borderId="1" xfId="0" quotePrefix="1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/>
    </xf>
    <xf numFmtId="0" fontId="2" fillId="2" borderId="6" xfId="0" quotePrefix="1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0">
    <cellStyle name="Comma" xfId="1" builtinId="3"/>
    <cellStyle name="Comma [0]" xfId="2" builtinId="6"/>
    <cellStyle name="Comma [0] 2" xfId="5" xr:uid="{A9506CA3-465D-4EE4-BF57-FDAFB809BD1D}"/>
    <cellStyle name="Comma [0] 2 2 2" xfId="7" xr:uid="{D9992CFA-C03C-4CAD-BB73-A767FFEF3AFD}"/>
    <cellStyle name="Comma 2" xfId="9" xr:uid="{E7434088-D27D-46A5-BAA4-38A1930DC1CC}"/>
    <cellStyle name="Comma 3" xfId="8" xr:uid="{1A4BB061-CDCC-489E-8135-43261AF108B6}"/>
    <cellStyle name="Normal" xfId="0" builtinId="0"/>
    <cellStyle name="Normal 2" xfId="3" xr:uid="{B59D9A31-37C2-4819-9F52-BC45DBBE1C4D}"/>
    <cellStyle name="Normal 2 4" xfId="6" xr:uid="{6FD7A4D9-1C70-447B-B663-D5665EE9E10A}"/>
    <cellStyle name="Normal 4" xfId="4" xr:uid="{AD4C64D5-E8F2-4C62-BD20-0136101A80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NI%202015/TAHUN%202022/PROYEKSI%20KKD%20TAHUN%202023%20KABUPATEN%20PURWOREJ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NI%202022/TAHUN%202022/27.%20PRA%20RANCANGAN%20KUA%20PPAS%202023/RANCANGAN%20PPAS%202023/KK%20KUA%20PPAS%202023%20OK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NJA\2016\RIJA,%20BAROTO%20AND%20REKAN\PM-78-TBM-2010-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Mandiri%20Eddy%20Basir%20Tana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sid\ochid\HASAN%202005\FORMAT%20LAP-BARU\FORMAT%20LAPORAN\MASTER%20LAP-UMUM\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KKD 2023"/>
      <sheetName val="KK-KKD 2023"/>
    </sheetNames>
    <sheetDataSet>
      <sheetData sheetId="0" refreshError="1"/>
      <sheetData sheetId="1" refreshError="1">
        <row r="56">
          <cell r="I56">
            <v>18422125800</v>
          </cell>
          <cell r="J56">
            <v>15179831660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KKD 2023"/>
      <sheetName val="RAPBD 2023 cetak"/>
      <sheetName val="RAPBD 2023"/>
      <sheetName val="KK PENDAPATAN"/>
      <sheetName val="BELANJA"/>
      <sheetName val="BELANJA PEGAWAI"/>
      <sheetName val="Pendapatan PD"/>
      <sheetName val="Belanja PD"/>
      <sheetName val="Pendapatan SIP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Data-Umum"/>
      <sheetName val="Tanah"/>
      <sheetName val="Analisa Bgn"/>
      <sheetName val="Ring-Nilai"/>
      <sheetName val="Analisa"/>
      <sheetName val="Teks"/>
      <sheetName val="Analisa Likuidasi"/>
      <sheetName val="KOVER-0"/>
      <sheetName val="KOVER-0 - BACK"/>
      <sheetName val="Cover-KJPP dha"/>
      <sheetName val="Cover-UJP"/>
      <sheetName val="Surat"/>
      <sheetName val="Pernyataan"/>
      <sheetName val="Sanggahan"/>
      <sheetName val="Daft-Isi &amp; Ringki"/>
      <sheetName val="BAB-II-bangunan-1"/>
      <sheetName val="BAB-I"/>
      <sheetName val="Pembatas"/>
      <sheetName val="Gambar"/>
      <sheetName val="Sheet1"/>
      <sheetName val="Foto-bangunan"/>
      <sheetName val="BAB-II-INVENTARIS-3"/>
      <sheetName val="Inventaris"/>
      <sheetName val="BAB-II-MESIN-2"/>
      <sheetName val="ring-mesin"/>
      <sheetName val="hit-MESIN "/>
      <sheetName val="Foto-mesin"/>
      <sheetName val="Lis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">
          <cell r="B1" t="str">
            <v>Tanah Kosong</v>
          </cell>
        </row>
        <row r="2">
          <cell r="B2" t="str">
            <v>Rumah Tinggal</v>
          </cell>
        </row>
        <row r="3">
          <cell r="B3" t="str">
            <v>Pabrik / Gudang</v>
          </cell>
        </row>
        <row r="4">
          <cell r="B4" t="str">
            <v>Bengkel</v>
          </cell>
        </row>
        <row r="5">
          <cell r="B5" t="str">
            <v>Ruko</v>
          </cell>
        </row>
        <row r="6">
          <cell r="B6" t="str">
            <v>Kantor</v>
          </cell>
        </row>
        <row r="7">
          <cell r="B7" t="str">
            <v>Kandang</v>
          </cell>
        </row>
        <row r="8">
          <cell r="B8" t="str">
            <v>Kebun / Sawah</v>
          </cell>
        </row>
        <row r="9">
          <cell r="B9" t="str">
            <v>Hotel</v>
          </cell>
        </row>
        <row r="10">
          <cell r="B10" t="str">
            <v>-</v>
          </cell>
        </row>
        <row r="12">
          <cell r="B12" t="str">
            <v>Segi empat</v>
          </cell>
        </row>
        <row r="13">
          <cell r="B13" t="str">
            <v>Segi tiga</v>
          </cell>
        </row>
        <row r="14">
          <cell r="B14" t="str">
            <v>Tidak beraturan</v>
          </cell>
        </row>
        <row r="15">
          <cell r="B15" t="str">
            <v>-</v>
          </cell>
        </row>
        <row r="17">
          <cell r="B17" t="str">
            <v>Darat</v>
          </cell>
          <cell r="C17" t="str">
            <v>Lebih tinggi dari jalan</v>
          </cell>
        </row>
        <row r="18">
          <cell r="B18" t="str">
            <v>Rawa, sawah</v>
          </cell>
          <cell r="C18" t="str">
            <v>Lebih rendah dari jalan</v>
          </cell>
        </row>
        <row r="19">
          <cell r="B19" t="str">
            <v>-</v>
          </cell>
          <cell r="C19" t="str">
            <v>Sama dengan jalan</v>
          </cell>
        </row>
        <row r="20">
          <cell r="C20" t="str">
            <v>-</v>
          </cell>
        </row>
        <row r="22">
          <cell r="B22" t="str">
            <v>Baru</v>
          </cell>
        </row>
        <row r="23">
          <cell r="B23" t="str">
            <v>Baik</v>
          </cell>
        </row>
        <row r="24">
          <cell r="B24" t="str">
            <v>Cukup</v>
          </cell>
        </row>
        <row r="25">
          <cell r="B25" t="str">
            <v>Kurang</v>
          </cell>
        </row>
        <row r="26">
          <cell r="B26" t="str">
            <v>Scrap</v>
          </cell>
        </row>
        <row r="27">
          <cell r="B27" t="str">
            <v>-</v>
          </cell>
        </row>
        <row r="29">
          <cell r="B29" t="str">
            <v>HM</v>
          </cell>
        </row>
        <row r="30">
          <cell r="B30" t="str">
            <v>HGB</v>
          </cell>
        </row>
        <row r="31">
          <cell r="B31" t="str">
            <v>HGU</v>
          </cell>
        </row>
        <row r="32">
          <cell r="B32" t="str">
            <v>Hak Pakai</v>
          </cell>
        </row>
        <row r="33">
          <cell r="B33" t="str">
            <v>Sewa</v>
          </cell>
        </row>
        <row r="34">
          <cell r="B34" t="str">
            <v>Girik</v>
          </cell>
        </row>
        <row r="35">
          <cell r="B35" t="str">
            <v>Akte Jual Beli</v>
          </cell>
        </row>
        <row r="36">
          <cell r="B36" t="str">
            <v xml:space="preserve">Petok </v>
          </cell>
        </row>
        <row r="37">
          <cell r="B37" t="str">
            <v>-</v>
          </cell>
        </row>
        <row r="39">
          <cell r="B39">
            <v>1</v>
          </cell>
        </row>
        <row r="40">
          <cell r="B40">
            <v>2</v>
          </cell>
        </row>
        <row r="41">
          <cell r="B41">
            <v>3</v>
          </cell>
        </row>
        <row r="42">
          <cell r="B42">
            <v>4</v>
          </cell>
        </row>
        <row r="43">
          <cell r="B43">
            <v>5</v>
          </cell>
        </row>
        <row r="44">
          <cell r="B44">
            <v>6</v>
          </cell>
        </row>
        <row r="45">
          <cell r="B45">
            <v>7</v>
          </cell>
        </row>
        <row r="46">
          <cell r="B46">
            <v>8</v>
          </cell>
        </row>
        <row r="47">
          <cell r="B47">
            <v>9</v>
          </cell>
        </row>
        <row r="48">
          <cell r="B48">
            <v>10</v>
          </cell>
        </row>
        <row r="49">
          <cell r="B49">
            <v>0</v>
          </cell>
        </row>
        <row r="51">
          <cell r="B51" t="str">
            <v>Penawaran</v>
          </cell>
        </row>
        <row r="52">
          <cell r="B52" t="str">
            <v>Transaksi</v>
          </cell>
        </row>
        <row r="53">
          <cell r="B53" t="str">
            <v>-</v>
          </cell>
        </row>
        <row r="55">
          <cell r="B55" t="str">
            <v>Resident</v>
          </cell>
        </row>
        <row r="56">
          <cell r="B56" t="str">
            <v>Komersial</v>
          </cell>
        </row>
        <row r="57">
          <cell r="B57" t="str">
            <v>Industri</v>
          </cell>
        </row>
        <row r="58">
          <cell r="B58" t="str">
            <v>Campuran</v>
          </cell>
        </row>
        <row r="59">
          <cell r="B59" t="str">
            <v>-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Tanah"/>
      <sheetName val="Analisa"/>
      <sheetName val="Bangunan"/>
      <sheetName val="List"/>
      <sheetName val="Sheet1"/>
      <sheetName val="Sheet2"/>
      <sheetName val="Sheet3"/>
      <sheetName val="Data"/>
      <sheetName val="Text"/>
      <sheetName val="Analisa Safety Margin"/>
      <sheetName val="Cover"/>
      <sheetName val="Surat"/>
      <sheetName val="Pernyataan"/>
      <sheetName val="Form Tanah"/>
      <sheetName val="Form Bangunan"/>
      <sheetName val="Kendaraan"/>
      <sheetName val="Kesimpulan"/>
      <sheetName val="Data Pasar"/>
      <sheetName val="Data 1"/>
      <sheetName val="Data 2"/>
      <sheetName val="Data 3"/>
      <sheetName val="Data 4"/>
      <sheetName val="Data 5"/>
      <sheetName val="Daftar No MAPPI"/>
      <sheetName val="DATA UMUM"/>
      <sheetName val="HBU"/>
      <sheetName val="Sertipikat"/>
      <sheetName val="Safety Margin"/>
      <sheetName val="1-Cover Depan"/>
      <sheetName val="2-Daftar Isi"/>
      <sheetName val="3-Pendahuluan"/>
      <sheetName val="4-Cover Dalam"/>
      <sheetName val="5-Laporan T &amp; B"/>
      <sheetName val="6-Mesin"/>
      <sheetName val="7-Laporan Kendaraan"/>
      <sheetName val="8-Laporan Inventaris"/>
      <sheetName val="Foto-Foto"/>
      <sheetName val="Lembar Asistensi (2)"/>
      <sheetName val="Lembar QC"/>
      <sheetName val="Text NP Tanah"/>
      <sheetName val="Text Total NP"/>
      <sheetName val="Text Total Likuidasi"/>
      <sheetName val="Text Likuidasi Tanah"/>
      <sheetName val="COPYWRITE"/>
    </sheetNames>
    <sheetDataSet>
      <sheetData sheetId="0" refreshError="1"/>
      <sheetData sheetId="1" refreshError="1"/>
      <sheetData sheetId="2"/>
      <sheetData sheetId="3" refreshError="1"/>
      <sheetData sheetId="4" refreshError="1">
        <row r="1">
          <cell r="B1" t="str">
            <v>Tanah Kosong</v>
          </cell>
        </row>
        <row r="2">
          <cell r="B2" t="str">
            <v>Rumah Tinggal</v>
          </cell>
        </row>
        <row r="3">
          <cell r="B3" t="str">
            <v>Pabrik / Gudang</v>
          </cell>
        </row>
        <row r="4">
          <cell r="B4" t="str">
            <v>Bengkel</v>
          </cell>
        </row>
        <row r="5">
          <cell r="B5" t="str">
            <v>Ruko</v>
          </cell>
        </row>
        <row r="6">
          <cell r="B6" t="str">
            <v>Kantor</v>
          </cell>
        </row>
        <row r="7">
          <cell r="B7" t="str">
            <v>Kandang</v>
          </cell>
        </row>
        <row r="8">
          <cell r="B8" t="str">
            <v>Kebun / Sawah</v>
          </cell>
        </row>
        <row r="9">
          <cell r="B9" t="str">
            <v>Hotel</v>
          </cell>
        </row>
        <row r="10">
          <cell r="B10" t="str">
            <v>-</v>
          </cell>
        </row>
        <row r="12">
          <cell r="B12" t="str">
            <v>Segi empat</v>
          </cell>
        </row>
        <row r="13">
          <cell r="B13" t="str">
            <v>Segi tiga</v>
          </cell>
        </row>
        <row r="14">
          <cell r="B14" t="str">
            <v>Tidak beraturan</v>
          </cell>
        </row>
        <row r="15">
          <cell r="B15" t="str">
            <v>-</v>
          </cell>
        </row>
        <row r="17">
          <cell r="B17" t="str">
            <v>Darat, urugan</v>
          </cell>
          <cell r="C17" t="str">
            <v>Lebih tinggi dari jalan</v>
          </cell>
        </row>
        <row r="18">
          <cell r="B18" t="str">
            <v>Rawa, sawah</v>
          </cell>
          <cell r="C18" t="str">
            <v>Lebih rendah dari jalan</v>
          </cell>
        </row>
        <row r="19">
          <cell r="B19" t="str">
            <v>-</v>
          </cell>
          <cell r="C19" t="str">
            <v>Sama dengan jalan</v>
          </cell>
        </row>
        <row r="20">
          <cell r="C20" t="str">
            <v>-</v>
          </cell>
        </row>
        <row r="22">
          <cell r="B22" t="str">
            <v>Baru</v>
          </cell>
        </row>
        <row r="23">
          <cell r="B23" t="str">
            <v>Baik</v>
          </cell>
        </row>
        <row r="24">
          <cell r="B24" t="str">
            <v>Cukup</v>
          </cell>
        </row>
        <row r="25">
          <cell r="B25" t="str">
            <v>Kurang</v>
          </cell>
        </row>
        <row r="26">
          <cell r="B26" t="str">
            <v>Scrap</v>
          </cell>
        </row>
        <row r="27">
          <cell r="B27" t="str">
            <v>-</v>
          </cell>
        </row>
        <row r="29">
          <cell r="B29" t="str">
            <v>HM</v>
          </cell>
        </row>
        <row r="30">
          <cell r="B30" t="str">
            <v>HGB</v>
          </cell>
        </row>
        <row r="31">
          <cell r="B31" t="str">
            <v>HGU</v>
          </cell>
        </row>
        <row r="32">
          <cell r="B32" t="str">
            <v>Hak Pakai</v>
          </cell>
        </row>
        <row r="33">
          <cell r="B33" t="str">
            <v>Sewa</v>
          </cell>
        </row>
        <row r="34">
          <cell r="B34" t="str">
            <v>Girik</v>
          </cell>
        </row>
        <row r="35">
          <cell r="B35" t="str">
            <v>Akte Jual Beli</v>
          </cell>
        </row>
        <row r="36">
          <cell r="B36" t="str">
            <v xml:space="preserve">Petok </v>
          </cell>
        </row>
        <row r="37">
          <cell r="B37" t="str">
            <v>-</v>
          </cell>
        </row>
        <row r="39">
          <cell r="B39">
            <v>1</v>
          </cell>
        </row>
        <row r="40">
          <cell r="B40">
            <v>2</v>
          </cell>
        </row>
        <row r="41">
          <cell r="B41">
            <v>3</v>
          </cell>
        </row>
        <row r="42">
          <cell r="B42">
            <v>4</v>
          </cell>
        </row>
        <row r="43">
          <cell r="B43">
            <v>5</v>
          </cell>
        </row>
        <row r="44">
          <cell r="B44">
            <v>6</v>
          </cell>
        </row>
        <row r="45">
          <cell r="B45">
            <v>7</v>
          </cell>
        </row>
        <row r="46">
          <cell r="B46">
            <v>8</v>
          </cell>
        </row>
        <row r="47">
          <cell r="B47">
            <v>9</v>
          </cell>
        </row>
        <row r="48">
          <cell r="B48">
            <v>10</v>
          </cell>
        </row>
        <row r="49">
          <cell r="B49">
            <v>0</v>
          </cell>
        </row>
        <row r="51">
          <cell r="B51" t="str">
            <v>Penawaran</v>
          </cell>
        </row>
        <row r="52">
          <cell r="B52" t="str">
            <v>Transaksi</v>
          </cell>
        </row>
        <row r="53">
          <cell r="B53" t="str">
            <v>-</v>
          </cell>
        </row>
        <row r="55">
          <cell r="B55" t="str">
            <v>Resident</v>
          </cell>
        </row>
        <row r="56">
          <cell r="B56" t="str">
            <v>Komersial</v>
          </cell>
        </row>
        <row r="57">
          <cell r="B57" t="str">
            <v>Industri</v>
          </cell>
        </row>
        <row r="58">
          <cell r="B58" t="str">
            <v>Campuran</v>
          </cell>
        </row>
        <row r="59">
          <cell r="B59" t="str">
            <v>-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Data-Umum"/>
      <sheetName val="Tanah"/>
      <sheetName val="Hit-Bgn"/>
      <sheetName val="Ring-Nilai"/>
      <sheetName val="Analisa"/>
      <sheetName val="Teks"/>
      <sheetName val="Analisa Likuidasi"/>
      <sheetName val="Cover"/>
      <sheetName val="Surat+likuidasi"/>
      <sheetName val="Pernyataan"/>
      <sheetName val="Daft-Isi &amp; Ringk+likuidasi"/>
      <sheetName val="Laporan"/>
      <sheetName val="Data Pasar"/>
      <sheetName val="Asistensi"/>
      <sheetName val="Data 1"/>
      <sheetName val="Data 2"/>
      <sheetName val="Data 4"/>
      <sheetName val="Data 3"/>
      <sheetName val="Data 5"/>
      <sheetName val="Fotodigital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>
        <row r="17">
          <cell r="B17" t="str">
            <v>Totok Lispito</v>
          </cell>
        </row>
        <row r="18">
          <cell r="B18" t="str">
            <v>Saiful Bangun</v>
          </cell>
        </row>
        <row r="19">
          <cell r="B19" t="str">
            <v>-</v>
          </cell>
        </row>
        <row r="22">
          <cell r="B22" t="str">
            <v>Yadi Suryadi</v>
          </cell>
        </row>
        <row r="23">
          <cell r="B23" t="str">
            <v>Istifar Duharyadi</v>
          </cell>
        </row>
        <row r="24">
          <cell r="B24" t="str">
            <v>M. Adillah</v>
          </cell>
        </row>
        <row r="25">
          <cell r="B25" t="str">
            <v>Nur Hasan</v>
          </cell>
        </row>
        <row r="26">
          <cell r="B26" t="str">
            <v>Erik Hendrawan</v>
          </cell>
        </row>
        <row r="27">
          <cell r="B27" t="str">
            <v>-</v>
          </cell>
        </row>
        <row r="29">
          <cell r="B29" t="str">
            <v>Totok Lispito</v>
          </cell>
        </row>
        <row r="30">
          <cell r="B30" t="str">
            <v>Saiful Bangun</v>
          </cell>
        </row>
        <row r="31">
          <cell r="B31" t="str">
            <v>Yadi Suryadi</v>
          </cell>
        </row>
        <row r="32">
          <cell r="B32" t="str">
            <v>M. Adillah</v>
          </cell>
        </row>
        <row r="33">
          <cell r="B33" t="str">
            <v>Nur Hasan</v>
          </cell>
        </row>
        <row r="34">
          <cell r="B34" t="str">
            <v>Budi Hardanto</v>
          </cell>
        </row>
        <row r="35">
          <cell r="B35" t="str">
            <v>Sigit Ujaryanto</v>
          </cell>
        </row>
        <row r="36">
          <cell r="B36" t="str">
            <v>Rosyid A. Rojak</v>
          </cell>
        </row>
        <row r="37">
          <cell r="B37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3F30-E491-4C00-95BC-AE9EFABD88A8}">
  <dimension ref="A1:IG546"/>
  <sheetViews>
    <sheetView zoomScale="145" zoomScaleNormal="145" zoomScaleSheetLayoutView="100" zoomScalePageLayoutView="80" workbookViewId="0">
      <selection activeCell="B7" sqref="B7"/>
    </sheetView>
  </sheetViews>
  <sheetFormatPr defaultColWidth="6.85546875" defaultRowHeight="12.75" x14ac:dyDescent="0.25"/>
  <cols>
    <col min="1" max="1" width="11.140625" style="2" customWidth="1"/>
    <col min="2" max="2" width="29.85546875" style="2" customWidth="1"/>
    <col min="3" max="4" width="18.85546875" style="93" customWidth="1"/>
    <col min="5" max="5" width="17.140625" style="94" hidden="1" customWidth="1"/>
    <col min="6" max="7" width="17.140625" style="95" hidden="1" customWidth="1"/>
    <col min="8" max="12" width="17.140625" style="93" hidden="1" customWidth="1"/>
    <col min="13" max="13" width="30.140625" style="93" hidden="1" customWidth="1"/>
    <col min="14" max="14" width="17.42578125" style="7" customWidth="1"/>
    <col min="15" max="15" width="21.28515625" style="2" hidden="1" customWidth="1"/>
    <col min="16" max="241" width="6.85546875" style="2"/>
    <col min="242" max="242" width="16.5703125" style="2" customWidth="1"/>
    <col min="243" max="243" width="50.140625" style="2" customWidth="1"/>
    <col min="244" max="244" width="18" style="2" customWidth="1"/>
    <col min="245" max="246" width="23.7109375" style="2" customWidth="1"/>
    <col min="247" max="247" width="35.7109375" style="2" customWidth="1"/>
    <col min="248" max="248" width="29.28515625" style="2" bestFit="1" customWidth="1"/>
    <col min="249" max="249" width="23.85546875" style="2" customWidth="1"/>
    <col min="250" max="250" width="50" style="2" customWidth="1"/>
    <col min="251" max="251" width="17.28515625" style="2" bestFit="1" customWidth="1"/>
    <col min="252" max="252" width="23.28515625" style="2" bestFit="1" customWidth="1"/>
    <col min="253" max="253" width="19" style="2" bestFit="1" customWidth="1"/>
    <col min="254" max="497" width="6.85546875" style="2"/>
    <col min="498" max="498" width="16.5703125" style="2" customWidth="1"/>
    <col min="499" max="499" width="50.140625" style="2" customWidth="1"/>
    <col min="500" max="500" width="18" style="2" customWidth="1"/>
    <col min="501" max="502" width="23.7109375" style="2" customWidth="1"/>
    <col min="503" max="503" width="35.7109375" style="2" customWidth="1"/>
    <col min="504" max="504" width="29.28515625" style="2" bestFit="1" customWidth="1"/>
    <col min="505" max="505" width="23.85546875" style="2" customWidth="1"/>
    <col min="506" max="506" width="50" style="2" customWidth="1"/>
    <col min="507" max="507" width="17.28515625" style="2" bestFit="1" customWidth="1"/>
    <col min="508" max="508" width="23.28515625" style="2" bestFit="1" customWidth="1"/>
    <col min="509" max="509" width="19" style="2" bestFit="1" customWidth="1"/>
    <col min="510" max="753" width="6.85546875" style="2"/>
    <col min="754" max="754" width="16.5703125" style="2" customWidth="1"/>
    <col min="755" max="755" width="50.140625" style="2" customWidth="1"/>
    <col min="756" max="756" width="18" style="2" customWidth="1"/>
    <col min="757" max="758" width="23.7109375" style="2" customWidth="1"/>
    <col min="759" max="759" width="35.7109375" style="2" customWidth="1"/>
    <col min="760" max="760" width="29.28515625" style="2" bestFit="1" customWidth="1"/>
    <col min="761" max="761" width="23.85546875" style="2" customWidth="1"/>
    <col min="762" max="762" width="50" style="2" customWidth="1"/>
    <col min="763" max="763" width="17.28515625" style="2" bestFit="1" customWidth="1"/>
    <col min="764" max="764" width="23.28515625" style="2" bestFit="1" customWidth="1"/>
    <col min="765" max="765" width="19" style="2" bestFit="1" customWidth="1"/>
    <col min="766" max="1009" width="6.85546875" style="2"/>
    <col min="1010" max="1010" width="16.5703125" style="2" customWidth="1"/>
    <col min="1011" max="1011" width="50.140625" style="2" customWidth="1"/>
    <col min="1012" max="1012" width="18" style="2" customWidth="1"/>
    <col min="1013" max="1014" width="23.7109375" style="2" customWidth="1"/>
    <col min="1015" max="1015" width="35.7109375" style="2" customWidth="1"/>
    <col min="1016" max="1016" width="29.28515625" style="2" bestFit="1" customWidth="1"/>
    <col min="1017" max="1017" width="23.85546875" style="2" customWidth="1"/>
    <col min="1018" max="1018" width="50" style="2" customWidth="1"/>
    <col min="1019" max="1019" width="17.28515625" style="2" bestFit="1" customWidth="1"/>
    <col min="1020" max="1020" width="23.28515625" style="2" bestFit="1" customWidth="1"/>
    <col min="1021" max="1021" width="19" style="2" bestFit="1" customWidth="1"/>
    <col min="1022" max="1265" width="6.85546875" style="2"/>
    <col min="1266" max="1266" width="16.5703125" style="2" customWidth="1"/>
    <col min="1267" max="1267" width="50.140625" style="2" customWidth="1"/>
    <col min="1268" max="1268" width="18" style="2" customWidth="1"/>
    <col min="1269" max="1270" width="23.7109375" style="2" customWidth="1"/>
    <col min="1271" max="1271" width="35.7109375" style="2" customWidth="1"/>
    <col min="1272" max="1272" width="29.28515625" style="2" bestFit="1" customWidth="1"/>
    <col min="1273" max="1273" width="23.85546875" style="2" customWidth="1"/>
    <col min="1274" max="1274" width="50" style="2" customWidth="1"/>
    <col min="1275" max="1275" width="17.28515625" style="2" bestFit="1" customWidth="1"/>
    <col min="1276" max="1276" width="23.28515625" style="2" bestFit="1" customWidth="1"/>
    <col min="1277" max="1277" width="19" style="2" bestFit="1" customWidth="1"/>
    <col min="1278" max="1521" width="6.85546875" style="2"/>
    <col min="1522" max="1522" width="16.5703125" style="2" customWidth="1"/>
    <col min="1523" max="1523" width="50.140625" style="2" customWidth="1"/>
    <col min="1524" max="1524" width="18" style="2" customWidth="1"/>
    <col min="1525" max="1526" width="23.7109375" style="2" customWidth="1"/>
    <col min="1527" max="1527" width="35.7109375" style="2" customWidth="1"/>
    <col min="1528" max="1528" width="29.28515625" style="2" bestFit="1" customWidth="1"/>
    <col min="1529" max="1529" width="23.85546875" style="2" customWidth="1"/>
    <col min="1530" max="1530" width="50" style="2" customWidth="1"/>
    <col min="1531" max="1531" width="17.28515625" style="2" bestFit="1" customWidth="1"/>
    <col min="1532" max="1532" width="23.28515625" style="2" bestFit="1" customWidth="1"/>
    <col min="1533" max="1533" width="19" style="2" bestFit="1" customWidth="1"/>
    <col min="1534" max="1777" width="6.85546875" style="2"/>
    <col min="1778" max="1778" width="16.5703125" style="2" customWidth="1"/>
    <col min="1779" max="1779" width="50.140625" style="2" customWidth="1"/>
    <col min="1780" max="1780" width="18" style="2" customWidth="1"/>
    <col min="1781" max="1782" width="23.7109375" style="2" customWidth="1"/>
    <col min="1783" max="1783" width="35.7109375" style="2" customWidth="1"/>
    <col min="1784" max="1784" width="29.28515625" style="2" bestFit="1" customWidth="1"/>
    <col min="1785" max="1785" width="23.85546875" style="2" customWidth="1"/>
    <col min="1786" max="1786" width="50" style="2" customWidth="1"/>
    <col min="1787" max="1787" width="17.28515625" style="2" bestFit="1" customWidth="1"/>
    <col min="1788" max="1788" width="23.28515625" style="2" bestFit="1" customWidth="1"/>
    <col min="1789" max="1789" width="19" style="2" bestFit="1" customWidth="1"/>
    <col min="1790" max="2033" width="6.85546875" style="2"/>
    <col min="2034" max="2034" width="16.5703125" style="2" customWidth="1"/>
    <col min="2035" max="2035" width="50.140625" style="2" customWidth="1"/>
    <col min="2036" max="2036" width="18" style="2" customWidth="1"/>
    <col min="2037" max="2038" width="23.7109375" style="2" customWidth="1"/>
    <col min="2039" max="2039" width="35.7109375" style="2" customWidth="1"/>
    <col min="2040" max="2040" width="29.28515625" style="2" bestFit="1" customWidth="1"/>
    <col min="2041" max="2041" width="23.85546875" style="2" customWidth="1"/>
    <col min="2042" max="2042" width="50" style="2" customWidth="1"/>
    <col min="2043" max="2043" width="17.28515625" style="2" bestFit="1" customWidth="1"/>
    <col min="2044" max="2044" width="23.28515625" style="2" bestFit="1" customWidth="1"/>
    <col min="2045" max="2045" width="19" style="2" bestFit="1" customWidth="1"/>
    <col min="2046" max="2289" width="6.85546875" style="2"/>
    <col min="2290" max="2290" width="16.5703125" style="2" customWidth="1"/>
    <col min="2291" max="2291" width="50.140625" style="2" customWidth="1"/>
    <col min="2292" max="2292" width="18" style="2" customWidth="1"/>
    <col min="2293" max="2294" width="23.7109375" style="2" customWidth="1"/>
    <col min="2295" max="2295" width="35.7109375" style="2" customWidth="1"/>
    <col min="2296" max="2296" width="29.28515625" style="2" bestFit="1" customWidth="1"/>
    <col min="2297" max="2297" width="23.85546875" style="2" customWidth="1"/>
    <col min="2298" max="2298" width="50" style="2" customWidth="1"/>
    <col min="2299" max="2299" width="17.28515625" style="2" bestFit="1" customWidth="1"/>
    <col min="2300" max="2300" width="23.28515625" style="2" bestFit="1" customWidth="1"/>
    <col min="2301" max="2301" width="19" style="2" bestFit="1" customWidth="1"/>
    <col min="2302" max="2545" width="6.85546875" style="2"/>
    <col min="2546" max="2546" width="16.5703125" style="2" customWidth="1"/>
    <col min="2547" max="2547" width="50.140625" style="2" customWidth="1"/>
    <col min="2548" max="2548" width="18" style="2" customWidth="1"/>
    <col min="2549" max="2550" width="23.7109375" style="2" customWidth="1"/>
    <col min="2551" max="2551" width="35.7109375" style="2" customWidth="1"/>
    <col min="2552" max="2552" width="29.28515625" style="2" bestFit="1" customWidth="1"/>
    <col min="2553" max="2553" width="23.85546875" style="2" customWidth="1"/>
    <col min="2554" max="2554" width="50" style="2" customWidth="1"/>
    <col min="2555" max="2555" width="17.28515625" style="2" bestFit="1" customWidth="1"/>
    <col min="2556" max="2556" width="23.28515625" style="2" bestFit="1" customWidth="1"/>
    <col min="2557" max="2557" width="19" style="2" bestFit="1" customWidth="1"/>
    <col min="2558" max="2801" width="6.85546875" style="2"/>
    <col min="2802" max="2802" width="16.5703125" style="2" customWidth="1"/>
    <col min="2803" max="2803" width="50.140625" style="2" customWidth="1"/>
    <col min="2804" max="2804" width="18" style="2" customWidth="1"/>
    <col min="2805" max="2806" width="23.7109375" style="2" customWidth="1"/>
    <col min="2807" max="2807" width="35.7109375" style="2" customWidth="1"/>
    <col min="2808" max="2808" width="29.28515625" style="2" bestFit="1" customWidth="1"/>
    <col min="2809" max="2809" width="23.85546875" style="2" customWidth="1"/>
    <col min="2810" max="2810" width="50" style="2" customWidth="1"/>
    <col min="2811" max="2811" width="17.28515625" style="2" bestFit="1" customWidth="1"/>
    <col min="2812" max="2812" width="23.28515625" style="2" bestFit="1" customWidth="1"/>
    <col min="2813" max="2813" width="19" style="2" bestFit="1" customWidth="1"/>
    <col min="2814" max="3057" width="6.85546875" style="2"/>
    <col min="3058" max="3058" width="16.5703125" style="2" customWidth="1"/>
    <col min="3059" max="3059" width="50.140625" style="2" customWidth="1"/>
    <col min="3060" max="3060" width="18" style="2" customWidth="1"/>
    <col min="3061" max="3062" width="23.7109375" style="2" customWidth="1"/>
    <col min="3063" max="3063" width="35.7109375" style="2" customWidth="1"/>
    <col min="3064" max="3064" width="29.28515625" style="2" bestFit="1" customWidth="1"/>
    <col min="3065" max="3065" width="23.85546875" style="2" customWidth="1"/>
    <col min="3066" max="3066" width="50" style="2" customWidth="1"/>
    <col min="3067" max="3067" width="17.28515625" style="2" bestFit="1" customWidth="1"/>
    <col min="3068" max="3068" width="23.28515625" style="2" bestFit="1" customWidth="1"/>
    <col min="3069" max="3069" width="19" style="2" bestFit="1" customWidth="1"/>
    <col min="3070" max="3313" width="6.85546875" style="2"/>
    <col min="3314" max="3314" width="16.5703125" style="2" customWidth="1"/>
    <col min="3315" max="3315" width="50.140625" style="2" customWidth="1"/>
    <col min="3316" max="3316" width="18" style="2" customWidth="1"/>
    <col min="3317" max="3318" width="23.7109375" style="2" customWidth="1"/>
    <col min="3319" max="3319" width="35.7109375" style="2" customWidth="1"/>
    <col min="3320" max="3320" width="29.28515625" style="2" bestFit="1" customWidth="1"/>
    <col min="3321" max="3321" width="23.85546875" style="2" customWidth="1"/>
    <col min="3322" max="3322" width="50" style="2" customWidth="1"/>
    <col min="3323" max="3323" width="17.28515625" style="2" bestFit="1" customWidth="1"/>
    <col min="3324" max="3324" width="23.28515625" style="2" bestFit="1" customWidth="1"/>
    <col min="3325" max="3325" width="19" style="2" bestFit="1" customWidth="1"/>
    <col min="3326" max="3569" width="6.85546875" style="2"/>
    <col min="3570" max="3570" width="16.5703125" style="2" customWidth="1"/>
    <col min="3571" max="3571" width="50.140625" style="2" customWidth="1"/>
    <col min="3572" max="3572" width="18" style="2" customWidth="1"/>
    <col min="3573" max="3574" width="23.7109375" style="2" customWidth="1"/>
    <col min="3575" max="3575" width="35.7109375" style="2" customWidth="1"/>
    <col min="3576" max="3576" width="29.28515625" style="2" bestFit="1" customWidth="1"/>
    <col min="3577" max="3577" width="23.85546875" style="2" customWidth="1"/>
    <col min="3578" max="3578" width="50" style="2" customWidth="1"/>
    <col min="3579" max="3579" width="17.28515625" style="2" bestFit="1" customWidth="1"/>
    <col min="3580" max="3580" width="23.28515625" style="2" bestFit="1" customWidth="1"/>
    <col min="3581" max="3581" width="19" style="2" bestFit="1" customWidth="1"/>
    <col min="3582" max="3825" width="6.85546875" style="2"/>
    <col min="3826" max="3826" width="16.5703125" style="2" customWidth="1"/>
    <col min="3827" max="3827" width="50.140625" style="2" customWidth="1"/>
    <col min="3828" max="3828" width="18" style="2" customWidth="1"/>
    <col min="3829" max="3830" width="23.7109375" style="2" customWidth="1"/>
    <col min="3831" max="3831" width="35.7109375" style="2" customWidth="1"/>
    <col min="3832" max="3832" width="29.28515625" style="2" bestFit="1" customWidth="1"/>
    <col min="3833" max="3833" width="23.85546875" style="2" customWidth="1"/>
    <col min="3834" max="3834" width="50" style="2" customWidth="1"/>
    <col min="3835" max="3835" width="17.28515625" style="2" bestFit="1" customWidth="1"/>
    <col min="3836" max="3836" width="23.28515625" style="2" bestFit="1" customWidth="1"/>
    <col min="3837" max="3837" width="19" style="2" bestFit="1" customWidth="1"/>
    <col min="3838" max="4081" width="6.85546875" style="2"/>
    <col min="4082" max="4082" width="16.5703125" style="2" customWidth="1"/>
    <col min="4083" max="4083" width="50.140625" style="2" customWidth="1"/>
    <col min="4084" max="4084" width="18" style="2" customWidth="1"/>
    <col min="4085" max="4086" width="23.7109375" style="2" customWidth="1"/>
    <col min="4087" max="4087" width="35.7109375" style="2" customWidth="1"/>
    <col min="4088" max="4088" width="29.28515625" style="2" bestFit="1" customWidth="1"/>
    <col min="4089" max="4089" width="23.85546875" style="2" customWidth="1"/>
    <col min="4090" max="4090" width="50" style="2" customWidth="1"/>
    <col min="4091" max="4091" width="17.28515625" style="2" bestFit="1" customWidth="1"/>
    <col min="4092" max="4092" width="23.28515625" style="2" bestFit="1" customWidth="1"/>
    <col min="4093" max="4093" width="19" style="2" bestFit="1" customWidth="1"/>
    <col min="4094" max="4337" width="6.85546875" style="2"/>
    <col min="4338" max="4338" width="16.5703125" style="2" customWidth="1"/>
    <col min="4339" max="4339" width="50.140625" style="2" customWidth="1"/>
    <col min="4340" max="4340" width="18" style="2" customWidth="1"/>
    <col min="4341" max="4342" width="23.7109375" style="2" customWidth="1"/>
    <col min="4343" max="4343" width="35.7109375" style="2" customWidth="1"/>
    <col min="4344" max="4344" width="29.28515625" style="2" bestFit="1" customWidth="1"/>
    <col min="4345" max="4345" width="23.85546875" style="2" customWidth="1"/>
    <col min="4346" max="4346" width="50" style="2" customWidth="1"/>
    <col min="4347" max="4347" width="17.28515625" style="2" bestFit="1" customWidth="1"/>
    <col min="4348" max="4348" width="23.28515625" style="2" bestFit="1" customWidth="1"/>
    <col min="4349" max="4349" width="19" style="2" bestFit="1" customWidth="1"/>
    <col min="4350" max="4593" width="6.85546875" style="2"/>
    <col min="4594" max="4594" width="16.5703125" style="2" customWidth="1"/>
    <col min="4595" max="4595" width="50.140625" style="2" customWidth="1"/>
    <col min="4596" max="4596" width="18" style="2" customWidth="1"/>
    <col min="4597" max="4598" width="23.7109375" style="2" customWidth="1"/>
    <col min="4599" max="4599" width="35.7109375" style="2" customWidth="1"/>
    <col min="4600" max="4600" width="29.28515625" style="2" bestFit="1" customWidth="1"/>
    <col min="4601" max="4601" width="23.85546875" style="2" customWidth="1"/>
    <col min="4602" max="4602" width="50" style="2" customWidth="1"/>
    <col min="4603" max="4603" width="17.28515625" style="2" bestFit="1" customWidth="1"/>
    <col min="4604" max="4604" width="23.28515625" style="2" bestFit="1" customWidth="1"/>
    <col min="4605" max="4605" width="19" style="2" bestFit="1" customWidth="1"/>
    <col min="4606" max="4849" width="6.85546875" style="2"/>
    <col min="4850" max="4850" width="16.5703125" style="2" customWidth="1"/>
    <col min="4851" max="4851" width="50.140625" style="2" customWidth="1"/>
    <col min="4852" max="4852" width="18" style="2" customWidth="1"/>
    <col min="4853" max="4854" width="23.7109375" style="2" customWidth="1"/>
    <col min="4855" max="4855" width="35.7109375" style="2" customWidth="1"/>
    <col min="4856" max="4856" width="29.28515625" style="2" bestFit="1" customWidth="1"/>
    <col min="4857" max="4857" width="23.85546875" style="2" customWidth="1"/>
    <col min="4858" max="4858" width="50" style="2" customWidth="1"/>
    <col min="4859" max="4859" width="17.28515625" style="2" bestFit="1" customWidth="1"/>
    <col min="4860" max="4860" width="23.28515625" style="2" bestFit="1" customWidth="1"/>
    <col min="4861" max="4861" width="19" style="2" bestFit="1" customWidth="1"/>
    <col min="4862" max="5105" width="6.85546875" style="2"/>
    <col min="5106" max="5106" width="16.5703125" style="2" customWidth="1"/>
    <col min="5107" max="5107" width="50.140625" style="2" customWidth="1"/>
    <col min="5108" max="5108" width="18" style="2" customWidth="1"/>
    <col min="5109" max="5110" width="23.7109375" style="2" customWidth="1"/>
    <col min="5111" max="5111" width="35.7109375" style="2" customWidth="1"/>
    <col min="5112" max="5112" width="29.28515625" style="2" bestFit="1" customWidth="1"/>
    <col min="5113" max="5113" width="23.85546875" style="2" customWidth="1"/>
    <col min="5114" max="5114" width="50" style="2" customWidth="1"/>
    <col min="5115" max="5115" width="17.28515625" style="2" bestFit="1" customWidth="1"/>
    <col min="5116" max="5116" width="23.28515625" style="2" bestFit="1" customWidth="1"/>
    <col min="5117" max="5117" width="19" style="2" bestFit="1" customWidth="1"/>
    <col min="5118" max="5361" width="6.85546875" style="2"/>
    <col min="5362" max="5362" width="16.5703125" style="2" customWidth="1"/>
    <col min="5363" max="5363" width="50.140625" style="2" customWidth="1"/>
    <col min="5364" max="5364" width="18" style="2" customWidth="1"/>
    <col min="5365" max="5366" width="23.7109375" style="2" customWidth="1"/>
    <col min="5367" max="5367" width="35.7109375" style="2" customWidth="1"/>
    <col min="5368" max="5368" width="29.28515625" style="2" bestFit="1" customWidth="1"/>
    <col min="5369" max="5369" width="23.85546875" style="2" customWidth="1"/>
    <col min="5370" max="5370" width="50" style="2" customWidth="1"/>
    <col min="5371" max="5371" width="17.28515625" style="2" bestFit="1" customWidth="1"/>
    <col min="5372" max="5372" width="23.28515625" style="2" bestFit="1" customWidth="1"/>
    <col min="5373" max="5373" width="19" style="2" bestFit="1" customWidth="1"/>
    <col min="5374" max="5617" width="6.85546875" style="2"/>
    <col min="5618" max="5618" width="16.5703125" style="2" customWidth="1"/>
    <col min="5619" max="5619" width="50.140625" style="2" customWidth="1"/>
    <col min="5620" max="5620" width="18" style="2" customWidth="1"/>
    <col min="5621" max="5622" width="23.7109375" style="2" customWidth="1"/>
    <col min="5623" max="5623" width="35.7109375" style="2" customWidth="1"/>
    <col min="5624" max="5624" width="29.28515625" style="2" bestFit="1" customWidth="1"/>
    <col min="5625" max="5625" width="23.85546875" style="2" customWidth="1"/>
    <col min="5626" max="5626" width="50" style="2" customWidth="1"/>
    <col min="5627" max="5627" width="17.28515625" style="2" bestFit="1" customWidth="1"/>
    <col min="5628" max="5628" width="23.28515625" style="2" bestFit="1" customWidth="1"/>
    <col min="5629" max="5629" width="19" style="2" bestFit="1" customWidth="1"/>
    <col min="5630" max="5873" width="6.85546875" style="2"/>
    <col min="5874" max="5874" width="16.5703125" style="2" customWidth="1"/>
    <col min="5875" max="5875" width="50.140625" style="2" customWidth="1"/>
    <col min="5876" max="5876" width="18" style="2" customWidth="1"/>
    <col min="5877" max="5878" width="23.7109375" style="2" customWidth="1"/>
    <col min="5879" max="5879" width="35.7109375" style="2" customWidth="1"/>
    <col min="5880" max="5880" width="29.28515625" style="2" bestFit="1" customWidth="1"/>
    <col min="5881" max="5881" width="23.85546875" style="2" customWidth="1"/>
    <col min="5882" max="5882" width="50" style="2" customWidth="1"/>
    <col min="5883" max="5883" width="17.28515625" style="2" bestFit="1" customWidth="1"/>
    <col min="5884" max="5884" width="23.28515625" style="2" bestFit="1" customWidth="1"/>
    <col min="5885" max="5885" width="19" style="2" bestFit="1" customWidth="1"/>
    <col min="5886" max="6129" width="6.85546875" style="2"/>
    <col min="6130" max="6130" width="16.5703125" style="2" customWidth="1"/>
    <col min="6131" max="6131" width="50.140625" style="2" customWidth="1"/>
    <col min="6132" max="6132" width="18" style="2" customWidth="1"/>
    <col min="6133" max="6134" width="23.7109375" style="2" customWidth="1"/>
    <col min="6135" max="6135" width="35.7109375" style="2" customWidth="1"/>
    <col min="6136" max="6136" width="29.28515625" style="2" bestFit="1" customWidth="1"/>
    <col min="6137" max="6137" width="23.85546875" style="2" customWidth="1"/>
    <col min="6138" max="6138" width="50" style="2" customWidth="1"/>
    <col min="6139" max="6139" width="17.28515625" style="2" bestFit="1" customWidth="1"/>
    <col min="6140" max="6140" width="23.28515625" style="2" bestFit="1" customWidth="1"/>
    <col min="6141" max="6141" width="19" style="2" bestFit="1" customWidth="1"/>
    <col min="6142" max="6385" width="6.85546875" style="2"/>
    <col min="6386" max="6386" width="16.5703125" style="2" customWidth="1"/>
    <col min="6387" max="6387" width="50.140625" style="2" customWidth="1"/>
    <col min="6388" max="6388" width="18" style="2" customWidth="1"/>
    <col min="6389" max="6390" width="23.7109375" style="2" customWidth="1"/>
    <col min="6391" max="6391" width="35.7109375" style="2" customWidth="1"/>
    <col min="6392" max="6392" width="29.28515625" style="2" bestFit="1" customWidth="1"/>
    <col min="6393" max="6393" width="23.85546875" style="2" customWidth="1"/>
    <col min="6394" max="6394" width="50" style="2" customWidth="1"/>
    <col min="6395" max="6395" width="17.28515625" style="2" bestFit="1" customWidth="1"/>
    <col min="6396" max="6396" width="23.28515625" style="2" bestFit="1" customWidth="1"/>
    <col min="6397" max="6397" width="19" style="2" bestFit="1" customWidth="1"/>
    <col min="6398" max="6641" width="6.85546875" style="2"/>
    <col min="6642" max="6642" width="16.5703125" style="2" customWidth="1"/>
    <col min="6643" max="6643" width="50.140625" style="2" customWidth="1"/>
    <col min="6644" max="6644" width="18" style="2" customWidth="1"/>
    <col min="6645" max="6646" width="23.7109375" style="2" customWidth="1"/>
    <col min="6647" max="6647" width="35.7109375" style="2" customWidth="1"/>
    <col min="6648" max="6648" width="29.28515625" style="2" bestFit="1" customWidth="1"/>
    <col min="6649" max="6649" width="23.85546875" style="2" customWidth="1"/>
    <col min="6650" max="6650" width="50" style="2" customWidth="1"/>
    <col min="6651" max="6651" width="17.28515625" style="2" bestFit="1" customWidth="1"/>
    <col min="6652" max="6652" width="23.28515625" style="2" bestFit="1" customWidth="1"/>
    <col min="6653" max="6653" width="19" style="2" bestFit="1" customWidth="1"/>
    <col min="6654" max="6897" width="6.85546875" style="2"/>
    <col min="6898" max="6898" width="16.5703125" style="2" customWidth="1"/>
    <col min="6899" max="6899" width="50.140625" style="2" customWidth="1"/>
    <col min="6900" max="6900" width="18" style="2" customWidth="1"/>
    <col min="6901" max="6902" width="23.7109375" style="2" customWidth="1"/>
    <col min="6903" max="6903" width="35.7109375" style="2" customWidth="1"/>
    <col min="6904" max="6904" width="29.28515625" style="2" bestFit="1" customWidth="1"/>
    <col min="6905" max="6905" width="23.85546875" style="2" customWidth="1"/>
    <col min="6906" max="6906" width="50" style="2" customWidth="1"/>
    <col min="6907" max="6907" width="17.28515625" style="2" bestFit="1" customWidth="1"/>
    <col min="6908" max="6908" width="23.28515625" style="2" bestFit="1" customWidth="1"/>
    <col min="6909" max="6909" width="19" style="2" bestFit="1" customWidth="1"/>
    <col min="6910" max="7153" width="6.85546875" style="2"/>
    <col min="7154" max="7154" width="16.5703125" style="2" customWidth="1"/>
    <col min="7155" max="7155" width="50.140625" style="2" customWidth="1"/>
    <col min="7156" max="7156" width="18" style="2" customWidth="1"/>
    <col min="7157" max="7158" width="23.7109375" style="2" customWidth="1"/>
    <col min="7159" max="7159" width="35.7109375" style="2" customWidth="1"/>
    <col min="7160" max="7160" width="29.28515625" style="2" bestFit="1" customWidth="1"/>
    <col min="7161" max="7161" width="23.85546875" style="2" customWidth="1"/>
    <col min="7162" max="7162" width="50" style="2" customWidth="1"/>
    <col min="7163" max="7163" width="17.28515625" style="2" bestFit="1" customWidth="1"/>
    <col min="7164" max="7164" width="23.28515625" style="2" bestFit="1" customWidth="1"/>
    <col min="7165" max="7165" width="19" style="2" bestFit="1" customWidth="1"/>
    <col min="7166" max="7409" width="6.85546875" style="2"/>
    <col min="7410" max="7410" width="16.5703125" style="2" customWidth="1"/>
    <col min="7411" max="7411" width="50.140625" style="2" customWidth="1"/>
    <col min="7412" max="7412" width="18" style="2" customWidth="1"/>
    <col min="7413" max="7414" width="23.7109375" style="2" customWidth="1"/>
    <col min="7415" max="7415" width="35.7109375" style="2" customWidth="1"/>
    <col min="7416" max="7416" width="29.28515625" style="2" bestFit="1" customWidth="1"/>
    <col min="7417" max="7417" width="23.85546875" style="2" customWidth="1"/>
    <col min="7418" max="7418" width="50" style="2" customWidth="1"/>
    <col min="7419" max="7419" width="17.28515625" style="2" bestFit="1" customWidth="1"/>
    <col min="7420" max="7420" width="23.28515625" style="2" bestFit="1" customWidth="1"/>
    <col min="7421" max="7421" width="19" style="2" bestFit="1" customWidth="1"/>
    <col min="7422" max="7665" width="6.85546875" style="2"/>
    <col min="7666" max="7666" width="16.5703125" style="2" customWidth="1"/>
    <col min="7667" max="7667" width="50.140625" style="2" customWidth="1"/>
    <col min="7668" max="7668" width="18" style="2" customWidth="1"/>
    <col min="7669" max="7670" width="23.7109375" style="2" customWidth="1"/>
    <col min="7671" max="7671" width="35.7109375" style="2" customWidth="1"/>
    <col min="7672" max="7672" width="29.28515625" style="2" bestFit="1" customWidth="1"/>
    <col min="7673" max="7673" width="23.85546875" style="2" customWidth="1"/>
    <col min="7674" max="7674" width="50" style="2" customWidth="1"/>
    <col min="7675" max="7675" width="17.28515625" style="2" bestFit="1" customWidth="1"/>
    <col min="7676" max="7676" width="23.28515625" style="2" bestFit="1" customWidth="1"/>
    <col min="7677" max="7677" width="19" style="2" bestFit="1" customWidth="1"/>
    <col min="7678" max="7921" width="6.85546875" style="2"/>
    <col min="7922" max="7922" width="16.5703125" style="2" customWidth="1"/>
    <col min="7923" max="7923" width="50.140625" style="2" customWidth="1"/>
    <col min="7924" max="7924" width="18" style="2" customWidth="1"/>
    <col min="7925" max="7926" width="23.7109375" style="2" customWidth="1"/>
    <col min="7927" max="7927" width="35.7109375" style="2" customWidth="1"/>
    <col min="7928" max="7928" width="29.28515625" style="2" bestFit="1" customWidth="1"/>
    <col min="7929" max="7929" width="23.85546875" style="2" customWidth="1"/>
    <col min="7930" max="7930" width="50" style="2" customWidth="1"/>
    <col min="7931" max="7931" width="17.28515625" style="2" bestFit="1" customWidth="1"/>
    <col min="7932" max="7932" width="23.28515625" style="2" bestFit="1" customWidth="1"/>
    <col min="7933" max="7933" width="19" style="2" bestFit="1" customWidth="1"/>
    <col min="7934" max="8177" width="6.85546875" style="2"/>
    <col min="8178" max="8178" width="16.5703125" style="2" customWidth="1"/>
    <col min="8179" max="8179" width="50.140625" style="2" customWidth="1"/>
    <col min="8180" max="8180" width="18" style="2" customWidth="1"/>
    <col min="8181" max="8182" width="23.7109375" style="2" customWidth="1"/>
    <col min="8183" max="8183" width="35.7109375" style="2" customWidth="1"/>
    <col min="8184" max="8184" width="29.28515625" style="2" bestFit="1" customWidth="1"/>
    <col min="8185" max="8185" width="23.85546875" style="2" customWidth="1"/>
    <col min="8186" max="8186" width="50" style="2" customWidth="1"/>
    <col min="8187" max="8187" width="17.28515625" style="2" bestFit="1" customWidth="1"/>
    <col min="8188" max="8188" width="23.28515625" style="2" bestFit="1" customWidth="1"/>
    <col min="8189" max="8189" width="19" style="2" bestFit="1" customWidth="1"/>
    <col min="8190" max="8433" width="6.85546875" style="2"/>
    <col min="8434" max="8434" width="16.5703125" style="2" customWidth="1"/>
    <col min="8435" max="8435" width="50.140625" style="2" customWidth="1"/>
    <col min="8436" max="8436" width="18" style="2" customWidth="1"/>
    <col min="8437" max="8438" width="23.7109375" style="2" customWidth="1"/>
    <col min="8439" max="8439" width="35.7109375" style="2" customWidth="1"/>
    <col min="8440" max="8440" width="29.28515625" style="2" bestFit="1" customWidth="1"/>
    <col min="8441" max="8441" width="23.85546875" style="2" customWidth="1"/>
    <col min="8442" max="8442" width="50" style="2" customWidth="1"/>
    <col min="8443" max="8443" width="17.28515625" style="2" bestFit="1" customWidth="1"/>
    <col min="8444" max="8444" width="23.28515625" style="2" bestFit="1" customWidth="1"/>
    <col min="8445" max="8445" width="19" style="2" bestFit="1" customWidth="1"/>
    <col min="8446" max="8689" width="6.85546875" style="2"/>
    <col min="8690" max="8690" width="16.5703125" style="2" customWidth="1"/>
    <col min="8691" max="8691" width="50.140625" style="2" customWidth="1"/>
    <col min="8692" max="8692" width="18" style="2" customWidth="1"/>
    <col min="8693" max="8694" width="23.7109375" style="2" customWidth="1"/>
    <col min="8695" max="8695" width="35.7109375" style="2" customWidth="1"/>
    <col min="8696" max="8696" width="29.28515625" style="2" bestFit="1" customWidth="1"/>
    <col min="8697" max="8697" width="23.85546875" style="2" customWidth="1"/>
    <col min="8698" max="8698" width="50" style="2" customWidth="1"/>
    <col min="8699" max="8699" width="17.28515625" style="2" bestFit="1" customWidth="1"/>
    <col min="8700" max="8700" width="23.28515625" style="2" bestFit="1" customWidth="1"/>
    <col min="8701" max="8701" width="19" style="2" bestFit="1" customWidth="1"/>
    <col min="8702" max="8945" width="6.85546875" style="2"/>
    <col min="8946" max="8946" width="16.5703125" style="2" customWidth="1"/>
    <col min="8947" max="8947" width="50.140625" style="2" customWidth="1"/>
    <col min="8948" max="8948" width="18" style="2" customWidth="1"/>
    <col min="8949" max="8950" width="23.7109375" style="2" customWidth="1"/>
    <col min="8951" max="8951" width="35.7109375" style="2" customWidth="1"/>
    <col min="8952" max="8952" width="29.28515625" style="2" bestFit="1" customWidth="1"/>
    <col min="8953" max="8953" width="23.85546875" style="2" customWidth="1"/>
    <col min="8954" max="8954" width="50" style="2" customWidth="1"/>
    <col min="8955" max="8955" width="17.28515625" style="2" bestFit="1" customWidth="1"/>
    <col min="8956" max="8956" width="23.28515625" style="2" bestFit="1" customWidth="1"/>
    <col min="8957" max="8957" width="19" style="2" bestFit="1" customWidth="1"/>
    <col min="8958" max="9201" width="6.85546875" style="2"/>
    <col min="9202" max="9202" width="16.5703125" style="2" customWidth="1"/>
    <col min="9203" max="9203" width="50.140625" style="2" customWidth="1"/>
    <col min="9204" max="9204" width="18" style="2" customWidth="1"/>
    <col min="9205" max="9206" width="23.7109375" style="2" customWidth="1"/>
    <col min="9207" max="9207" width="35.7109375" style="2" customWidth="1"/>
    <col min="9208" max="9208" width="29.28515625" style="2" bestFit="1" customWidth="1"/>
    <col min="9209" max="9209" width="23.85546875" style="2" customWidth="1"/>
    <col min="9210" max="9210" width="50" style="2" customWidth="1"/>
    <col min="9211" max="9211" width="17.28515625" style="2" bestFit="1" customWidth="1"/>
    <col min="9212" max="9212" width="23.28515625" style="2" bestFit="1" customWidth="1"/>
    <col min="9213" max="9213" width="19" style="2" bestFit="1" customWidth="1"/>
    <col min="9214" max="9457" width="6.85546875" style="2"/>
    <col min="9458" max="9458" width="16.5703125" style="2" customWidth="1"/>
    <col min="9459" max="9459" width="50.140625" style="2" customWidth="1"/>
    <col min="9460" max="9460" width="18" style="2" customWidth="1"/>
    <col min="9461" max="9462" width="23.7109375" style="2" customWidth="1"/>
    <col min="9463" max="9463" width="35.7109375" style="2" customWidth="1"/>
    <col min="9464" max="9464" width="29.28515625" style="2" bestFit="1" customWidth="1"/>
    <col min="9465" max="9465" width="23.85546875" style="2" customWidth="1"/>
    <col min="9466" max="9466" width="50" style="2" customWidth="1"/>
    <col min="9467" max="9467" width="17.28515625" style="2" bestFit="1" customWidth="1"/>
    <col min="9468" max="9468" width="23.28515625" style="2" bestFit="1" customWidth="1"/>
    <col min="9469" max="9469" width="19" style="2" bestFit="1" customWidth="1"/>
    <col min="9470" max="9713" width="6.85546875" style="2"/>
    <col min="9714" max="9714" width="16.5703125" style="2" customWidth="1"/>
    <col min="9715" max="9715" width="50.140625" style="2" customWidth="1"/>
    <col min="9716" max="9716" width="18" style="2" customWidth="1"/>
    <col min="9717" max="9718" width="23.7109375" style="2" customWidth="1"/>
    <col min="9719" max="9719" width="35.7109375" style="2" customWidth="1"/>
    <col min="9720" max="9720" width="29.28515625" style="2" bestFit="1" customWidth="1"/>
    <col min="9721" max="9721" width="23.85546875" style="2" customWidth="1"/>
    <col min="9722" max="9722" width="50" style="2" customWidth="1"/>
    <col min="9723" max="9723" width="17.28515625" style="2" bestFit="1" customWidth="1"/>
    <col min="9724" max="9724" width="23.28515625" style="2" bestFit="1" customWidth="1"/>
    <col min="9725" max="9725" width="19" style="2" bestFit="1" customWidth="1"/>
    <col min="9726" max="9969" width="6.85546875" style="2"/>
    <col min="9970" max="9970" width="16.5703125" style="2" customWidth="1"/>
    <col min="9971" max="9971" width="50.140625" style="2" customWidth="1"/>
    <col min="9972" max="9972" width="18" style="2" customWidth="1"/>
    <col min="9973" max="9974" width="23.7109375" style="2" customWidth="1"/>
    <col min="9975" max="9975" width="35.7109375" style="2" customWidth="1"/>
    <col min="9976" max="9976" width="29.28515625" style="2" bestFit="1" customWidth="1"/>
    <col min="9977" max="9977" width="23.85546875" style="2" customWidth="1"/>
    <col min="9978" max="9978" width="50" style="2" customWidth="1"/>
    <col min="9979" max="9979" width="17.28515625" style="2" bestFit="1" customWidth="1"/>
    <col min="9980" max="9980" width="23.28515625" style="2" bestFit="1" customWidth="1"/>
    <col min="9981" max="9981" width="19" style="2" bestFit="1" customWidth="1"/>
    <col min="9982" max="10225" width="6.85546875" style="2"/>
    <col min="10226" max="10226" width="16.5703125" style="2" customWidth="1"/>
    <col min="10227" max="10227" width="50.140625" style="2" customWidth="1"/>
    <col min="10228" max="10228" width="18" style="2" customWidth="1"/>
    <col min="10229" max="10230" width="23.7109375" style="2" customWidth="1"/>
    <col min="10231" max="10231" width="35.7109375" style="2" customWidth="1"/>
    <col min="10232" max="10232" width="29.28515625" style="2" bestFit="1" customWidth="1"/>
    <col min="10233" max="10233" width="23.85546875" style="2" customWidth="1"/>
    <col min="10234" max="10234" width="50" style="2" customWidth="1"/>
    <col min="10235" max="10235" width="17.28515625" style="2" bestFit="1" customWidth="1"/>
    <col min="10236" max="10236" width="23.28515625" style="2" bestFit="1" customWidth="1"/>
    <col min="10237" max="10237" width="19" style="2" bestFit="1" customWidth="1"/>
    <col min="10238" max="10481" width="6.85546875" style="2"/>
    <col min="10482" max="10482" width="16.5703125" style="2" customWidth="1"/>
    <col min="10483" max="10483" width="50.140625" style="2" customWidth="1"/>
    <col min="10484" max="10484" width="18" style="2" customWidth="1"/>
    <col min="10485" max="10486" width="23.7109375" style="2" customWidth="1"/>
    <col min="10487" max="10487" width="35.7109375" style="2" customWidth="1"/>
    <col min="10488" max="10488" width="29.28515625" style="2" bestFit="1" customWidth="1"/>
    <col min="10489" max="10489" width="23.85546875" style="2" customWidth="1"/>
    <col min="10490" max="10490" width="50" style="2" customWidth="1"/>
    <col min="10491" max="10491" width="17.28515625" style="2" bestFit="1" customWidth="1"/>
    <col min="10492" max="10492" width="23.28515625" style="2" bestFit="1" customWidth="1"/>
    <col min="10493" max="10493" width="19" style="2" bestFit="1" customWidth="1"/>
    <col min="10494" max="10737" width="6.85546875" style="2"/>
    <col min="10738" max="10738" width="16.5703125" style="2" customWidth="1"/>
    <col min="10739" max="10739" width="50.140625" style="2" customWidth="1"/>
    <col min="10740" max="10740" width="18" style="2" customWidth="1"/>
    <col min="10741" max="10742" width="23.7109375" style="2" customWidth="1"/>
    <col min="10743" max="10743" width="35.7109375" style="2" customWidth="1"/>
    <col min="10744" max="10744" width="29.28515625" style="2" bestFit="1" customWidth="1"/>
    <col min="10745" max="10745" width="23.85546875" style="2" customWidth="1"/>
    <col min="10746" max="10746" width="50" style="2" customWidth="1"/>
    <col min="10747" max="10747" width="17.28515625" style="2" bestFit="1" customWidth="1"/>
    <col min="10748" max="10748" width="23.28515625" style="2" bestFit="1" customWidth="1"/>
    <col min="10749" max="10749" width="19" style="2" bestFit="1" customWidth="1"/>
    <col min="10750" max="10993" width="6.85546875" style="2"/>
    <col min="10994" max="10994" width="16.5703125" style="2" customWidth="1"/>
    <col min="10995" max="10995" width="50.140625" style="2" customWidth="1"/>
    <col min="10996" max="10996" width="18" style="2" customWidth="1"/>
    <col min="10997" max="10998" width="23.7109375" style="2" customWidth="1"/>
    <col min="10999" max="10999" width="35.7109375" style="2" customWidth="1"/>
    <col min="11000" max="11000" width="29.28515625" style="2" bestFit="1" customWidth="1"/>
    <col min="11001" max="11001" width="23.85546875" style="2" customWidth="1"/>
    <col min="11002" max="11002" width="50" style="2" customWidth="1"/>
    <col min="11003" max="11003" width="17.28515625" style="2" bestFit="1" customWidth="1"/>
    <col min="11004" max="11004" width="23.28515625" style="2" bestFit="1" customWidth="1"/>
    <col min="11005" max="11005" width="19" style="2" bestFit="1" customWidth="1"/>
    <col min="11006" max="11249" width="6.85546875" style="2"/>
    <col min="11250" max="11250" width="16.5703125" style="2" customWidth="1"/>
    <col min="11251" max="11251" width="50.140625" style="2" customWidth="1"/>
    <col min="11252" max="11252" width="18" style="2" customWidth="1"/>
    <col min="11253" max="11254" width="23.7109375" style="2" customWidth="1"/>
    <col min="11255" max="11255" width="35.7109375" style="2" customWidth="1"/>
    <col min="11256" max="11256" width="29.28515625" style="2" bestFit="1" customWidth="1"/>
    <col min="11257" max="11257" width="23.85546875" style="2" customWidth="1"/>
    <col min="11258" max="11258" width="50" style="2" customWidth="1"/>
    <col min="11259" max="11259" width="17.28515625" style="2" bestFit="1" customWidth="1"/>
    <col min="11260" max="11260" width="23.28515625" style="2" bestFit="1" customWidth="1"/>
    <col min="11261" max="11261" width="19" style="2" bestFit="1" customWidth="1"/>
    <col min="11262" max="11505" width="6.85546875" style="2"/>
    <col min="11506" max="11506" width="16.5703125" style="2" customWidth="1"/>
    <col min="11507" max="11507" width="50.140625" style="2" customWidth="1"/>
    <col min="11508" max="11508" width="18" style="2" customWidth="1"/>
    <col min="11509" max="11510" width="23.7109375" style="2" customWidth="1"/>
    <col min="11511" max="11511" width="35.7109375" style="2" customWidth="1"/>
    <col min="11512" max="11512" width="29.28515625" style="2" bestFit="1" customWidth="1"/>
    <col min="11513" max="11513" width="23.85546875" style="2" customWidth="1"/>
    <col min="11514" max="11514" width="50" style="2" customWidth="1"/>
    <col min="11515" max="11515" width="17.28515625" style="2" bestFit="1" customWidth="1"/>
    <col min="11516" max="11516" width="23.28515625" style="2" bestFit="1" customWidth="1"/>
    <col min="11517" max="11517" width="19" style="2" bestFit="1" customWidth="1"/>
    <col min="11518" max="11761" width="6.85546875" style="2"/>
    <col min="11762" max="11762" width="16.5703125" style="2" customWidth="1"/>
    <col min="11763" max="11763" width="50.140625" style="2" customWidth="1"/>
    <col min="11764" max="11764" width="18" style="2" customWidth="1"/>
    <col min="11765" max="11766" width="23.7109375" style="2" customWidth="1"/>
    <col min="11767" max="11767" width="35.7109375" style="2" customWidth="1"/>
    <col min="11768" max="11768" width="29.28515625" style="2" bestFit="1" customWidth="1"/>
    <col min="11769" max="11769" width="23.85546875" style="2" customWidth="1"/>
    <col min="11770" max="11770" width="50" style="2" customWidth="1"/>
    <col min="11771" max="11771" width="17.28515625" style="2" bestFit="1" customWidth="1"/>
    <col min="11772" max="11772" width="23.28515625" style="2" bestFit="1" customWidth="1"/>
    <col min="11773" max="11773" width="19" style="2" bestFit="1" customWidth="1"/>
    <col min="11774" max="12017" width="6.85546875" style="2"/>
    <col min="12018" max="12018" width="16.5703125" style="2" customWidth="1"/>
    <col min="12019" max="12019" width="50.140625" style="2" customWidth="1"/>
    <col min="12020" max="12020" width="18" style="2" customWidth="1"/>
    <col min="12021" max="12022" width="23.7109375" style="2" customWidth="1"/>
    <col min="12023" max="12023" width="35.7109375" style="2" customWidth="1"/>
    <col min="12024" max="12024" width="29.28515625" style="2" bestFit="1" customWidth="1"/>
    <col min="12025" max="12025" width="23.85546875" style="2" customWidth="1"/>
    <col min="12026" max="12026" width="50" style="2" customWidth="1"/>
    <col min="12027" max="12027" width="17.28515625" style="2" bestFit="1" customWidth="1"/>
    <col min="12028" max="12028" width="23.28515625" style="2" bestFit="1" customWidth="1"/>
    <col min="12029" max="12029" width="19" style="2" bestFit="1" customWidth="1"/>
    <col min="12030" max="12273" width="6.85546875" style="2"/>
    <col min="12274" max="12274" width="16.5703125" style="2" customWidth="1"/>
    <col min="12275" max="12275" width="50.140625" style="2" customWidth="1"/>
    <col min="12276" max="12276" width="18" style="2" customWidth="1"/>
    <col min="12277" max="12278" width="23.7109375" style="2" customWidth="1"/>
    <col min="12279" max="12279" width="35.7109375" style="2" customWidth="1"/>
    <col min="12280" max="12280" width="29.28515625" style="2" bestFit="1" customWidth="1"/>
    <col min="12281" max="12281" width="23.85546875" style="2" customWidth="1"/>
    <col min="12282" max="12282" width="50" style="2" customWidth="1"/>
    <col min="12283" max="12283" width="17.28515625" style="2" bestFit="1" customWidth="1"/>
    <col min="12284" max="12284" width="23.28515625" style="2" bestFit="1" customWidth="1"/>
    <col min="12285" max="12285" width="19" style="2" bestFit="1" customWidth="1"/>
    <col min="12286" max="12529" width="6.85546875" style="2"/>
    <col min="12530" max="12530" width="16.5703125" style="2" customWidth="1"/>
    <col min="12531" max="12531" width="50.140625" style="2" customWidth="1"/>
    <col min="12532" max="12532" width="18" style="2" customWidth="1"/>
    <col min="12533" max="12534" width="23.7109375" style="2" customWidth="1"/>
    <col min="12535" max="12535" width="35.7109375" style="2" customWidth="1"/>
    <col min="12536" max="12536" width="29.28515625" style="2" bestFit="1" customWidth="1"/>
    <col min="12537" max="12537" width="23.85546875" style="2" customWidth="1"/>
    <col min="12538" max="12538" width="50" style="2" customWidth="1"/>
    <col min="12539" max="12539" width="17.28515625" style="2" bestFit="1" customWidth="1"/>
    <col min="12540" max="12540" width="23.28515625" style="2" bestFit="1" customWidth="1"/>
    <col min="12541" max="12541" width="19" style="2" bestFit="1" customWidth="1"/>
    <col min="12542" max="12785" width="6.85546875" style="2"/>
    <col min="12786" max="12786" width="16.5703125" style="2" customWidth="1"/>
    <col min="12787" max="12787" width="50.140625" style="2" customWidth="1"/>
    <col min="12788" max="12788" width="18" style="2" customWidth="1"/>
    <col min="12789" max="12790" width="23.7109375" style="2" customWidth="1"/>
    <col min="12791" max="12791" width="35.7109375" style="2" customWidth="1"/>
    <col min="12792" max="12792" width="29.28515625" style="2" bestFit="1" customWidth="1"/>
    <col min="12793" max="12793" width="23.85546875" style="2" customWidth="1"/>
    <col min="12794" max="12794" width="50" style="2" customWidth="1"/>
    <col min="12795" max="12795" width="17.28515625" style="2" bestFit="1" customWidth="1"/>
    <col min="12796" max="12796" width="23.28515625" style="2" bestFit="1" customWidth="1"/>
    <col min="12797" max="12797" width="19" style="2" bestFit="1" customWidth="1"/>
    <col min="12798" max="13041" width="6.85546875" style="2"/>
    <col min="13042" max="13042" width="16.5703125" style="2" customWidth="1"/>
    <col min="13043" max="13043" width="50.140625" style="2" customWidth="1"/>
    <col min="13044" max="13044" width="18" style="2" customWidth="1"/>
    <col min="13045" max="13046" width="23.7109375" style="2" customWidth="1"/>
    <col min="13047" max="13047" width="35.7109375" style="2" customWidth="1"/>
    <col min="13048" max="13048" width="29.28515625" style="2" bestFit="1" customWidth="1"/>
    <col min="13049" max="13049" width="23.85546875" style="2" customWidth="1"/>
    <col min="13050" max="13050" width="50" style="2" customWidth="1"/>
    <col min="13051" max="13051" width="17.28515625" style="2" bestFit="1" customWidth="1"/>
    <col min="13052" max="13052" width="23.28515625" style="2" bestFit="1" customWidth="1"/>
    <col min="13053" max="13053" width="19" style="2" bestFit="1" customWidth="1"/>
    <col min="13054" max="13297" width="6.85546875" style="2"/>
    <col min="13298" max="13298" width="16.5703125" style="2" customWidth="1"/>
    <col min="13299" max="13299" width="50.140625" style="2" customWidth="1"/>
    <col min="13300" max="13300" width="18" style="2" customWidth="1"/>
    <col min="13301" max="13302" width="23.7109375" style="2" customWidth="1"/>
    <col min="13303" max="13303" width="35.7109375" style="2" customWidth="1"/>
    <col min="13304" max="13304" width="29.28515625" style="2" bestFit="1" customWidth="1"/>
    <col min="13305" max="13305" width="23.85546875" style="2" customWidth="1"/>
    <col min="13306" max="13306" width="50" style="2" customWidth="1"/>
    <col min="13307" max="13307" width="17.28515625" style="2" bestFit="1" customWidth="1"/>
    <col min="13308" max="13308" width="23.28515625" style="2" bestFit="1" customWidth="1"/>
    <col min="13309" max="13309" width="19" style="2" bestFit="1" customWidth="1"/>
    <col min="13310" max="13553" width="6.85546875" style="2"/>
    <col min="13554" max="13554" width="16.5703125" style="2" customWidth="1"/>
    <col min="13555" max="13555" width="50.140625" style="2" customWidth="1"/>
    <col min="13556" max="13556" width="18" style="2" customWidth="1"/>
    <col min="13557" max="13558" width="23.7109375" style="2" customWidth="1"/>
    <col min="13559" max="13559" width="35.7109375" style="2" customWidth="1"/>
    <col min="13560" max="13560" width="29.28515625" style="2" bestFit="1" customWidth="1"/>
    <col min="13561" max="13561" width="23.85546875" style="2" customWidth="1"/>
    <col min="13562" max="13562" width="50" style="2" customWidth="1"/>
    <col min="13563" max="13563" width="17.28515625" style="2" bestFit="1" customWidth="1"/>
    <col min="13564" max="13564" width="23.28515625" style="2" bestFit="1" customWidth="1"/>
    <col min="13565" max="13565" width="19" style="2" bestFit="1" customWidth="1"/>
    <col min="13566" max="13809" width="6.85546875" style="2"/>
    <col min="13810" max="13810" width="16.5703125" style="2" customWidth="1"/>
    <col min="13811" max="13811" width="50.140625" style="2" customWidth="1"/>
    <col min="13812" max="13812" width="18" style="2" customWidth="1"/>
    <col min="13813" max="13814" width="23.7109375" style="2" customWidth="1"/>
    <col min="13815" max="13815" width="35.7109375" style="2" customWidth="1"/>
    <col min="13816" max="13816" width="29.28515625" style="2" bestFit="1" customWidth="1"/>
    <col min="13817" max="13817" width="23.85546875" style="2" customWidth="1"/>
    <col min="13818" max="13818" width="50" style="2" customWidth="1"/>
    <col min="13819" max="13819" width="17.28515625" style="2" bestFit="1" customWidth="1"/>
    <col min="13820" max="13820" width="23.28515625" style="2" bestFit="1" customWidth="1"/>
    <col min="13821" max="13821" width="19" style="2" bestFit="1" customWidth="1"/>
    <col min="13822" max="14065" width="6.85546875" style="2"/>
    <col min="14066" max="14066" width="16.5703125" style="2" customWidth="1"/>
    <col min="14067" max="14067" width="50.140625" style="2" customWidth="1"/>
    <col min="14068" max="14068" width="18" style="2" customWidth="1"/>
    <col min="14069" max="14070" width="23.7109375" style="2" customWidth="1"/>
    <col min="14071" max="14071" width="35.7109375" style="2" customWidth="1"/>
    <col min="14072" max="14072" width="29.28515625" style="2" bestFit="1" customWidth="1"/>
    <col min="14073" max="14073" width="23.85546875" style="2" customWidth="1"/>
    <col min="14074" max="14074" width="50" style="2" customWidth="1"/>
    <col min="14075" max="14075" width="17.28515625" style="2" bestFit="1" customWidth="1"/>
    <col min="14076" max="14076" width="23.28515625" style="2" bestFit="1" customWidth="1"/>
    <col min="14077" max="14077" width="19" style="2" bestFit="1" customWidth="1"/>
    <col min="14078" max="14321" width="6.85546875" style="2"/>
    <col min="14322" max="14322" width="16.5703125" style="2" customWidth="1"/>
    <col min="14323" max="14323" width="50.140625" style="2" customWidth="1"/>
    <col min="14324" max="14324" width="18" style="2" customWidth="1"/>
    <col min="14325" max="14326" width="23.7109375" style="2" customWidth="1"/>
    <col min="14327" max="14327" width="35.7109375" style="2" customWidth="1"/>
    <col min="14328" max="14328" width="29.28515625" style="2" bestFit="1" customWidth="1"/>
    <col min="14329" max="14329" width="23.85546875" style="2" customWidth="1"/>
    <col min="14330" max="14330" width="50" style="2" customWidth="1"/>
    <col min="14331" max="14331" width="17.28515625" style="2" bestFit="1" customWidth="1"/>
    <col min="14332" max="14332" width="23.28515625" style="2" bestFit="1" customWidth="1"/>
    <col min="14333" max="14333" width="19" style="2" bestFit="1" customWidth="1"/>
    <col min="14334" max="14577" width="6.85546875" style="2"/>
    <col min="14578" max="14578" width="16.5703125" style="2" customWidth="1"/>
    <col min="14579" max="14579" width="50.140625" style="2" customWidth="1"/>
    <col min="14580" max="14580" width="18" style="2" customWidth="1"/>
    <col min="14581" max="14582" width="23.7109375" style="2" customWidth="1"/>
    <col min="14583" max="14583" width="35.7109375" style="2" customWidth="1"/>
    <col min="14584" max="14584" width="29.28515625" style="2" bestFit="1" customWidth="1"/>
    <col min="14585" max="14585" width="23.85546875" style="2" customWidth="1"/>
    <col min="14586" max="14586" width="50" style="2" customWidth="1"/>
    <col min="14587" max="14587" width="17.28515625" style="2" bestFit="1" customWidth="1"/>
    <col min="14588" max="14588" width="23.28515625" style="2" bestFit="1" customWidth="1"/>
    <col min="14589" max="14589" width="19" style="2" bestFit="1" customWidth="1"/>
    <col min="14590" max="14833" width="6.85546875" style="2"/>
    <col min="14834" max="14834" width="16.5703125" style="2" customWidth="1"/>
    <col min="14835" max="14835" width="50.140625" style="2" customWidth="1"/>
    <col min="14836" max="14836" width="18" style="2" customWidth="1"/>
    <col min="14837" max="14838" width="23.7109375" style="2" customWidth="1"/>
    <col min="14839" max="14839" width="35.7109375" style="2" customWidth="1"/>
    <col min="14840" max="14840" width="29.28515625" style="2" bestFit="1" customWidth="1"/>
    <col min="14841" max="14841" width="23.85546875" style="2" customWidth="1"/>
    <col min="14842" max="14842" width="50" style="2" customWidth="1"/>
    <col min="14843" max="14843" width="17.28515625" style="2" bestFit="1" customWidth="1"/>
    <col min="14844" max="14844" width="23.28515625" style="2" bestFit="1" customWidth="1"/>
    <col min="14845" max="14845" width="19" style="2" bestFit="1" customWidth="1"/>
    <col min="14846" max="15089" width="6.85546875" style="2"/>
    <col min="15090" max="15090" width="16.5703125" style="2" customWidth="1"/>
    <col min="15091" max="15091" width="50.140625" style="2" customWidth="1"/>
    <col min="15092" max="15092" width="18" style="2" customWidth="1"/>
    <col min="15093" max="15094" width="23.7109375" style="2" customWidth="1"/>
    <col min="15095" max="15095" width="35.7109375" style="2" customWidth="1"/>
    <col min="15096" max="15096" width="29.28515625" style="2" bestFit="1" customWidth="1"/>
    <col min="15097" max="15097" width="23.85546875" style="2" customWidth="1"/>
    <col min="15098" max="15098" width="50" style="2" customWidth="1"/>
    <col min="15099" max="15099" width="17.28515625" style="2" bestFit="1" customWidth="1"/>
    <col min="15100" max="15100" width="23.28515625" style="2" bestFit="1" customWidth="1"/>
    <col min="15101" max="15101" width="19" style="2" bestFit="1" customWidth="1"/>
    <col min="15102" max="15345" width="6.85546875" style="2"/>
    <col min="15346" max="15346" width="16.5703125" style="2" customWidth="1"/>
    <col min="15347" max="15347" width="50.140625" style="2" customWidth="1"/>
    <col min="15348" max="15348" width="18" style="2" customWidth="1"/>
    <col min="15349" max="15350" width="23.7109375" style="2" customWidth="1"/>
    <col min="15351" max="15351" width="35.7109375" style="2" customWidth="1"/>
    <col min="15352" max="15352" width="29.28515625" style="2" bestFit="1" customWidth="1"/>
    <col min="15353" max="15353" width="23.85546875" style="2" customWidth="1"/>
    <col min="15354" max="15354" width="50" style="2" customWidth="1"/>
    <col min="15355" max="15355" width="17.28515625" style="2" bestFit="1" customWidth="1"/>
    <col min="15356" max="15356" width="23.28515625" style="2" bestFit="1" customWidth="1"/>
    <col min="15357" max="15357" width="19" style="2" bestFit="1" customWidth="1"/>
    <col min="15358" max="15601" width="6.85546875" style="2"/>
    <col min="15602" max="15602" width="16.5703125" style="2" customWidth="1"/>
    <col min="15603" max="15603" width="50.140625" style="2" customWidth="1"/>
    <col min="15604" max="15604" width="18" style="2" customWidth="1"/>
    <col min="15605" max="15606" width="23.7109375" style="2" customWidth="1"/>
    <col min="15607" max="15607" width="35.7109375" style="2" customWidth="1"/>
    <col min="15608" max="15608" width="29.28515625" style="2" bestFit="1" customWidth="1"/>
    <col min="15609" max="15609" width="23.85546875" style="2" customWidth="1"/>
    <col min="15610" max="15610" width="50" style="2" customWidth="1"/>
    <col min="15611" max="15611" width="17.28515625" style="2" bestFit="1" customWidth="1"/>
    <col min="15612" max="15612" width="23.28515625" style="2" bestFit="1" customWidth="1"/>
    <col min="15613" max="15613" width="19" style="2" bestFit="1" customWidth="1"/>
    <col min="15614" max="15857" width="6.85546875" style="2"/>
    <col min="15858" max="15858" width="16.5703125" style="2" customWidth="1"/>
    <col min="15859" max="15859" width="50.140625" style="2" customWidth="1"/>
    <col min="15860" max="15860" width="18" style="2" customWidth="1"/>
    <col min="15861" max="15862" width="23.7109375" style="2" customWidth="1"/>
    <col min="15863" max="15863" width="35.7109375" style="2" customWidth="1"/>
    <col min="15864" max="15864" width="29.28515625" style="2" bestFit="1" customWidth="1"/>
    <col min="15865" max="15865" width="23.85546875" style="2" customWidth="1"/>
    <col min="15866" max="15866" width="50" style="2" customWidth="1"/>
    <col min="15867" max="15867" width="17.28515625" style="2" bestFit="1" customWidth="1"/>
    <col min="15868" max="15868" width="23.28515625" style="2" bestFit="1" customWidth="1"/>
    <col min="15869" max="15869" width="19" style="2" bestFit="1" customWidth="1"/>
    <col min="15870" max="16113" width="6.85546875" style="2"/>
    <col min="16114" max="16114" width="16.5703125" style="2" customWidth="1"/>
    <col min="16115" max="16115" width="50.140625" style="2" customWidth="1"/>
    <col min="16116" max="16116" width="18" style="2" customWidth="1"/>
    <col min="16117" max="16118" width="23.7109375" style="2" customWidth="1"/>
    <col min="16119" max="16119" width="35.7109375" style="2" customWidth="1"/>
    <col min="16120" max="16120" width="29.28515625" style="2" bestFit="1" customWidth="1"/>
    <col min="16121" max="16121" width="23.85546875" style="2" customWidth="1"/>
    <col min="16122" max="16122" width="50" style="2" customWidth="1"/>
    <col min="16123" max="16123" width="17.28515625" style="2" bestFit="1" customWidth="1"/>
    <col min="16124" max="16124" width="23.28515625" style="2" bestFit="1" customWidth="1"/>
    <col min="16125" max="16125" width="19" style="2" bestFit="1" customWidth="1"/>
    <col min="16126" max="16384" width="6.85546875" style="2"/>
  </cols>
  <sheetData>
    <row r="1" spans="1:241" ht="12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41" ht="15.75" x14ac:dyDescent="0.25">
      <c r="A3" s="3"/>
      <c r="B3" s="3"/>
      <c r="C3" s="3"/>
      <c r="D3" s="3"/>
      <c r="E3" s="4"/>
      <c r="F3" s="5"/>
      <c r="G3" s="5"/>
      <c r="H3" s="5"/>
      <c r="I3" s="5">
        <f>'[1]KK-KKD 2023'!$I$56-I66</f>
        <v>0</v>
      </c>
      <c r="J3" s="5">
        <f>'[1]KK-KKD 2023'!$J$56-J66</f>
        <v>0</v>
      </c>
      <c r="K3" s="5"/>
      <c r="L3" s="5"/>
      <c r="M3" s="6"/>
    </row>
    <row r="4" spans="1:241" s="15" customFormat="1" ht="45" customHeight="1" x14ac:dyDescent="0.25">
      <c r="A4" s="8" t="s">
        <v>2</v>
      </c>
      <c r="B4" s="8" t="s">
        <v>3</v>
      </c>
      <c r="C4" s="9" t="s">
        <v>4</v>
      </c>
      <c r="D4" s="9" t="s">
        <v>5</v>
      </c>
      <c r="E4" s="10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2" t="s">
        <v>14</v>
      </c>
      <c r="N4" s="13" t="s">
        <v>1059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</row>
    <row r="5" spans="1:241" s="21" customFormat="1" x14ac:dyDescent="0.25">
      <c r="A5" s="16" t="s">
        <v>15</v>
      </c>
      <c r="B5" s="9">
        <v>2</v>
      </c>
      <c r="C5" s="8">
        <v>3</v>
      </c>
      <c r="D5" s="17" t="s">
        <v>16</v>
      </c>
      <c r="E5" s="18" t="s">
        <v>17</v>
      </c>
      <c r="F5" s="19" t="s">
        <v>18</v>
      </c>
      <c r="G5" s="19" t="s">
        <v>19</v>
      </c>
      <c r="H5" s="19" t="s">
        <v>20</v>
      </c>
      <c r="I5" s="19" t="s">
        <v>21</v>
      </c>
      <c r="J5" s="19" t="s">
        <v>22</v>
      </c>
      <c r="K5" s="19" t="s">
        <v>23</v>
      </c>
      <c r="L5" s="19" t="s">
        <v>24</v>
      </c>
      <c r="M5" s="20" t="s">
        <v>25</v>
      </c>
      <c r="N5" s="18" t="s">
        <v>26</v>
      </c>
    </row>
    <row r="6" spans="1:241" s="30" customFormat="1" x14ac:dyDescent="0.25">
      <c r="A6" s="22" t="s">
        <v>27</v>
      </c>
      <c r="B6" s="23" t="s">
        <v>28</v>
      </c>
      <c r="C6" s="24"/>
      <c r="D6" s="24"/>
      <c r="E6" s="25">
        <f t="shared" ref="E6:N6" si="0">E7+E434+E526</f>
        <v>2172436925113.6499</v>
      </c>
      <c r="F6" s="26">
        <f t="shared" si="0"/>
        <v>2166947747648</v>
      </c>
      <c r="G6" s="27">
        <f t="shared" si="0"/>
        <v>2290242967778</v>
      </c>
      <c r="H6" s="26">
        <f t="shared" si="0"/>
        <v>2324885307142</v>
      </c>
      <c r="I6" s="26">
        <f t="shared" si="0"/>
        <v>2330658030351</v>
      </c>
      <c r="J6" s="26">
        <f t="shared" si="0"/>
        <v>2258265141164</v>
      </c>
      <c r="K6" s="26">
        <f t="shared" si="0"/>
        <v>2283347718909</v>
      </c>
      <c r="L6" s="26">
        <f t="shared" si="0"/>
        <v>2283347718909</v>
      </c>
      <c r="M6" s="28">
        <f t="shared" si="0"/>
        <v>0</v>
      </c>
      <c r="N6" s="29">
        <f t="shared" si="0"/>
        <v>2295595576129</v>
      </c>
    </row>
    <row r="7" spans="1:241" s="30" customFormat="1" x14ac:dyDescent="0.25">
      <c r="A7" s="23" t="s">
        <v>29</v>
      </c>
      <c r="B7" s="23" t="s">
        <v>30</v>
      </c>
      <c r="C7" s="24"/>
      <c r="D7" s="24"/>
      <c r="E7" s="25">
        <f t="shared" ref="E7:L7" si="1">E8+E56+E210+E226</f>
        <v>280396155599.65002</v>
      </c>
      <c r="F7" s="26">
        <f t="shared" si="1"/>
        <v>304800202905</v>
      </c>
      <c r="G7" s="26">
        <f t="shared" si="1"/>
        <v>438264776270</v>
      </c>
      <c r="H7" s="26">
        <f t="shared" si="1"/>
        <v>444922918142</v>
      </c>
      <c r="I7" s="26">
        <f t="shared" si="1"/>
        <v>415223139025</v>
      </c>
      <c r="J7" s="26">
        <f t="shared" si="1"/>
        <v>342830249838</v>
      </c>
      <c r="K7" s="26">
        <f t="shared" si="1"/>
        <v>384053287909</v>
      </c>
      <c r="L7" s="26">
        <f t="shared" si="1"/>
        <v>384053287909</v>
      </c>
      <c r="M7" s="24"/>
      <c r="N7" s="25">
        <f t="shared" ref="N7" si="2">N8+N56+N210+N226</f>
        <v>396301145129</v>
      </c>
    </row>
    <row r="8" spans="1:241" s="30" customFormat="1" x14ac:dyDescent="0.25">
      <c r="A8" s="23" t="s">
        <v>31</v>
      </c>
      <c r="B8" s="23" t="s">
        <v>32</v>
      </c>
      <c r="C8" s="24"/>
      <c r="D8" s="24"/>
      <c r="E8" s="25">
        <f>E9+E18+E23+E30+E35+E38+E41+E44+E47+E50+E53</f>
        <v>77648792775</v>
      </c>
      <c r="F8" s="26">
        <f t="shared" ref="F8:L8" si="3">F9+F18+F23+F30+F35+F38+F41+F44+F47+F50+F53</f>
        <v>74189987143</v>
      </c>
      <c r="G8" s="27">
        <f t="shared" si="3"/>
        <v>84227368780</v>
      </c>
      <c r="H8" s="26">
        <f t="shared" si="3"/>
        <v>90773280656</v>
      </c>
      <c r="I8" s="26">
        <f t="shared" si="3"/>
        <v>94883379656</v>
      </c>
      <c r="J8" s="26">
        <f t="shared" si="3"/>
        <v>85175129280</v>
      </c>
      <c r="K8" s="26">
        <f t="shared" si="3"/>
        <v>90773280656</v>
      </c>
      <c r="L8" s="26">
        <f t="shared" si="3"/>
        <v>90773280656</v>
      </c>
      <c r="M8" s="24"/>
      <c r="N8" s="25">
        <f t="shared" ref="N8" si="4">N9+N18+N23+N30+N35+N38+N41+N44+N47+N50+N53</f>
        <v>93084374063</v>
      </c>
    </row>
    <row r="9" spans="1:241" s="30" customFormat="1" x14ac:dyDescent="0.25">
      <c r="A9" s="23" t="s">
        <v>33</v>
      </c>
      <c r="B9" s="23" t="s">
        <v>34</v>
      </c>
      <c r="C9" s="24"/>
      <c r="D9" s="24"/>
      <c r="E9" s="25">
        <f>E10+E14+E16</f>
        <v>664257803</v>
      </c>
      <c r="F9" s="26">
        <f t="shared" ref="F9:L9" si="5">F10+F12+F14+F16</f>
        <v>439283714</v>
      </c>
      <c r="G9" s="26">
        <f t="shared" si="5"/>
        <v>399711813</v>
      </c>
      <c r="H9" s="26">
        <f t="shared" si="5"/>
        <v>1026778800</v>
      </c>
      <c r="I9" s="26">
        <f t="shared" si="5"/>
        <v>1078117800</v>
      </c>
      <c r="J9" s="26">
        <f t="shared" si="5"/>
        <v>900000000</v>
      </c>
      <c r="K9" s="26">
        <f t="shared" si="5"/>
        <v>1026778800</v>
      </c>
      <c r="L9" s="26">
        <f t="shared" si="5"/>
        <v>1026778800</v>
      </c>
      <c r="M9" s="24"/>
      <c r="N9" s="25">
        <f t="shared" ref="N9" si="6">N10+N12+N14+N16</f>
        <v>1266948000</v>
      </c>
      <c r="O9" s="31">
        <f>N9-H9</f>
        <v>240169200</v>
      </c>
    </row>
    <row r="10" spans="1:241" s="36" customFormat="1" x14ac:dyDescent="0.25">
      <c r="A10" s="32" t="s">
        <v>35</v>
      </c>
      <c r="B10" s="32" t="s">
        <v>34</v>
      </c>
      <c r="C10" s="33"/>
      <c r="D10" s="33"/>
      <c r="E10" s="34">
        <f t="shared" ref="E10:L11" si="7">E11</f>
        <v>612572389</v>
      </c>
      <c r="F10" s="35">
        <f t="shared" si="7"/>
        <v>411710271</v>
      </c>
      <c r="G10" s="35">
        <f t="shared" si="7"/>
        <v>376643907</v>
      </c>
      <c r="H10" s="35">
        <f t="shared" si="7"/>
        <v>964031200</v>
      </c>
      <c r="I10" s="35">
        <f t="shared" si="7"/>
        <v>1015370200</v>
      </c>
      <c r="J10" s="35">
        <f t="shared" si="7"/>
        <v>837252400</v>
      </c>
      <c r="K10" s="35">
        <f t="shared" si="7"/>
        <v>964031200</v>
      </c>
      <c r="L10" s="35">
        <f t="shared" si="7"/>
        <v>964031200</v>
      </c>
      <c r="M10" s="33"/>
      <c r="N10" s="34">
        <f>N11</f>
        <v>1102032000</v>
      </c>
      <c r="O10" s="31">
        <f t="shared" ref="O10:O73" si="8">N10-H10</f>
        <v>138000800</v>
      </c>
    </row>
    <row r="11" spans="1:241" s="36" customFormat="1" x14ac:dyDescent="0.25">
      <c r="A11" s="32" t="s">
        <v>36</v>
      </c>
      <c r="B11" s="32" t="s">
        <v>34</v>
      </c>
      <c r="C11" s="33" t="s">
        <v>37</v>
      </c>
      <c r="D11" s="37" t="s">
        <v>38</v>
      </c>
      <c r="E11" s="38">
        <f t="shared" si="7"/>
        <v>612572389</v>
      </c>
      <c r="F11" s="35">
        <v>411710271</v>
      </c>
      <c r="G11" s="35">
        <v>376643907</v>
      </c>
      <c r="H11" s="35">
        <v>964031200</v>
      </c>
      <c r="I11" s="35">
        <v>1015370200</v>
      </c>
      <c r="J11" s="35">
        <v>837252400</v>
      </c>
      <c r="K11" s="35">
        <v>964031200</v>
      </c>
      <c r="L11" s="35">
        <v>964031200</v>
      </c>
      <c r="M11" s="33" t="s">
        <v>39</v>
      </c>
      <c r="N11" s="39">
        <v>1102032000</v>
      </c>
      <c r="O11" s="31">
        <f t="shared" si="8"/>
        <v>138000800</v>
      </c>
    </row>
    <row r="12" spans="1:241" s="36" customFormat="1" x14ac:dyDescent="0.25">
      <c r="A12" s="32" t="s">
        <v>40</v>
      </c>
      <c r="B12" s="32" t="s">
        <v>41</v>
      </c>
      <c r="C12" s="33"/>
      <c r="D12" s="33"/>
      <c r="E12" s="38">
        <v>612572389</v>
      </c>
      <c r="F12" s="35">
        <f t="shared" ref="F12:L12" si="9">F13</f>
        <v>27573443</v>
      </c>
      <c r="G12" s="35">
        <f t="shared" si="9"/>
        <v>10252454</v>
      </c>
      <c r="H12" s="35">
        <f t="shared" si="9"/>
        <v>9126900</v>
      </c>
      <c r="I12" s="35">
        <f t="shared" si="9"/>
        <v>9126900</v>
      </c>
      <c r="J12" s="35">
        <f t="shared" si="9"/>
        <v>9126900</v>
      </c>
      <c r="K12" s="35">
        <f t="shared" si="9"/>
        <v>9126900</v>
      </c>
      <c r="L12" s="35">
        <f t="shared" si="9"/>
        <v>9126900</v>
      </c>
      <c r="M12" s="33"/>
      <c r="N12" s="39">
        <f>N13</f>
        <v>39906000</v>
      </c>
      <c r="O12" s="31">
        <f t="shared" si="8"/>
        <v>30779100</v>
      </c>
    </row>
    <row r="13" spans="1:241" s="36" customFormat="1" x14ac:dyDescent="0.25">
      <c r="A13" s="32" t="s">
        <v>42</v>
      </c>
      <c r="B13" s="32" t="s">
        <v>41</v>
      </c>
      <c r="C13" s="33" t="s">
        <v>37</v>
      </c>
      <c r="D13" s="37" t="s">
        <v>38</v>
      </c>
      <c r="E13" s="38">
        <f t="shared" ref="E13" si="10">E14</f>
        <v>51685414</v>
      </c>
      <c r="F13" s="35">
        <v>27573443</v>
      </c>
      <c r="G13" s="35">
        <v>10252454</v>
      </c>
      <c r="H13" s="35">
        <v>9126900</v>
      </c>
      <c r="I13" s="35">
        <v>9126900</v>
      </c>
      <c r="J13" s="35">
        <v>9126900</v>
      </c>
      <c r="K13" s="35">
        <v>9126900</v>
      </c>
      <c r="L13" s="35">
        <v>9126900</v>
      </c>
      <c r="M13" s="33" t="s">
        <v>39</v>
      </c>
      <c r="N13" s="39">
        <v>39906000</v>
      </c>
      <c r="O13" s="31">
        <f t="shared" si="8"/>
        <v>30779100</v>
      </c>
    </row>
    <row r="14" spans="1:241" s="36" customFormat="1" x14ac:dyDescent="0.25">
      <c r="A14" s="32" t="s">
        <v>43</v>
      </c>
      <c r="B14" s="32" t="s">
        <v>44</v>
      </c>
      <c r="C14" s="33"/>
      <c r="D14" s="33"/>
      <c r="E14" s="38">
        <v>51685414</v>
      </c>
      <c r="F14" s="35">
        <f t="shared" ref="F14:L14" si="11">F15</f>
        <v>0</v>
      </c>
      <c r="G14" s="35">
        <f t="shared" si="11"/>
        <v>3415000</v>
      </c>
      <c r="H14" s="35">
        <f t="shared" si="11"/>
        <v>3422600</v>
      </c>
      <c r="I14" s="35">
        <f t="shared" si="11"/>
        <v>3422600</v>
      </c>
      <c r="J14" s="35">
        <f t="shared" si="11"/>
        <v>3422600</v>
      </c>
      <c r="K14" s="35">
        <f t="shared" si="11"/>
        <v>3422600</v>
      </c>
      <c r="L14" s="35">
        <f t="shared" si="11"/>
        <v>3422600</v>
      </c>
      <c r="M14" s="33"/>
      <c r="N14" s="39">
        <f>N15</f>
        <v>77490000</v>
      </c>
      <c r="O14" s="31">
        <f t="shared" si="8"/>
        <v>74067400</v>
      </c>
    </row>
    <row r="15" spans="1:241" s="36" customFormat="1" x14ac:dyDescent="0.25">
      <c r="A15" s="32" t="s">
        <v>45</v>
      </c>
      <c r="B15" s="32" t="s">
        <v>44</v>
      </c>
      <c r="C15" s="33" t="s">
        <v>37</v>
      </c>
      <c r="D15" s="37" t="s">
        <v>38</v>
      </c>
      <c r="E15" s="38">
        <f t="shared" ref="E15" si="12">E16</f>
        <v>0</v>
      </c>
      <c r="F15" s="35"/>
      <c r="G15" s="35">
        <v>3415000</v>
      </c>
      <c r="H15" s="35">
        <v>3422600</v>
      </c>
      <c r="I15" s="35">
        <v>3422600</v>
      </c>
      <c r="J15" s="35">
        <v>3422600</v>
      </c>
      <c r="K15" s="35">
        <v>3422600</v>
      </c>
      <c r="L15" s="35">
        <v>3422600</v>
      </c>
      <c r="M15" s="33" t="s">
        <v>39</v>
      </c>
      <c r="N15" s="39">
        <v>77490000</v>
      </c>
      <c r="O15" s="31">
        <f t="shared" si="8"/>
        <v>74067400</v>
      </c>
    </row>
    <row r="16" spans="1:241" s="36" customFormat="1" ht="25.5" x14ac:dyDescent="0.25">
      <c r="A16" s="32" t="s">
        <v>46</v>
      </c>
      <c r="B16" s="32" t="s">
        <v>47</v>
      </c>
      <c r="C16" s="33"/>
      <c r="D16" s="33"/>
      <c r="E16" s="38">
        <v>0</v>
      </c>
      <c r="F16" s="35">
        <f t="shared" ref="F16:L16" si="13">F17</f>
        <v>0</v>
      </c>
      <c r="G16" s="35">
        <f t="shared" si="13"/>
        <v>9400452</v>
      </c>
      <c r="H16" s="35">
        <f t="shared" si="13"/>
        <v>50198100</v>
      </c>
      <c r="I16" s="35">
        <f t="shared" si="13"/>
        <v>50198100</v>
      </c>
      <c r="J16" s="35">
        <f t="shared" si="13"/>
        <v>50198100</v>
      </c>
      <c r="K16" s="35">
        <f t="shared" si="13"/>
        <v>50198100</v>
      </c>
      <c r="L16" s="35">
        <f t="shared" si="13"/>
        <v>50198100</v>
      </c>
      <c r="M16" s="33"/>
      <c r="N16" s="39">
        <f>N17</f>
        <v>47520000</v>
      </c>
      <c r="O16" s="31">
        <f t="shared" si="8"/>
        <v>-2678100</v>
      </c>
    </row>
    <row r="17" spans="1:241" s="36" customFormat="1" ht="25.5" x14ac:dyDescent="0.25">
      <c r="A17" s="32" t="s">
        <v>48</v>
      </c>
      <c r="B17" s="32" t="s">
        <v>47</v>
      </c>
      <c r="C17" s="33" t="s">
        <v>37</v>
      </c>
      <c r="D17" s="37" t="s">
        <v>38</v>
      </c>
      <c r="E17" s="38">
        <f t="shared" ref="E17" si="14">E18</f>
        <v>5632592095</v>
      </c>
      <c r="F17" s="35"/>
      <c r="G17" s="35">
        <v>9400452</v>
      </c>
      <c r="H17" s="35">
        <v>50198100</v>
      </c>
      <c r="I17" s="35">
        <v>50198100</v>
      </c>
      <c r="J17" s="35">
        <v>50198100</v>
      </c>
      <c r="K17" s="35">
        <v>50198100</v>
      </c>
      <c r="L17" s="35">
        <v>50198100</v>
      </c>
      <c r="M17" s="33" t="s">
        <v>39</v>
      </c>
      <c r="N17" s="39">
        <v>47520000</v>
      </c>
      <c r="O17" s="31">
        <f t="shared" si="8"/>
        <v>-2678100</v>
      </c>
    </row>
    <row r="18" spans="1:241" s="30" customFormat="1" x14ac:dyDescent="0.25">
      <c r="A18" s="23" t="s">
        <v>49</v>
      </c>
      <c r="B18" s="23" t="s">
        <v>50</v>
      </c>
      <c r="C18" s="24"/>
      <c r="D18" s="24"/>
      <c r="E18" s="40">
        <f>E19+E21</f>
        <v>5632592095</v>
      </c>
      <c r="F18" s="26">
        <f t="shared" ref="F18:L18" si="15">F19+F21</f>
        <v>4345444075</v>
      </c>
      <c r="G18" s="26">
        <f t="shared" si="15"/>
        <v>6701487003</v>
      </c>
      <c r="H18" s="26">
        <f t="shared" si="15"/>
        <v>7070000000</v>
      </c>
      <c r="I18" s="26">
        <f t="shared" si="15"/>
        <v>8130500000</v>
      </c>
      <c r="J18" s="26">
        <f t="shared" si="15"/>
        <v>6831000000</v>
      </c>
      <c r="K18" s="26">
        <f t="shared" si="15"/>
        <v>7070000000</v>
      </c>
      <c r="L18" s="26">
        <f t="shared" si="15"/>
        <v>7070000000</v>
      </c>
      <c r="M18" s="24"/>
      <c r="N18" s="41">
        <f>N19+N21</f>
        <v>7171007335</v>
      </c>
      <c r="O18" s="31">
        <f t="shared" si="8"/>
        <v>101007335</v>
      </c>
    </row>
    <row r="19" spans="1:241" s="36" customFormat="1" x14ac:dyDescent="0.25">
      <c r="A19" s="32" t="s">
        <v>51</v>
      </c>
      <c r="B19" s="32" t="s">
        <v>52</v>
      </c>
      <c r="C19" s="33"/>
      <c r="D19" s="33"/>
      <c r="E19" s="34">
        <f t="shared" ref="E19:L19" si="16">E20</f>
        <v>880268609</v>
      </c>
      <c r="F19" s="35">
        <f t="shared" si="16"/>
        <v>717078010</v>
      </c>
      <c r="G19" s="35">
        <f t="shared" si="16"/>
        <v>941919964</v>
      </c>
      <c r="H19" s="35">
        <f t="shared" si="16"/>
        <v>1434493000</v>
      </c>
      <c r="I19" s="35">
        <f t="shared" si="16"/>
        <v>1434493000</v>
      </c>
      <c r="J19" s="35">
        <f t="shared" si="16"/>
        <v>1434493000</v>
      </c>
      <c r="K19" s="35">
        <f t="shared" si="16"/>
        <v>1434493000</v>
      </c>
      <c r="L19" s="35">
        <f t="shared" si="16"/>
        <v>1434493000</v>
      </c>
      <c r="M19" s="33"/>
      <c r="N19" s="39">
        <f>N20</f>
        <v>1605000000</v>
      </c>
      <c r="O19" s="31">
        <f t="shared" si="8"/>
        <v>170507000</v>
      </c>
    </row>
    <row r="20" spans="1:241" s="36" customFormat="1" x14ac:dyDescent="0.25">
      <c r="A20" s="32" t="s">
        <v>53</v>
      </c>
      <c r="B20" s="32" t="s">
        <v>52</v>
      </c>
      <c r="C20" s="33" t="s">
        <v>37</v>
      </c>
      <c r="D20" s="37" t="s">
        <v>38</v>
      </c>
      <c r="E20" s="38">
        <v>880268609</v>
      </c>
      <c r="F20" s="35">
        <v>717078010</v>
      </c>
      <c r="G20" s="35">
        <v>941919964</v>
      </c>
      <c r="H20" s="35">
        <v>1434493000</v>
      </c>
      <c r="I20" s="35">
        <v>1434493000</v>
      </c>
      <c r="J20" s="35">
        <v>1434493000</v>
      </c>
      <c r="K20" s="35">
        <v>1434493000</v>
      </c>
      <c r="L20" s="35">
        <v>1434493000</v>
      </c>
      <c r="M20" s="33" t="s">
        <v>54</v>
      </c>
      <c r="N20" s="39">
        <v>1605000000</v>
      </c>
      <c r="O20" s="31">
        <f t="shared" si="8"/>
        <v>170507000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</row>
    <row r="21" spans="1:241" s="36" customFormat="1" x14ac:dyDescent="0.25">
      <c r="A21" s="32" t="s">
        <v>55</v>
      </c>
      <c r="B21" s="32" t="s">
        <v>56</v>
      </c>
      <c r="C21" s="33"/>
      <c r="D21" s="33"/>
      <c r="E21" s="34">
        <f t="shared" ref="E21:L21" si="17">E22</f>
        <v>4752323486</v>
      </c>
      <c r="F21" s="35">
        <f t="shared" si="17"/>
        <v>3628366065</v>
      </c>
      <c r="G21" s="35">
        <f t="shared" si="17"/>
        <v>5759567039</v>
      </c>
      <c r="H21" s="35">
        <f t="shared" si="17"/>
        <v>5635507000</v>
      </c>
      <c r="I21" s="35">
        <f t="shared" si="17"/>
        <v>6696007000</v>
      </c>
      <c r="J21" s="35">
        <f t="shared" si="17"/>
        <v>5396507000</v>
      </c>
      <c r="K21" s="35">
        <f t="shared" si="17"/>
        <v>5635507000</v>
      </c>
      <c r="L21" s="35">
        <f t="shared" si="17"/>
        <v>5635507000</v>
      </c>
      <c r="M21" s="33"/>
      <c r="N21" s="39">
        <f>N22</f>
        <v>5566007335</v>
      </c>
      <c r="O21" s="31">
        <f t="shared" si="8"/>
        <v>-69499665</v>
      </c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</row>
    <row r="22" spans="1:241" s="36" customFormat="1" x14ac:dyDescent="0.25">
      <c r="A22" s="32" t="s">
        <v>57</v>
      </c>
      <c r="B22" s="32" t="s">
        <v>56</v>
      </c>
      <c r="C22" s="33" t="s">
        <v>37</v>
      </c>
      <c r="D22" s="37" t="s">
        <v>38</v>
      </c>
      <c r="E22" s="38">
        <v>4752323486</v>
      </c>
      <c r="F22" s="35">
        <v>3628366065</v>
      </c>
      <c r="G22" s="35">
        <v>5759567039</v>
      </c>
      <c r="H22" s="35">
        <v>5635507000</v>
      </c>
      <c r="I22" s="35">
        <f>5635507000+1060500000</f>
        <v>6696007000</v>
      </c>
      <c r="J22" s="35">
        <f>5635507000-239000000</f>
        <v>5396507000</v>
      </c>
      <c r="K22" s="35">
        <v>5635507000</v>
      </c>
      <c r="L22" s="35">
        <v>5635507000</v>
      </c>
      <c r="M22" s="33" t="s">
        <v>54</v>
      </c>
      <c r="N22" s="39">
        <v>5566007335</v>
      </c>
      <c r="O22" s="31">
        <f t="shared" si="8"/>
        <v>-69499665</v>
      </c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</row>
    <row r="23" spans="1:241" s="30" customFormat="1" x14ac:dyDescent="0.25">
      <c r="A23" s="23" t="s">
        <v>58</v>
      </c>
      <c r="B23" s="23" t="s">
        <v>59</v>
      </c>
      <c r="C23" s="24"/>
      <c r="D23" s="24"/>
      <c r="E23" s="25">
        <f t="shared" ref="E23:L23" si="18">E24+E26+E28</f>
        <v>139770918</v>
      </c>
      <c r="F23" s="26">
        <f t="shared" si="18"/>
        <v>63338750</v>
      </c>
      <c r="G23" s="26">
        <f t="shared" si="18"/>
        <v>49386300</v>
      </c>
      <c r="H23" s="26">
        <f t="shared" si="18"/>
        <v>236200000</v>
      </c>
      <c r="I23" s="26">
        <f t="shared" si="18"/>
        <v>217000000</v>
      </c>
      <c r="J23" s="26">
        <f t="shared" si="18"/>
        <v>194480000</v>
      </c>
      <c r="K23" s="26">
        <f t="shared" si="18"/>
        <v>236200000</v>
      </c>
      <c r="L23" s="26">
        <f t="shared" si="18"/>
        <v>236200000</v>
      </c>
      <c r="M23" s="24"/>
      <c r="N23" s="41">
        <f>N24+N26+N28</f>
        <v>83847800</v>
      </c>
      <c r="O23" s="31">
        <f t="shared" si="8"/>
        <v>-152352200</v>
      </c>
    </row>
    <row r="24" spans="1:241" s="36" customFormat="1" ht="25.5" x14ac:dyDescent="0.25">
      <c r="A24" s="32" t="s">
        <v>60</v>
      </c>
      <c r="B24" s="32" t="s">
        <v>61</v>
      </c>
      <c r="C24" s="33"/>
      <c r="D24" s="33"/>
      <c r="E24" s="34">
        <f t="shared" ref="E24:L24" si="19">E25</f>
        <v>4762000</v>
      </c>
      <c r="F24" s="35">
        <f t="shared" si="19"/>
        <v>1795231</v>
      </c>
      <c r="G24" s="35">
        <f t="shared" si="19"/>
        <v>0</v>
      </c>
      <c r="H24" s="35">
        <f t="shared" si="19"/>
        <v>10000000</v>
      </c>
      <c r="I24" s="35">
        <f t="shared" si="19"/>
        <v>11500000</v>
      </c>
      <c r="J24" s="35">
        <f t="shared" si="19"/>
        <v>10580000</v>
      </c>
      <c r="K24" s="35">
        <f t="shared" si="19"/>
        <v>10000000</v>
      </c>
      <c r="L24" s="35">
        <f t="shared" si="19"/>
        <v>10000000</v>
      </c>
      <c r="M24" s="33"/>
      <c r="N24" s="39">
        <f>N25</f>
        <v>0</v>
      </c>
      <c r="O24" s="31">
        <f t="shared" si="8"/>
        <v>-10000000</v>
      </c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</row>
    <row r="25" spans="1:241" s="36" customFormat="1" ht="25.5" x14ac:dyDescent="0.25">
      <c r="A25" s="32" t="s">
        <v>62</v>
      </c>
      <c r="B25" s="32" t="s">
        <v>63</v>
      </c>
      <c r="C25" s="33" t="s">
        <v>37</v>
      </c>
      <c r="D25" s="37" t="s">
        <v>38</v>
      </c>
      <c r="E25" s="38">
        <v>4762000</v>
      </c>
      <c r="F25" s="35">
        <v>1795231</v>
      </c>
      <c r="G25" s="35"/>
      <c r="H25" s="35">
        <v>10000000</v>
      </c>
      <c r="I25" s="35">
        <v>11500000</v>
      </c>
      <c r="J25" s="35">
        <v>10580000</v>
      </c>
      <c r="K25" s="35">
        <v>10000000</v>
      </c>
      <c r="L25" s="35">
        <v>10000000</v>
      </c>
      <c r="M25" s="33" t="s">
        <v>64</v>
      </c>
      <c r="N25" s="39">
        <v>0</v>
      </c>
      <c r="O25" s="31">
        <f t="shared" si="8"/>
        <v>-10000000</v>
      </c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</row>
    <row r="26" spans="1:241" s="36" customFormat="1" x14ac:dyDescent="0.25">
      <c r="A26" s="32" t="s">
        <v>65</v>
      </c>
      <c r="B26" s="32" t="s">
        <v>66</v>
      </c>
      <c r="C26" s="33"/>
      <c r="D26" s="33"/>
      <c r="E26" s="34">
        <f t="shared" ref="E26:L26" si="20">E27</f>
        <v>0</v>
      </c>
      <c r="F26" s="35">
        <f t="shared" si="20"/>
        <v>6100000</v>
      </c>
      <c r="G26" s="35">
        <f t="shared" si="20"/>
        <v>0</v>
      </c>
      <c r="H26" s="35">
        <f t="shared" si="20"/>
        <v>76200000</v>
      </c>
      <c r="I26" s="35">
        <f t="shared" si="20"/>
        <v>33000000.000000004</v>
      </c>
      <c r="J26" s="35">
        <f t="shared" si="20"/>
        <v>25200000</v>
      </c>
      <c r="K26" s="35">
        <f t="shared" si="20"/>
        <v>76200000</v>
      </c>
      <c r="L26" s="35">
        <f t="shared" si="20"/>
        <v>76200000</v>
      </c>
      <c r="M26" s="33"/>
      <c r="N26" s="39">
        <f>N27</f>
        <v>0</v>
      </c>
      <c r="O26" s="31">
        <f t="shared" si="8"/>
        <v>-76200000</v>
      </c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</row>
    <row r="27" spans="1:241" s="36" customFormat="1" ht="25.5" x14ac:dyDescent="0.25">
      <c r="A27" s="32" t="s">
        <v>67</v>
      </c>
      <c r="B27" s="32" t="s">
        <v>66</v>
      </c>
      <c r="C27" s="33" t="s">
        <v>37</v>
      </c>
      <c r="D27" s="37" t="s">
        <v>38</v>
      </c>
      <c r="E27" s="38"/>
      <c r="F27" s="35">
        <v>6100000</v>
      </c>
      <c r="G27" s="35"/>
      <c r="H27" s="35">
        <v>76200000</v>
      </c>
      <c r="I27" s="35">
        <v>33000000.000000004</v>
      </c>
      <c r="J27" s="35">
        <v>25200000</v>
      </c>
      <c r="K27" s="35">
        <v>76200000</v>
      </c>
      <c r="L27" s="35">
        <v>76200000</v>
      </c>
      <c r="M27" s="33" t="s">
        <v>64</v>
      </c>
      <c r="N27" s="39">
        <v>0</v>
      </c>
      <c r="O27" s="31">
        <f t="shared" si="8"/>
        <v>-76200000</v>
      </c>
    </row>
    <row r="28" spans="1:241" s="36" customFormat="1" ht="25.5" x14ac:dyDescent="0.25">
      <c r="A28" s="32" t="s">
        <v>68</v>
      </c>
      <c r="B28" s="32" t="s">
        <v>69</v>
      </c>
      <c r="C28" s="33"/>
      <c r="D28" s="33"/>
      <c r="E28" s="34">
        <f t="shared" ref="E28:L28" si="21">E29</f>
        <v>135008918</v>
      </c>
      <c r="F28" s="35">
        <f t="shared" si="21"/>
        <v>55443519</v>
      </c>
      <c r="G28" s="35">
        <f t="shared" si="21"/>
        <v>49386300</v>
      </c>
      <c r="H28" s="35">
        <f t="shared" si="21"/>
        <v>150000000</v>
      </c>
      <c r="I28" s="35">
        <f t="shared" si="21"/>
        <v>172500000</v>
      </c>
      <c r="J28" s="35">
        <f t="shared" si="21"/>
        <v>158700000</v>
      </c>
      <c r="K28" s="35">
        <f t="shared" si="21"/>
        <v>150000000</v>
      </c>
      <c r="L28" s="35">
        <f t="shared" si="21"/>
        <v>150000000</v>
      </c>
      <c r="M28" s="33"/>
      <c r="N28" s="39">
        <f>N29</f>
        <v>83847800</v>
      </c>
      <c r="O28" s="31">
        <f t="shared" si="8"/>
        <v>-66152200</v>
      </c>
    </row>
    <row r="29" spans="1:241" s="36" customFormat="1" ht="25.5" x14ac:dyDescent="0.25">
      <c r="A29" s="32" t="s">
        <v>70</v>
      </c>
      <c r="B29" s="32" t="s">
        <v>69</v>
      </c>
      <c r="C29" s="33" t="s">
        <v>37</v>
      </c>
      <c r="D29" s="37" t="s">
        <v>38</v>
      </c>
      <c r="E29" s="38">
        <v>135008918</v>
      </c>
      <c r="F29" s="35">
        <v>55443519</v>
      </c>
      <c r="G29" s="35">
        <v>49386300</v>
      </c>
      <c r="H29" s="35">
        <v>150000000</v>
      </c>
      <c r="I29" s="35">
        <v>172500000</v>
      </c>
      <c r="J29" s="35">
        <v>158700000</v>
      </c>
      <c r="K29" s="35">
        <v>150000000</v>
      </c>
      <c r="L29" s="35">
        <v>150000000</v>
      </c>
      <c r="M29" s="33" t="s">
        <v>64</v>
      </c>
      <c r="N29" s="39">
        <v>83847800</v>
      </c>
      <c r="O29" s="31">
        <f t="shared" si="8"/>
        <v>-66152200</v>
      </c>
    </row>
    <row r="30" spans="1:241" s="30" customFormat="1" x14ac:dyDescent="0.25">
      <c r="A30" s="23" t="s">
        <v>71</v>
      </c>
      <c r="B30" s="23" t="s">
        <v>72</v>
      </c>
      <c r="C30" s="24"/>
      <c r="D30" s="24"/>
      <c r="E30" s="25">
        <f t="shared" ref="E30:L30" si="22">E31+E33</f>
        <v>745196062</v>
      </c>
      <c r="F30" s="26">
        <f t="shared" si="22"/>
        <v>798530317</v>
      </c>
      <c r="G30" s="26">
        <f t="shared" si="22"/>
        <v>995448181</v>
      </c>
      <c r="H30" s="26">
        <f t="shared" si="22"/>
        <v>1495000000</v>
      </c>
      <c r="I30" s="26">
        <f t="shared" si="22"/>
        <v>1719249999.9999998</v>
      </c>
      <c r="J30" s="26">
        <f t="shared" si="22"/>
        <v>1375400000</v>
      </c>
      <c r="K30" s="26">
        <f t="shared" si="22"/>
        <v>1495000000</v>
      </c>
      <c r="L30" s="26">
        <f t="shared" si="22"/>
        <v>1495000000</v>
      </c>
      <c r="M30" s="24"/>
      <c r="N30" s="41">
        <f>N31+N33</f>
        <v>1542675000</v>
      </c>
      <c r="O30" s="31">
        <f t="shared" si="8"/>
        <v>47675000</v>
      </c>
    </row>
    <row r="31" spans="1:241" s="36" customFormat="1" ht="38.25" x14ac:dyDescent="0.25">
      <c r="A31" s="32" t="s">
        <v>73</v>
      </c>
      <c r="B31" s="32" t="s">
        <v>74</v>
      </c>
      <c r="C31" s="33"/>
      <c r="D31" s="33"/>
      <c r="E31" s="34">
        <f t="shared" ref="E31:L31" si="23">E32</f>
        <v>497705049</v>
      </c>
      <c r="F31" s="35">
        <f t="shared" si="23"/>
        <v>309333841</v>
      </c>
      <c r="G31" s="35">
        <f t="shared" si="23"/>
        <v>436962181</v>
      </c>
      <c r="H31" s="35">
        <f t="shared" si="23"/>
        <v>676900000</v>
      </c>
      <c r="I31" s="35">
        <f t="shared" si="23"/>
        <v>778434999.99999988</v>
      </c>
      <c r="J31" s="35">
        <f t="shared" si="23"/>
        <v>622748000</v>
      </c>
      <c r="K31" s="35">
        <f t="shared" si="23"/>
        <v>676900000</v>
      </c>
      <c r="L31" s="35">
        <f t="shared" si="23"/>
        <v>676900000</v>
      </c>
      <c r="M31" s="33"/>
      <c r="N31" s="39">
        <f>N32</f>
        <v>711525000</v>
      </c>
      <c r="O31" s="31">
        <f t="shared" si="8"/>
        <v>34625000</v>
      </c>
    </row>
    <row r="32" spans="1:241" s="36" customFormat="1" ht="25.5" x14ac:dyDescent="0.25">
      <c r="A32" s="32" t="s">
        <v>75</v>
      </c>
      <c r="B32" s="32" t="s">
        <v>76</v>
      </c>
      <c r="C32" s="33" t="s">
        <v>37</v>
      </c>
      <c r="D32" s="37" t="s">
        <v>38</v>
      </c>
      <c r="E32" s="34">
        <v>497705049</v>
      </c>
      <c r="F32" s="35">
        <v>309333841</v>
      </c>
      <c r="G32" s="35">
        <v>436962181</v>
      </c>
      <c r="H32" s="35">
        <v>676900000</v>
      </c>
      <c r="I32" s="35">
        <v>778434999.99999988</v>
      </c>
      <c r="J32" s="35">
        <v>622748000</v>
      </c>
      <c r="K32" s="35">
        <v>676900000</v>
      </c>
      <c r="L32" s="35">
        <v>676900000</v>
      </c>
      <c r="M32" s="33" t="s">
        <v>77</v>
      </c>
      <c r="N32" s="39">
        <v>711525000</v>
      </c>
      <c r="O32" s="31">
        <f t="shared" si="8"/>
        <v>34625000</v>
      </c>
    </row>
    <row r="33" spans="1:15" s="36" customFormat="1" x14ac:dyDescent="0.25">
      <c r="A33" s="32" t="s">
        <v>78</v>
      </c>
      <c r="B33" s="32" t="s">
        <v>79</v>
      </c>
      <c r="C33" s="33"/>
      <c r="D33" s="33"/>
      <c r="E33" s="34">
        <f t="shared" ref="E33:L33" si="24">E34</f>
        <v>247491013</v>
      </c>
      <c r="F33" s="35">
        <f t="shared" si="24"/>
        <v>489196476</v>
      </c>
      <c r="G33" s="35">
        <f t="shared" si="24"/>
        <v>558486000</v>
      </c>
      <c r="H33" s="35">
        <f t="shared" si="24"/>
        <v>818100000</v>
      </c>
      <c r="I33" s="35">
        <f t="shared" si="24"/>
        <v>940814999.99999988</v>
      </c>
      <c r="J33" s="35">
        <f t="shared" si="24"/>
        <v>752652000</v>
      </c>
      <c r="K33" s="35">
        <f t="shared" si="24"/>
        <v>818100000</v>
      </c>
      <c r="L33" s="35">
        <f t="shared" si="24"/>
        <v>818100000</v>
      </c>
      <c r="M33" s="33"/>
      <c r="N33" s="39">
        <f>N34</f>
        <v>831150000</v>
      </c>
      <c r="O33" s="31">
        <f t="shared" si="8"/>
        <v>13050000</v>
      </c>
    </row>
    <row r="34" spans="1:15" s="36" customFormat="1" x14ac:dyDescent="0.25">
      <c r="A34" s="32" t="s">
        <v>80</v>
      </c>
      <c r="B34" s="32" t="s">
        <v>79</v>
      </c>
      <c r="C34" s="33" t="s">
        <v>37</v>
      </c>
      <c r="D34" s="37" t="s">
        <v>38</v>
      </c>
      <c r="E34" s="38">
        <v>247491013</v>
      </c>
      <c r="F34" s="35">
        <v>489196476</v>
      </c>
      <c r="G34" s="35">
        <v>558486000</v>
      </c>
      <c r="H34" s="35">
        <v>818100000</v>
      </c>
      <c r="I34" s="35">
        <v>940814999.99999988</v>
      </c>
      <c r="J34" s="35">
        <v>752652000</v>
      </c>
      <c r="K34" s="35">
        <v>818100000</v>
      </c>
      <c r="L34" s="35">
        <v>818100000</v>
      </c>
      <c r="M34" s="33" t="s">
        <v>77</v>
      </c>
      <c r="N34" s="39">
        <v>831150000</v>
      </c>
      <c r="O34" s="31">
        <f t="shared" si="8"/>
        <v>13050000</v>
      </c>
    </row>
    <row r="35" spans="1:15" s="30" customFormat="1" x14ac:dyDescent="0.25">
      <c r="A35" s="23" t="s">
        <v>81</v>
      </c>
      <c r="B35" s="23" t="s">
        <v>82</v>
      </c>
      <c r="C35" s="24"/>
      <c r="D35" s="24"/>
      <c r="E35" s="25">
        <f t="shared" ref="E35:L36" si="25">E36</f>
        <v>22200671716</v>
      </c>
      <c r="F35" s="26">
        <f t="shared" si="25"/>
        <v>21236292043</v>
      </c>
      <c r="G35" s="26">
        <f t="shared" si="25"/>
        <v>22672435198</v>
      </c>
      <c r="H35" s="26">
        <f t="shared" si="25"/>
        <v>24000000000</v>
      </c>
      <c r="I35" s="26">
        <f t="shared" si="25"/>
        <v>24720000000</v>
      </c>
      <c r="J35" s="26">
        <f t="shared" si="25"/>
        <v>23000000000</v>
      </c>
      <c r="K35" s="26">
        <f t="shared" si="25"/>
        <v>24000000000</v>
      </c>
      <c r="L35" s="26">
        <f t="shared" si="25"/>
        <v>24000000000</v>
      </c>
      <c r="M35" s="24"/>
      <c r="N35" s="41">
        <f>N36</f>
        <v>25000000000</v>
      </c>
      <c r="O35" s="31">
        <f t="shared" si="8"/>
        <v>1000000000</v>
      </c>
    </row>
    <row r="36" spans="1:15" s="36" customFormat="1" x14ac:dyDescent="0.25">
      <c r="A36" s="32" t="s">
        <v>83</v>
      </c>
      <c r="B36" s="32" t="s">
        <v>84</v>
      </c>
      <c r="C36" s="33"/>
      <c r="D36" s="33"/>
      <c r="E36" s="34">
        <f t="shared" si="25"/>
        <v>22200671716</v>
      </c>
      <c r="F36" s="35">
        <f t="shared" si="25"/>
        <v>21236292043</v>
      </c>
      <c r="G36" s="35">
        <f t="shared" si="25"/>
        <v>22672435198</v>
      </c>
      <c r="H36" s="35">
        <f t="shared" si="25"/>
        <v>24000000000</v>
      </c>
      <c r="I36" s="35">
        <f t="shared" si="25"/>
        <v>24720000000</v>
      </c>
      <c r="J36" s="35">
        <f t="shared" si="25"/>
        <v>23000000000</v>
      </c>
      <c r="K36" s="35">
        <f t="shared" si="25"/>
        <v>24000000000</v>
      </c>
      <c r="L36" s="35">
        <f t="shared" si="25"/>
        <v>24000000000</v>
      </c>
      <c r="M36" s="33"/>
      <c r="N36" s="39">
        <f>N37</f>
        <v>25000000000</v>
      </c>
      <c r="O36" s="31">
        <f t="shared" si="8"/>
        <v>1000000000</v>
      </c>
    </row>
    <row r="37" spans="1:15" s="36" customFormat="1" ht="15" customHeight="1" x14ac:dyDescent="0.25">
      <c r="A37" s="32" t="s">
        <v>85</v>
      </c>
      <c r="B37" s="32" t="s">
        <v>84</v>
      </c>
      <c r="C37" s="33" t="s">
        <v>37</v>
      </c>
      <c r="D37" s="37" t="s">
        <v>38</v>
      </c>
      <c r="E37" s="34">
        <v>22200671716</v>
      </c>
      <c r="F37" s="35">
        <v>21236292043</v>
      </c>
      <c r="G37" s="35">
        <v>22672435198</v>
      </c>
      <c r="H37" s="35">
        <v>24000000000</v>
      </c>
      <c r="I37" s="35">
        <v>24720000000</v>
      </c>
      <c r="J37" s="35">
        <v>23000000000</v>
      </c>
      <c r="K37" s="35">
        <v>24000000000</v>
      </c>
      <c r="L37" s="35">
        <v>24000000000</v>
      </c>
      <c r="M37" s="33" t="s">
        <v>86</v>
      </c>
      <c r="N37" s="39">
        <v>25000000000</v>
      </c>
      <c r="O37" s="31">
        <f t="shared" si="8"/>
        <v>1000000000</v>
      </c>
    </row>
    <row r="38" spans="1:15" s="30" customFormat="1" x14ac:dyDescent="0.25">
      <c r="A38" s="23" t="s">
        <v>87</v>
      </c>
      <c r="B38" s="23" t="s">
        <v>88</v>
      </c>
      <c r="C38" s="24"/>
      <c r="D38" s="24"/>
      <c r="E38" s="25">
        <f t="shared" ref="E38:L39" si="26">E39</f>
        <v>116539924</v>
      </c>
      <c r="F38" s="26">
        <f t="shared" si="26"/>
        <v>69237465</v>
      </c>
      <c r="G38" s="26">
        <f t="shared" si="26"/>
        <v>71802745</v>
      </c>
      <c r="H38" s="26">
        <f t="shared" si="26"/>
        <v>201249999.99999997</v>
      </c>
      <c r="I38" s="26">
        <f t="shared" si="26"/>
        <v>231438000</v>
      </c>
      <c r="J38" s="26">
        <f t="shared" si="26"/>
        <v>165312500</v>
      </c>
      <c r="K38" s="26">
        <f t="shared" si="26"/>
        <v>201249999.99999997</v>
      </c>
      <c r="L38" s="26">
        <f t="shared" si="26"/>
        <v>201249999.99999997</v>
      </c>
      <c r="M38" s="24"/>
      <c r="N38" s="41">
        <f>N39</f>
        <v>108818400</v>
      </c>
      <c r="O38" s="31">
        <f t="shared" si="8"/>
        <v>-92431599.99999997</v>
      </c>
    </row>
    <row r="39" spans="1:15" s="36" customFormat="1" x14ac:dyDescent="0.25">
      <c r="A39" s="32" t="s">
        <v>89</v>
      </c>
      <c r="B39" s="32" t="s">
        <v>88</v>
      </c>
      <c r="C39" s="33"/>
      <c r="D39" s="33"/>
      <c r="E39" s="34">
        <f t="shared" si="26"/>
        <v>116539924</v>
      </c>
      <c r="F39" s="35">
        <f t="shared" si="26"/>
        <v>69237465</v>
      </c>
      <c r="G39" s="35">
        <f t="shared" si="26"/>
        <v>71802745</v>
      </c>
      <c r="H39" s="35">
        <f t="shared" si="26"/>
        <v>201249999.99999997</v>
      </c>
      <c r="I39" s="35">
        <f t="shared" si="26"/>
        <v>231438000</v>
      </c>
      <c r="J39" s="35">
        <f t="shared" si="26"/>
        <v>165312500</v>
      </c>
      <c r="K39" s="35">
        <f t="shared" si="26"/>
        <v>201249999.99999997</v>
      </c>
      <c r="L39" s="35">
        <f t="shared" si="26"/>
        <v>201249999.99999997</v>
      </c>
      <c r="M39" s="33"/>
      <c r="N39" s="39">
        <f>N40</f>
        <v>108818400</v>
      </c>
      <c r="O39" s="31">
        <f t="shared" si="8"/>
        <v>-92431599.99999997</v>
      </c>
    </row>
    <row r="40" spans="1:15" s="36" customFormat="1" x14ac:dyDescent="0.25">
      <c r="A40" s="32" t="s">
        <v>90</v>
      </c>
      <c r="B40" s="32" t="s">
        <v>88</v>
      </c>
      <c r="C40" s="33" t="s">
        <v>37</v>
      </c>
      <c r="D40" s="37" t="s">
        <v>38</v>
      </c>
      <c r="E40" s="34">
        <v>116539924</v>
      </c>
      <c r="F40" s="35">
        <v>69237465</v>
      </c>
      <c r="G40" s="35">
        <v>71802745</v>
      </c>
      <c r="H40" s="35">
        <v>201249999.99999997</v>
      </c>
      <c r="I40" s="35">
        <v>231438000</v>
      </c>
      <c r="J40" s="35">
        <v>165312500</v>
      </c>
      <c r="K40" s="35">
        <v>201249999.99999997</v>
      </c>
      <c r="L40" s="35">
        <v>201249999.99999997</v>
      </c>
      <c r="M40" s="33" t="s">
        <v>91</v>
      </c>
      <c r="N40" s="39">
        <v>108818400</v>
      </c>
      <c r="O40" s="31">
        <f t="shared" si="8"/>
        <v>-92431599.99999997</v>
      </c>
    </row>
    <row r="41" spans="1:15" s="30" customFormat="1" x14ac:dyDescent="0.25">
      <c r="A41" s="23" t="s">
        <v>92</v>
      </c>
      <c r="B41" s="23" t="s">
        <v>93</v>
      </c>
      <c r="C41" s="24"/>
      <c r="D41" s="24"/>
      <c r="E41" s="25">
        <f t="shared" ref="E41:L42" si="27">E42</f>
        <v>435118435</v>
      </c>
      <c r="F41" s="26">
        <f t="shared" si="27"/>
        <v>470149088</v>
      </c>
      <c r="G41" s="26">
        <f t="shared" si="27"/>
        <v>482796735</v>
      </c>
      <c r="H41" s="26">
        <f t="shared" si="27"/>
        <v>690000000</v>
      </c>
      <c r="I41" s="26">
        <f t="shared" si="27"/>
        <v>759000000.00000012</v>
      </c>
      <c r="J41" s="26">
        <f t="shared" si="27"/>
        <v>607200000</v>
      </c>
      <c r="K41" s="26">
        <f t="shared" si="27"/>
        <v>690000000</v>
      </c>
      <c r="L41" s="26">
        <f t="shared" si="27"/>
        <v>690000000</v>
      </c>
      <c r="M41" s="24"/>
      <c r="N41" s="41">
        <f>N42</f>
        <v>631384544</v>
      </c>
      <c r="O41" s="31">
        <f t="shared" si="8"/>
        <v>-58615456</v>
      </c>
    </row>
    <row r="42" spans="1:15" s="36" customFormat="1" x14ac:dyDescent="0.25">
      <c r="A42" s="32" t="s">
        <v>94</v>
      </c>
      <c r="B42" s="32" t="s">
        <v>93</v>
      </c>
      <c r="C42" s="33"/>
      <c r="D42" s="33"/>
      <c r="E42" s="34">
        <f t="shared" si="27"/>
        <v>435118435</v>
      </c>
      <c r="F42" s="35">
        <f t="shared" si="27"/>
        <v>470149088</v>
      </c>
      <c r="G42" s="35">
        <f t="shared" si="27"/>
        <v>482796735</v>
      </c>
      <c r="H42" s="35">
        <f t="shared" si="27"/>
        <v>690000000</v>
      </c>
      <c r="I42" s="35">
        <f t="shared" si="27"/>
        <v>759000000.00000012</v>
      </c>
      <c r="J42" s="35">
        <f t="shared" si="27"/>
        <v>607200000</v>
      </c>
      <c r="K42" s="35">
        <f t="shared" si="27"/>
        <v>690000000</v>
      </c>
      <c r="L42" s="35">
        <f t="shared" si="27"/>
        <v>690000000</v>
      </c>
      <c r="M42" s="33"/>
      <c r="N42" s="39">
        <f>N43</f>
        <v>631384544</v>
      </c>
      <c r="O42" s="31">
        <f t="shared" si="8"/>
        <v>-58615456</v>
      </c>
    </row>
    <row r="43" spans="1:15" s="36" customFormat="1" x14ac:dyDescent="0.25">
      <c r="A43" s="32" t="s">
        <v>95</v>
      </c>
      <c r="B43" s="32" t="s">
        <v>93</v>
      </c>
      <c r="C43" s="33" t="s">
        <v>37</v>
      </c>
      <c r="D43" s="37" t="s">
        <v>38</v>
      </c>
      <c r="E43" s="34">
        <v>435118435</v>
      </c>
      <c r="F43" s="35">
        <v>470149088</v>
      </c>
      <c r="G43" s="35">
        <v>482796735</v>
      </c>
      <c r="H43" s="35">
        <v>690000000</v>
      </c>
      <c r="I43" s="35">
        <v>759000000.00000012</v>
      </c>
      <c r="J43" s="35">
        <v>607200000</v>
      </c>
      <c r="K43" s="35">
        <v>690000000</v>
      </c>
      <c r="L43" s="35">
        <v>690000000</v>
      </c>
      <c r="M43" s="33" t="s">
        <v>96</v>
      </c>
      <c r="N43" s="39">
        <v>631384544</v>
      </c>
      <c r="O43" s="31">
        <f t="shared" si="8"/>
        <v>-58615456</v>
      </c>
    </row>
    <row r="44" spans="1:15" s="30" customFormat="1" x14ac:dyDescent="0.25">
      <c r="A44" s="23" t="s">
        <v>97</v>
      </c>
      <c r="B44" s="23" t="s">
        <v>98</v>
      </c>
      <c r="C44" s="24"/>
      <c r="D44" s="24"/>
      <c r="E44" s="25">
        <f t="shared" ref="E44:L45" si="28">E45</f>
        <v>38939500</v>
      </c>
      <c r="F44" s="26">
        <f t="shared" si="28"/>
        <v>36645000</v>
      </c>
      <c r="G44" s="26">
        <f t="shared" si="28"/>
        <v>35675000</v>
      </c>
      <c r="H44" s="26">
        <f t="shared" si="28"/>
        <v>15000000</v>
      </c>
      <c r="I44" s="26">
        <f t="shared" si="28"/>
        <v>16000000</v>
      </c>
      <c r="J44" s="26">
        <f t="shared" si="28"/>
        <v>12000000</v>
      </c>
      <c r="K44" s="26">
        <f t="shared" si="28"/>
        <v>15000000</v>
      </c>
      <c r="L44" s="26">
        <f t="shared" si="28"/>
        <v>15000000</v>
      </c>
      <c r="M44" s="24"/>
      <c r="N44" s="41">
        <f>N45</f>
        <v>37200000</v>
      </c>
      <c r="O44" s="31">
        <f t="shared" si="8"/>
        <v>22200000</v>
      </c>
    </row>
    <row r="45" spans="1:15" s="36" customFormat="1" x14ac:dyDescent="0.25">
      <c r="A45" s="32" t="s">
        <v>99</v>
      </c>
      <c r="B45" s="32" t="s">
        <v>98</v>
      </c>
      <c r="C45" s="33"/>
      <c r="D45" s="33"/>
      <c r="E45" s="34">
        <f t="shared" si="28"/>
        <v>38939500</v>
      </c>
      <c r="F45" s="35">
        <f t="shared" si="28"/>
        <v>36645000</v>
      </c>
      <c r="G45" s="35">
        <f t="shared" si="28"/>
        <v>35675000</v>
      </c>
      <c r="H45" s="35">
        <f t="shared" si="28"/>
        <v>15000000</v>
      </c>
      <c r="I45" s="35">
        <f t="shared" si="28"/>
        <v>16000000</v>
      </c>
      <c r="J45" s="35">
        <f t="shared" si="28"/>
        <v>12000000</v>
      </c>
      <c r="K45" s="35">
        <f t="shared" si="28"/>
        <v>15000000</v>
      </c>
      <c r="L45" s="35">
        <f t="shared" si="28"/>
        <v>15000000</v>
      </c>
      <c r="M45" s="33"/>
      <c r="N45" s="39">
        <f>N46</f>
        <v>37200000</v>
      </c>
      <c r="O45" s="31">
        <f t="shared" si="8"/>
        <v>22200000</v>
      </c>
    </row>
    <row r="46" spans="1:15" s="36" customFormat="1" x14ac:dyDescent="0.25">
      <c r="A46" s="32" t="s">
        <v>100</v>
      </c>
      <c r="B46" s="32" t="s">
        <v>98</v>
      </c>
      <c r="C46" s="33" t="s">
        <v>37</v>
      </c>
      <c r="D46" s="37" t="s">
        <v>38</v>
      </c>
      <c r="E46" s="34">
        <v>38939500</v>
      </c>
      <c r="F46" s="35">
        <v>36645000</v>
      </c>
      <c r="G46" s="35">
        <v>35675000</v>
      </c>
      <c r="H46" s="35">
        <v>15000000</v>
      </c>
      <c r="I46" s="35">
        <v>16000000</v>
      </c>
      <c r="J46" s="35">
        <v>12000000</v>
      </c>
      <c r="K46" s="35">
        <v>15000000</v>
      </c>
      <c r="L46" s="35">
        <v>15000000</v>
      </c>
      <c r="M46" s="33" t="s">
        <v>101</v>
      </c>
      <c r="N46" s="39">
        <v>37200000</v>
      </c>
      <c r="O46" s="31">
        <f t="shared" si="8"/>
        <v>22200000</v>
      </c>
    </row>
    <row r="47" spans="1:15" s="30" customFormat="1" ht="25.5" x14ac:dyDescent="0.25">
      <c r="A47" s="23" t="s">
        <v>102</v>
      </c>
      <c r="B47" s="23" t="s">
        <v>103</v>
      </c>
      <c r="C47" s="24"/>
      <c r="D47" s="24"/>
      <c r="E47" s="25">
        <f t="shared" ref="E47:L48" si="29">E48</f>
        <v>4794781580</v>
      </c>
      <c r="F47" s="26">
        <f t="shared" si="29"/>
        <v>1662184274</v>
      </c>
      <c r="G47" s="26">
        <f t="shared" si="29"/>
        <v>1564848125</v>
      </c>
      <c r="H47" s="26">
        <f t="shared" si="29"/>
        <v>2300000000</v>
      </c>
      <c r="I47" s="26">
        <f t="shared" si="29"/>
        <v>2645000000</v>
      </c>
      <c r="J47" s="26">
        <f t="shared" si="29"/>
        <v>2354049999.9999995</v>
      </c>
      <c r="K47" s="26">
        <f t="shared" si="29"/>
        <v>2300000000</v>
      </c>
      <c r="L47" s="26">
        <f t="shared" si="29"/>
        <v>2300000000</v>
      </c>
      <c r="M47" s="24"/>
      <c r="N47" s="41">
        <f>N48</f>
        <v>2534400000</v>
      </c>
      <c r="O47" s="31">
        <f t="shared" si="8"/>
        <v>234400000</v>
      </c>
    </row>
    <row r="48" spans="1:15" s="36" customFormat="1" ht="25.5" x14ac:dyDescent="0.25">
      <c r="A48" s="32" t="s">
        <v>104</v>
      </c>
      <c r="B48" s="32" t="s">
        <v>105</v>
      </c>
      <c r="C48" s="33"/>
      <c r="D48" s="33"/>
      <c r="E48" s="34">
        <f t="shared" si="29"/>
        <v>4794781580</v>
      </c>
      <c r="F48" s="35">
        <f t="shared" si="29"/>
        <v>1662184274</v>
      </c>
      <c r="G48" s="35">
        <f t="shared" si="29"/>
        <v>1564848125</v>
      </c>
      <c r="H48" s="35">
        <f t="shared" si="29"/>
        <v>2300000000</v>
      </c>
      <c r="I48" s="35">
        <f t="shared" si="29"/>
        <v>2645000000</v>
      </c>
      <c r="J48" s="35">
        <f t="shared" si="29"/>
        <v>2354049999.9999995</v>
      </c>
      <c r="K48" s="35">
        <f t="shared" si="29"/>
        <v>2300000000</v>
      </c>
      <c r="L48" s="35">
        <f t="shared" si="29"/>
        <v>2300000000</v>
      </c>
      <c r="M48" s="33"/>
      <c r="N48" s="39">
        <f>N49</f>
        <v>2534400000</v>
      </c>
      <c r="O48" s="31">
        <f t="shared" si="8"/>
        <v>234400000</v>
      </c>
    </row>
    <row r="49" spans="1:241" s="36" customFormat="1" ht="25.5" x14ac:dyDescent="0.25">
      <c r="A49" s="32" t="s">
        <v>106</v>
      </c>
      <c r="B49" s="32" t="s">
        <v>107</v>
      </c>
      <c r="C49" s="33" t="s">
        <v>37</v>
      </c>
      <c r="D49" s="37" t="s">
        <v>38</v>
      </c>
      <c r="E49" s="34">
        <v>4794781580</v>
      </c>
      <c r="F49" s="35">
        <v>1662184274</v>
      </c>
      <c r="G49" s="35">
        <v>1564848125</v>
      </c>
      <c r="H49" s="35">
        <v>2300000000</v>
      </c>
      <c r="I49" s="35">
        <v>2645000000</v>
      </c>
      <c r="J49" s="35">
        <v>2354049999.9999995</v>
      </c>
      <c r="K49" s="35">
        <v>2300000000</v>
      </c>
      <c r="L49" s="35">
        <v>2300000000</v>
      </c>
      <c r="M49" s="33" t="s">
        <v>108</v>
      </c>
      <c r="N49" s="39">
        <v>2534400000</v>
      </c>
      <c r="O49" s="31">
        <f t="shared" si="8"/>
        <v>234400000</v>
      </c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</row>
    <row r="50" spans="1:241" s="30" customFormat="1" ht="25.5" x14ac:dyDescent="0.25">
      <c r="A50" s="23" t="s">
        <v>109</v>
      </c>
      <c r="B50" s="23" t="s">
        <v>110</v>
      </c>
      <c r="C50" s="24"/>
      <c r="D50" s="24"/>
      <c r="E50" s="25">
        <f t="shared" ref="E50:L51" si="30">E51</f>
        <v>27918084577</v>
      </c>
      <c r="F50" s="26">
        <f t="shared" si="30"/>
        <v>29926784696</v>
      </c>
      <c r="G50" s="26">
        <f t="shared" si="30"/>
        <v>33828273528</v>
      </c>
      <c r="H50" s="26">
        <f t="shared" si="30"/>
        <v>33400000000</v>
      </c>
      <c r="I50" s="26">
        <f t="shared" si="30"/>
        <v>35028022000</v>
      </c>
      <c r="J50" s="26">
        <f t="shared" si="30"/>
        <v>32100000000</v>
      </c>
      <c r="K50" s="26">
        <f t="shared" si="30"/>
        <v>33400000000</v>
      </c>
      <c r="L50" s="26">
        <f t="shared" si="30"/>
        <v>33400000000</v>
      </c>
      <c r="M50" s="24"/>
      <c r="N50" s="41">
        <f>N51</f>
        <v>34151200140</v>
      </c>
      <c r="O50" s="31">
        <f t="shared" si="8"/>
        <v>751200140</v>
      </c>
    </row>
    <row r="51" spans="1:241" s="36" customFormat="1" x14ac:dyDescent="0.25">
      <c r="A51" s="32" t="s">
        <v>111</v>
      </c>
      <c r="B51" s="32" t="s">
        <v>112</v>
      </c>
      <c r="C51" s="33"/>
      <c r="D51" s="33"/>
      <c r="E51" s="34">
        <f t="shared" si="30"/>
        <v>27918084577</v>
      </c>
      <c r="F51" s="35">
        <f t="shared" si="30"/>
        <v>29926784696</v>
      </c>
      <c r="G51" s="35">
        <f t="shared" si="30"/>
        <v>33828273528</v>
      </c>
      <c r="H51" s="35">
        <f t="shared" si="30"/>
        <v>33400000000</v>
      </c>
      <c r="I51" s="35">
        <f t="shared" si="30"/>
        <v>35028022000</v>
      </c>
      <c r="J51" s="35">
        <f t="shared" si="30"/>
        <v>32100000000</v>
      </c>
      <c r="K51" s="35">
        <f t="shared" si="30"/>
        <v>33400000000</v>
      </c>
      <c r="L51" s="35">
        <f t="shared" si="30"/>
        <v>33400000000</v>
      </c>
      <c r="M51" s="33"/>
      <c r="N51" s="39">
        <f>N52</f>
        <v>34151200140</v>
      </c>
      <c r="O51" s="31">
        <f t="shared" si="8"/>
        <v>751200140</v>
      </c>
    </row>
    <row r="52" spans="1:241" s="36" customFormat="1" x14ac:dyDescent="0.25">
      <c r="A52" s="32" t="s">
        <v>113</v>
      </c>
      <c r="B52" s="32" t="s">
        <v>112</v>
      </c>
      <c r="C52" s="33" t="s">
        <v>37</v>
      </c>
      <c r="D52" s="37" t="s">
        <v>38</v>
      </c>
      <c r="E52" s="34">
        <v>27918084577</v>
      </c>
      <c r="F52" s="35">
        <v>29926784696</v>
      </c>
      <c r="G52" s="35">
        <v>33828273528</v>
      </c>
      <c r="H52" s="35">
        <v>33400000000</v>
      </c>
      <c r="I52" s="35">
        <v>35028022000</v>
      </c>
      <c r="J52" s="35">
        <v>32100000000</v>
      </c>
      <c r="K52" s="35">
        <v>33400000000</v>
      </c>
      <c r="L52" s="35">
        <v>33400000000</v>
      </c>
      <c r="M52" s="33" t="s">
        <v>114</v>
      </c>
      <c r="N52" s="39">
        <v>34151200140</v>
      </c>
      <c r="O52" s="31">
        <f t="shared" si="8"/>
        <v>751200140</v>
      </c>
    </row>
    <row r="53" spans="1:241" s="30" customFormat="1" ht="25.5" x14ac:dyDescent="0.25">
      <c r="A53" s="23" t="s">
        <v>115</v>
      </c>
      <c r="B53" s="23" t="s">
        <v>116</v>
      </c>
      <c r="C53" s="24"/>
      <c r="D53" s="24"/>
      <c r="E53" s="25">
        <f t="shared" ref="E53:L54" si="31">E54</f>
        <v>14962840165</v>
      </c>
      <c r="F53" s="26">
        <f t="shared" si="31"/>
        <v>15142097721</v>
      </c>
      <c r="G53" s="26">
        <f t="shared" si="31"/>
        <v>17425504152</v>
      </c>
      <c r="H53" s="26">
        <f t="shared" si="31"/>
        <v>20339051856</v>
      </c>
      <c r="I53" s="26">
        <f t="shared" si="31"/>
        <v>20339051856</v>
      </c>
      <c r="J53" s="26">
        <f t="shared" si="31"/>
        <v>17635686780</v>
      </c>
      <c r="K53" s="26">
        <f t="shared" si="31"/>
        <v>20339051856</v>
      </c>
      <c r="L53" s="26">
        <f t="shared" si="31"/>
        <v>20339051856</v>
      </c>
      <c r="M53" s="24"/>
      <c r="N53" s="41">
        <f>N54</f>
        <v>20556892844</v>
      </c>
      <c r="O53" s="31">
        <f t="shared" si="8"/>
        <v>217840988</v>
      </c>
    </row>
    <row r="54" spans="1:241" s="36" customFormat="1" x14ac:dyDescent="0.25">
      <c r="A54" s="32" t="s">
        <v>117</v>
      </c>
      <c r="B54" s="32" t="s">
        <v>118</v>
      </c>
      <c r="C54" s="33"/>
      <c r="D54" s="33"/>
      <c r="E54" s="34">
        <f t="shared" si="31"/>
        <v>14962840165</v>
      </c>
      <c r="F54" s="35">
        <f t="shared" si="31"/>
        <v>15142097721</v>
      </c>
      <c r="G54" s="35">
        <f t="shared" si="31"/>
        <v>17425504152</v>
      </c>
      <c r="H54" s="35">
        <f t="shared" si="31"/>
        <v>20339051856</v>
      </c>
      <c r="I54" s="35">
        <f t="shared" si="31"/>
        <v>20339051856</v>
      </c>
      <c r="J54" s="35">
        <f t="shared" si="31"/>
        <v>17635686780</v>
      </c>
      <c r="K54" s="35">
        <f t="shared" si="31"/>
        <v>20339051856</v>
      </c>
      <c r="L54" s="35">
        <f t="shared" si="31"/>
        <v>20339051856</v>
      </c>
      <c r="M54" s="33"/>
      <c r="N54" s="39">
        <f>N55</f>
        <v>20556892844</v>
      </c>
      <c r="O54" s="31">
        <f t="shared" si="8"/>
        <v>217840988</v>
      </c>
    </row>
    <row r="55" spans="1:241" s="36" customFormat="1" x14ac:dyDescent="0.25">
      <c r="A55" s="32" t="s">
        <v>119</v>
      </c>
      <c r="B55" s="32" t="s">
        <v>118</v>
      </c>
      <c r="C55" s="33" t="s">
        <v>37</v>
      </c>
      <c r="D55" s="37" t="s">
        <v>38</v>
      </c>
      <c r="E55" s="34">
        <v>14962840165</v>
      </c>
      <c r="F55" s="35">
        <v>15142097721</v>
      </c>
      <c r="G55" s="35">
        <v>17425504152</v>
      </c>
      <c r="H55" s="35">
        <v>20339051856</v>
      </c>
      <c r="I55" s="35">
        <v>20339051856</v>
      </c>
      <c r="J55" s="35">
        <v>17635686780</v>
      </c>
      <c r="K55" s="35">
        <v>20339051856</v>
      </c>
      <c r="L55" s="35">
        <v>20339051856</v>
      </c>
      <c r="M55" s="33" t="s">
        <v>120</v>
      </c>
      <c r="N55" s="39">
        <v>20556892844</v>
      </c>
      <c r="O55" s="31">
        <f t="shared" si="8"/>
        <v>217840988</v>
      </c>
    </row>
    <row r="56" spans="1:241" s="36" customFormat="1" x14ac:dyDescent="0.25">
      <c r="A56" s="23" t="s">
        <v>121</v>
      </c>
      <c r="B56" s="23" t="s">
        <v>122</v>
      </c>
      <c r="C56" s="23"/>
      <c r="D56" s="23"/>
      <c r="E56" s="25">
        <f t="shared" ref="E56:L56" si="32">E57+E78+E205</f>
        <v>14850251887</v>
      </c>
      <c r="F56" s="26">
        <f t="shared" si="32"/>
        <v>12221391126</v>
      </c>
      <c r="G56" s="26">
        <f t="shared" si="32"/>
        <v>16738324784</v>
      </c>
      <c r="H56" s="26">
        <f t="shared" si="32"/>
        <v>34252052750</v>
      </c>
      <c r="I56" s="26">
        <f t="shared" si="32"/>
        <v>35194474442</v>
      </c>
      <c r="J56" s="26">
        <f t="shared" si="32"/>
        <v>29314118793</v>
      </c>
      <c r="K56" s="26">
        <f t="shared" si="32"/>
        <v>34644486708</v>
      </c>
      <c r="L56" s="26">
        <f t="shared" si="32"/>
        <v>34644486708</v>
      </c>
      <c r="M56" s="24"/>
      <c r="N56" s="25">
        <f t="shared" ref="N56" si="33">N57+N78+N205</f>
        <v>32972561108</v>
      </c>
      <c r="O56" s="31">
        <f t="shared" si="8"/>
        <v>-1279491642</v>
      </c>
    </row>
    <row r="57" spans="1:241" s="30" customFormat="1" x14ac:dyDescent="0.25">
      <c r="A57" s="23" t="s">
        <v>123</v>
      </c>
      <c r="B57" s="42" t="s">
        <v>124</v>
      </c>
      <c r="C57" s="42"/>
      <c r="D57" s="42"/>
      <c r="E57" s="25">
        <f t="shared" ref="E57:L57" si="34">E58+E62+E64+E66+E70+E72+E76+E74</f>
        <v>11020014325</v>
      </c>
      <c r="F57" s="26">
        <f t="shared" si="34"/>
        <v>9345080145</v>
      </c>
      <c r="G57" s="26">
        <f t="shared" si="34"/>
        <v>13986027595</v>
      </c>
      <c r="H57" s="26">
        <f t="shared" si="34"/>
        <v>29829305477</v>
      </c>
      <c r="I57" s="26">
        <f t="shared" si="34"/>
        <v>29858728269</v>
      </c>
      <c r="J57" s="26">
        <f t="shared" si="34"/>
        <v>24991529043</v>
      </c>
      <c r="K57" s="26">
        <f t="shared" si="34"/>
        <v>29882390208</v>
      </c>
      <c r="L57" s="26">
        <f t="shared" si="34"/>
        <v>29882390208</v>
      </c>
      <c r="M57" s="24"/>
      <c r="N57" s="25">
        <f t="shared" ref="N57" si="35">N58+N62+N64+N66+N70+N72+N76+N74</f>
        <v>27657177108</v>
      </c>
      <c r="O57" s="31">
        <f t="shared" si="8"/>
        <v>-2172128369</v>
      </c>
    </row>
    <row r="58" spans="1:241" s="36" customFormat="1" ht="25.5" x14ac:dyDescent="0.25">
      <c r="A58" s="32" t="s">
        <v>125</v>
      </c>
      <c r="B58" s="32" t="s">
        <v>126</v>
      </c>
      <c r="C58" s="43"/>
      <c r="D58" s="43"/>
      <c r="E58" s="44">
        <f t="shared" ref="E58:N58" si="36">E59</f>
        <v>668657200</v>
      </c>
      <c r="F58" s="45">
        <f t="shared" si="36"/>
        <v>492684610</v>
      </c>
      <c r="G58" s="45">
        <f t="shared" si="36"/>
        <v>952470700</v>
      </c>
      <c r="H58" s="45">
        <f t="shared" si="36"/>
        <v>1522100700</v>
      </c>
      <c r="I58" s="45">
        <f t="shared" si="36"/>
        <v>1536533000</v>
      </c>
      <c r="J58" s="45">
        <f t="shared" si="36"/>
        <v>1308945208</v>
      </c>
      <c r="K58" s="45">
        <f t="shared" si="36"/>
        <v>1540874700</v>
      </c>
      <c r="L58" s="45">
        <f t="shared" si="36"/>
        <v>1540874700</v>
      </c>
      <c r="M58" s="33"/>
      <c r="N58" s="34">
        <f t="shared" si="36"/>
        <v>1559931450</v>
      </c>
      <c r="O58" s="31">
        <f t="shared" si="8"/>
        <v>37830750</v>
      </c>
    </row>
    <row r="59" spans="1:241" s="36" customFormat="1" ht="25.5" x14ac:dyDescent="0.25">
      <c r="A59" s="32" t="s">
        <v>127</v>
      </c>
      <c r="B59" s="32" t="s">
        <v>128</v>
      </c>
      <c r="C59" s="32"/>
      <c r="D59" s="32"/>
      <c r="E59" s="34">
        <f t="shared" ref="E59:G59" si="37">SUM(E60:E61)</f>
        <v>668657200</v>
      </c>
      <c r="F59" s="35">
        <f t="shared" si="37"/>
        <v>492684610</v>
      </c>
      <c r="G59" s="35">
        <f t="shared" si="37"/>
        <v>952470700</v>
      </c>
      <c r="H59" s="35">
        <f t="shared" ref="H59:L59" si="38">SUM(H60:H61)</f>
        <v>1522100700</v>
      </c>
      <c r="I59" s="35">
        <f t="shared" si="38"/>
        <v>1536533000</v>
      </c>
      <c r="J59" s="35">
        <f t="shared" si="38"/>
        <v>1308945208</v>
      </c>
      <c r="K59" s="35">
        <f t="shared" si="38"/>
        <v>1540874700</v>
      </c>
      <c r="L59" s="35">
        <f t="shared" si="38"/>
        <v>1540874700</v>
      </c>
      <c r="M59" s="33"/>
      <c r="N59" s="34">
        <f t="shared" ref="N59" si="39">SUM(N60:N61)</f>
        <v>1559931450</v>
      </c>
      <c r="O59" s="31">
        <f t="shared" si="8"/>
        <v>37830750</v>
      </c>
    </row>
    <row r="60" spans="1:241" s="36" customFormat="1" ht="25.5" x14ac:dyDescent="0.25">
      <c r="A60" s="32"/>
      <c r="B60" s="32" t="s">
        <v>128</v>
      </c>
      <c r="C60" s="32" t="s">
        <v>129</v>
      </c>
      <c r="D60" s="46" t="s">
        <v>130</v>
      </c>
      <c r="E60" s="34">
        <v>142881000</v>
      </c>
      <c r="F60" s="35">
        <v>73926260</v>
      </c>
      <c r="G60" s="47">
        <v>172931500</v>
      </c>
      <c r="H60" s="35">
        <v>301140000</v>
      </c>
      <c r="I60" s="35">
        <v>324216000</v>
      </c>
      <c r="J60" s="35">
        <v>309996000</v>
      </c>
      <c r="K60" s="48">
        <v>319914000</v>
      </c>
      <c r="L60" s="35">
        <v>319914000</v>
      </c>
      <c r="M60" s="33" t="s">
        <v>131</v>
      </c>
      <c r="N60" s="49">
        <v>339025500</v>
      </c>
      <c r="O60" s="31">
        <f t="shared" si="8"/>
        <v>37885500</v>
      </c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</row>
    <row r="61" spans="1:241" s="36" customFormat="1" ht="25.5" x14ac:dyDescent="0.25">
      <c r="A61" s="32"/>
      <c r="B61" s="32" t="s">
        <v>128</v>
      </c>
      <c r="C61" s="32" t="s">
        <v>132</v>
      </c>
      <c r="D61" s="46" t="s">
        <v>132</v>
      </c>
      <c r="E61" s="34">
        <v>525776200</v>
      </c>
      <c r="F61" s="35">
        <v>418758350</v>
      </c>
      <c r="G61" s="35">
        <v>779539200</v>
      </c>
      <c r="H61" s="35">
        <v>1220960700</v>
      </c>
      <c r="I61" s="35">
        <v>1212317000</v>
      </c>
      <c r="J61" s="35">
        <v>998949208</v>
      </c>
      <c r="K61" s="35">
        <v>1220960700</v>
      </c>
      <c r="L61" s="35">
        <v>1220960700</v>
      </c>
      <c r="M61" s="33" t="s">
        <v>131</v>
      </c>
      <c r="N61" s="34">
        <v>1220905950</v>
      </c>
      <c r="O61" s="31">
        <f t="shared" si="8"/>
        <v>-54750</v>
      </c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</row>
    <row r="62" spans="1:241" s="36" customFormat="1" ht="25.5" x14ac:dyDescent="0.25">
      <c r="A62" s="32" t="s">
        <v>133</v>
      </c>
      <c r="B62" s="32" t="s">
        <v>134</v>
      </c>
      <c r="C62" s="32"/>
      <c r="D62" s="32"/>
      <c r="E62" s="34">
        <f t="shared" ref="E62:N62" si="40">E63</f>
        <v>37220000</v>
      </c>
      <c r="F62" s="35">
        <f t="shared" si="40"/>
        <v>41921750</v>
      </c>
      <c r="G62" s="35">
        <f t="shared" si="40"/>
        <v>41039250</v>
      </c>
      <c r="H62" s="35">
        <f t="shared" si="40"/>
        <v>18832500</v>
      </c>
      <c r="I62" s="35">
        <f t="shared" si="40"/>
        <v>19890000</v>
      </c>
      <c r="J62" s="35">
        <f t="shared" si="40"/>
        <v>16545000</v>
      </c>
      <c r="K62" s="35">
        <f t="shared" si="40"/>
        <v>19890000</v>
      </c>
      <c r="L62" s="35">
        <f t="shared" si="40"/>
        <v>19890000</v>
      </c>
      <c r="M62" s="33"/>
      <c r="N62" s="34">
        <f t="shared" si="40"/>
        <v>19890000</v>
      </c>
      <c r="O62" s="31">
        <f t="shared" si="8"/>
        <v>1057500</v>
      </c>
    </row>
    <row r="63" spans="1:241" s="36" customFormat="1" ht="25.5" x14ac:dyDescent="0.25">
      <c r="A63" s="32" t="s">
        <v>135</v>
      </c>
      <c r="B63" s="32" t="s">
        <v>136</v>
      </c>
      <c r="C63" s="32" t="s">
        <v>129</v>
      </c>
      <c r="D63" s="46" t="s">
        <v>130</v>
      </c>
      <c r="E63" s="34">
        <v>37220000</v>
      </c>
      <c r="F63" s="35">
        <v>41921750</v>
      </c>
      <c r="G63" s="35">
        <v>41039250</v>
      </c>
      <c r="H63" s="35">
        <v>18832500</v>
      </c>
      <c r="I63" s="35">
        <v>19890000</v>
      </c>
      <c r="J63" s="35">
        <v>16545000</v>
      </c>
      <c r="K63" s="35">
        <v>19890000</v>
      </c>
      <c r="L63" s="35">
        <v>19890000</v>
      </c>
      <c r="M63" s="33" t="s">
        <v>137</v>
      </c>
      <c r="N63" s="34">
        <v>19890000</v>
      </c>
      <c r="O63" s="31">
        <f t="shared" si="8"/>
        <v>1057500</v>
      </c>
    </row>
    <row r="64" spans="1:241" s="36" customFormat="1" x14ac:dyDescent="0.25">
      <c r="A64" s="32" t="s">
        <v>138</v>
      </c>
      <c r="B64" s="32" t="s">
        <v>139</v>
      </c>
      <c r="C64" s="32"/>
      <c r="D64" s="32"/>
      <c r="E64" s="34">
        <f>E65</f>
        <v>3020436000</v>
      </c>
      <c r="F64" s="35">
        <f t="shared" ref="F64:N64" si="41">F65</f>
        <v>2487546000</v>
      </c>
      <c r="G64" s="35">
        <f t="shared" si="41"/>
        <v>2885582000</v>
      </c>
      <c r="H64" s="35">
        <f t="shared" si="41"/>
        <v>8305608769</v>
      </c>
      <c r="I64" s="35">
        <f t="shared" si="41"/>
        <v>8305608769</v>
      </c>
      <c r="J64" s="35">
        <f t="shared" si="41"/>
        <v>7049136275</v>
      </c>
      <c r="K64" s="35">
        <f t="shared" si="41"/>
        <v>8305608000</v>
      </c>
      <c r="L64" s="35">
        <f t="shared" si="41"/>
        <v>8305608000</v>
      </c>
      <c r="M64" s="33"/>
      <c r="N64" s="34">
        <f t="shared" si="41"/>
        <v>8305608000</v>
      </c>
      <c r="O64" s="31">
        <f t="shared" si="8"/>
        <v>-769</v>
      </c>
    </row>
    <row r="65" spans="1:15" s="36" customFormat="1" ht="25.5" x14ac:dyDescent="0.25">
      <c r="A65" s="32" t="s">
        <v>140</v>
      </c>
      <c r="B65" s="32" t="s">
        <v>141</v>
      </c>
      <c r="C65" s="32" t="s">
        <v>142</v>
      </c>
      <c r="D65" s="46" t="s">
        <v>142</v>
      </c>
      <c r="E65" s="34">
        <v>3020436000</v>
      </c>
      <c r="F65" s="35">
        <v>2487546000</v>
      </c>
      <c r="G65" s="35">
        <v>2885582000</v>
      </c>
      <c r="H65" s="35">
        <v>8305608769</v>
      </c>
      <c r="I65" s="35">
        <v>8305608769</v>
      </c>
      <c r="J65" s="35">
        <v>7049136275</v>
      </c>
      <c r="K65" s="35">
        <v>8305608000</v>
      </c>
      <c r="L65" s="35">
        <v>8305608000</v>
      </c>
      <c r="M65" s="33" t="s">
        <v>143</v>
      </c>
      <c r="N65" s="34">
        <v>8305608000</v>
      </c>
      <c r="O65" s="31">
        <f t="shared" si="8"/>
        <v>-769</v>
      </c>
    </row>
    <row r="66" spans="1:15" s="36" customFormat="1" x14ac:dyDescent="0.25">
      <c r="A66" s="32" t="s">
        <v>144</v>
      </c>
      <c r="B66" s="32" t="s">
        <v>145</v>
      </c>
      <c r="C66" s="32"/>
      <c r="D66" s="32"/>
      <c r="E66" s="34">
        <f>SUM(E67:E69)</f>
        <v>5917914915</v>
      </c>
      <c r="F66" s="35">
        <f t="shared" ref="F66:G66" si="42">SUM(F67:F69)</f>
        <v>5057128115</v>
      </c>
      <c r="G66" s="35">
        <f t="shared" si="42"/>
        <v>8798908145</v>
      </c>
      <c r="H66" s="35">
        <f>SUM(H67:H69)</f>
        <v>18356789508</v>
      </c>
      <c r="I66" s="35">
        <f t="shared" ref="I66:J66" si="43">SUM(I67:I69)</f>
        <v>18422125800</v>
      </c>
      <c r="J66" s="35">
        <f t="shared" si="43"/>
        <v>15179831660</v>
      </c>
      <c r="K66" s="35">
        <f>SUM(K67:K69)</f>
        <v>18356789508</v>
      </c>
      <c r="L66" s="35">
        <f t="shared" ref="L66:N66" si="44">SUM(L67:L69)</f>
        <v>18356789508</v>
      </c>
      <c r="M66" s="33"/>
      <c r="N66" s="34">
        <f t="shared" si="44"/>
        <v>16079909158</v>
      </c>
      <c r="O66" s="31">
        <f t="shared" si="8"/>
        <v>-2276880350</v>
      </c>
    </row>
    <row r="67" spans="1:15" s="36" customFormat="1" ht="21.95" customHeight="1" x14ac:dyDescent="0.25">
      <c r="A67" s="32" t="s">
        <v>146</v>
      </c>
      <c r="B67" s="32" t="s">
        <v>147</v>
      </c>
      <c r="C67" s="32" t="s">
        <v>132</v>
      </c>
      <c r="D67" s="46" t="s">
        <v>132</v>
      </c>
      <c r="E67" s="34"/>
      <c r="F67" s="35"/>
      <c r="G67" s="35">
        <v>1668552488</v>
      </c>
      <c r="H67" s="35">
        <v>2775293658</v>
      </c>
      <c r="I67" s="35">
        <v>2775293658</v>
      </c>
      <c r="J67" s="35">
        <v>2775293658</v>
      </c>
      <c r="K67" s="35">
        <v>2775293658</v>
      </c>
      <c r="L67" s="35">
        <v>2775293658</v>
      </c>
      <c r="M67" s="33"/>
      <c r="N67" s="39">
        <v>1661179908</v>
      </c>
      <c r="O67" s="31">
        <f t="shared" si="8"/>
        <v>-1114113750</v>
      </c>
    </row>
    <row r="68" spans="1:15" s="36" customFormat="1" ht="21.95" customHeight="1" x14ac:dyDescent="0.25">
      <c r="A68" s="32" t="s">
        <v>148</v>
      </c>
      <c r="B68" s="32" t="s">
        <v>149</v>
      </c>
      <c r="C68" s="32" t="s">
        <v>132</v>
      </c>
      <c r="D68" s="46" t="s">
        <v>132</v>
      </c>
      <c r="E68" s="34">
        <v>4393360915</v>
      </c>
      <c r="F68" s="35">
        <v>5043201115</v>
      </c>
      <c r="G68" s="35">
        <v>4663420807</v>
      </c>
      <c r="H68" s="35">
        <v>8375926825</v>
      </c>
      <c r="I68" s="35">
        <f>8375926825+65336292</f>
        <v>8441263117</v>
      </c>
      <c r="J68" s="35">
        <f>8375926825-3176957848</f>
        <v>5198968977</v>
      </c>
      <c r="K68" s="35">
        <v>8375926825</v>
      </c>
      <c r="L68" s="35">
        <v>8375926825</v>
      </c>
      <c r="M68" s="33" t="s">
        <v>150</v>
      </c>
      <c r="N68" s="39">
        <v>7412640025</v>
      </c>
      <c r="O68" s="31">
        <f t="shared" si="8"/>
        <v>-963286800</v>
      </c>
    </row>
    <row r="69" spans="1:15" s="36" customFormat="1" ht="21.95" customHeight="1" x14ac:dyDescent="0.25">
      <c r="A69" s="32" t="s">
        <v>151</v>
      </c>
      <c r="B69" s="32" t="s">
        <v>152</v>
      </c>
      <c r="C69" s="32" t="s">
        <v>132</v>
      </c>
      <c r="D69" s="46" t="s">
        <v>132</v>
      </c>
      <c r="E69" s="34">
        <v>1524554000</v>
      </c>
      <c r="F69" s="35">
        <v>13927000</v>
      </c>
      <c r="G69" s="35">
        <v>2466934850</v>
      </c>
      <c r="H69" s="35">
        <v>7205569025</v>
      </c>
      <c r="I69" s="35">
        <v>7205569025</v>
      </c>
      <c r="J69" s="35">
        <v>7205569025</v>
      </c>
      <c r="K69" s="35">
        <v>7205569025</v>
      </c>
      <c r="L69" s="35">
        <v>7205569025</v>
      </c>
      <c r="M69" s="33" t="s">
        <v>150</v>
      </c>
      <c r="N69" s="39">
        <v>7006089225</v>
      </c>
      <c r="O69" s="31">
        <f t="shared" si="8"/>
        <v>-199479800</v>
      </c>
    </row>
    <row r="70" spans="1:15" s="36" customFormat="1" x14ac:dyDescent="0.25">
      <c r="A70" s="32" t="s">
        <v>153</v>
      </c>
      <c r="B70" s="32" t="s">
        <v>154</v>
      </c>
      <c r="C70" s="32"/>
      <c r="D70" s="32"/>
      <c r="E70" s="34">
        <f>E71</f>
        <v>594918000</v>
      </c>
      <c r="F70" s="35">
        <f t="shared" ref="F70:N70" si="45">F71</f>
        <v>408873000</v>
      </c>
      <c r="G70" s="35">
        <f t="shared" si="45"/>
        <v>306461000</v>
      </c>
      <c r="H70" s="35">
        <f t="shared" si="45"/>
        <v>461094000</v>
      </c>
      <c r="I70" s="35">
        <f t="shared" si="45"/>
        <v>494348000</v>
      </c>
      <c r="J70" s="35">
        <f t="shared" si="45"/>
        <v>401954000</v>
      </c>
      <c r="K70" s="35">
        <f t="shared" si="45"/>
        <v>494348000</v>
      </c>
      <c r="L70" s="35">
        <f t="shared" si="45"/>
        <v>494348000</v>
      </c>
      <c r="M70" s="33"/>
      <c r="N70" s="34">
        <f t="shared" si="45"/>
        <v>494348000</v>
      </c>
      <c r="O70" s="31">
        <f t="shared" si="8"/>
        <v>33254000</v>
      </c>
    </row>
    <row r="71" spans="1:15" s="36" customFormat="1" ht="42.6" customHeight="1" x14ac:dyDescent="0.25">
      <c r="A71" s="32" t="s">
        <v>155</v>
      </c>
      <c r="B71" s="32" t="s">
        <v>154</v>
      </c>
      <c r="C71" s="32" t="s">
        <v>142</v>
      </c>
      <c r="D71" s="46" t="s">
        <v>142</v>
      </c>
      <c r="E71" s="34">
        <v>594918000</v>
      </c>
      <c r="F71" s="35">
        <v>408873000</v>
      </c>
      <c r="G71" s="35">
        <v>306461000</v>
      </c>
      <c r="H71" s="35">
        <v>461094000</v>
      </c>
      <c r="I71" s="35">
        <v>494348000</v>
      </c>
      <c r="J71" s="35">
        <v>401954000</v>
      </c>
      <c r="K71" s="35">
        <v>494348000</v>
      </c>
      <c r="L71" s="35">
        <v>494348000</v>
      </c>
      <c r="M71" s="33" t="s">
        <v>156</v>
      </c>
      <c r="N71" s="34">
        <v>494348000</v>
      </c>
      <c r="O71" s="31">
        <f t="shared" si="8"/>
        <v>33254000</v>
      </c>
    </row>
    <row r="72" spans="1:15" s="36" customFormat="1" ht="38.25" x14ac:dyDescent="0.25">
      <c r="A72" s="32" t="s">
        <v>157</v>
      </c>
      <c r="B72" s="32" t="s">
        <v>158</v>
      </c>
      <c r="C72" s="32"/>
      <c r="D72" s="32"/>
      <c r="E72" s="34">
        <f>E73</f>
        <v>20250000</v>
      </c>
      <c r="F72" s="35">
        <f t="shared" ref="F72:N72" si="46">F73</f>
        <v>23725000</v>
      </c>
      <c r="G72" s="35">
        <f t="shared" si="46"/>
        <v>21775000</v>
      </c>
      <c r="H72" s="35">
        <f t="shared" si="46"/>
        <v>39000000</v>
      </c>
      <c r="I72" s="35">
        <f t="shared" si="46"/>
        <v>27625000</v>
      </c>
      <c r="J72" s="35">
        <f t="shared" si="46"/>
        <v>26000000</v>
      </c>
      <c r="K72" s="35">
        <f t="shared" si="46"/>
        <v>39000000</v>
      </c>
      <c r="L72" s="35">
        <f t="shared" si="46"/>
        <v>39000000</v>
      </c>
      <c r="M72" s="33"/>
      <c r="N72" s="34">
        <f t="shared" si="46"/>
        <v>39000000</v>
      </c>
      <c r="O72" s="31">
        <f t="shared" si="8"/>
        <v>0</v>
      </c>
    </row>
    <row r="73" spans="1:15" s="36" customFormat="1" ht="25.5" x14ac:dyDescent="0.25">
      <c r="A73" s="32" t="s">
        <v>159</v>
      </c>
      <c r="B73" s="32" t="s">
        <v>160</v>
      </c>
      <c r="C73" s="32" t="s">
        <v>129</v>
      </c>
      <c r="D73" s="46" t="s">
        <v>161</v>
      </c>
      <c r="E73" s="34">
        <v>20250000</v>
      </c>
      <c r="F73" s="35">
        <v>23725000</v>
      </c>
      <c r="G73" s="35">
        <v>21775000</v>
      </c>
      <c r="H73" s="35">
        <v>39000000</v>
      </c>
      <c r="I73" s="35">
        <v>27625000</v>
      </c>
      <c r="J73" s="35">
        <v>26000000</v>
      </c>
      <c r="K73" s="35">
        <v>39000000</v>
      </c>
      <c r="L73" s="35">
        <v>39000000</v>
      </c>
      <c r="M73" s="33" t="s">
        <v>162</v>
      </c>
      <c r="N73" s="34">
        <v>39000000</v>
      </c>
      <c r="O73" s="31">
        <f t="shared" si="8"/>
        <v>0</v>
      </c>
    </row>
    <row r="74" spans="1:15" s="36" customFormat="1" x14ac:dyDescent="0.25">
      <c r="A74" s="32" t="s">
        <v>163</v>
      </c>
      <c r="B74" s="32" t="s">
        <v>164</v>
      </c>
      <c r="C74" s="32"/>
      <c r="D74" s="32"/>
      <c r="E74" s="34">
        <v>0</v>
      </c>
      <c r="F74" s="35">
        <f t="shared" ref="F74:N74" si="47">F75</f>
        <v>33105000</v>
      </c>
      <c r="G74" s="35">
        <f t="shared" si="47"/>
        <v>55824500</v>
      </c>
      <c r="H74" s="35">
        <f t="shared" si="47"/>
        <v>47918500</v>
      </c>
      <c r="I74" s="35">
        <f t="shared" si="47"/>
        <v>0</v>
      </c>
      <c r="J74" s="35">
        <f t="shared" si="47"/>
        <v>0</v>
      </c>
      <c r="K74" s="35">
        <f t="shared" si="47"/>
        <v>47918500</v>
      </c>
      <c r="L74" s="35">
        <f t="shared" si="47"/>
        <v>47918500</v>
      </c>
      <c r="M74" s="33"/>
      <c r="N74" s="34">
        <f t="shared" si="47"/>
        <v>47918500</v>
      </c>
      <c r="O74" s="31">
        <f t="shared" ref="O74:O137" si="48">N74-H74</f>
        <v>0</v>
      </c>
    </row>
    <row r="75" spans="1:15" s="36" customFormat="1" ht="38.25" x14ac:dyDescent="0.25">
      <c r="A75" s="32" t="s">
        <v>165</v>
      </c>
      <c r="B75" s="32" t="s">
        <v>166</v>
      </c>
      <c r="C75" s="32" t="s">
        <v>132</v>
      </c>
      <c r="D75" s="46" t="s">
        <v>132</v>
      </c>
      <c r="E75" s="34"/>
      <c r="F75" s="50">
        <v>33105000</v>
      </c>
      <c r="G75" s="35">
        <v>55824500</v>
      </c>
      <c r="H75" s="35">
        <v>47918500</v>
      </c>
      <c r="I75" s="35"/>
      <c r="J75" s="35"/>
      <c r="K75" s="35">
        <v>47918500</v>
      </c>
      <c r="L75" s="35">
        <v>47918500</v>
      </c>
      <c r="M75" s="33" t="s">
        <v>167</v>
      </c>
      <c r="N75" s="34">
        <v>47918500</v>
      </c>
      <c r="O75" s="31">
        <f t="shared" si="48"/>
        <v>0</v>
      </c>
    </row>
    <row r="76" spans="1:15" s="36" customFormat="1" ht="25.5" x14ac:dyDescent="0.25">
      <c r="A76" s="32" t="s">
        <v>168</v>
      </c>
      <c r="B76" s="32" t="s">
        <v>169</v>
      </c>
      <c r="C76" s="32"/>
      <c r="D76" s="32"/>
      <c r="E76" s="34">
        <v>760618210</v>
      </c>
      <c r="F76" s="35">
        <f t="shared" ref="F76:N76" si="49">F77</f>
        <v>800096670</v>
      </c>
      <c r="G76" s="35">
        <f t="shared" si="49"/>
        <v>923967000</v>
      </c>
      <c r="H76" s="35">
        <f t="shared" si="49"/>
        <v>1077961500</v>
      </c>
      <c r="I76" s="35">
        <f t="shared" si="49"/>
        <v>1052597700</v>
      </c>
      <c r="J76" s="35">
        <f t="shared" si="49"/>
        <v>1009116900</v>
      </c>
      <c r="K76" s="35">
        <f t="shared" si="49"/>
        <v>1077961500</v>
      </c>
      <c r="L76" s="35">
        <f t="shared" si="49"/>
        <v>1077961500</v>
      </c>
      <c r="M76" s="33"/>
      <c r="N76" s="34">
        <f t="shared" si="49"/>
        <v>1110572000</v>
      </c>
      <c r="O76" s="31">
        <f t="shared" si="48"/>
        <v>32610500</v>
      </c>
    </row>
    <row r="77" spans="1:15" s="36" customFormat="1" ht="25.5" x14ac:dyDescent="0.25">
      <c r="A77" s="32" t="s">
        <v>170</v>
      </c>
      <c r="B77" s="32" t="s">
        <v>169</v>
      </c>
      <c r="C77" s="32" t="s">
        <v>171</v>
      </c>
      <c r="D77" s="46" t="s">
        <v>172</v>
      </c>
      <c r="E77" s="34">
        <v>760618210</v>
      </c>
      <c r="F77" s="35">
        <v>800096670</v>
      </c>
      <c r="G77" s="35">
        <v>923967000</v>
      </c>
      <c r="H77" s="35">
        <f>(26*3623400)+(181*5435100)</f>
        <v>1077961500</v>
      </c>
      <c r="I77" s="35">
        <v>1052597700</v>
      </c>
      <c r="J77" s="35">
        <v>1009116900</v>
      </c>
      <c r="K77" s="35">
        <v>1077961500</v>
      </c>
      <c r="L77" s="35">
        <v>1077961500</v>
      </c>
      <c r="M77" s="33" t="s">
        <v>173</v>
      </c>
      <c r="N77" s="39">
        <v>1110572000</v>
      </c>
      <c r="O77" s="31">
        <f t="shared" si="48"/>
        <v>32610500</v>
      </c>
    </row>
    <row r="78" spans="1:15" s="30" customFormat="1" x14ac:dyDescent="0.25">
      <c r="A78" s="23" t="s">
        <v>174</v>
      </c>
      <c r="B78" s="23" t="s">
        <v>175</v>
      </c>
      <c r="C78" s="23"/>
      <c r="D78" s="23"/>
      <c r="E78" s="25">
        <f t="shared" ref="E78:L78" si="50">E79+E189+E191+E194+E196+E198</f>
        <v>2962283562</v>
      </c>
      <c r="F78" s="26">
        <f t="shared" si="50"/>
        <v>1824900981</v>
      </c>
      <c r="G78" s="26">
        <f t="shared" si="50"/>
        <v>1833189189</v>
      </c>
      <c r="H78" s="26">
        <f t="shared" si="50"/>
        <v>4051209273</v>
      </c>
      <c r="I78" s="26">
        <f t="shared" si="50"/>
        <v>4501096173</v>
      </c>
      <c r="J78" s="26">
        <f t="shared" si="50"/>
        <v>3487939750</v>
      </c>
      <c r="K78" s="26">
        <f t="shared" si="50"/>
        <v>4368283500</v>
      </c>
      <c r="L78" s="26">
        <f t="shared" si="50"/>
        <v>4368283500</v>
      </c>
      <c r="M78" s="24"/>
      <c r="N78" s="25">
        <f t="shared" ref="N78" si="51">N79+N189+N191+N194+N196+N198</f>
        <v>4921571000</v>
      </c>
      <c r="O78" s="31">
        <f t="shared" si="48"/>
        <v>870361727</v>
      </c>
    </row>
    <row r="79" spans="1:15" s="36" customFormat="1" x14ac:dyDescent="0.25">
      <c r="A79" s="32" t="s">
        <v>176</v>
      </c>
      <c r="B79" s="32" t="s">
        <v>177</v>
      </c>
      <c r="C79" s="32"/>
      <c r="D79" s="32"/>
      <c r="E79" s="34">
        <f t="shared" ref="E79:L79" si="52">E80+E186</f>
        <v>588615662</v>
      </c>
      <c r="F79" s="35">
        <f t="shared" si="52"/>
        <v>238080000</v>
      </c>
      <c r="G79" s="35">
        <f t="shared" si="52"/>
        <v>399456819</v>
      </c>
      <c r="H79" s="35">
        <f t="shared" si="52"/>
        <v>587310000</v>
      </c>
      <c r="I79" s="35">
        <f t="shared" si="52"/>
        <v>737421400</v>
      </c>
      <c r="J79" s="35">
        <f t="shared" si="52"/>
        <v>618654850</v>
      </c>
      <c r="K79" s="35">
        <f t="shared" si="52"/>
        <v>582875000</v>
      </c>
      <c r="L79" s="35">
        <f t="shared" si="52"/>
        <v>582875000</v>
      </c>
      <c r="M79" s="33"/>
      <c r="N79" s="34">
        <f t="shared" ref="N79" si="53">N80+N186</f>
        <v>605470000</v>
      </c>
      <c r="O79" s="31">
        <f t="shared" si="48"/>
        <v>18160000</v>
      </c>
    </row>
    <row r="80" spans="1:15" s="36" customFormat="1" ht="25.5" x14ac:dyDescent="0.25">
      <c r="A80" s="32" t="s">
        <v>178</v>
      </c>
      <c r="B80" s="32" t="s">
        <v>179</v>
      </c>
      <c r="C80" s="32"/>
      <c r="D80" s="32"/>
      <c r="E80" s="34">
        <v>466330662</v>
      </c>
      <c r="F80" s="35">
        <f>SUM(F81:F89)</f>
        <v>150600000</v>
      </c>
      <c r="G80" s="35">
        <f t="shared" ref="G80:L80" si="54">SUM(G81:G88)</f>
        <v>237697819</v>
      </c>
      <c r="H80" s="35">
        <f t="shared" si="54"/>
        <v>535660000</v>
      </c>
      <c r="I80" s="35">
        <f t="shared" si="54"/>
        <v>619946400</v>
      </c>
      <c r="J80" s="35">
        <f t="shared" si="54"/>
        <v>502354850.00000006</v>
      </c>
      <c r="K80" s="35">
        <f t="shared" si="54"/>
        <v>550600000</v>
      </c>
      <c r="L80" s="35">
        <f t="shared" si="54"/>
        <v>550600000</v>
      </c>
      <c r="M80" s="33"/>
      <c r="N80" s="34">
        <f>SUM(N81:N184)</f>
        <v>533470000</v>
      </c>
      <c r="O80" s="31">
        <f t="shared" si="48"/>
        <v>-2190000</v>
      </c>
    </row>
    <row r="81" spans="1:241" s="36" customFormat="1" x14ac:dyDescent="0.25">
      <c r="A81" s="32"/>
      <c r="B81" s="32" t="s">
        <v>180</v>
      </c>
      <c r="C81" s="32" t="s">
        <v>181</v>
      </c>
      <c r="D81" s="46" t="s">
        <v>182</v>
      </c>
      <c r="E81" s="34"/>
      <c r="F81" s="35">
        <v>2300000</v>
      </c>
      <c r="G81" s="35">
        <v>2160000</v>
      </c>
      <c r="H81" s="35">
        <v>32200000</v>
      </c>
      <c r="I81" s="35">
        <v>33300000</v>
      </c>
      <c r="J81" s="35">
        <v>28350000</v>
      </c>
      <c r="K81" s="35">
        <v>33300000</v>
      </c>
      <c r="L81" s="35">
        <v>33300000</v>
      </c>
      <c r="M81" s="33" t="s">
        <v>183</v>
      </c>
      <c r="N81" s="51">
        <v>33300000</v>
      </c>
      <c r="O81" s="31">
        <f t="shared" si="48"/>
        <v>1100000</v>
      </c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</row>
    <row r="82" spans="1:241" s="36" customFormat="1" x14ac:dyDescent="0.25">
      <c r="A82" s="32"/>
      <c r="B82" s="32" t="s">
        <v>184</v>
      </c>
      <c r="C82" s="32" t="s">
        <v>181</v>
      </c>
      <c r="D82" s="46" t="s">
        <v>182</v>
      </c>
      <c r="E82" s="34"/>
      <c r="F82" s="35">
        <v>200000</v>
      </c>
      <c r="G82" s="35"/>
      <c r="H82" s="35">
        <v>300000</v>
      </c>
      <c r="I82" s="35">
        <v>300000</v>
      </c>
      <c r="J82" s="35">
        <v>200000</v>
      </c>
      <c r="K82" s="35">
        <v>300000</v>
      </c>
      <c r="L82" s="35">
        <v>300000</v>
      </c>
      <c r="M82" s="33" t="s">
        <v>183</v>
      </c>
      <c r="N82" s="34">
        <v>300000</v>
      </c>
      <c r="O82" s="31">
        <f t="shared" si="48"/>
        <v>0</v>
      </c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</row>
    <row r="83" spans="1:241" s="36" customFormat="1" x14ac:dyDescent="0.25">
      <c r="A83" s="32"/>
      <c r="B83" s="32" t="s">
        <v>185</v>
      </c>
      <c r="C83" s="32" t="s">
        <v>181</v>
      </c>
      <c r="D83" s="46" t="s">
        <v>186</v>
      </c>
      <c r="E83" s="34"/>
      <c r="F83" s="35">
        <v>500000</v>
      </c>
      <c r="G83" s="35">
        <v>500000</v>
      </c>
      <c r="H83" s="35">
        <v>500000</v>
      </c>
      <c r="I83" s="35">
        <v>500000</v>
      </c>
      <c r="J83" s="35">
        <v>500000</v>
      </c>
      <c r="K83" s="35">
        <v>1000000</v>
      </c>
      <c r="L83" s="35">
        <v>1000000</v>
      </c>
      <c r="M83" s="33" t="s">
        <v>183</v>
      </c>
      <c r="N83" s="52">
        <v>1000000</v>
      </c>
      <c r="O83" s="31">
        <f t="shared" si="48"/>
        <v>500000</v>
      </c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</row>
    <row r="84" spans="1:241" s="36" customFormat="1" ht="25.5" x14ac:dyDescent="0.25">
      <c r="A84" s="32"/>
      <c r="B84" s="32" t="s">
        <v>187</v>
      </c>
      <c r="C84" s="32" t="s">
        <v>188</v>
      </c>
      <c r="D84" s="46" t="s">
        <v>182</v>
      </c>
      <c r="E84" s="34"/>
      <c r="F84" s="35">
        <v>130000000</v>
      </c>
      <c r="G84" s="53">
        <f>223701819+336000</f>
        <v>224037819</v>
      </c>
      <c r="H84" s="35">
        <v>459000000</v>
      </c>
      <c r="I84" s="35">
        <v>474000000</v>
      </c>
      <c r="J84" s="35">
        <v>379200000.00000006</v>
      </c>
      <c r="K84" s="35">
        <v>474000000</v>
      </c>
      <c r="L84" s="35">
        <v>474000000</v>
      </c>
      <c r="M84" s="33" t="s">
        <v>183</v>
      </c>
      <c r="N84" s="39">
        <v>252000000</v>
      </c>
      <c r="O84" s="31">
        <f t="shared" si="48"/>
        <v>-207000000</v>
      </c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</row>
    <row r="85" spans="1:241" s="36" customFormat="1" ht="25.5" x14ac:dyDescent="0.25">
      <c r="A85" s="32"/>
      <c r="B85" s="32" t="s">
        <v>189</v>
      </c>
      <c r="C85" s="32" t="s">
        <v>188</v>
      </c>
      <c r="D85" s="46" t="s">
        <v>186</v>
      </c>
      <c r="E85" s="34"/>
      <c r="F85" s="35">
        <v>2500000</v>
      </c>
      <c r="G85" s="35"/>
      <c r="H85" s="35">
        <v>19500000</v>
      </c>
      <c r="I85" s="35">
        <v>87000000</v>
      </c>
      <c r="J85" s="35">
        <v>69600000.000000015</v>
      </c>
      <c r="K85" s="35">
        <v>20500000</v>
      </c>
      <c r="L85" s="35">
        <v>20500000</v>
      </c>
      <c r="M85" s="33" t="s">
        <v>183</v>
      </c>
      <c r="N85" s="54">
        <v>15000000</v>
      </c>
      <c r="O85" s="31">
        <f t="shared" si="48"/>
        <v>-4500000</v>
      </c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</row>
    <row r="86" spans="1:241" s="36" customFormat="1" x14ac:dyDescent="0.25">
      <c r="A86" s="32"/>
      <c r="B86" s="32" t="s">
        <v>190</v>
      </c>
      <c r="C86" s="32" t="s">
        <v>191</v>
      </c>
      <c r="D86" s="46" t="s">
        <v>191</v>
      </c>
      <c r="E86" s="34"/>
      <c r="F86" s="35">
        <v>11000000</v>
      </c>
      <c r="G86" s="35">
        <v>11000000</v>
      </c>
      <c r="H86" s="35">
        <v>17160000</v>
      </c>
      <c r="I86" s="35">
        <v>17846400</v>
      </c>
      <c r="J86" s="35">
        <v>17504850</v>
      </c>
      <c r="K86" s="35">
        <v>16500000</v>
      </c>
      <c r="L86" s="35">
        <v>16500000</v>
      </c>
      <c r="M86" s="33" t="s">
        <v>183</v>
      </c>
      <c r="N86" s="34">
        <v>16500000</v>
      </c>
      <c r="O86" s="31">
        <f t="shared" si="48"/>
        <v>-660000</v>
      </c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</row>
    <row r="87" spans="1:241" s="36" customFormat="1" x14ac:dyDescent="0.25">
      <c r="A87" s="32"/>
      <c r="B87" s="32" t="s">
        <v>192</v>
      </c>
      <c r="C87" s="32" t="s">
        <v>193</v>
      </c>
      <c r="D87" s="46" t="s">
        <v>193</v>
      </c>
      <c r="E87" s="34"/>
      <c r="F87" s="35">
        <v>1000000</v>
      </c>
      <c r="G87" s="35"/>
      <c r="H87" s="35">
        <v>5000000</v>
      </c>
      <c r="I87" s="35">
        <v>5000000</v>
      </c>
      <c r="J87" s="35">
        <v>5000000</v>
      </c>
      <c r="K87" s="35">
        <v>5000000</v>
      </c>
      <c r="L87" s="35">
        <v>5000000</v>
      </c>
      <c r="M87" s="33" t="s">
        <v>183</v>
      </c>
      <c r="N87" s="34">
        <v>5000000</v>
      </c>
      <c r="O87" s="31">
        <f t="shared" si="48"/>
        <v>0</v>
      </c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</row>
    <row r="88" spans="1:241" s="36" customFormat="1" x14ac:dyDescent="0.25">
      <c r="A88" s="32"/>
      <c r="B88" s="32" t="s">
        <v>194</v>
      </c>
      <c r="C88" s="32" t="s">
        <v>195</v>
      </c>
      <c r="D88" s="46" t="s">
        <v>195</v>
      </c>
      <c r="E88" s="34"/>
      <c r="F88" s="35">
        <v>2500000</v>
      </c>
      <c r="G88" s="35"/>
      <c r="H88" s="35">
        <v>2000000</v>
      </c>
      <c r="I88" s="35">
        <v>2000000</v>
      </c>
      <c r="J88" s="35">
        <v>2000000</v>
      </c>
      <c r="K88" s="35"/>
      <c r="L88" s="35"/>
      <c r="M88" s="33" t="s">
        <v>183</v>
      </c>
      <c r="N88" s="39">
        <v>2000000</v>
      </c>
      <c r="O88" s="31">
        <f t="shared" si="48"/>
        <v>0</v>
      </c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</row>
    <row r="89" spans="1:241" s="36" customFormat="1" x14ac:dyDescent="0.25">
      <c r="A89" s="32"/>
      <c r="B89" s="32" t="s">
        <v>196</v>
      </c>
      <c r="C89" s="32" t="s">
        <v>197</v>
      </c>
      <c r="D89" s="46" t="s">
        <v>198</v>
      </c>
      <c r="E89" s="34"/>
      <c r="F89" s="35">
        <v>600000</v>
      </c>
      <c r="G89" s="35"/>
      <c r="H89" s="35"/>
      <c r="I89" s="35"/>
      <c r="J89" s="35"/>
      <c r="K89" s="35"/>
      <c r="L89" s="35"/>
      <c r="M89" s="33"/>
      <c r="N89" s="39"/>
      <c r="O89" s="31">
        <f t="shared" si="48"/>
        <v>0</v>
      </c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</row>
    <row r="90" spans="1:241" s="36" customFormat="1" ht="25.5" x14ac:dyDescent="0.25">
      <c r="A90" s="32"/>
      <c r="B90" s="55" t="s">
        <v>199</v>
      </c>
      <c r="C90" s="32"/>
      <c r="D90" s="32"/>
      <c r="E90" s="34"/>
      <c r="F90" s="35"/>
      <c r="G90" s="35"/>
      <c r="H90" s="35"/>
      <c r="I90" s="35"/>
      <c r="J90" s="35"/>
      <c r="K90" s="35"/>
      <c r="L90" s="35"/>
      <c r="M90" s="33"/>
      <c r="N90" s="39"/>
      <c r="O90" s="31">
        <f t="shared" si="48"/>
        <v>0</v>
      </c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</row>
    <row r="91" spans="1:241" s="36" customFormat="1" x14ac:dyDescent="0.25">
      <c r="A91" s="32"/>
      <c r="B91" s="55" t="s">
        <v>200</v>
      </c>
      <c r="C91" s="32"/>
      <c r="D91" s="55" t="s">
        <v>201</v>
      </c>
      <c r="E91" s="34">
        <v>2383884</v>
      </c>
      <c r="F91" s="35"/>
      <c r="G91" s="35"/>
      <c r="H91" s="35"/>
      <c r="I91" s="35"/>
      <c r="J91" s="35"/>
      <c r="K91" s="35"/>
      <c r="L91" s="35"/>
      <c r="M91" s="33"/>
      <c r="N91" s="39">
        <v>600000</v>
      </c>
      <c r="O91" s="31">
        <f t="shared" si="48"/>
        <v>600000</v>
      </c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</row>
    <row r="92" spans="1:241" s="36" customFormat="1" x14ac:dyDescent="0.25">
      <c r="A92" s="32"/>
      <c r="B92" s="55" t="s">
        <v>202</v>
      </c>
      <c r="C92" s="32"/>
      <c r="D92" s="55" t="s">
        <v>203</v>
      </c>
      <c r="E92" s="34">
        <v>600000</v>
      </c>
      <c r="F92" s="35"/>
      <c r="G92" s="35"/>
      <c r="H92" s="35"/>
      <c r="I92" s="35"/>
      <c r="J92" s="35"/>
      <c r="K92" s="35"/>
      <c r="L92" s="35"/>
      <c r="M92" s="33"/>
      <c r="N92" s="39">
        <v>600000</v>
      </c>
      <c r="O92" s="31">
        <f t="shared" si="48"/>
        <v>600000</v>
      </c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</row>
    <row r="93" spans="1:241" s="36" customFormat="1" x14ac:dyDescent="0.25">
      <c r="A93" s="32"/>
      <c r="B93" s="55" t="s">
        <v>204</v>
      </c>
      <c r="C93" s="32"/>
      <c r="D93" s="55" t="s">
        <v>205</v>
      </c>
      <c r="E93" s="34">
        <v>600000</v>
      </c>
      <c r="F93" s="35"/>
      <c r="G93" s="35"/>
      <c r="H93" s="35"/>
      <c r="I93" s="35"/>
      <c r="J93" s="35"/>
      <c r="K93" s="35"/>
      <c r="L93" s="35"/>
      <c r="M93" s="33"/>
      <c r="N93" s="39">
        <v>600000</v>
      </c>
      <c r="O93" s="31">
        <f t="shared" si="48"/>
        <v>600000</v>
      </c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</row>
    <row r="94" spans="1:241" s="36" customFormat="1" x14ac:dyDescent="0.25">
      <c r="A94" s="32"/>
      <c r="B94" s="55" t="s">
        <v>206</v>
      </c>
      <c r="C94" s="32"/>
      <c r="D94" s="55" t="s">
        <v>195</v>
      </c>
      <c r="E94" s="34">
        <v>600000</v>
      </c>
      <c r="F94" s="35"/>
      <c r="G94" s="35"/>
      <c r="H94" s="35"/>
      <c r="I94" s="35"/>
      <c r="J94" s="35"/>
      <c r="K94" s="35"/>
      <c r="L94" s="35"/>
      <c r="M94" s="33"/>
      <c r="N94" s="39">
        <v>600000</v>
      </c>
      <c r="O94" s="31">
        <f t="shared" si="48"/>
        <v>600000</v>
      </c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</row>
    <row r="95" spans="1:241" s="36" customFormat="1" x14ac:dyDescent="0.25">
      <c r="A95" s="32"/>
      <c r="B95" s="55" t="s">
        <v>207</v>
      </c>
      <c r="C95" s="32"/>
      <c r="D95" s="55" t="s">
        <v>208</v>
      </c>
      <c r="E95" s="34">
        <v>600000</v>
      </c>
      <c r="F95" s="35"/>
      <c r="G95" s="35"/>
      <c r="H95" s="35"/>
      <c r="I95" s="35"/>
      <c r="J95" s="35"/>
      <c r="K95" s="35"/>
      <c r="L95" s="35"/>
      <c r="M95" s="33"/>
      <c r="N95" s="39">
        <v>600000</v>
      </c>
      <c r="O95" s="31">
        <f t="shared" si="48"/>
        <v>600000</v>
      </c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</row>
    <row r="96" spans="1:241" s="36" customFormat="1" x14ac:dyDescent="0.25">
      <c r="A96" s="32"/>
      <c r="B96" s="55" t="s">
        <v>209</v>
      </c>
      <c r="C96" s="32"/>
      <c r="D96" s="55" t="s">
        <v>210</v>
      </c>
      <c r="E96" s="34">
        <v>600000</v>
      </c>
      <c r="F96" s="35"/>
      <c r="G96" s="35"/>
      <c r="H96" s="35"/>
      <c r="I96" s="35"/>
      <c r="J96" s="35"/>
      <c r="K96" s="35"/>
      <c r="L96" s="35"/>
      <c r="M96" s="33"/>
      <c r="N96" s="39">
        <v>600000</v>
      </c>
      <c r="O96" s="31">
        <f t="shared" si="48"/>
        <v>600000</v>
      </c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</row>
    <row r="97" spans="1:241" s="36" customFormat="1" x14ac:dyDescent="0.25">
      <c r="A97" s="32"/>
      <c r="B97" s="55" t="s">
        <v>211</v>
      </c>
      <c r="C97" s="32"/>
      <c r="D97" s="55" t="s">
        <v>212</v>
      </c>
      <c r="E97" s="34">
        <v>600000</v>
      </c>
      <c r="F97" s="35"/>
      <c r="G97" s="35"/>
      <c r="H97" s="35"/>
      <c r="I97" s="35"/>
      <c r="J97" s="35"/>
      <c r="K97" s="35"/>
      <c r="L97" s="35"/>
      <c r="M97" s="33"/>
      <c r="N97" s="39">
        <v>600000</v>
      </c>
      <c r="O97" s="31">
        <f t="shared" si="48"/>
        <v>600000</v>
      </c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</row>
    <row r="98" spans="1:241" s="36" customFormat="1" x14ac:dyDescent="0.25">
      <c r="A98" s="32"/>
      <c r="B98" s="55" t="s">
        <v>213</v>
      </c>
      <c r="C98" s="32"/>
      <c r="D98" s="55" t="s">
        <v>198</v>
      </c>
      <c r="E98" s="34">
        <v>600000</v>
      </c>
      <c r="F98" s="35"/>
      <c r="G98" s="35"/>
      <c r="H98" s="35"/>
      <c r="I98" s="35"/>
      <c r="J98" s="35"/>
      <c r="K98" s="35"/>
      <c r="L98" s="35"/>
      <c r="M98" s="33"/>
      <c r="N98" s="39">
        <v>600000</v>
      </c>
      <c r="O98" s="31">
        <f t="shared" si="48"/>
        <v>600000</v>
      </c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</row>
    <row r="99" spans="1:241" s="36" customFormat="1" x14ac:dyDescent="0.25">
      <c r="A99" s="32"/>
      <c r="B99" s="55" t="s">
        <v>214</v>
      </c>
      <c r="C99" s="32"/>
      <c r="D99" s="55" t="s">
        <v>215</v>
      </c>
      <c r="E99" s="34">
        <v>600000</v>
      </c>
      <c r="F99" s="35"/>
      <c r="G99" s="35"/>
      <c r="H99" s="35"/>
      <c r="I99" s="35"/>
      <c r="J99" s="35"/>
      <c r="K99" s="35"/>
      <c r="L99" s="35"/>
      <c r="M99" s="33"/>
      <c r="N99" s="39">
        <v>600000</v>
      </c>
      <c r="O99" s="31">
        <f t="shared" si="48"/>
        <v>600000</v>
      </c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</row>
    <row r="100" spans="1:241" s="36" customFormat="1" x14ac:dyDescent="0.25">
      <c r="A100" s="32"/>
      <c r="B100" s="55" t="s">
        <v>216</v>
      </c>
      <c r="C100" s="32"/>
      <c r="D100" s="55" t="s">
        <v>217</v>
      </c>
      <c r="E100" s="34">
        <v>600000</v>
      </c>
      <c r="F100" s="35"/>
      <c r="G100" s="35"/>
      <c r="H100" s="35"/>
      <c r="I100" s="35"/>
      <c r="J100" s="35"/>
      <c r="K100" s="35"/>
      <c r="L100" s="35"/>
      <c r="M100" s="33"/>
      <c r="N100" s="39">
        <v>600000</v>
      </c>
      <c r="O100" s="31">
        <f t="shared" si="48"/>
        <v>600000</v>
      </c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</row>
    <row r="101" spans="1:241" s="36" customFormat="1" x14ac:dyDescent="0.25">
      <c r="A101" s="32"/>
      <c r="B101" s="55" t="s">
        <v>218</v>
      </c>
      <c r="C101" s="32"/>
      <c r="D101" s="55" t="s">
        <v>219</v>
      </c>
      <c r="E101" s="34">
        <v>550000</v>
      </c>
      <c r="F101" s="35"/>
      <c r="G101" s="35"/>
      <c r="H101" s="35"/>
      <c r="I101" s="35"/>
      <c r="J101" s="35"/>
      <c r="K101" s="35"/>
      <c r="L101" s="35"/>
      <c r="M101" s="33"/>
      <c r="N101" s="39">
        <v>600000</v>
      </c>
      <c r="O101" s="31">
        <f t="shared" si="48"/>
        <v>600000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</row>
    <row r="102" spans="1:241" s="36" customFormat="1" x14ac:dyDescent="0.25">
      <c r="A102" s="32"/>
      <c r="B102" s="55" t="s">
        <v>220</v>
      </c>
      <c r="C102" s="32"/>
      <c r="D102" s="55" t="s">
        <v>193</v>
      </c>
      <c r="E102" s="34">
        <v>900000</v>
      </c>
      <c r="F102" s="35"/>
      <c r="G102" s="35"/>
      <c r="H102" s="35"/>
      <c r="I102" s="35"/>
      <c r="J102" s="35"/>
      <c r="K102" s="35"/>
      <c r="L102" s="35"/>
      <c r="M102" s="33"/>
      <c r="N102" s="39">
        <v>600000</v>
      </c>
      <c r="O102" s="31">
        <f t="shared" si="48"/>
        <v>600000</v>
      </c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</row>
    <row r="103" spans="1:241" s="36" customFormat="1" x14ac:dyDescent="0.25">
      <c r="A103" s="32"/>
      <c r="B103" s="55" t="s">
        <v>221</v>
      </c>
      <c r="C103" s="32"/>
      <c r="D103" s="55" t="s">
        <v>222</v>
      </c>
      <c r="E103" s="34">
        <v>600000</v>
      </c>
      <c r="F103" s="35"/>
      <c r="G103" s="35"/>
      <c r="H103" s="35"/>
      <c r="I103" s="35"/>
      <c r="J103" s="35"/>
      <c r="K103" s="35"/>
      <c r="L103" s="35"/>
      <c r="M103" s="33"/>
      <c r="N103" s="39">
        <v>600000</v>
      </c>
      <c r="O103" s="31">
        <f t="shared" si="48"/>
        <v>600000</v>
      </c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</row>
    <row r="104" spans="1:241" s="36" customFormat="1" x14ac:dyDescent="0.25">
      <c r="A104" s="32"/>
      <c r="B104" s="55" t="s">
        <v>223</v>
      </c>
      <c r="C104" s="32"/>
      <c r="D104" s="55" t="s">
        <v>224</v>
      </c>
      <c r="E104" s="34">
        <v>600000</v>
      </c>
      <c r="F104" s="35"/>
      <c r="G104" s="35"/>
      <c r="H104" s="35"/>
      <c r="I104" s="35"/>
      <c r="J104" s="35"/>
      <c r="K104" s="35"/>
      <c r="L104" s="35"/>
      <c r="M104" s="33"/>
      <c r="N104" s="39">
        <v>600000</v>
      </c>
      <c r="O104" s="31">
        <f t="shared" si="48"/>
        <v>600000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</row>
    <row r="105" spans="1:241" s="36" customFormat="1" x14ac:dyDescent="0.25">
      <c r="A105" s="32"/>
      <c r="B105" s="55" t="s">
        <v>225</v>
      </c>
      <c r="C105" s="32"/>
      <c r="D105" s="32" t="s">
        <v>38</v>
      </c>
      <c r="E105" s="34">
        <v>1500000</v>
      </c>
      <c r="F105" s="35"/>
      <c r="G105" s="35"/>
      <c r="H105" s="35"/>
      <c r="I105" s="35"/>
      <c r="J105" s="35"/>
      <c r="K105" s="35"/>
      <c r="L105" s="35"/>
      <c r="M105" s="33"/>
      <c r="N105" s="39">
        <v>2700000</v>
      </c>
      <c r="O105" s="31">
        <f t="shared" si="48"/>
        <v>2700000</v>
      </c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0"/>
      <c r="HC105" s="30"/>
      <c r="HD105" s="30"/>
      <c r="HE105" s="30"/>
      <c r="HF105" s="30"/>
      <c r="HG105" s="30"/>
      <c r="HH105" s="30"/>
      <c r="HI105" s="30"/>
      <c r="HJ105" s="30"/>
      <c r="HK105" s="30"/>
      <c r="HL105" s="30"/>
      <c r="HM105" s="30"/>
      <c r="HN105" s="30"/>
      <c r="HO105" s="30"/>
      <c r="HP105" s="30"/>
      <c r="HQ105" s="30"/>
      <c r="HR105" s="30"/>
      <c r="HS105" s="30"/>
      <c r="HT105" s="30"/>
      <c r="HU105" s="30"/>
      <c r="HV105" s="30"/>
      <c r="HW105" s="30"/>
      <c r="HX105" s="30"/>
      <c r="HY105" s="30"/>
      <c r="HZ105" s="30"/>
      <c r="IA105" s="30"/>
      <c r="IB105" s="30"/>
      <c r="IC105" s="30"/>
      <c r="ID105" s="30"/>
      <c r="IE105" s="30"/>
      <c r="IF105" s="30"/>
      <c r="IG105" s="30"/>
    </row>
    <row r="106" spans="1:241" s="36" customFormat="1" x14ac:dyDescent="0.25">
      <c r="A106" s="32"/>
      <c r="B106" s="55" t="s">
        <v>226</v>
      </c>
      <c r="C106" s="32"/>
      <c r="D106" s="32" t="s">
        <v>227</v>
      </c>
      <c r="E106" s="34">
        <v>12010000</v>
      </c>
      <c r="F106" s="35"/>
      <c r="G106" s="35"/>
      <c r="H106" s="35"/>
      <c r="I106" s="35"/>
      <c r="J106" s="35"/>
      <c r="K106" s="35"/>
      <c r="L106" s="35"/>
      <c r="M106" s="33"/>
      <c r="N106" s="39">
        <v>8100000</v>
      </c>
      <c r="O106" s="31">
        <f t="shared" si="48"/>
        <v>8100000</v>
      </c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0"/>
      <c r="HC106" s="30"/>
      <c r="HD106" s="30"/>
      <c r="HE106" s="30"/>
      <c r="HF106" s="30"/>
      <c r="HG106" s="30"/>
      <c r="HH106" s="30"/>
      <c r="HI106" s="30"/>
      <c r="HJ106" s="30"/>
      <c r="HK106" s="30"/>
      <c r="HL106" s="30"/>
      <c r="HM106" s="30"/>
      <c r="HN106" s="30"/>
      <c r="HO106" s="30"/>
      <c r="HP106" s="30"/>
      <c r="HQ106" s="30"/>
      <c r="HR106" s="30"/>
      <c r="HS106" s="30"/>
      <c r="HT106" s="30"/>
      <c r="HU106" s="30"/>
      <c r="HV106" s="30"/>
      <c r="HW106" s="30"/>
      <c r="HX106" s="30"/>
      <c r="HY106" s="30"/>
      <c r="HZ106" s="30"/>
      <c r="IA106" s="30"/>
      <c r="IB106" s="30"/>
      <c r="IC106" s="30"/>
      <c r="ID106" s="30"/>
      <c r="IE106" s="30"/>
      <c r="IF106" s="30"/>
      <c r="IG106" s="30"/>
    </row>
    <row r="107" spans="1:241" s="36" customFormat="1" x14ac:dyDescent="0.25">
      <c r="A107" s="32"/>
      <c r="B107" s="55" t="s">
        <v>228</v>
      </c>
      <c r="C107" s="32"/>
      <c r="D107" s="32"/>
      <c r="E107" s="34"/>
      <c r="F107" s="35"/>
      <c r="G107" s="35"/>
      <c r="H107" s="35"/>
      <c r="I107" s="35"/>
      <c r="J107" s="35"/>
      <c r="K107" s="35"/>
      <c r="L107" s="35"/>
      <c r="M107" s="33"/>
      <c r="N107" s="39"/>
      <c r="O107" s="31">
        <f t="shared" si="48"/>
        <v>0</v>
      </c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0"/>
      <c r="HC107" s="30"/>
      <c r="HD107" s="30"/>
      <c r="HE107" s="30"/>
      <c r="HF107" s="30"/>
      <c r="HG107" s="30"/>
      <c r="HH107" s="30"/>
      <c r="HI107" s="30"/>
      <c r="HJ107" s="30"/>
      <c r="HK107" s="30"/>
      <c r="HL107" s="30"/>
      <c r="HM107" s="30"/>
      <c r="HN107" s="30"/>
      <c r="HO107" s="30"/>
      <c r="HP107" s="30"/>
      <c r="HQ107" s="30"/>
      <c r="HR107" s="30"/>
      <c r="HS107" s="30"/>
      <c r="HT107" s="30"/>
      <c r="HU107" s="30"/>
      <c r="HV107" s="30"/>
      <c r="HW107" s="30"/>
      <c r="HX107" s="30"/>
      <c r="HY107" s="30"/>
      <c r="HZ107" s="30"/>
      <c r="IA107" s="30"/>
      <c r="IB107" s="30"/>
      <c r="IC107" s="30"/>
      <c r="ID107" s="30"/>
      <c r="IE107" s="30"/>
      <c r="IF107" s="30"/>
      <c r="IG107" s="30"/>
    </row>
    <row r="108" spans="1:241" s="36" customFormat="1" x14ac:dyDescent="0.25">
      <c r="A108" s="32"/>
      <c r="B108" s="55" t="s">
        <v>229</v>
      </c>
      <c r="C108" s="32"/>
      <c r="D108" s="32" t="s">
        <v>230</v>
      </c>
      <c r="E108" s="34">
        <v>420000</v>
      </c>
      <c r="F108" s="35"/>
      <c r="G108" s="35"/>
      <c r="H108" s="35"/>
      <c r="I108" s="35"/>
      <c r="J108" s="35"/>
      <c r="K108" s="35"/>
      <c r="L108" s="35"/>
      <c r="M108" s="33"/>
      <c r="N108" s="39">
        <v>720000</v>
      </c>
      <c r="O108" s="31">
        <f t="shared" si="48"/>
        <v>720000</v>
      </c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0"/>
      <c r="HC108" s="30"/>
      <c r="HD108" s="30"/>
      <c r="HE108" s="30"/>
      <c r="HF108" s="30"/>
      <c r="HG108" s="30"/>
      <c r="HH108" s="30"/>
      <c r="HI108" s="30"/>
      <c r="HJ108" s="30"/>
      <c r="HK108" s="30"/>
      <c r="HL108" s="30"/>
      <c r="HM108" s="30"/>
      <c r="HN108" s="30"/>
      <c r="HO108" s="30"/>
      <c r="HP108" s="30"/>
      <c r="HQ108" s="30"/>
      <c r="HR108" s="30"/>
      <c r="HS108" s="30"/>
      <c r="HT108" s="30"/>
      <c r="HU108" s="30"/>
      <c r="HV108" s="30"/>
      <c r="HW108" s="30"/>
      <c r="HX108" s="30"/>
      <c r="HY108" s="30"/>
      <c r="HZ108" s="30"/>
      <c r="IA108" s="30"/>
      <c r="IB108" s="30"/>
      <c r="IC108" s="30"/>
      <c r="ID108" s="30"/>
      <c r="IE108" s="30"/>
      <c r="IF108" s="30"/>
      <c r="IG108" s="30"/>
    </row>
    <row r="109" spans="1:241" s="36" customFormat="1" ht="25.5" x14ac:dyDescent="0.25">
      <c r="A109" s="32"/>
      <c r="B109" s="55" t="s">
        <v>231</v>
      </c>
      <c r="C109" s="32"/>
      <c r="D109" s="46" t="s">
        <v>191</v>
      </c>
      <c r="E109" s="34">
        <v>700000</v>
      </c>
      <c r="F109" s="35"/>
      <c r="G109" s="35"/>
      <c r="H109" s="35"/>
      <c r="I109" s="35"/>
      <c r="J109" s="35"/>
      <c r="K109" s="35"/>
      <c r="L109" s="35"/>
      <c r="M109" s="33"/>
      <c r="N109" s="39">
        <v>900000</v>
      </c>
      <c r="O109" s="31">
        <f t="shared" si="48"/>
        <v>900000</v>
      </c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</row>
    <row r="110" spans="1:241" s="36" customFormat="1" ht="25.5" x14ac:dyDescent="0.25">
      <c r="A110" s="32"/>
      <c r="B110" s="55" t="s">
        <v>232</v>
      </c>
      <c r="C110" s="32"/>
      <c r="D110" s="32" t="s">
        <v>233</v>
      </c>
      <c r="E110" s="34">
        <v>4860000</v>
      </c>
      <c r="F110" s="35"/>
      <c r="G110" s="35"/>
      <c r="H110" s="35"/>
      <c r="I110" s="35"/>
      <c r="J110" s="35"/>
      <c r="K110" s="35"/>
      <c r="L110" s="35"/>
      <c r="M110" s="33"/>
      <c r="N110" s="39">
        <v>4860000</v>
      </c>
      <c r="O110" s="31">
        <f t="shared" si="48"/>
        <v>4860000</v>
      </c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</row>
    <row r="111" spans="1:241" s="36" customFormat="1" x14ac:dyDescent="0.25">
      <c r="A111" s="32"/>
      <c r="B111" s="55" t="s">
        <v>234</v>
      </c>
      <c r="C111" s="32"/>
      <c r="D111" s="46" t="s">
        <v>186</v>
      </c>
      <c r="E111" s="34">
        <v>17547680</v>
      </c>
      <c r="F111" s="35"/>
      <c r="G111" s="35"/>
      <c r="H111" s="35"/>
      <c r="I111" s="35"/>
      <c r="J111" s="35"/>
      <c r="K111" s="35"/>
      <c r="L111" s="35"/>
      <c r="M111" s="33"/>
      <c r="N111" s="52">
        <v>15840000</v>
      </c>
      <c r="O111" s="31">
        <f t="shared" si="48"/>
        <v>15840000</v>
      </c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</row>
    <row r="112" spans="1:241" s="36" customFormat="1" ht="25.5" x14ac:dyDescent="0.25">
      <c r="A112" s="32"/>
      <c r="B112" s="55" t="s">
        <v>235</v>
      </c>
      <c r="C112" s="32"/>
      <c r="D112" s="56" t="s">
        <v>186</v>
      </c>
      <c r="E112" s="34">
        <v>500000</v>
      </c>
      <c r="F112" s="35"/>
      <c r="G112" s="35"/>
      <c r="H112" s="35"/>
      <c r="I112" s="35"/>
      <c r="J112" s="35"/>
      <c r="K112" s="35"/>
      <c r="L112" s="35"/>
      <c r="M112" s="33"/>
      <c r="N112" s="52">
        <v>0</v>
      </c>
      <c r="O112" s="31">
        <f t="shared" si="48"/>
        <v>0</v>
      </c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  <c r="FL112" s="30"/>
      <c r="FM112" s="30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  <c r="GA112" s="30"/>
      <c r="GB112" s="30"/>
      <c r="GC112" s="30"/>
      <c r="GD112" s="30"/>
      <c r="GE112" s="30"/>
      <c r="GF112" s="30"/>
      <c r="GG112" s="30"/>
      <c r="GH112" s="30"/>
      <c r="GI112" s="30"/>
      <c r="GJ112" s="30"/>
      <c r="GK112" s="30"/>
      <c r="GL112" s="30"/>
      <c r="GM112" s="30"/>
      <c r="GN112" s="30"/>
      <c r="GO112" s="30"/>
      <c r="GP112" s="30"/>
      <c r="GQ112" s="30"/>
      <c r="GR112" s="30"/>
      <c r="GS112" s="30"/>
      <c r="GT112" s="30"/>
      <c r="GU112" s="30"/>
      <c r="GV112" s="30"/>
      <c r="GW112" s="30"/>
      <c r="GX112" s="30"/>
      <c r="GY112" s="30"/>
      <c r="GZ112" s="30"/>
      <c r="HA112" s="30"/>
      <c r="HB112" s="30"/>
      <c r="HC112" s="30"/>
      <c r="HD112" s="30"/>
      <c r="HE112" s="30"/>
      <c r="HF112" s="30"/>
      <c r="HG112" s="30"/>
      <c r="HH112" s="30"/>
      <c r="HI112" s="30"/>
      <c r="HJ112" s="30"/>
      <c r="HK112" s="30"/>
      <c r="HL112" s="30"/>
      <c r="HM112" s="30"/>
      <c r="HN112" s="30"/>
      <c r="HO112" s="30"/>
      <c r="HP112" s="30"/>
      <c r="HQ112" s="30"/>
      <c r="HR112" s="30"/>
      <c r="HS112" s="30"/>
      <c r="HT112" s="30"/>
      <c r="HU112" s="30"/>
      <c r="HV112" s="30"/>
      <c r="HW112" s="30"/>
      <c r="HX112" s="30"/>
      <c r="HY112" s="30"/>
      <c r="HZ112" s="30"/>
      <c r="IA112" s="30"/>
      <c r="IB112" s="30"/>
      <c r="IC112" s="30"/>
      <c r="ID112" s="30"/>
      <c r="IE112" s="30"/>
      <c r="IF112" s="30"/>
      <c r="IG112" s="30"/>
    </row>
    <row r="113" spans="1:241" s="36" customFormat="1" x14ac:dyDescent="0.25">
      <c r="A113" s="32"/>
      <c r="B113" s="55" t="s">
        <v>236</v>
      </c>
      <c r="C113" s="32"/>
      <c r="D113" s="32"/>
      <c r="E113" s="34">
        <v>5320000</v>
      </c>
      <c r="F113" s="35"/>
      <c r="G113" s="35"/>
      <c r="H113" s="35"/>
      <c r="I113" s="35"/>
      <c r="J113" s="35"/>
      <c r="K113" s="35"/>
      <c r="L113" s="35"/>
      <c r="M113" s="33"/>
      <c r="N113" s="39"/>
      <c r="O113" s="31">
        <f t="shared" si="48"/>
        <v>0</v>
      </c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  <c r="EL113" s="30"/>
      <c r="EM113" s="30"/>
      <c r="EN113" s="30"/>
      <c r="EO113" s="30"/>
      <c r="EP113" s="30"/>
      <c r="EQ113" s="30"/>
      <c r="ER113" s="30"/>
      <c r="ES113" s="30"/>
      <c r="ET113" s="30"/>
      <c r="EU113" s="30"/>
      <c r="EV113" s="30"/>
      <c r="EW113" s="30"/>
      <c r="EX113" s="30"/>
      <c r="EY113" s="30"/>
      <c r="EZ113" s="30"/>
      <c r="FA113" s="30"/>
      <c r="FB113" s="30"/>
      <c r="FC113" s="30"/>
      <c r="FD113" s="30"/>
      <c r="FE113" s="30"/>
      <c r="FF113" s="30"/>
      <c r="FG113" s="30"/>
      <c r="FH113" s="30"/>
      <c r="FI113" s="30"/>
      <c r="FJ113" s="30"/>
      <c r="FK113" s="30"/>
      <c r="FL113" s="30"/>
      <c r="FM113" s="30"/>
      <c r="FN113" s="30"/>
      <c r="FO113" s="30"/>
      <c r="FP113" s="30"/>
      <c r="FQ113" s="30"/>
      <c r="FR113" s="30"/>
      <c r="FS113" s="30"/>
      <c r="FT113" s="30"/>
      <c r="FU113" s="30"/>
      <c r="FV113" s="30"/>
      <c r="FW113" s="30"/>
      <c r="FX113" s="30"/>
      <c r="FY113" s="30"/>
      <c r="FZ113" s="30"/>
      <c r="GA113" s="30"/>
      <c r="GB113" s="30"/>
      <c r="GC113" s="30"/>
      <c r="GD113" s="30"/>
      <c r="GE113" s="30"/>
      <c r="GF113" s="30"/>
      <c r="GG113" s="30"/>
      <c r="GH113" s="30"/>
      <c r="GI113" s="30"/>
      <c r="GJ113" s="30"/>
      <c r="GK113" s="30"/>
      <c r="GL113" s="30"/>
      <c r="GM113" s="30"/>
      <c r="GN113" s="30"/>
      <c r="GO113" s="30"/>
      <c r="GP113" s="30"/>
      <c r="GQ113" s="30"/>
      <c r="GR113" s="30"/>
      <c r="GS113" s="30"/>
      <c r="GT113" s="30"/>
      <c r="GU113" s="30"/>
      <c r="GV113" s="30"/>
      <c r="GW113" s="30"/>
      <c r="GX113" s="30"/>
      <c r="GY113" s="30"/>
      <c r="GZ113" s="30"/>
      <c r="HA113" s="30"/>
      <c r="HB113" s="30"/>
      <c r="HC113" s="30"/>
      <c r="HD113" s="30"/>
      <c r="HE113" s="30"/>
      <c r="HF113" s="30"/>
      <c r="HG113" s="30"/>
      <c r="HH113" s="30"/>
      <c r="HI113" s="30"/>
      <c r="HJ113" s="30"/>
      <c r="HK113" s="30"/>
      <c r="HL113" s="30"/>
      <c r="HM113" s="30"/>
      <c r="HN113" s="30"/>
      <c r="HO113" s="30"/>
      <c r="HP113" s="30"/>
      <c r="HQ113" s="30"/>
      <c r="HR113" s="30"/>
      <c r="HS113" s="30"/>
      <c r="HT113" s="30"/>
      <c r="HU113" s="30"/>
      <c r="HV113" s="30"/>
      <c r="HW113" s="30"/>
      <c r="HX113" s="30"/>
      <c r="HY113" s="30"/>
      <c r="HZ113" s="30"/>
      <c r="IA113" s="30"/>
      <c r="IB113" s="30"/>
      <c r="IC113" s="30"/>
      <c r="ID113" s="30"/>
      <c r="IE113" s="30"/>
      <c r="IF113" s="30"/>
      <c r="IG113" s="30"/>
    </row>
    <row r="114" spans="1:241" s="36" customFormat="1" x14ac:dyDescent="0.25">
      <c r="A114" s="32"/>
      <c r="B114" s="55" t="s">
        <v>237</v>
      </c>
      <c r="C114" s="32"/>
      <c r="D114" s="32"/>
      <c r="E114" s="34"/>
      <c r="F114" s="35"/>
      <c r="G114" s="35"/>
      <c r="H114" s="35"/>
      <c r="I114" s="35"/>
      <c r="J114" s="35"/>
      <c r="K114" s="35"/>
      <c r="L114" s="35"/>
      <c r="M114" s="33"/>
      <c r="N114" s="39"/>
      <c r="O114" s="31">
        <f t="shared" si="48"/>
        <v>0</v>
      </c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0"/>
      <c r="FK114" s="30"/>
      <c r="FL114" s="30"/>
      <c r="FM114" s="30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  <c r="GA114" s="30"/>
      <c r="GB114" s="30"/>
      <c r="GC114" s="30"/>
      <c r="GD114" s="30"/>
      <c r="GE114" s="30"/>
      <c r="GF114" s="30"/>
      <c r="GG114" s="30"/>
      <c r="GH114" s="30"/>
      <c r="GI114" s="30"/>
      <c r="GJ114" s="30"/>
      <c r="GK114" s="30"/>
      <c r="GL114" s="30"/>
      <c r="GM114" s="30"/>
      <c r="GN114" s="30"/>
      <c r="GO114" s="30"/>
      <c r="GP114" s="30"/>
      <c r="GQ114" s="30"/>
      <c r="GR114" s="30"/>
      <c r="GS114" s="30"/>
      <c r="GT114" s="30"/>
      <c r="GU114" s="30"/>
      <c r="GV114" s="30"/>
      <c r="GW114" s="30"/>
      <c r="GX114" s="30"/>
      <c r="GY114" s="30"/>
      <c r="GZ114" s="30"/>
      <c r="HA114" s="30"/>
      <c r="HB114" s="30"/>
      <c r="HC114" s="30"/>
      <c r="HD114" s="30"/>
      <c r="HE114" s="30"/>
      <c r="HF114" s="30"/>
      <c r="HG114" s="30"/>
      <c r="HH114" s="30"/>
      <c r="HI114" s="30"/>
      <c r="HJ114" s="30"/>
      <c r="HK114" s="30"/>
      <c r="HL114" s="30"/>
      <c r="HM114" s="30"/>
      <c r="HN114" s="30"/>
      <c r="HO114" s="30"/>
      <c r="HP114" s="30"/>
      <c r="HQ114" s="30"/>
      <c r="HR114" s="30"/>
      <c r="HS114" s="30"/>
      <c r="HT114" s="30"/>
      <c r="HU114" s="30"/>
      <c r="HV114" s="30"/>
      <c r="HW114" s="30"/>
      <c r="HX114" s="30"/>
      <c r="HY114" s="30"/>
      <c r="HZ114" s="30"/>
      <c r="IA114" s="30"/>
      <c r="IB114" s="30"/>
      <c r="IC114" s="30"/>
      <c r="ID114" s="30"/>
      <c r="IE114" s="30"/>
      <c r="IF114" s="30"/>
      <c r="IG114" s="30"/>
    </row>
    <row r="115" spans="1:241" s="36" customFormat="1" ht="25.5" x14ac:dyDescent="0.25">
      <c r="A115" s="32"/>
      <c r="B115" s="55" t="s">
        <v>238</v>
      </c>
      <c r="C115" s="32"/>
      <c r="D115" s="32"/>
      <c r="E115" s="34">
        <v>15300000</v>
      </c>
      <c r="F115" s="35"/>
      <c r="G115" s="35"/>
      <c r="H115" s="35"/>
      <c r="I115" s="35"/>
      <c r="J115" s="35"/>
      <c r="K115" s="35"/>
      <c r="L115" s="35"/>
      <c r="M115" s="33"/>
      <c r="N115" s="39"/>
      <c r="O115" s="31">
        <f t="shared" si="48"/>
        <v>0</v>
      </c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/>
      <c r="EV115" s="30"/>
      <c r="EW115" s="30"/>
      <c r="EX115" s="30"/>
      <c r="EY115" s="30"/>
      <c r="EZ115" s="30"/>
      <c r="FA115" s="30"/>
      <c r="FB115" s="30"/>
      <c r="FC115" s="30"/>
      <c r="FD115" s="30"/>
      <c r="FE115" s="30"/>
      <c r="FF115" s="30"/>
      <c r="FG115" s="30"/>
      <c r="FH115" s="30"/>
      <c r="FI115" s="30"/>
      <c r="FJ115" s="30"/>
      <c r="FK115" s="30"/>
      <c r="FL115" s="30"/>
      <c r="FM115" s="30"/>
      <c r="FN115" s="30"/>
      <c r="FO115" s="30"/>
      <c r="FP115" s="30"/>
      <c r="FQ115" s="30"/>
      <c r="FR115" s="30"/>
      <c r="FS115" s="30"/>
      <c r="FT115" s="30"/>
      <c r="FU115" s="30"/>
      <c r="FV115" s="30"/>
      <c r="FW115" s="30"/>
      <c r="FX115" s="30"/>
      <c r="FY115" s="30"/>
      <c r="FZ115" s="30"/>
      <c r="GA115" s="30"/>
      <c r="GB115" s="30"/>
      <c r="GC115" s="30"/>
      <c r="GD115" s="30"/>
      <c r="GE115" s="30"/>
      <c r="GF115" s="30"/>
      <c r="GG115" s="30"/>
      <c r="GH115" s="30"/>
      <c r="GI115" s="30"/>
      <c r="GJ115" s="30"/>
      <c r="GK115" s="30"/>
      <c r="GL115" s="30"/>
      <c r="GM115" s="30"/>
      <c r="GN115" s="30"/>
      <c r="GO115" s="30"/>
      <c r="GP115" s="30"/>
      <c r="GQ115" s="30"/>
      <c r="GR115" s="30"/>
      <c r="GS115" s="30"/>
      <c r="GT115" s="30"/>
      <c r="GU115" s="30"/>
      <c r="GV115" s="30"/>
      <c r="GW115" s="30"/>
      <c r="GX115" s="30"/>
      <c r="GY115" s="30"/>
      <c r="GZ115" s="30"/>
      <c r="HA115" s="30"/>
      <c r="HB115" s="30"/>
      <c r="HC115" s="30"/>
      <c r="HD115" s="30"/>
      <c r="HE115" s="30"/>
      <c r="HF115" s="30"/>
      <c r="HG115" s="30"/>
      <c r="HH115" s="30"/>
      <c r="HI115" s="30"/>
      <c r="HJ115" s="30"/>
      <c r="HK115" s="30"/>
      <c r="HL115" s="30"/>
      <c r="HM115" s="30"/>
      <c r="HN115" s="30"/>
      <c r="HO115" s="30"/>
      <c r="HP115" s="30"/>
      <c r="HQ115" s="30"/>
      <c r="HR115" s="30"/>
      <c r="HS115" s="30"/>
      <c r="HT115" s="30"/>
      <c r="HU115" s="30"/>
      <c r="HV115" s="30"/>
      <c r="HW115" s="30"/>
      <c r="HX115" s="30"/>
      <c r="HY115" s="30"/>
      <c r="HZ115" s="30"/>
      <c r="IA115" s="30"/>
      <c r="IB115" s="30"/>
      <c r="IC115" s="30"/>
      <c r="ID115" s="30"/>
      <c r="IE115" s="30"/>
      <c r="IF115" s="30"/>
      <c r="IG115" s="30"/>
    </row>
    <row r="116" spans="1:241" s="36" customFormat="1" x14ac:dyDescent="0.25">
      <c r="A116" s="32"/>
      <c r="B116" s="55" t="s">
        <v>239</v>
      </c>
      <c r="C116" s="32"/>
      <c r="D116" s="46" t="s">
        <v>191</v>
      </c>
      <c r="E116" s="34">
        <v>3000000</v>
      </c>
      <c r="F116" s="35"/>
      <c r="G116" s="35"/>
      <c r="H116" s="35"/>
      <c r="I116" s="35"/>
      <c r="J116" s="35"/>
      <c r="K116" s="35"/>
      <c r="L116" s="35"/>
      <c r="M116" s="33"/>
      <c r="N116" s="39">
        <v>14000000</v>
      </c>
      <c r="O116" s="31">
        <f t="shared" si="48"/>
        <v>14000000</v>
      </c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  <c r="GA116" s="30"/>
      <c r="GB116" s="30"/>
      <c r="GC116" s="30"/>
      <c r="GD116" s="30"/>
      <c r="GE116" s="30"/>
      <c r="GF116" s="30"/>
      <c r="GG116" s="30"/>
      <c r="GH116" s="30"/>
      <c r="GI116" s="30"/>
      <c r="GJ116" s="30"/>
      <c r="GK116" s="30"/>
      <c r="GL116" s="30"/>
      <c r="GM116" s="30"/>
      <c r="GN116" s="30"/>
      <c r="GO116" s="30"/>
      <c r="GP116" s="30"/>
      <c r="GQ116" s="30"/>
      <c r="GR116" s="30"/>
      <c r="GS116" s="30"/>
      <c r="GT116" s="30"/>
      <c r="GU116" s="30"/>
      <c r="GV116" s="30"/>
      <c r="GW116" s="30"/>
      <c r="GX116" s="30"/>
      <c r="GY116" s="30"/>
      <c r="GZ116" s="30"/>
      <c r="HA116" s="30"/>
      <c r="HB116" s="30"/>
      <c r="HC116" s="30"/>
      <c r="HD116" s="30"/>
      <c r="HE116" s="30"/>
      <c r="HF116" s="30"/>
      <c r="HG116" s="30"/>
      <c r="HH116" s="30"/>
      <c r="HI116" s="30"/>
      <c r="HJ116" s="30"/>
      <c r="HK116" s="30"/>
      <c r="HL116" s="30"/>
      <c r="HM116" s="30"/>
      <c r="HN116" s="30"/>
      <c r="HO116" s="30"/>
      <c r="HP116" s="30"/>
      <c r="HQ116" s="30"/>
      <c r="HR116" s="30"/>
      <c r="HS116" s="30"/>
      <c r="HT116" s="30"/>
      <c r="HU116" s="30"/>
      <c r="HV116" s="30"/>
      <c r="HW116" s="30"/>
      <c r="HX116" s="30"/>
      <c r="HY116" s="30"/>
      <c r="HZ116" s="30"/>
      <c r="IA116" s="30"/>
      <c r="IB116" s="30"/>
      <c r="IC116" s="30"/>
      <c r="ID116" s="30"/>
      <c r="IE116" s="30"/>
      <c r="IF116" s="30"/>
      <c r="IG116" s="30"/>
    </row>
    <row r="117" spans="1:241" s="36" customFormat="1" ht="25.5" x14ac:dyDescent="0.25">
      <c r="A117" s="32"/>
      <c r="B117" s="55" t="s">
        <v>240</v>
      </c>
      <c r="C117" s="32"/>
      <c r="D117" s="32"/>
      <c r="E117" s="34">
        <v>876000</v>
      </c>
      <c r="F117" s="35"/>
      <c r="G117" s="35"/>
      <c r="H117" s="35"/>
      <c r="I117" s="35"/>
      <c r="J117" s="35"/>
      <c r="K117" s="35"/>
      <c r="L117" s="35"/>
      <c r="M117" s="33"/>
      <c r="N117" s="39"/>
      <c r="O117" s="31">
        <f t="shared" si="48"/>
        <v>0</v>
      </c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  <c r="EL117" s="30"/>
      <c r="EM117" s="30"/>
      <c r="EN117" s="30"/>
      <c r="EO117" s="30"/>
      <c r="EP117" s="30"/>
      <c r="EQ117" s="30"/>
      <c r="ER117" s="30"/>
      <c r="ES117" s="30"/>
      <c r="ET117" s="30"/>
      <c r="EU117" s="30"/>
      <c r="EV117" s="30"/>
      <c r="EW117" s="30"/>
      <c r="EX117" s="30"/>
      <c r="EY117" s="30"/>
      <c r="EZ117" s="30"/>
      <c r="FA117" s="30"/>
      <c r="FB117" s="30"/>
      <c r="FC117" s="30"/>
      <c r="FD117" s="30"/>
      <c r="FE117" s="30"/>
      <c r="FF117" s="30"/>
      <c r="FG117" s="30"/>
      <c r="FH117" s="30"/>
      <c r="FI117" s="30"/>
      <c r="FJ117" s="30"/>
      <c r="FK117" s="30"/>
      <c r="FL117" s="30"/>
      <c r="FM117" s="30"/>
      <c r="FN117" s="30"/>
      <c r="FO117" s="30"/>
      <c r="FP117" s="30"/>
      <c r="FQ117" s="30"/>
      <c r="FR117" s="30"/>
      <c r="FS117" s="30"/>
      <c r="FT117" s="30"/>
      <c r="FU117" s="30"/>
      <c r="FV117" s="30"/>
      <c r="FW117" s="30"/>
      <c r="FX117" s="30"/>
      <c r="FY117" s="30"/>
      <c r="FZ117" s="30"/>
      <c r="GA117" s="30"/>
      <c r="GB117" s="30"/>
      <c r="GC117" s="30"/>
      <c r="GD117" s="30"/>
      <c r="GE117" s="30"/>
      <c r="GF117" s="30"/>
      <c r="GG117" s="30"/>
      <c r="GH117" s="30"/>
      <c r="GI117" s="30"/>
      <c r="GJ117" s="30"/>
      <c r="GK117" s="30"/>
      <c r="GL117" s="30"/>
      <c r="GM117" s="30"/>
      <c r="GN117" s="30"/>
      <c r="GO117" s="30"/>
      <c r="GP117" s="30"/>
      <c r="GQ117" s="30"/>
      <c r="GR117" s="30"/>
      <c r="GS117" s="30"/>
      <c r="GT117" s="30"/>
      <c r="GU117" s="30"/>
      <c r="GV117" s="30"/>
      <c r="GW117" s="30"/>
      <c r="GX117" s="30"/>
      <c r="GY117" s="30"/>
      <c r="GZ117" s="30"/>
      <c r="HA117" s="30"/>
      <c r="HB117" s="30"/>
      <c r="HC117" s="30"/>
      <c r="HD117" s="30"/>
      <c r="HE117" s="30"/>
      <c r="HF117" s="30"/>
      <c r="HG117" s="30"/>
      <c r="HH117" s="30"/>
      <c r="HI117" s="30"/>
      <c r="HJ117" s="30"/>
      <c r="HK117" s="30"/>
      <c r="HL117" s="30"/>
      <c r="HM117" s="30"/>
      <c r="HN117" s="30"/>
      <c r="HO117" s="30"/>
      <c r="HP117" s="30"/>
      <c r="HQ117" s="30"/>
      <c r="HR117" s="30"/>
      <c r="HS117" s="30"/>
      <c r="HT117" s="30"/>
      <c r="HU117" s="30"/>
      <c r="HV117" s="30"/>
      <c r="HW117" s="30"/>
      <c r="HX117" s="30"/>
      <c r="HY117" s="30"/>
      <c r="HZ117" s="30"/>
      <c r="IA117" s="30"/>
      <c r="IB117" s="30"/>
      <c r="IC117" s="30"/>
      <c r="ID117" s="30"/>
      <c r="IE117" s="30"/>
      <c r="IF117" s="30"/>
      <c r="IG117" s="30"/>
    </row>
    <row r="118" spans="1:241" s="36" customFormat="1" x14ac:dyDescent="0.25">
      <c r="A118" s="32"/>
      <c r="B118" s="55" t="s">
        <v>241</v>
      </c>
      <c r="C118" s="32"/>
      <c r="D118" s="32"/>
      <c r="E118" s="34">
        <v>91283762</v>
      </c>
      <c r="F118" s="35"/>
      <c r="G118" s="35"/>
      <c r="H118" s="35"/>
      <c r="I118" s="35"/>
      <c r="J118" s="35"/>
      <c r="K118" s="35"/>
      <c r="L118" s="35"/>
      <c r="M118" s="33"/>
      <c r="N118" s="39"/>
      <c r="O118" s="31">
        <f t="shared" si="48"/>
        <v>0</v>
      </c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  <c r="EL118" s="30"/>
      <c r="EM118" s="30"/>
      <c r="EN118" s="30"/>
      <c r="EO118" s="30"/>
      <c r="EP118" s="30"/>
      <c r="EQ118" s="30"/>
      <c r="ER118" s="30"/>
      <c r="ES118" s="30"/>
      <c r="ET118" s="30"/>
      <c r="EU118" s="30"/>
      <c r="EV118" s="30"/>
      <c r="EW118" s="30"/>
      <c r="EX118" s="30"/>
      <c r="EY118" s="30"/>
      <c r="EZ118" s="30"/>
      <c r="FA118" s="30"/>
      <c r="FB118" s="30"/>
      <c r="FC118" s="30"/>
      <c r="FD118" s="30"/>
      <c r="FE118" s="30"/>
      <c r="FF118" s="30"/>
      <c r="FG118" s="30"/>
      <c r="FH118" s="30"/>
      <c r="FI118" s="30"/>
      <c r="FJ118" s="30"/>
      <c r="FK118" s="30"/>
      <c r="FL118" s="30"/>
      <c r="FM118" s="30"/>
      <c r="FN118" s="30"/>
      <c r="FO118" s="30"/>
      <c r="FP118" s="30"/>
      <c r="FQ118" s="30"/>
      <c r="FR118" s="30"/>
      <c r="FS118" s="30"/>
      <c r="FT118" s="30"/>
      <c r="FU118" s="30"/>
      <c r="FV118" s="30"/>
      <c r="FW118" s="30"/>
      <c r="FX118" s="30"/>
      <c r="FY118" s="30"/>
      <c r="FZ118" s="30"/>
      <c r="GA118" s="30"/>
      <c r="GB118" s="30"/>
      <c r="GC118" s="30"/>
      <c r="GD118" s="30"/>
      <c r="GE118" s="30"/>
      <c r="GF118" s="30"/>
      <c r="GG118" s="30"/>
      <c r="GH118" s="30"/>
      <c r="GI118" s="30"/>
      <c r="GJ118" s="30"/>
      <c r="GK118" s="30"/>
      <c r="GL118" s="30"/>
      <c r="GM118" s="30"/>
      <c r="GN118" s="30"/>
      <c r="GO118" s="30"/>
      <c r="GP118" s="30"/>
      <c r="GQ118" s="30"/>
      <c r="GR118" s="30"/>
      <c r="GS118" s="30"/>
      <c r="GT118" s="30"/>
      <c r="GU118" s="30"/>
      <c r="GV118" s="30"/>
      <c r="GW118" s="30"/>
      <c r="GX118" s="30"/>
      <c r="GY118" s="30"/>
      <c r="GZ118" s="30"/>
      <c r="HA118" s="30"/>
      <c r="HB118" s="30"/>
      <c r="HC118" s="30"/>
      <c r="HD118" s="30"/>
      <c r="HE118" s="30"/>
      <c r="HF118" s="30"/>
      <c r="HG118" s="30"/>
      <c r="HH118" s="30"/>
      <c r="HI118" s="30"/>
      <c r="HJ118" s="30"/>
      <c r="HK118" s="30"/>
      <c r="HL118" s="30"/>
      <c r="HM118" s="30"/>
      <c r="HN118" s="30"/>
      <c r="HO118" s="30"/>
      <c r="HP118" s="30"/>
      <c r="HQ118" s="30"/>
      <c r="HR118" s="30"/>
      <c r="HS118" s="30"/>
      <c r="HT118" s="30"/>
      <c r="HU118" s="30"/>
      <c r="HV118" s="30"/>
      <c r="HW118" s="30"/>
      <c r="HX118" s="30"/>
      <c r="HY118" s="30"/>
      <c r="HZ118" s="30"/>
      <c r="IA118" s="30"/>
      <c r="IB118" s="30"/>
      <c r="IC118" s="30"/>
      <c r="ID118" s="30"/>
      <c r="IE118" s="30"/>
      <c r="IF118" s="30"/>
      <c r="IG118" s="30"/>
    </row>
    <row r="119" spans="1:241" s="36" customFormat="1" ht="25.5" x14ac:dyDescent="0.25">
      <c r="A119" s="32"/>
      <c r="B119" s="55" t="s">
        <v>242</v>
      </c>
      <c r="C119" s="32"/>
      <c r="D119" s="32"/>
      <c r="E119" s="34"/>
      <c r="F119" s="35"/>
      <c r="G119" s="35"/>
      <c r="H119" s="35"/>
      <c r="I119" s="35"/>
      <c r="J119" s="35"/>
      <c r="K119" s="35"/>
      <c r="L119" s="35"/>
      <c r="M119" s="33"/>
      <c r="N119" s="39"/>
      <c r="O119" s="31">
        <f t="shared" si="48"/>
        <v>0</v>
      </c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  <c r="EL119" s="30"/>
      <c r="EM119" s="30"/>
      <c r="EN119" s="30"/>
      <c r="EO119" s="30"/>
      <c r="EP119" s="30"/>
      <c r="EQ119" s="30"/>
      <c r="ER119" s="30"/>
      <c r="ES119" s="30"/>
      <c r="ET119" s="30"/>
      <c r="EU119" s="30"/>
      <c r="EV119" s="30"/>
      <c r="EW119" s="30"/>
      <c r="EX119" s="30"/>
      <c r="EY119" s="30"/>
      <c r="EZ119" s="30"/>
      <c r="FA119" s="30"/>
      <c r="FB119" s="30"/>
      <c r="FC119" s="30"/>
      <c r="FD119" s="30"/>
      <c r="FE119" s="30"/>
      <c r="FF119" s="30"/>
      <c r="FG119" s="30"/>
      <c r="FH119" s="30"/>
      <c r="FI119" s="30"/>
      <c r="FJ119" s="30"/>
      <c r="FK119" s="30"/>
      <c r="FL119" s="30"/>
      <c r="FM119" s="30"/>
      <c r="FN119" s="30"/>
      <c r="FO119" s="30"/>
      <c r="FP119" s="30"/>
      <c r="FQ119" s="30"/>
      <c r="FR119" s="30"/>
      <c r="FS119" s="30"/>
      <c r="FT119" s="30"/>
      <c r="FU119" s="30"/>
      <c r="FV119" s="30"/>
      <c r="FW119" s="30"/>
      <c r="FX119" s="30"/>
      <c r="FY119" s="30"/>
      <c r="FZ119" s="30"/>
      <c r="GA119" s="30"/>
      <c r="GB119" s="30"/>
      <c r="GC119" s="30"/>
      <c r="GD119" s="30"/>
      <c r="GE119" s="30"/>
      <c r="GF119" s="30"/>
      <c r="GG119" s="30"/>
      <c r="GH119" s="30"/>
      <c r="GI119" s="30"/>
      <c r="GJ119" s="30"/>
      <c r="GK119" s="30"/>
      <c r="GL119" s="30"/>
      <c r="GM119" s="30"/>
      <c r="GN119" s="30"/>
      <c r="GO119" s="30"/>
      <c r="GP119" s="30"/>
      <c r="GQ119" s="30"/>
      <c r="GR119" s="30"/>
      <c r="GS119" s="30"/>
      <c r="GT119" s="30"/>
      <c r="GU119" s="30"/>
      <c r="GV119" s="30"/>
      <c r="GW119" s="30"/>
      <c r="GX119" s="30"/>
      <c r="GY119" s="30"/>
      <c r="GZ119" s="30"/>
      <c r="HA119" s="30"/>
      <c r="HB119" s="30"/>
      <c r="HC119" s="30"/>
      <c r="HD119" s="30"/>
      <c r="HE119" s="30"/>
      <c r="HF119" s="30"/>
      <c r="HG119" s="30"/>
      <c r="HH119" s="30"/>
      <c r="HI119" s="30"/>
      <c r="HJ119" s="30"/>
      <c r="HK119" s="30"/>
      <c r="HL119" s="30"/>
      <c r="HM119" s="30"/>
      <c r="HN119" s="30"/>
      <c r="HO119" s="30"/>
      <c r="HP119" s="30"/>
      <c r="HQ119" s="30"/>
      <c r="HR119" s="30"/>
      <c r="HS119" s="30"/>
      <c r="HT119" s="30"/>
      <c r="HU119" s="30"/>
      <c r="HV119" s="30"/>
      <c r="HW119" s="30"/>
      <c r="HX119" s="30"/>
      <c r="HY119" s="30"/>
      <c r="HZ119" s="30"/>
      <c r="IA119" s="30"/>
      <c r="IB119" s="30"/>
      <c r="IC119" s="30"/>
      <c r="ID119" s="30"/>
      <c r="IE119" s="30"/>
      <c r="IF119" s="30"/>
      <c r="IG119" s="30"/>
    </row>
    <row r="120" spans="1:241" s="36" customFormat="1" ht="25.5" x14ac:dyDescent="0.25">
      <c r="A120" s="32"/>
      <c r="B120" s="55" t="s">
        <v>243</v>
      </c>
      <c r="C120" s="32"/>
      <c r="D120" s="32"/>
      <c r="E120" s="34">
        <v>910000</v>
      </c>
      <c r="F120" s="35"/>
      <c r="G120" s="35"/>
      <c r="H120" s="35"/>
      <c r="I120" s="35"/>
      <c r="J120" s="35"/>
      <c r="K120" s="35"/>
      <c r="L120" s="35"/>
      <c r="M120" s="33"/>
      <c r="N120" s="39"/>
      <c r="O120" s="31">
        <f t="shared" si="48"/>
        <v>0</v>
      </c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  <c r="EL120" s="30"/>
      <c r="EM120" s="30"/>
      <c r="EN120" s="30"/>
      <c r="EO120" s="30"/>
      <c r="EP120" s="30"/>
      <c r="EQ120" s="30"/>
      <c r="ER120" s="30"/>
      <c r="ES120" s="30"/>
      <c r="ET120" s="30"/>
      <c r="EU120" s="30"/>
      <c r="EV120" s="30"/>
      <c r="EW120" s="30"/>
      <c r="EX120" s="30"/>
      <c r="EY120" s="30"/>
      <c r="EZ120" s="30"/>
      <c r="FA120" s="30"/>
      <c r="FB120" s="30"/>
      <c r="FC120" s="30"/>
      <c r="FD120" s="30"/>
      <c r="FE120" s="30"/>
      <c r="FF120" s="30"/>
      <c r="FG120" s="30"/>
      <c r="FH120" s="30"/>
      <c r="FI120" s="30"/>
      <c r="FJ120" s="30"/>
      <c r="FK120" s="30"/>
      <c r="FL120" s="30"/>
      <c r="FM120" s="30"/>
      <c r="FN120" s="30"/>
      <c r="FO120" s="30"/>
      <c r="FP120" s="30"/>
      <c r="FQ120" s="30"/>
      <c r="FR120" s="30"/>
      <c r="FS120" s="30"/>
      <c r="FT120" s="30"/>
      <c r="FU120" s="30"/>
      <c r="FV120" s="30"/>
      <c r="FW120" s="30"/>
      <c r="FX120" s="30"/>
      <c r="FY120" s="30"/>
      <c r="FZ120" s="30"/>
      <c r="GA120" s="30"/>
      <c r="GB120" s="30"/>
      <c r="GC120" s="30"/>
      <c r="GD120" s="30"/>
      <c r="GE120" s="30"/>
      <c r="GF120" s="30"/>
      <c r="GG120" s="30"/>
      <c r="GH120" s="30"/>
      <c r="GI120" s="30"/>
      <c r="GJ120" s="30"/>
      <c r="GK120" s="30"/>
      <c r="GL120" s="30"/>
      <c r="GM120" s="30"/>
      <c r="GN120" s="30"/>
      <c r="GO120" s="30"/>
      <c r="GP120" s="30"/>
      <c r="GQ120" s="30"/>
      <c r="GR120" s="30"/>
      <c r="GS120" s="30"/>
      <c r="GT120" s="30"/>
      <c r="GU120" s="30"/>
      <c r="GV120" s="30"/>
      <c r="GW120" s="30"/>
      <c r="GX120" s="30"/>
      <c r="GY120" s="30"/>
      <c r="GZ120" s="30"/>
      <c r="HA120" s="30"/>
      <c r="HB120" s="30"/>
      <c r="HC120" s="30"/>
      <c r="HD120" s="30"/>
      <c r="HE120" s="30"/>
      <c r="HF120" s="30"/>
      <c r="HG120" s="30"/>
      <c r="HH120" s="30"/>
      <c r="HI120" s="30"/>
      <c r="HJ120" s="30"/>
      <c r="HK120" s="30"/>
      <c r="HL120" s="30"/>
      <c r="HM120" s="30"/>
      <c r="HN120" s="30"/>
      <c r="HO120" s="30"/>
      <c r="HP120" s="30"/>
      <c r="HQ120" s="30"/>
      <c r="HR120" s="30"/>
      <c r="HS120" s="30"/>
      <c r="HT120" s="30"/>
      <c r="HU120" s="30"/>
      <c r="HV120" s="30"/>
      <c r="HW120" s="30"/>
      <c r="HX120" s="30"/>
      <c r="HY120" s="30"/>
      <c r="HZ120" s="30"/>
      <c r="IA120" s="30"/>
      <c r="IB120" s="30"/>
      <c r="IC120" s="30"/>
      <c r="ID120" s="30"/>
      <c r="IE120" s="30"/>
      <c r="IF120" s="30"/>
      <c r="IG120" s="30"/>
    </row>
    <row r="121" spans="1:241" s="36" customFormat="1" ht="25.5" x14ac:dyDescent="0.25">
      <c r="A121" s="32"/>
      <c r="B121" s="55" t="s">
        <v>244</v>
      </c>
      <c r="C121" s="32"/>
      <c r="D121" s="32" t="s">
        <v>245</v>
      </c>
      <c r="E121" s="34">
        <v>1000000</v>
      </c>
      <c r="F121" s="35"/>
      <c r="G121" s="35"/>
      <c r="H121" s="35"/>
      <c r="I121" s="35"/>
      <c r="J121" s="35"/>
      <c r="K121" s="35"/>
      <c r="L121" s="35"/>
      <c r="M121" s="33"/>
      <c r="N121" s="39">
        <v>11200000</v>
      </c>
      <c r="O121" s="31">
        <f t="shared" si="48"/>
        <v>11200000</v>
      </c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  <c r="EL121" s="30"/>
      <c r="EM121" s="30"/>
      <c r="EN121" s="30"/>
      <c r="EO121" s="30"/>
      <c r="EP121" s="30"/>
      <c r="EQ121" s="30"/>
      <c r="ER121" s="30"/>
      <c r="ES121" s="30"/>
      <c r="ET121" s="30"/>
      <c r="EU121" s="30"/>
      <c r="EV121" s="30"/>
      <c r="EW121" s="30"/>
      <c r="EX121" s="30"/>
      <c r="EY121" s="30"/>
      <c r="EZ121" s="30"/>
      <c r="FA121" s="30"/>
      <c r="FB121" s="30"/>
      <c r="FC121" s="30"/>
      <c r="FD121" s="30"/>
      <c r="FE121" s="30"/>
      <c r="FF121" s="30"/>
      <c r="FG121" s="30"/>
      <c r="FH121" s="30"/>
      <c r="FI121" s="30"/>
      <c r="FJ121" s="30"/>
      <c r="FK121" s="30"/>
      <c r="FL121" s="30"/>
      <c r="FM121" s="30"/>
      <c r="FN121" s="30"/>
      <c r="FO121" s="30"/>
      <c r="FP121" s="30"/>
      <c r="FQ121" s="30"/>
      <c r="FR121" s="30"/>
      <c r="FS121" s="30"/>
      <c r="FT121" s="30"/>
      <c r="FU121" s="30"/>
      <c r="FV121" s="30"/>
      <c r="FW121" s="30"/>
      <c r="FX121" s="30"/>
      <c r="FY121" s="30"/>
      <c r="FZ121" s="30"/>
      <c r="GA121" s="30"/>
      <c r="GB121" s="30"/>
      <c r="GC121" s="30"/>
      <c r="GD121" s="30"/>
      <c r="GE121" s="30"/>
      <c r="GF121" s="30"/>
      <c r="GG121" s="30"/>
      <c r="GH121" s="30"/>
      <c r="GI121" s="30"/>
      <c r="GJ121" s="30"/>
      <c r="GK121" s="30"/>
      <c r="GL121" s="30"/>
      <c r="GM121" s="30"/>
      <c r="GN121" s="30"/>
      <c r="GO121" s="30"/>
      <c r="GP121" s="30"/>
      <c r="GQ121" s="30"/>
      <c r="GR121" s="30"/>
      <c r="GS121" s="30"/>
      <c r="GT121" s="30"/>
      <c r="GU121" s="30"/>
      <c r="GV121" s="30"/>
      <c r="GW121" s="30"/>
      <c r="GX121" s="30"/>
      <c r="GY121" s="30"/>
      <c r="GZ121" s="30"/>
      <c r="HA121" s="30"/>
      <c r="HB121" s="30"/>
      <c r="HC121" s="30"/>
      <c r="HD121" s="30"/>
      <c r="HE121" s="30"/>
      <c r="HF121" s="30"/>
      <c r="HG121" s="30"/>
      <c r="HH121" s="30"/>
      <c r="HI121" s="30"/>
      <c r="HJ121" s="30"/>
      <c r="HK121" s="30"/>
      <c r="HL121" s="30"/>
      <c r="HM121" s="30"/>
      <c r="HN121" s="30"/>
      <c r="HO121" s="30"/>
      <c r="HP121" s="30"/>
      <c r="HQ121" s="30"/>
      <c r="HR121" s="30"/>
      <c r="HS121" s="30"/>
      <c r="HT121" s="30"/>
      <c r="HU121" s="30"/>
      <c r="HV121" s="30"/>
      <c r="HW121" s="30"/>
      <c r="HX121" s="30"/>
      <c r="HY121" s="30"/>
      <c r="HZ121" s="30"/>
      <c r="IA121" s="30"/>
      <c r="IB121" s="30"/>
      <c r="IC121" s="30"/>
      <c r="ID121" s="30"/>
      <c r="IE121" s="30"/>
      <c r="IF121" s="30"/>
      <c r="IG121" s="30"/>
    </row>
    <row r="122" spans="1:241" s="36" customFormat="1" ht="25.5" x14ac:dyDescent="0.25">
      <c r="A122" s="32"/>
      <c r="B122" s="55" t="s">
        <v>246</v>
      </c>
      <c r="C122" s="32"/>
      <c r="D122" s="32" t="s">
        <v>247</v>
      </c>
      <c r="E122" s="34">
        <v>1250000</v>
      </c>
      <c r="F122" s="35"/>
      <c r="G122" s="35"/>
      <c r="H122" s="35"/>
      <c r="I122" s="35"/>
      <c r="J122" s="35"/>
      <c r="K122" s="35"/>
      <c r="L122" s="35"/>
      <c r="M122" s="33"/>
      <c r="N122" s="39">
        <v>11200000</v>
      </c>
      <c r="O122" s="31">
        <f t="shared" si="48"/>
        <v>11200000</v>
      </c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  <c r="EL122" s="30"/>
      <c r="EM122" s="30"/>
      <c r="EN122" s="30"/>
      <c r="EO122" s="30"/>
      <c r="EP122" s="30"/>
      <c r="EQ122" s="30"/>
      <c r="ER122" s="30"/>
      <c r="ES122" s="30"/>
      <c r="ET122" s="30"/>
      <c r="EU122" s="30"/>
      <c r="EV122" s="30"/>
      <c r="EW122" s="30"/>
      <c r="EX122" s="30"/>
      <c r="EY122" s="30"/>
      <c r="EZ122" s="30"/>
      <c r="FA122" s="30"/>
      <c r="FB122" s="30"/>
      <c r="FC122" s="30"/>
      <c r="FD122" s="30"/>
      <c r="FE122" s="30"/>
      <c r="FF122" s="30"/>
      <c r="FG122" s="30"/>
      <c r="FH122" s="30"/>
      <c r="FI122" s="30"/>
      <c r="FJ122" s="30"/>
      <c r="FK122" s="30"/>
      <c r="FL122" s="30"/>
      <c r="FM122" s="30"/>
      <c r="FN122" s="30"/>
      <c r="FO122" s="30"/>
      <c r="FP122" s="30"/>
      <c r="FQ122" s="30"/>
      <c r="FR122" s="30"/>
      <c r="FS122" s="30"/>
      <c r="FT122" s="30"/>
      <c r="FU122" s="30"/>
      <c r="FV122" s="30"/>
      <c r="FW122" s="30"/>
      <c r="FX122" s="30"/>
      <c r="FY122" s="30"/>
      <c r="FZ122" s="30"/>
      <c r="GA122" s="30"/>
      <c r="GB122" s="30"/>
      <c r="GC122" s="30"/>
      <c r="GD122" s="30"/>
      <c r="GE122" s="30"/>
      <c r="GF122" s="30"/>
      <c r="GG122" s="30"/>
      <c r="GH122" s="30"/>
      <c r="GI122" s="30"/>
      <c r="GJ122" s="30"/>
      <c r="GK122" s="30"/>
      <c r="GL122" s="30"/>
      <c r="GM122" s="30"/>
      <c r="GN122" s="30"/>
      <c r="GO122" s="30"/>
      <c r="GP122" s="30"/>
      <c r="GQ122" s="30"/>
      <c r="GR122" s="30"/>
      <c r="GS122" s="30"/>
      <c r="GT122" s="30"/>
      <c r="GU122" s="30"/>
      <c r="GV122" s="30"/>
      <c r="GW122" s="30"/>
      <c r="GX122" s="30"/>
      <c r="GY122" s="30"/>
      <c r="GZ122" s="30"/>
      <c r="HA122" s="30"/>
      <c r="HB122" s="30"/>
      <c r="HC122" s="30"/>
      <c r="HD122" s="30"/>
      <c r="HE122" s="30"/>
      <c r="HF122" s="30"/>
      <c r="HG122" s="30"/>
      <c r="HH122" s="30"/>
      <c r="HI122" s="30"/>
      <c r="HJ122" s="30"/>
      <c r="HK122" s="30"/>
      <c r="HL122" s="30"/>
      <c r="HM122" s="30"/>
      <c r="HN122" s="30"/>
      <c r="HO122" s="30"/>
      <c r="HP122" s="30"/>
      <c r="HQ122" s="30"/>
      <c r="HR122" s="30"/>
      <c r="HS122" s="30"/>
      <c r="HT122" s="30"/>
      <c r="HU122" s="30"/>
      <c r="HV122" s="30"/>
      <c r="HW122" s="30"/>
      <c r="HX122" s="30"/>
      <c r="HY122" s="30"/>
      <c r="HZ122" s="30"/>
      <c r="IA122" s="30"/>
      <c r="IB122" s="30"/>
      <c r="IC122" s="30"/>
      <c r="ID122" s="30"/>
      <c r="IE122" s="30"/>
      <c r="IF122" s="30"/>
      <c r="IG122" s="30"/>
    </row>
    <row r="123" spans="1:241" s="36" customFormat="1" ht="25.5" x14ac:dyDescent="0.25">
      <c r="A123" s="32"/>
      <c r="B123" s="55" t="s">
        <v>248</v>
      </c>
      <c r="C123" s="32"/>
      <c r="D123" s="32" t="s">
        <v>249</v>
      </c>
      <c r="E123" s="34">
        <v>500000</v>
      </c>
      <c r="F123" s="35"/>
      <c r="G123" s="35"/>
      <c r="H123" s="35"/>
      <c r="I123" s="35"/>
      <c r="J123" s="35"/>
      <c r="K123" s="35"/>
      <c r="L123" s="35"/>
      <c r="M123" s="33"/>
      <c r="N123" s="39">
        <v>11200000</v>
      </c>
      <c r="O123" s="31">
        <f t="shared" si="48"/>
        <v>11200000</v>
      </c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0"/>
      <c r="HC123" s="30"/>
      <c r="HD123" s="30"/>
      <c r="HE123" s="30"/>
      <c r="HF123" s="30"/>
      <c r="HG123" s="30"/>
      <c r="HH123" s="30"/>
      <c r="HI123" s="30"/>
      <c r="HJ123" s="30"/>
      <c r="HK123" s="30"/>
      <c r="HL123" s="30"/>
      <c r="HM123" s="30"/>
      <c r="HN123" s="30"/>
      <c r="HO123" s="30"/>
      <c r="HP123" s="30"/>
      <c r="HQ123" s="30"/>
      <c r="HR123" s="30"/>
      <c r="HS123" s="30"/>
      <c r="HT123" s="30"/>
      <c r="HU123" s="30"/>
      <c r="HV123" s="30"/>
      <c r="HW123" s="30"/>
      <c r="HX123" s="30"/>
      <c r="HY123" s="30"/>
      <c r="HZ123" s="30"/>
      <c r="IA123" s="30"/>
      <c r="IB123" s="30"/>
      <c r="IC123" s="30"/>
      <c r="ID123" s="30"/>
      <c r="IE123" s="30"/>
      <c r="IF123" s="30"/>
      <c r="IG123" s="30"/>
    </row>
    <row r="124" spans="1:241" s="36" customFormat="1" ht="25.5" x14ac:dyDescent="0.25">
      <c r="A124" s="32"/>
      <c r="B124" s="55" t="s">
        <v>250</v>
      </c>
      <c r="C124" s="32"/>
      <c r="D124" s="32" t="s">
        <v>251</v>
      </c>
      <c r="E124" s="34">
        <v>1250000</v>
      </c>
      <c r="F124" s="35"/>
      <c r="G124" s="35"/>
      <c r="H124" s="35"/>
      <c r="I124" s="35"/>
      <c r="J124" s="35"/>
      <c r="K124" s="35"/>
      <c r="L124" s="35"/>
      <c r="M124" s="33"/>
      <c r="N124" s="39">
        <v>11200000</v>
      </c>
      <c r="O124" s="31">
        <f t="shared" si="48"/>
        <v>11200000</v>
      </c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0"/>
      <c r="HC124" s="30"/>
      <c r="HD124" s="30"/>
      <c r="HE124" s="30"/>
      <c r="HF124" s="30"/>
      <c r="HG124" s="30"/>
      <c r="HH124" s="30"/>
      <c r="HI124" s="30"/>
      <c r="HJ124" s="30"/>
      <c r="HK124" s="30"/>
      <c r="HL124" s="30"/>
      <c r="HM124" s="30"/>
      <c r="HN124" s="30"/>
      <c r="HO124" s="30"/>
      <c r="HP124" s="30"/>
      <c r="HQ124" s="30"/>
      <c r="HR124" s="30"/>
      <c r="HS124" s="30"/>
      <c r="HT124" s="30"/>
      <c r="HU124" s="30"/>
      <c r="HV124" s="30"/>
      <c r="HW124" s="30"/>
      <c r="HX124" s="30"/>
      <c r="HY124" s="30"/>
      <c r="HZ124" s="30"/>
      <c r="IA124" s="30"/>
      <c r="IB124" s="30"/>
      <c r="IC124" s="30"/>
      <c r="ID124" s="30"/>
      <c r="IE124" s="30"/>
      <c r="IF124" s="30"/>
      <c r="IG124" s="30"/>
    </row>
    <row r="125" spans="1:241" s="36" customFormat="1" ht="25.5" x14ac:dyDescent="0.25">
      <c r="A125" s="32"/>
      <c r="B125" s="55" t="s">
        <v>252</v>
      </c>
      <c r="C125" s="32"/>
      <c r="D125" s="32" t="s">
        <v>253</v>
      </c>
      <c r="E125" s="34">
        <v>500000</v>
      </c>
      <c r="F125" s="35"/>
      <c r="G125" s="35"/>
      <c r="H125" s="35"/>
      <c r="I125" s="35"/>
      <c r="J125" s="35"/>
      <c r="K125" s="35"/>
      <c r="L125" s="35"/>
      <c r="M125" s="33"/>
      <c r="N125" s="39">
        <v>11200000</v>
      </c>
      <c r="O125" s="31">
        <f t="shared" si="48"/>
        <v>11200000</v>
      </c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  <c r="GL125" s="30"/>
      <c r="GM125" s="30"/>
      <c r="GN125" s="30"/>
      <c r="GO125" s="30"/>
      <c r="GP125" s="30"/>
      <c r="GQ125" s="30"/>
      <c r="GR125" s="30"/>
      <c r="GS125" s="30"/>
      <c r="GT125" s="30"/>
      <c r="GU125" s="30"/>
      <c r="GV125" s="30"/>
      <c r="GW125" s="30"/>
      <c r="GX125" s="30"/>
      <c r="GY125" s="30"/>
      <c r="GZ125" s="30"/>
      <c r="HA125" s="30"/>
      <c r="HB125" s="30"/>
      <c r="HC125" s="30"/>
      <c r="HD125" s="30"/>
      <c r="HE125" s="30"/>
      <c r="HF125" s="30"/>
      <c r="HG125" s="30"/>
      <c r="HH125" s="30"/>
      <c r="HI125" s="30"/>
      <c r="HJ125" s="30"/>
      <c r="HK125" s="30"/>
      <c r="HL125" s="30"/>
      <c r="HM125" s="30"/>
      <c r="HN125" s="30"/>
      <c r="HO125" s="30"/>
      <c r="HP125" s="30"/>
      <c r="HQ125" s="30"/>
      <c r="HR125" s="30"/>
      <c r="HS125" s="30"/>
      <c r="HT125" s="30"/>
      <c r="HU125" s="30"/>
      <c r="HV125" s="30"/>
      <c r="HW125" s="30"/>
      <c r="HX125" s="30"/>
      <c r="HY125" s="30"/>
      <c r="HZ125" s="30"/>
      <c r="IA125" s="30"/>
      <c r="IB125" s="30"/>
      <c r="IC125" s="30"/>
      <c r="ID125" s="30"/>
      <c r="IE125" s="30"/>
      <c r="IF125" s="30"/>
      <c r="IG125" s="30"/>
    </row>
    <row r="126" spans="1:241" s="36" customFormat="1" ht="25.5" x14ac:dyDescent="0.25">
      <c r="A126" s="32"/>
      <c r="B126" s="55" t="s">
        <v>254</v>
      </c>
      <c r="C126" s="32"/>
      <c r="D126" s="32" t="s">
        <v>255</v>
      </c>
      <c r="E126" s="34">
        <v>500000</v>
      </c>
      <c r="F126" s="35"/>
      <c r="G126" s="35"/>
      <c r="H126" s="35"/>
      <c r="I126" s="35"/>
      <c r="J126" s="35"/>
      <c r="K126" s="35"/>
      <c r="L126" s="35"/>
      <c r="M126" s="33"/>
      <c r="N126" s="39">
        <v>11200000</v>
      </c>
      <c r="O126" s="31">
        <f t="shared" si="48"/>
        <v>11200000</v>
      </c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  <c r="GL126" s="30"/>
      <c r="GM126" s="30"/>
      <c r="GN126" s="30"/>
      <c r="GO126" s="30"/>
      <c r="GP126" s="30"/>
      <c r="GQ126" s="30"/>
      <c r="GR126" s="30"/>
      <c r="GS126" s="30"/>
      <c r="GT126" s="30"/>
      <c r="GU126" s="30"/>
      <c r="GV126" s="30"/>
      <c r="GW126" s="30"/>
      <c r="GX126" s="30"/>
      <c r="GY126" s="30"/>
      <c r="GZ126" s="30"/>
      <c r="HA126" s="30"/>
      <c r="HB126" s="30"/>
      <c r="HC126" s="30"/>
      <c r="HD126" s="30"/>
      <c r="HE126" s="30"/>
      <c r="HF126" s="30"/>
      <c r="HG126" s="30"/>
      <c r="HH126" s="30"/>
      <c r="HI126" s="30"/>
      <c r="HJ126" s="30"/>
      <c r="HK126" s="30"/>
      <c r="HL126" s="30"/>
      <c r="HM126" s="30"/>
      <c r="HN126" s="30"/>
      <c r="HO126" s="30"/>
      <c r="HP126" s="30"/>
      <c r="HQ126" s="30"/>
      <c r="HR126" s="30"/>
      <c r="HS126" s="30"/>
      <c r="HT126" s="30"/>
      <c r="HU126" s="30"/>
      <c r="HV126" s="30"/>
      <c r="HW126" s="30"/>
      <c r="HX126" s="30"/>
      <c r="HY126" s="30"/>
      <c r="HZ126" s="30"/>
      <c r="IA126" s="30"/>
      <c r="IB126" s="30"/>
      <c r="IC126" s="30"/>
      <c r="ID126" s="30"/>
      <c r="IE126" s="30"/>
      <c r="IF126" s="30"/>
      <c r="IG126" s="30"/>
    </row>
    <row r="127" spans="1:241" s="36" customFormat="1" ht="25.5" x14ac:dyDescent="0.25">
      <c r="A127" s="32"/>
      <c r="B127" s="55" t="s">
        <v>256</v>
      </c>
      <c r="C127" s="32"/>
      <c r="D127" s="32" t="s">
        <v>257</v>
      </c>
      <c r="E127" s="34">
        <v>500000</v>
      </c>
      <c r="F127" s="35"/>
      <c r="G127" s="35"/>
      <c r="H127" s="35"/>
      <c r="I127" s="35"/>
      <c r="J127" s="35"/>
      <c r="K127" s="35"/>
      <c r="L127" s="35"/>
      <c r="M127" s="33"/>
      <c r="N127" s="39">
        <v>11200000</v>
      </c>
      <c r="O127" s="31">
        <f t="shared" si="48"/>
        <v>11200000</v>
      </c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</row>
    <row r="128" spans="1:241" s="36" customFormat="1" x14ac:dyDescent="0.25">
      <c r="A128" s="32"/>
      <c r="B128" s="57" t="s">
        <v>258</v>
      </c>
      <c r="C128" s="32"/>
      <c r="D128" s="32" t="s">
        <v>259</v>
      </c>
      <c r="E128" s="34">
        <v>250000</v>
      </c>
      <c r="F128" s="35"/>
      <c r="G128" s="35"/>
      <c r="H128" s="35"/>
      <c r="I128" s="35"/>
      <c r="J128" s="35"/>
      <c r="K128" s="35"/>
      <c r="L128" s="35"/>
      <c r="M128" s="33"/>
      <c r="N128" s="39">
        <v>11200000</v>
      </c>
      <c r="O128" s="31">
        <f t="shared" si="48"/>
        <v>11200000</v>
      </c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0"/>
      <c r="HC128" s="30"/>
      <c r="HD128" s="30"/>
      <c r="HE128" s="30"/>
      <c r="HF128" s="30"/>
      <c r="HG128" s="30"/>
      <c r="HH128" s="30"/>
      <c r="HI128" s="30"/>
      <c r="HJ128" s="30"/>
      <c r="HK128" s="30"/>
      <c r="HL128" s="30"/>
      <c r="HM128" s="30"/>
      <c r="HN128" s="30"/>
      <c r="HO128" s="30"/>
      <c r="HP128" s="30"/>
      <c r="HQ128" s="30"/>
      <c r="HR128" s="30"/>
      <c r="HS128" s="30"/>
      <c r="HT128" s="30"/>
      <c r="HU128" s="30"/>
      <c r="HV128" s="30"/>
      <c r="HW128" s="30"/>
      <c r="HX128" s="30"/>
      <c r="HY128" s="30"/>
      <c r="HZ128" s="30"/>
      <c r="IA128" s="30"/>
      <c r="IB128" s="30"/>
      <c r="IC128" s="30"/>
      <c r="ID128" s="30"/>
      <c r="IE128" s="30"/>
      <c r="IF128" s="30"/>
      <c r="IG128" s="30"/>
    </row>
    <row r="129" spans="1:241" s="36" customFormat="1" x14ac:dyDescent="0.25">
      <c r="A129" s="32"/>
      <c r="B129" s="57" t="s">
        <v>260</v>
      </c>
      <c r="C129" s="32"/>
      <c r="D129" s="32" t="s">
        <v>261</v>
      </c>
      <c r="E129" s="34">
        <v>250000</v>
      </c>
      <c r="F129" s="35"/>
      <c r="G129" s="35"/>
      <c r="H129" s="35"/>
      <c r="I129" s="35"/>
      <c r="J129" s="35"/>
      <c r="K129" s="35"/>
      <c r="L129" s="35"/>
      <c r="M129" s="33"/>
      <c r="N129" s="39">
        <v>11200000</v>
      </c>
      <c r="O129" s="31">
        <f t="shared" si="48"/>
        <v>11200000</v>
      </c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</row>
    <row r="130" spans="1:241" s="36" customFormat="1" x14ac:dyDescent="0.25">
      <c r="A130" s="32"/>
      <c r="B130" s="57" t="s">
        <v>262</v>
      </c>
      <c r="C130" s="32"/>
      <c r="D130" s="32" t="s">
        <v>263</v>
      </c>
      <c r="E130" s="34">
        <v>500000</v>
      </c>
      <c r="F130" s="35"/>
      <c r="G130" s="35"/>
      <c r="H130" s="35"/>
      <c r="I130" s="35"/>
      <c r="J130" s="35"/>
      <c r="K130" s="35"/>
      <c r="L130" s="35"/>
      <c r="M130" s="33"/>
      <c r="N130" s="39">
        <v>11200000</v>
      </c>
      <c r="O130" s="31">
        <f t="shared" si="48"/>
        <v>11200000</v>
      </c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0"/>
      <c r="HC130" s="30"/>
      <c r="HD130" s="30"/>
      <c r="HE130" s="30"/>
      <c r="HF130" s="30"/>
      <c r="HG130" s="30"/>
      <c r="HH130" s="30"/>
      <c r="HI130" s="30"/>
      <c r="HJ130" s="30"/>
      <c r="HK130" s="30"/>
      <c r="HL130" s="30"/>
      <c r="HM130" s="30"/>
      <c r="HN130" s="30"/>
      <c r="HO130" s="30"/>
      <c r="HP130" s="30"/>
      <c r="HQ130" s="30"/>
      <c r="HR130" s="30"/>
      <c r="HS130" s="30"/>
      <c r="HT130" s="30"/>
      <c r="HU130" s="30"/>
      <c r="HV130" s="30"/>
      <c r="HW130" s="30"/>
      <c r="HX130" s="30"/>
      <c r="HY130" s="30"/>
      <c r="HZ130" s="30"/>
      <c r="IA130" s="30"/>
      <c r="IB130" s="30"/>
      <c r="IC130" s="30"/>
      <c r="ID130" s="30"/>
      <c r="IE130" s="30"/>
      <c r="IF130" s="30"/>
      <c r="IG130" s="30"/>
    </row>
    <row r="131" spans="1:241" s="36" customFormat="1" x14ac:dyDescent="0.25">
      <c r="A131" s="32"/>
      <c r="B131" s="57" t="s">
        <v>264</v>
      </c>
      <c r="C131" s="32"/>
      <c r="D131" s="32" t="s">
        <v>265</v>
      </c>
      <c r="E131" s="34">
        <v>500000</v>
      </c>
      <c r="F131" s="35"/>
      <c r="G131" s="35"/>
      <c r="H131" s="35"/>
      <c r="I131" s="35"/>
      <c r="J131" s="35"/>
      <c r="K131" s="35"/>
      <c r="L131" s="35"/>
      <c r="M131" s="33"/>
      <c r="N131" s="39">
        <v>11200000</v>
      </c>
      <c r="O131" s="31">
        <f t="shared" si="48"/>
        <v>11200000</v>
      </c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0"/>
      <c r="HC131" s="30"/>
      <c r="HD131" s="30"/>
      <c r="HE131" s="30"/>
      <c r="HF131" s="30"/>
      <c r="HG131" s="30"/>
      <c r="HH131" s="30"/>
      <c r="HI131" s="30"/>
      <c r="HJ131" s="30"/>
      <c r="HK131" s="30"/>
      <c r="HL131" s="30"/>
      <c r="HM131" s="30"/>
      <c r="HN131" s="30"/>
      <c r="HO131" s="30"/>
      <c r="HP131" s="30"/>
      <c r="HQ131" s="30"/>
      <c r="HR131" s="30"/>
      <c r="HS131" s="30"/>
      <c r="HT131" s="30"/>
      <c r="HU131" s="30"/>
      <c r="HV131" s="30"/>
      <c r="HW131" s="30"/>
      <c r="HX131" s="30"/>
      <c r="HY131" s="30"/>
      <c r="HZ131" s="30"/>
      <c r="IA131" s="30"/>
      <c r="IB131" s="30"/>
      <c r="IC131" s="30"/>
      <c r="ID131" s="30"/>
      <c r="IE131" s="30"/>
      <c r="IF131" s="30"/>
      <c r="IG131" s="30"/>
    </row>
    <row r="132" spans="1:241" s="36" customFormat="1" x14ac:dyDescent="0.25">
      <c r="A132" s="32"/>
      <c r="B132" s="57" t="s">
        <v>266</v>
      </c>
      <c r="C132" s="32"/>
      <c r="D132" s="32" t="s">
        <v>267</v>
      </c>
      <c r="E132" s="34">
        <v>250000</v>
      </c>
      <c r="F132" s="35"/>
      <c r="G132" s="35"/>
      <c r="H132" s="35"/>
      <c r="I132" s="35"/>
      <c r="J132" s="35"/>
      <c r="K132" s="35"/>
      <c r="L132" s="35"/>
      <c r="M132" s="33"/>
      <c r="N132" s="39">
        <v>11200000</v>
      </c>
      <c r="O132" s="31">
        <f t="shared" si="48"/>
        <v>11200000</v>
      </c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0"/>
      <c r="HC132" s="30"/>
      <c r="HD132" s="30"/>
      <c r="HE132" s="30"/>
      <c r="HF132" s="30"/>
      <c r="HG132" s="30"/>
      <c r="HH132" s="30"/>
      <c r="HI132" s="30"/>
      <c r="HJ132" s="30"/>
      <c r="HK132" s="30"/>
      <c r="HL132" s="30"/>
      <c r="HM132" s="30"/>
      <c r="HN132" s="30"/>
      <c r="HO132" s="30"/>
      <c r="HP132" s="30"/>
      <c r="HQ132" s="30"/>
      <c r="HR132" s="30"/>
      <c r="HS132" s="30"/>
      <c r="HT132" s="30"/>
      <c r="HU132" s="30"/>
      <c r="HV132" s="30"/>
      <c r="HW132" s="30"/>
      <c r="HX132" s="30"/>
      <c r="HY132" s="30"/>
      <c r="HZ132" s="30"/>
      <c r="IA132" s="30"/>
      <c r="IB132" s="30"/>
      <c r="IC132" s="30"/>
      <c r="ID132" s="30"/>
      <c r="IE132" s="30"/>
      <c r="IF132" s="30"/>
      <c r="IG132" s="30"/>
    </row>
    <row r="133" spans="1:241" s="36" customFormat="1" x14ac:dyDescent="0.25">
      <c r="A133" s="32"/>
      <c r="B133" s="57" t="s">
        <v>268</v>
      </c>
      <c r="C133" s="32"/>
      <c r="D133" s="32" t="s">
        <v>269</v>
      </c>
      <c r="E133" s="34">
        <v>250000</v>
      </c>
      <c r="F133" s="35"/>
      <c r="G133" s="35"/>
      <c r="H133" s="35"/>
      <c r="I133" s="35"/>
      <c r="J133" s="35"/>
      <c r="K133" s="35"/>
      <c r="L133" s="35"/>
      <c r="M133" s="33"/>
      <c r="N133" s="39">
        <v>11200000</v>
      </c>
      <c r="O133" s="31">
        <f t="shared" si="48"/>
        <v>11200000</v>
      </c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0"/>
      <c r="HC133" s="30"/>
      <c r="HD133" s="30"/>
      <c r="HE133" s="30"/>
      <c r="HF133" s="30"/>
      <c r="HG133" s="30"/>
      <c r="HH133" s="30"/>
      <c r="HI133" s="30"/>
      <c r="HJ133" s="30"/>
      <c r="HK133" s="30"/>
      <c r="HL133" s="30"/>
      <c r="HM133" s="30"/>
      <c r="HN133" s="30"/>
      <c r="HO133" s="30"/>
      <c r="HP133" s="30"/>
      <c r="HQ133" s="30"/>
      <c r="HR133" s="30"/>
      <c r="HS133" s="30"/>
      <c r="HT133" s="30"/>
      <c r="HU133" s="30"/>
      <c r="HV133" s="30"/>
      <c r="HW133" s="30"/>
      <c r="HX133" s="30"/>
      <c r="HY133" s="30"/>
      <c r="HZ133" s="30"/>
      <c r="IA133" s="30"/>
      <c r="IB133" s="30"/>
      <c r="IC133" s="30"/>
      <c r="ID133" s="30"/>
      <c r="IE133" s="30"/>
      <c r="IF133" s="30"/>
      <c r="IG133" s="30"/>
    </row>
    <row r="134" spans="1:241" s="36" customFormat="1" x14ac:dyDescent="0.25">
      <c r="A134" s="32"/>
      <c r="B134" s="57" t="s">
        <v>270</v>
      </c>
      <c r="C134" s="32"/>
      <c r="D134" s="32"/>
      <c r="E134" s="34"/>
      <c r="F134" s="35"/>
      <c r="G134" s="35"/>
      <c r="H134" s="35"/>
      <c r="I134" s="35"/>
      <c r="J134" s="35"/>
      <c r="K134" s="35"/>
      <c r="L134" s="35"/>
      <c r="M134" s="33"/>
      <c r="N134" s="39"/>
      <c r="O134" s="31">
        <f t="shared" si="48"/>
        <v>0</v>
      </c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0"/>
      <c r="HC134" s="30"/>
      <c r="HD134" s="30"/>
      <c r="HE134" s="30"/>
      <c r="HF134" s="30"/>
      <c r="HG134" s="30"/>
      <c r="HH134" s="30"/>
      <c r="HI134" s="30"/>
      <c r="HJ134" s="30"/>
      <c r="HK134" s="30"/>
      <c r="HL134" s="30"/>
      <c r="HM134" s="30"/>
      <c r="HN134" s="30"/>
      <c r="HO134" s="30"/>
      <c r="HP134" s="30"/>
      <c r="HQ134" s="30"/>
      <c r="HR134" s="30"/>
      <c r="HS134" s="30"/>
      <c r="HT134" s="30"/>
      <c r="HU134" s="30"/>
      <c r="HV134" s="30"/>
      <c r="HW134" s="30"/>
      <c r="HX134" s="30"/>
      <c r="HY134" s="30"/>
      <c r="HZ134" s="30"/>
      <c r="IA134" s="30"/>
      <c r="IB134" s="30"/>
      <c r="IC134" s="30"/>
      <c r="ID134" s="30"/>
      <c r="IE134" s="30"/>
      <c r="IF134" s="30"/>
      <c r="IG134" s="30"/>
    </row>
    <row r="135" spans="1:241" s="36" customFormat="1" x14ac:dyDescent="0.25">
      <c r="A135" s="32"/>
      <c r="B135" s="57" t="s">
        <v>271</v>
      </c>
      <c r="C135" s="32"/>
      <c r="D135" s="32"/>
      <c r="E135" s="34">
        <v>359650</v>
      </c>
      <c r="F135" s="35"/>
      <c r="G135" s="35"/>
      <c r="H135" s="35"/>
      <c r="I135" s="35"/>
      <c r="J135" s="35"/>
      <c r="K135" s="35"/>
      <c r="L135" s="35"/>
      <c r="M135" s="33"/>
      <c r="N135" s="39"/>
      <c r="O135" s="31">
        <f t="shared" si="48"/>
        <v>0</v>
      </c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0"/>
      <c r="HC135" s="30"/>
      <c r="HD135" s="30"/>
      <c r="HE135" s="30"/>
      <c r="HF135" s="30"/>
      <c r="HG135" s="30"/>
      <c r="HH135" s="30"/>
      <c r="HI135" s="30"/>
      <c r="HJ135" s="30"/>
      <c r="HK135" s="30"/>
      <c r="HL135" s="30"/>
      <c r="HM135" s="30"/>
      <c r="HN135" s="30"/>
      <c r="HO135" s="30"/>
      <c r="HP135" s="30"/>
      <c r="HQ135" s="30"/>
      <c r="HR135" s="30"/>
      <c r="HS135" s="30"/>
      <c r="HT135" s="30"/>
      <c r="HU135" s="30"/>
      <c r="HV135" s="30"/>
      <c r="HW135" s="30"/>
      <c r="HX135" s="30"/>
      <c r="HY135" s="30"/>
      <c r="HZ135" s="30"/>
      <c r="IA135" s="30"/>
      <c r="IB135" s="30"/>
      <c r="IC135" s="30"/>
      <c r="ID135" s="30"/>
      <c r="IE135" s="30"/>
      <c r="IF135" s="30"/>
      <c r="IG135" s="30"/>
    </row>
    <row r="136" spans="1:241" s="36" customFormat="1" x14ac:dyDescent="0.25">
      <c r="A136" s="32"/>
      <c r="B136" s="57" t="s">
        <v>272</v>
      </c>
      <c r="C136" s="32"/>
      <c r="D136" s="32"/>
      <c r="E136" s="34"/>
      <c r="F136" s="35"/>
      <c r="G136" s="35"/>
      <c r="H136" s="35"/>
      <c r="I136" s="35"/>
      <c r="J136" s="35"/>
      <c r="K136" s="35"/>
      <c r="L136" s="35"/>
      <c r="M136" s="33"/>
      <c r="N136" s="39"/>
      <c r="O136" s="31">
        <f t="shared" si="48"/>
        <v>0</v>
      </c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0"/>
      <c r="HC136" s="30"/>
      <c r="HD136" s="30"/>
      <c r="HE136" s="30"/>
      <c r="HF136" s="30"/>
      <c r="HG136" s="30"/>
      <c r="HH136" s="30"/>
      <c r="HI136" s="30"/>
      <c r="HJ136" s="30"/>
      <c r="HK136" s="30"/>
      <c r="HL136" s="30"/>
      <c r="HM136" s="30"/>
      <c r="HN136" s="30"/>
      <c r="HO136" s="30"/>
      <c r="HP136" s="30"/>
      <c r="HQ136" s="30"/>
      <c r="HR136" s="30"/>
      <c r="HS136" s="30"/>
      <c r="HT136" s="30"/>
      <c r="HU136" s="30"/>
      <c r="HV136" s="30"/>
      <c r="HW136" s="30"/>
      <c r="HX136" s="30"/>
      <c r="HY136" s="30"/>
      <c r="HZ136" s="30"/>
      <c r="IA136" s="30"/>
      <c r="IB136" s="30"/>
      <c r="IC136" s="30"/>
      <c r="ID136" s="30"/>
      <c r="IE136" s="30"/>
      <c r="IF136" s="30"/>
      <c r="IG136" s="30"/>
    </row>
    <row r="137" spans="1:241" s="36" customFormat="1" x14ac:dyDescent="0.25">
      <c r="A137" s="32"/>
      <c r="B137" s="57" t="s">
        <v>273</v>
      </c>
      <c r="C137" s="32"/>
      <c r="D137" s="32"/>
      <c r="E137" s="34"/>
      <c r="F137" s="35"/>
      <c r="G137" s="35"/>
      <c r="H137" s="35"/>
      <c r="I137" s="35"/>
      <c r="J137" s="35"/>
      <c r="K137" s="35"/>
      <c r="L137" s="35"/>
      <c r="M137" s="33"/>
      <c r="N137" s="39"/>
      <c r="O137" s="31">
        <f t="shared" si="48"/>
        <v>0</v>
      </c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30"/>
      <c r="GQ137" s="30"/>
      <c r="GR137" s="30"/>
      <c r="GS137" s="30"/>
      <c r="GT137" s="30"/>
      <c r="GU137" s="30"/>
      <c r="GV137" s="30"/>
      <c r="GW137" s="30"/>
      <c r="GX137" s="30"/>
      <c r="GY137" s="30"/>
      <c r="GZ137" s="30"/>
      <c r="HA137" s="30"/>
      <c r="HB137" s="30"/>
      <c r="HC137" s="30"/>
      <c r="HD137" s="30"/>
      <c r="HE137" s="30"/>
      <c r="HF137" s="30"/>
      <c r="HG137" s="30"/>
      <c r="HH137" s="30"/>
      <c r="HI137" s="30"/>
      <c r="HJ137" s="30"/>
      <c r="HK137" s="30"/>
      <c r="HL137" s="30"/>
      <c r="HM137" s="30"/>
      <c r="HN137" s="30"/>
      <c r="HO137" s="30"/>
      <c r="HP137" s="30"/>
      <c r="HQ137" s="30"/>
      <c r="HR137" s="30"/>
      <c r="HS137" s="30"/>
      <c r="HT137" s="30"/>
      <c r="HU137" s="30"/>
      <c r="HV137" s="30"/>
      <c r="HW137" s="30"/>
      <c r="HX137" s="30"/>
      <c r="HY137" s="30"/>
      <c r="HZ137" s="30"/>
      <c r="IA137" s="30"/>
      <c r="IB137" s="30"/>
      <c r="IC137" s="30"/>
      <c r="ID137" s="30"/>
      <c r="IE137" s="30"/>
      <c r="IF137" s="30"/>
      <c r="IG137" s="30"/>
    </row>
    <row r="138" spans="1:241" s="36" customFormat="1" x14ac:dyDescent="0.25">
      <c r="A138" s="32"/>
      <c r="B138" s="57" t="s">
        <v>274</v>
      </c>
      <c r="C138" s="32"/>
      <c r="D138" s="32"/>
      <c r="E138" s="34">
        <v>4500000</v>
      </c>
      <c r="F138" s="35"/>
      <c r="G138" s="35"/>
      <c r="H138" s="35"/>
      <c r="I138" s="35"/>
      <c r="J138" s="35"/>
      <c r="K138" s="35"/>
      <c r="L138" s="35"/>
      <c r="M138" s="33"/>
      <c r="N138" s="39"/>
      <c r="O138" s="31">
        <f t="shared" ref="O138:O201" si="55">N138-H138</f>
        <v>0</v>
      </c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  <c r="GL138" s="30"/>
      <c r="GM138" s="30"/>
      <c r="GN138" s="30"/>
      <c r="GO138" s="30"/>
      <c r="GP138" s="30"/>
      <c r="GQ138" s="30"/>
      <c r="GR138" s="30"/>
      <c r="GS138" s="30"/>
      <c r="GT138" s="30"/>
      <c r="GU138" s="30"/>
      <c r="GV138" s="30"/>
      <c r="GW138" s="30"/>
      <c r="GX138" s="30"/>
      <c r="GY138" s="30"/>
      <c r="GZ138" s="30"/>
      <c r="HA138" s="30"/>
      <c r="HB138" s="30"/>
      <c r="HC138" s="30"/>
      <c r="HD138" s="30"/>
      <c r="HE138" s="30"/>
      <c r="HF138" s="30"/>
      <c r="HG138" s="30"/>
      <c r="HH138" s="30"/>
      <c r="HI138" s="30"/>
      <c r="HJ138" s="30"/>
      <c r="HK138" s="30"/>
      <c r="HL138" s="30"/>
      <c r="HM138" s="30"/>
      <c r="HN138" s="30"/>
      <c r="HO138" s="30"/>
      <c r="HP138" s="30"/>
      <c r="HQ138" s="30"/>
      <c r="HR138" s="30"/>
      <c r="HS138" s="30"/>
      <c r="HT138" s="30"/>
      <c r="HU138" s="30"/>
      <c r="HV138" s="30"/>
      <c r="HW138" s="30"/>
      <c r="HX138" s="30"/>
      <c r="HY138" s="30"/>
      <c r="HZ138" s="30"/>
      <c r="IA138" s="30"/>
      <c r="IB138" s="30"/>
      <c r="IC138" s="30"/>
      <c r="ID138" s="30"/>
      <c r="IE138" s="30"/>
      <c r="IF138" s="30"/>
      <c r="IG138" s="30"/>
    </row>
    <row r="139" spans="1:241" s="36" customFormat="1" x14ac:dyDescent="0.25">
      <c r="A139" s="32"/>
      <c r="B139" s="57" t="s">
        <v>275</v>
      </c>
      <c r="C139" s="32"/>
      <c r="D139" s="32"/>
      <c r="E139" s="34"/>
      <c r="F139" s="35"/>
      <c r="G139" s="35"/>
      <c r="H139" s="35"/>
      <c r="I139" s="35"/>
      <c r="J139" s="35"/>
      <c r="K139" s="35"/>
      <c r="L139" s="35"/>
      <c r="M139" s="33"/>
      <c r="N139" s="39"/>
      <c r="O139" s="31">
        <f t="shared" si="55"/>
        <v>0</v>
      </c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</row>
    <row r="140" spans="1:241" s="36" customFormat="1" x14ac:dyDescent="0.25">
      <c r="A140" s="32"/>
      <c r="B140" s="57" t="s">
        <v>276</v>
      </c>
      <c r="C140" s="32"/>
      <c r="D140" s="32"/>
      <c r="E140" s="34"/>
      <c r="F140" s="35"/>
      <c r="G140" s="35"/>
      <c r="H140" s="35"/>
      <c r="I140" s="35"/>
      <c r="J140" s="35"/>
      <c r="K140" s="35"/>
      <c r="L140" s="35"/>
      <c r="M140" s="33"/>
      <c r="N140" s="39"/>
      <c r="O140" s="31">
        <f t="shared" si="55"/>
        <v>0</v>
      </c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0"/>
      <c r="HC140" s="30"/>
      <c r="HD140" s="30"/>
      <c r="HE140" s="30"/>
      <c r="HF140" s="30"/>
      <c r="HG140" s="30"/>
      <c r="HH140" s="30"/>
      <c r="HI140" s="30"/>
      <c r="HJ140" s="30"/>
      <c r="HK140" s="30"/>
      <c r="HL140" s="30"/>
      <c r="HM140" s="30"/>
      <c r="HN140" s="30"/>
      <c r="HO140" s="30"/>
      <c r="HP140" s="30"/>
      <c r="HQ140" s="30"/>
      <c r="HR140" s="30"/>
      <c r="HS140" s="30"/>
      <c r="HT140" s="30"/>
      <c r="HU140" s="30"/>
      <c r="HV140" s="30"/>
      <c r="HW140" s="30"/>
      <c r="HX140" s="30"/>
      <c r="HY140" s="30"/>
      <c r="HZ140" s="30"/>
      <c r="IA140" s="30"/>
      <c r="IB140" s="30"/>
      <c r="IC140" s="30"/>
      <c r="ID140" s="30"/>
      <c r="IE140" s="30"/>
      <c r="IF140" s="30"/>
      <c r="IG140" s="30"/>
    </row>
    <row r="141" spans="1:241" s="36" customFormat="1" x14ac:dyDescent="0.25">
      <c r="A141" s="32"/>
      <c r="B141" s="57" t="s">
        <v>277</v>
      </c>
      <c r="C141" s="32"/>
      <c r="D141" s="32"/>
      <c r="E141" s="34">
        <v>3100000</v>
      </c>
      <c r="F141" s="35"/>
      <c r="G141" s="35"/>
      <c r="H141" s="35"/>
      <c r="I141" s="35"/>
      <c r="J141" s="35"/>
      <c r="K141" s="35"/>
      <c r="L141" s="35"/>
      <c r="M141" s="33"/>
      <c r="N141" s="39"/>
      <c r="O141" s="31">
        <f t="shared" si="55"/>
        <v>0</v>
      </c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</row>
    <row r="142" spans="1:241" s="36" customFormat="1" x14ac:dyDescent="0.25">
      <c r="A142" s="32"/>
      <c r="B142" s="57" t="s">
        <v>278</v>
      </c>
      <c r="C142" s="32"/>
      <c r="D142" s="32"/>
      <c r="E142" s="34"/>
      <c r="F142" s="35"/>
      <c r="G142" s="35"/>
      <c r="H142" s="35"/>
      <c r="I142" s="35"/>
      <c r="J142" s="35"/>
      <c r="K142" s="35"/>
      <c r="L142" s="35"/>
      <c r="M142" s="33"/>
      <c r="N142" s="39"/>
      <c r="O142" s="31">
        <f t="shared" si="55"/>
        <v>0</v>
      </c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0"/>
      <c r="HC142" s="30"/>
      <c r="HD142" s="30"/>
      <c r="HE142" s="30"/>
      <c r="HF142" s="30"/>
      <c r="HG142" s="30"/>
      <c r="HH142" s="30"/>
      <c r="HI142" s="30"/>
      <c r="HJ142" s="30"/>
      <c r="HK142" s="30"/>
      <c r="HL142" s="30"/>
      <c r="HM142" s="30"/>
      <c r="HN142" s="30"/>
      <c r="HO142" s="30"/>
      <c r="HP142" s="30"/>
      <c r="HQ142" s="30"/>
      <c r="HR142" s="30"/>
      <c r="HS142" s="30"/>
      <c r="HT142" s="30"/>
      <c r="HU142" s="30"/>
      <c r="HV142" s="30"/>
      <c r="HW142" s="30"/>
      <c r="HX142" s="30"/>
      <c r="HY142" s="30"/>
      <c r="HZ142" s="30"/>
      <c r="IA142" s="30"/>
      <c r="IB142" s="30"/>
      <c r="IC142" s="30"/>
      <c r="ID142" s="30"/>
      <c r="IE142" s="30"/>
      <c r="IF142" s="30"/>
      <c r="IG142" s="30"/>
    </row>
    <row r="143" spans="1:241" s="36" customFormat="1" x14ac:dyDescent="0.25">
      <c r="A143" s="32"/>
      <c r="B143" s="57" t="s">
        <v>279</v>
      </c>
      <c r="C143" s="32"/>
      <c r="D143" s="32"/>
      <c r="E143" s="34">
        <v>250000</v>
      </c>
      <c r="F143" s="35"/>
      <c r="G143" s="35"/>
      <c r="H143" s="35"/>
      <c r="I143" s="35"/>
      <c r="J143" s="35"/>
      <c r="K143" s="35"/>
      <c r="L143" s="35"/>
      <c r="M143" s="33"/>
      <c r="N143" s="39"/>
      <c r="O143" s="31">
        <f t="shared" si="55"/>
        <v>0</v>
      </c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0"/>
      <c r="HC143" s="30"/>
      <c r="HD143" s="30"/>
      <c r="HE143" s="30"/>
      <c r="HF143" s="30"/>
      <c r="HG143" s="30"/>
      <c r="HH143" s="30"/>
      <c r="HI143" s="30"/>
      <c r="HJ143" s="30"/>
      <c r="HK143" s="30"/>
      <c r="HL143" s="30"/>
      <c r="HM143" s="30"/>
      <c r="HN143" s="30"/>
      <c r="HO143" s="30"/>
      <c r="HP143" s="30"/>
      <c r="HQ143" s="30"/>
      <c r="HR143" s="30"/>
      <c r="HS143" s="30"/>
      <c r="HT143" s="30"/>
      <c r="HU143" s="30"/>
      <c r="HV143" s="30"/>
      <c r="HW143" s="30"/>
      <c r="HX143" s="30"/>
      <c r="HY143" s="30"/>
      <c r="HZ143" s="30"/>
      <c r="IA143" s="30"/>
      <c r="IB143" s="30"/>
      <c r="IC143" s="30"/>
      <c r="ID143" s="30"/>
      <c r="IE143" s="30"/>
      <c r="IF143" s="30"/>
      <c r="IG143" s="30"/>
    </row>
    <row r="144" spans="1:241" s="36" customFormat="1" x14ac:dyDescent="0.25">
      <c r="A144" s="32"/>
      <c r="B144" s="57" t="s">
        <v>280</v>
      </c>
      <c r="C144" s="32"/>
      <c r="D144" s="32"/>
      <c r="E144" s="34"/>
      <c r="F144" s="35"/>
      <c r="G144" s="35"/>
      <c r="H144" s="35"/>
      <c r="I144" s="35"/>
      <c r="J144" s="35"/>
      <c r="K144" s="35"/>
      <c r="L144" s="35"/>
      <c r="M144" s="33"/>
      <c r="N144" s="39"/>
      <c r="O144" s="31">
        <f t="shared" si="55"/>
        <v>0</v>
      </c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0"/>
      <c r="HC144" s="30"/>
      <c r="HD144" s="30"/>
      <c r="HE144" s="30"/>
      <c r="HF144" s="30"/>
      <c r="HG144" s="30"/>
      <c r="HH144" s="30"/>
      <c r="HI144" s="30"/>
      <c r="HJ144" s="30"/>
      <c r="HK144" s="30"/>
      <c r="HL144" s="30"/>
      <c r="HM144" s="30"/>
      <c r="HN144" s="30"/>
      <c r="HO144" s="30"/>
      <c r="HP144" s="30"/>
      <c r="HQ144" s="30"/>
      <c r="HR144" s="30"/>
      <c r="HS144" s="30"/>
      <c r="HT144" s="30"/>
      <c r="HU144" s="30"/>
      <c r="HV144" s="30"/>
      <c r="HW144" s="30"/>
      <c r="HX144" s="30"/>
      <c r="HY144" s="30"/>
      <c r="HZ144" s="30"/>
      <c r="IA144" s="30"/>
      <c r="IB144" s="30"/>
      <c r="IC144" s="30"/>
      <c r="ID144" s="30"/>
      <c r="IE144" s="30"/>
      <c r="IF144" s="30"/>
      <c r="IG144" s="30"/>
    </row>
    <row r="145" spans="1:241" s="36" customFormat="1" x14ac:dyDescent="0.25">
      <c r="A145" s="32"/>
      <c r="B145" s="57" t="s">
        <v>281</v>
      </c>
      <c r="C145" s="32"/>
      <c r="D145" s="32"/>
      <c r="E145" s="34">
        <v>4792900</v>
      </c>
      <c r="F145" s="35"/>
      <c r="G145" s="35"/>
      <c r="H145" s="35"/>
      <c r="I145" s="35"/>
      <c r="J145" s="35"/>
      <c r="K145" s="35"/>
      <c r="L145" s="35"/>
      <c r="M145" s="33"/>
      <c r="N145" s="39"/>
      <c r="O145" s="31">
        <f t="shared" si="55"/>
        <v>0</v>
      </c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0"/>
      <c r="HC145" s="30"/>
      <c r="HD145" s="30"/>
      <c r="HE145" s="30"/>
      <c r="HF145" s="30"/>
      <c r="HG145" s="30"/>
      <c r="HH145" s="30"/>
      <c r="HI145" s="30"/>
      <c r="HJ145" s="30"/>
      <c r="HK145" s="30"/>
      <c r="HL145" s="30"/>
      <c r="HM145" s="30"/>
      <c r="HN145" s="30"/>
      <c r="HO145" s="30"/>
      <c r="HP145" s="30"/>
      <c r="HQ145" s="30"/>
      <c r="HR145" s="30"/>
      <c r="HS145" s="30"/>
      <c r="HT145" s="30"/>
      <c r="HU145" s="30"/>
      <c r="HV145" s="30"/>
      <c r="HW145" s="30"/>
      <c r="HX145" s="30"/>
      <c r="HY145" s="30"/>
      <c r="HZ145" s="30"/>
      <c r="IA145" s="30"/>
      <c r="IB145" s="30"/>
      <c r="IC145" s="30"/>
      <c r="ID145" s="30"/>
      <c r="IE145" s="30"/>
      <c r="IF145" s="30"/>
      <c r="IG145" s="30"/>
    </row>
    <row r="146" spans="1:241" s="36" customFormat="1" x14ac:dyDescent="0.25">
      <c r="A146" s="32"/>
      <c r="B146" s="57" t="s">
        <v>282</v>
      </c>
      <c r="C146" s="32"/>
      <c r="D146" s="32"/>
      <c r="E146" s="34">
        <v>7481600</v>
      </c>
      <c r="F146" s="35"/>
      <c r="G146" s="35"/>
      <c r="H146" s="35"/>
      <c r="I146" s="35"/>
      <c r="J146" s="35"/>
      <c r="K146" s="35"/>
      <c r="L146" s="35"/>
      <c r="M146" s="33"/>
      <c r="N146" s="39"/>
      <c r="O146" s="31">
        <f t="shared" si="55"/>
        <v>0</v>
      </c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0"/>
      <c r="HC146" s="30"/>
      <c r="HD146" s="30"/>
      <c r="HE146" s="30"/>
      <c r="HF146" s="30"/>
      <c r="HG146" s="30"/>
      <c r="HH146" s="30"/>
      <c r="HI146" s="30"/>
      <c r="HJ146" s="30"/>
      <c r="HK146" s="30"/>
      <c r="HL146" s="30"/>
      <c r="HM146" s="30"/>
      <c r="HN146" s="30"/>
      <c r="HO146" s="30"/>
      <c r="HP146" s="30"/>
      <c r="HQ146" s="30"/>
      <c r="HR146" s="30"/>
      <c r="HS146" s="30"/>
      <c r="HT146" s="30"/>
      <c r="HU146" s="30"/>
      <c r="HV146" s="30"/>
      <c r="HW146" s="30"/>
      <c r="HX146" s="30"/>
      <c r="HY146" s="30"/>
      <c r="HZ146" s="30"/>
      <c r="IA146" s="30"/>
      <c r="IB146" s="30"/>
      <c r="IC146" s="30"/>
      <c r="ID146" s="30"/>
      <c r="IE146" s="30"/>
      <c r="IF146" s="30"/>
      <c r="IG146" s="30"/>
    </row>
    <row r="147" spans="1:241" s="36" customFormat="1" x14ac:dyDescent="0.25">
      <c r="A147" s="32"/>
      <c r="B147" s="57" t="s">
        <v>283</v>
      </c>
      <c r="C147" s="32"/>
      <c r="D147" s="32"/>
      <c r="E147" s="34">
        <v>1083000</v>
      </c>
      <c r="F147" s="35"/>
      <c r="G147" s="35"/>
      <c r="H147" s="35"/>
      <c r="I147" s="35"/>
      <c r="J147" s="35"/>
      <c r="K147" s="35"/>
      <c r="L147" s="35"/>
      <c r="M147" s="33"/>
      <c r="N147" s="39"/>
      <c r="O147" s="31">
        <f t="shared" si="55"/>
        <v>0</v>
      </c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0"/>
      <c r="HC147" s="30"/>
      <c r="HD147" s="30"/>
      <c r="HE147" s="30"/>
      <c r="HF147" s="30"/>
      <c r="HG147" s="30"/>
      <c r="HH147" s="30"/>
      <c r="HI147" s="30"/>
      <c r="HJ147" s="30"/>
      <c r="HK147" s="30"/>
      <c r="HL147" s="30"/>
      <c r="HM147" s="30"/>
      <c r="HN147" s="30"/>
      <c r="HO147" s="30"/>
      <c r="HP147" s="30"/>
      <c r="HQ147" s="30"/>
      <c r="HR147" s="30"/>
      <c r="HS147" s="30"/>
      <c r="HT147" s="30"/>
      <c r="HU147" s="30"/>
      <c r="HV147" s="30"/>
      <c r="HW147" s="30"/>
      <c r="HX147" s="30"/>
      <c r="HY147" s="30"/>
      <c r="HZ147" s="30"/>
      <c r="IA147" s="30"/>
      <c r="IB147" s="30"/>
      <c r="IC147" s="30"/>
      <c r="ID147" s="30"/>
      <c r="IE147" s="30"/>
      <c r="IF147" s="30"/>
      <c r="IG147" s="30"/>
    </row>
    <row r="148" spans="1:241" s="36" customFormat="1" x14ac:dyDescent="0.25">
      <c r="A148" s="32"/>
      <c r="B148" s="57" t="s">
        <v>284</v>
      </c>
      <c r="C148" s="32"/>
      <c r="D148" s="32"/>
      <c r="E148" s="34">
        <v>74000</v>
      </c>
      <c r="F148" s="35"/>
      <c r="G148" s="35"/>
      <c r="H148" s="35"/>
      <c r="I148" s="35"/>
      <c r="J148" s="35"/>
      <c r="K148" s="35"/>
      <c r="L148" s="35"/>
      <c r="M148" s="33"/>
      <c r="N148" s="39"/>
      <c r="O148" s="31">
        <f t="shared" si="55"/>
        <v>0</v>
      </c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  <c r="GL148" s="30"/>
      <c r="GM148" s="30"/>
      <c r="GN148" s="30"/>
      <c r="GO148" s="30"/>
      <c r="GP148" s="30"/>
      <c r="GQ148" s="30"/>
      <c r="GR148" s="30"/>
      <c r="GS148" s="30"/>
      <c r="GT148" s="30"/>
      <c r="GU148" s="30"/>
      <c r="GV148" s="30"/>
      <c r="GW148" s="30"/>
      <c r="GX148" s="30"/>
      <c r="GY148" s="30"/>
      <c r="GZ148" s="30"/>
      <c r="HA148" s="30"/>
      <c r="HB148" s="30"/>
      <c r="HC148" s="30"/>
      <c r="HD148" s="30"/>
      <c r="HE148" s="30"/>
      <c r="HF148" s="30"/>
      <c r="HG148" s="30"/>
      <c r="HH148" s="30"/>
      <c r="HI148" s="30"/>
      <c r="HJ148" s="30"/>
      <c r="HK148" s="30"/>
      <c r="HL148" s="30"/>
      <c r="HM148" s="30"/>
      <c r="HN148" s="30"/>
      <c r="HO148" s="30"/>
      <c r="HP148" s="30"/>
      <c r="HQ148" s="30"/>
      <c r="HR148" s="30"/>
      <c r="HS148" s="30"/>
      <c r="HT148" s="30"/>
      <c r="HU148" s="30"/>
      <c r="HV148" s="30"/>
      <c r="HW148" s="30"/>
      <c r="HX148" s="30"/>
      <c r="HY148" s="30"/>
      <c r="HZ148" s="30"/>
      <c r="IA148" s="30"/>
      <c r="IB148" s="30"/>
      <c r="IC148" s="30"/>
      <c r="ID148" s="30"/>
      <c r="IE148" s="30"/>
      <c r="IF148" s="30"/>
      <c r="IG148" s="30"/>
    </row>
    <row r="149" spans="1:241" s="36" customFormat="1" x14ac:dyDescent="0.25">
      <c r="A149" s="32"/>
      <c r="B149" s="57" t="s">
        <v>285</v>
      </c>
      <c r="C149" s="32"/>
      <c r="D149" s="32"/>
      <c r="E149" s="34">
        <v>50000</v>
      </c>
      <c r="F149" s="35"/>
      <c r="G149" s="35"/>
      <c r="H149" s="35"/>
      <c r="I149" s="35"/>
      <c r="J149" s="35"/>
      <c r="K149" s="35"/>
      <c r="L149" s="35"/>
      <c r="M149" s="33"/>
      <c r="N149" s="39"/>
      <c r="O149" s="31">
        <f t="shared" si="55"/>
        <v>0</v>
      </c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0"/>
      <c r="HC149" s="30"/>
      <c r="HD149" s="30"/>
      <c r="HE149" s="30"/>
      <c r="HF149" s="30"/>
      <c r="HG149" s="30"/>
      <c r="HH149" s="30"/>
      <c r="HI149" s="30"/>
      <c r="HJ149" s="30"/>
      <c r="HK149" s="30"/>
      <c r="HL149" s="30"/>
      <c r="HM149" s="30"/>
      <c r="HN149" s="30"/>
      <c r="HO149" s="30"/>
      <c r="HP149" s="30"/>
      <c r="HQ149" s="30"/>
      <c r="HR149" s="30"/>
      <c r="HS149" s="30"/>
      <c r="HT149" s="30"/>
      <c r="HU149" s="30"/>
      <c r="HV149" s="30"/>
      <c r="HW149" s="30"/>
      <c r="HX149" s="30"/>
      <c r="HY149" s="30"/>
      <c r="HZ149" s="30"/>
      <c r="IA149" s="30"/>
      <c r="IB149" s="30"/>
      <c r="IC149" s="30"/>
      <c r="ID149" s="30"/>
      <c r="IE149" s="30"/>
      <c r="IF149" s="30"/>
      <c r="IG149" s="30"/>
    </row>
    <row r="150" spans="1:241" s="36" customFormat="1" x14ac:dyDescent="0.25">
      <c r="A150" s="32"/>
      <c r="B150" s="57" t="s">
        <v>286</v>
      </c>
      <c r="C150" s="32"/>
      <c r="D150" s="32"/>
      <c r="E150" s="34">
        <v>50000</v>
      </c>
      <c r="F150" s="35"/>
      <c r="G150" s="35"/>
      <c r="H150" s="35"/>
      <c r="I150" s="35"/>
      <c r="J150" s="35"/>
      <c r="K150" s="35"/>
      <c r="L150" s="35"/>
      <c r="M150" s="33"/>
      <c r="N150" s="39"/>
      <c r="O150" s="31">
        <f t="shared" si="55"/>
        <v>0</v>
      </c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0"/>
      <c r="HC150" s="30"/>
      <c r="HD150" s="30"/>
      <c r="HE150" s="30"/>
      <c r="HF150" s="30"/>
      <c r="HG150" s="30"/>
      <c r="HH150" s="30"/>
      <c r="HI150" s="30"/>
      <c r="HJ150" s="30"/>
      <c r="HK150" s="30"/>
      <c r="HL150" s="30"/>
      <c r="HM150" s="30"/>
      <c r="HN150" s="30"/>
      <c r="HO150" s="30"/>
      <c r="HP150" s="30"/>
      <c r="HQ150" s="30"/>
      <c r="HR150" s="30"/>
      <c r="HS150" s="30"/>
      <c r="HT150" s="30"/>
      <c r="HU150" s="30"/>
      <c r="HV150" s="30"/>
      <c r="HW150" s="30"/>
      <c r="HX150" s="30"/>
      <c r="HY150" s="30"/>
      <c r="HZ150" s="30"/>
      <c r="IA150" s="30"/>
      <c r="IB150" s="30"/>
      <c r="IC150" s="30"/>
      <c r="ID150" s="30"/>
      <c r="IE150" s="30"/>
      <c r="IF150" s="30"/>
      <c r="IG150" s="30"/>
    </row>
    <row r="151" spans="1:241" s="36" customFormat="1" x14ac:dyDescent="0.25">
      <c r="A151" s="32"/>
      <c r="B151" s="57" t="s">
        <v>287</v>
      </c>
      <c r="C151" s="32"/>
      <c r="D151" s="32"/>
      <c r="E151" s="34">
        <v>83000</v>
      </c>
      <c r="F151" s="35"/>
      <c r="G151" s="35"/>
      <c r="H151" s="35"/>
      <c r="I151" s="35"/>
      <c r="J151" s="35"/>
      <c r="K151" s="35"/>
      <c r="L151" s="35"/>
      <c r="M151" s="33"/>
      <c r="N151" s="39"/>
      <c r="O151" s="31">
        <f t="shared" si="55"/>
        <v>0</v>
      </c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</row>
    <row r="152" spans="1:241" s="36" customFormat="1" x14ac:dyDescent="0.25">
      <c r="A152" s="32"/>
      <c r="B152" s="57" t="s">
        <v>288</v>
      </c>
      <c r="C152" s="32"/>
      <c r="D152" s="32"/>
      <c r="E152" s="34"/>
      <c r="F152" s="35"/>
      <c r="G152" s="35"/>
      <c r="H152" s="35"/>
      <c r="I152" s="35"/>
      <c r="J152" s="35"/>
      <c r="K152" s="35"/>
      <c r="L152" s="35"/>
      <c r="M152" s="33"/>
      <c r="N152" s="39"/>
      <c r="O152" s="31">
        <f t="shared" si="55"/>
        <v>0</v>
      </c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0"/>
      <c r="HC152" s="30"/>
      <c r="HD152" s="30"/>
      <c r="HE152" s="30"/>
      <c r="HF152" s="30"/>
      <c r="HG152" s="30"/>
      <c r="HH152" s="30"/>
      <c r="HI152" s="30"/>
      <c r="HJ152" s="30"/>
      <c r="HK152" s="30"/>
      <c r="HL152" s="30"/>
      <c r="HM152" s="30"/>
      <c r="HN152" s="30"/>
      <c r="HO152" s="30"/>
      <c r="HP152" s="30"/>
      <c r="HQ152" s="30"/>
      <c r="HR152" s="30"/>
      <c r="HS152" s="30"/>
      <c r="HT152" s="30"/>
      <c r="HU152" s="30"/>
      <c r="HV152" s="30"/>
      <c r="HW152" s="30"/>
      <c r="HX152" s="30"/>
      <c r="HY152" s="30"/>
      <c r="HZ152" s="30"/>
      <c r="IA152" s="30"/>
      <c r="IB152" s="30"/>
      <c r="IC152" s="30"/>
      <c r="ID152" s="30"/>
      <c r="IE152" s="30"/>
      <c r="IF152" s="30"/>
      <c r="IG152" s="30"/>
    </row>
    <row r="153" spans="1:241" s="36" customFormat="1" x14ac:dyDescent="0.25">
      <c r="A153" s="32"/>
      <c r="B153" s="57" t="s">
        <v>289</v>
      </c>
      <c r="C153" s="32"/>
      <c r="D153" s="32"/>
      <c r="E153" s="34">
        <v>2500000</v>
      </c>
      <c r="F153" s="35"/>
      <c r="G153" s="35"/>
      <c r="H153" s="35"/>
      <c r="I153" s="35"/>
      <c r="J153" s="35"/>
      <c r="K153" s="35"/>
      <c r="L153" s="35"/>
      <c r="M153" s="33"/>
      <c r="N153" s="39"/>
      <c r="O153" s="31">
        <f t="shared" si="55"/>
        <v>0</v>
      </c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0"/>
      <c r="HC153" s="30"/>
      <c r="HD153" s="30"/>
      <c r="HE153" s="30"/>
      <c r="HF153" s="30"/>
      <c r="HG153" s="30"/>
      <c r="HH153" s="30"/>
      <c r="HI153" s="30"/>
      <c r="HJ153" s="30"/>
      <c r="HK153" s="30"/>
      <c r="HL153" s="30"/>
      <c r="HM153" s="30"/>
      <c r="HN153" s="30"/>
      <c r="HO153" s="30"/>
      <c r="HP153" s="30"/>
      <c r="HQ153" s="30"/>
      <c r="HR153" s="30"/>
      <c r="HS153" s="30"/>
      <c r="HT153" s="30"/>
      <c r="HU153" s="30"/>
      <c r="HV153" s="30"/>
      <c r="HW153" s="30"/>
      <c r="HX153" s="30"/>
      <c r="HY153" s="30"/>
      <c r="HZ153" s="30"/>
      <c r="IA153" s="30"/>
      <c r="IB153" s="30"/>
      <c r="IC153" s="30"/>
      <c r="ID153" s="30"/>
      <c r="IE153" s="30"/>
      <c r="IF153" s="30"/>
      <c r="IG153" s="30"/>
    </row>
    <row r="154" spans="1:241" s="36" customFormat="1" x14ac:dyDescent="0.25">
      <c r="A154" s="32"/>
      <c r="B154" s="57" t="s">
        <v>290</v>
      </c>
      <c r="C154" s="32"/>
      <c r="D154" s="32"/>
      <c r="E154" s="34">
        <v>2500000</v>
      </c>
      <c r="F154" s="35"/>
      <c r="G154" s="35"/>
      <c r="H154" s="35"/>
      <c r="I154" s="35"/>
      <c r="J154" s="35"/>
      <c r="K154" s="35"/>
      <c r="L154" s="35"/>
      <c r="M154" s="33"/>
      <c r="N154" s="39"/>
      <c r="O154" s="31">
        <f t="shared" si="55"/>
        <v>0</v>
      </c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0"/>
      <c r="HC154" s="30"/>
      <c r="HD154" s="30"/>
      <c r="HE154" s="30"/>
      <c r="HF154" s="30"/>
      <c r="HG154" s="30"/>
      <c r="HH154" s="30"/>
      <c r="HI154" s="30"/>
      <c r="HJ154" s="30"/>
      <c r="HK154" s="30"/>
      <c r="HL154" s="30"/>
      <c r="HM154" s="30"/>
      <c r="HN154" s="30"/>
      <c r="HO154" s="30"/>
      <c r="HP154" s="30"/>
      <c r="HQ154" s="30"/>
      <c r="HR154" s="30"/>
      <c r="HS154" s="30"/>
      <c r="HT154" s="30"/>
      <c r="HU154" s="30"/>
      <c r="HV154" s="30"/>
      <c r="HW154" s="30"/>
      <c r="HX154" s="30"/>
      <c r="HY154" s="30"/>
      <c r="HZ154" s="30"/>
      <c r="IA154" s="30"/>
      <c r="IB154" s="30"/>
      <c r="IC154" s="30"/>
      <c r="ID154" s="30"/>
      <c r="IE154" s="30"/>
      <c r="IF154" s="30"/>
      <c r="IG154" s="30"/>
    </row>
    <row r="155" spans="1:241" s="36" customFormat="1" x14ac:dyDescent="0.25">
      <c r="A155" s="32"/>
      <c r="B155" s="57" t="s">
        <v>291</v>
      </c>
      <c r="C155" s="32"/>
      <c r="D155" s="32"/>
      <c r="E155" s="34">
        <v>2500000</v>
      </c>
      <c r="F155" s="35"/>
      <c r="G155" s="35"/>
      <c r="H155" s="35"/>
      <c r="I155" s="35"/>
      <c r="J155" s="35"/>
      <c r="K155" s="35"/>
      <c r="L155" s="35"/>
      <c r="M155" s="33"/>
      <c r="N155" s="39"/>
      <c r="O155" s="31">
        <f t="shared" si="55"/>
        <v>0</v>
      </c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0"/>
      <c r="HC155" s="30"/>
      <c r="HD155" s="30"/>
      <c r="HE155" s="30"/>
      <c r="HF155" s="30"/>
      <c r="HG155" s="30"/>
      <c r="HH155" s="30"/>
      <c r="HI155" s="30"/>
      <c r="HJ155" s="30"/>
      <c r="HK155" s="30"/>
      <c r="HL155" s="30"/>
      <c r="HM155" s="30"/>
      <c r="HN155" s="30"/>
      <c r="HO155" s="30"/>
      <c r="HP155" s="30"/>
      <c r="HQ155" s="30"/>
      <c r="HR155" s="30"/>
      <c r="HS155" s="30"/>
      <c r="HT155" s="30"/>
      <c r="HU155" s="30"/>
      <c r="HV155" s="30"/>
      <c r="HW155" s="30"/>
      <c r="HX155" s="30"/>
      <c r="HY155" s="30"/>
      <c r="HZ155" s="30"/>
      <c r="IA155" s="30"/>
      <c r="IB155" s="30"/>
      <c r="IC155" s="30"/>
      <c r="ID155" s="30"/>
      <c r="IE155" s="30"/>
      <c r="IF155" s="30"/>
      <c r="IG155" s="30"/>
    </row>
    <row r="156" spans="1:241" s="36" customFormat="1" x14ac:dyDescent="0.25">
      <c r="A156" s="32"/>
      <c r="B156" s="57" t="s">
        <v>292</v>
      </c>
      <c r="C156" s="32"/>
      <c r="D156" s="32"/>
      <c r="E156" s="34">
        <v>900000</v>
      </c>
      <c r="F156" s="35"/>
      <c r="G156" s="35"/>
      <c r="H156" s="35"/>
      <c r="I156" s="35"/>
      <c r="J156" s="35"/>
      <c r="K156" s="35"/>
      <c r="L156" s="35"/>
      <c r="M156" s="33"/>
      <c r="N156" s="39"/>
      <c r="O156" s="31">
        <f t="shared" si="55"/>
        <v>0</v>
      </c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0"/>
      <c r="HC156" s="30"/>
      <c r="HD156" s="30"/>
      <c r="HE156" s="30"/>
      <c r="HF156" s="30"/>
      <c r="HG156" s="30"/>
      <c r="HH156" s="30"/>
      <c r="HI156" s="30"/>
      <c r="HJ156" s="30"/>
      <c r="HK156" s="30"/>
      <c r="HL156" s="30"/>
      <c r="HM156" s="30"/>
      <c r="HN156" s="30"/>
      <c r="HO156" s="30"/>
      <c r="HP156" s="30"/>
      <c r="HQ156" s="30"/>
      <c r="HR156" s="30"/>
      <c r="HS156" s="30"/>
      <c r="HT156" s="30"/>
      <c r="HU156" s="30"/>
      <c r="HV156" s="30"/>
      <c r="HW156" s="30"/>
      <c r="HX156" s="30"/>
      <c r="HY156" s="30"/>
      <c r="HZ156" s="30"/>
      <c r="IA156" s="30"/>
      <c r="IB156" s="30"/>
      <c r="IC156" s="30"/>
      <c r="ID156" s="30"/>
      <c r="IE156" s="30"/>
      <c r="IF156" s="30"/>
      <c r="IG156" s="30"/>
    </row>
    <row r="157" spans="1:241" s="36" customFormat="1" x14ac:dyDescent="0.25">
      <c r="A157" s="32"/>
      <c r="B157" s="57" t="s">
        <v>293</v>
      </c>
      <c r="C157" s="32"/>
      <c r="D157" s="32"/>
      <c r="E157" s="34">
        <v>500000</v>
      </c>
      <c r="F157" s="35"/>
      <c r="G157" s="35"/>
      <c r="H157" s="35"/>
      <c r="I157" s="35"/>
      <c r="J157" s="35"/>
      <c r="K157" s="35"/>
      <c r="L157" s="35"/>
      <c r="M157" s="33"/>
      <c r="N157" s="39"/>
      <c r="O157" s="31">
        <f t="shared" si="55"/>
        <v>0</v>
      </c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0"/>
      <c r="HC157" s="30"/>
      <c r="HD157" s="30"/>
      <c r="HE157" s="30"/>
      <c r="HF157" s="30"/>
      <c r="HG157" s="30"/>
      <c r="HH157" s="30"/>
      <c r="HI157" s="30"/>
      <c r="HJ157" s="30"/>
      <c r="HK157" s="30"/>
      <c r="HL157" s="30"/>
      <c r="HM157" s="30"/>
      <c r="HN157" s="30"/>
      <c r="HO157" s="30"/>
      <c r="HP157" s="30"/>
      <c r="HQ157" s="30"/>
      <c r="HR157" s="30"/>
      <c r="HS157" s="30"/>
      <c r="HT157" s="30"/>
      <c r="HU157" s="30"/>
      <c r="HV157" s="30"/>
      <c r="HW157" s="30"/>
      <c r="HX157" s="30"/>
      <c r="HY157" s="30"/>
      <c r="HZ157" s="30"/>
      <c r="IA157" s="30"/>
      <c r="IB157" s="30"/>
      <c r="IC157" s="30"/>
      <c r="ID157" s="30"/>
      <c r="IE157" s="30"/>
      <c r="IF157" s="30"/>
      <c r="IG157" s="30"/>
    </row>
    <row r="158" spans="1:241" s="36" customFormat="1" x14ac:dyDescent="0.25">
      <c r="A158" s="32"/>
      <c r="B158" s="57" t="s">
        <v>294</v>
      </c>
      <c r="C158" s="32"/>
      <c r="D158" s="32"/>
      <c r="E158" s="34">
        <v>870000</v>
      </c>
      <c r="F158" s="35"/>
      <c r="G158" s="35"/>
      <c r="H158" s="35"/>
      <c r="I158" s="35"/>
      <c r="J158" s="35"/>
      <c r="K158" s="35"/>
      <c r="L158" s="35"/>
      <c r="M158" s="33"/>
      <c r="N158" s="39"/>
      <c r="O158" s="31">
        <f t="shared" si="55"/>
        <v>0</v>
      </c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0"/>
      <c r="HC158" s="30"/>
      <c r="HD158" s="30"/>
      <c r="HE158" s="30"/>
      <c r="HF158" s="30"/>
      <c r="HG158" s="30"/>
      <c r="HH158" s="30"/>
      <c r="HI158" s="30"/>
      <c r="HJ158" s="30"/>
      <c r="HK158" s="30"/>
      <c r="HL158" s="30"/>
      <c r="HM158" s="30"/>
      <c r="HN158" s="30"/>
      <c r="HO158" s="30"/>
      <c r="HP158" s="30"/>
      <c r="HQ158" s="30"/>
      <c r="HR158" s="30"/>
      <c r="HS158" s="30"/>
      <c r="HT158" s="30"/>
      <c r="HU158" s="30"/>
      <c r="HV158" s="30"/>
      <c r="HW158" s="30"/>
      <c r="HX158" s="30"/>
      <c r="HY158" s="30"/>
      <c r="HZ158" s="30"/>
      <c r="IA158" s="30"/>
      <c r="IB158" s="30"/>
      <c r="IC158" s="30"/>
      <c r="ID158" s="30"/>
      <c r="IE158" s="30"/>
      <c r="IF158" s="30"/>
      <c r="IG158" s="30"/>
    </row>
    <row r="159" spans="1:241" s="36" customFormat="1" x14ac:dyDescent="0.25">
      <c r="A159" s="32"/>
      <c r="B159" s="57" t="s">
        <v>295</v>
      </c>
      <c r="C159" s="32"/>
      <c r="D159" s="32"/>
      <c r="E159" s="34">
        <v>600000</v>
      </c>
      <c r="F159" s="35"/>
      <c r="G159" s="35"/>
      <c r="H159" s="35"/>
      <c r="I159" s="35"/>
      <c r="J159" s="35"/>
      <c r="K159" s="35"/>
      <c r="L159" s="35"/>
      <c r="M159" s="33"/>
      <c r="N159" s="39"/>
      <c r="O159" s="31">
        <f t="shared" si="55"/>
        <v>0</v>
      </c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0"/>
      <c r="HC159" s="30"/>
      <c r="HD159" s="30"/>
      <c r="HE159" s="30"/>
      <c r="HF159" s="30"/>
      <c r="HG159" s="30"/>
      <c r="HH159" s="30"/>
      <c r="HI159" s="30"/>
      <c r="HJ159" s="30"/>
      <c r="HK159" s="30"/>
      <c r="HL159" s="30"/>
      <c r="HM159" s="30"/>
      <c r="HN159" s="30"/>
      <c r="HO159" s="30"/>
      <c r="HP159" s="30"/>
      <c r="HQ159" s="30"/>
      <c r="HR159" s="30"/>
      <c r="HS159" s="30"/>
      <c r="HT159" s="30"/>
      <c r="HU159" s="30"/>
      <c r="HV159" s="30"/>
      <c r="HW159" s="30"/>
      <c r="HX159" s="30"/>
      <c r="HY159" s="30"/>
      <c r="HZ159" s="30"/>
      <c r="IA159" s="30"/>
      <c r="IB159" s="30"/>
      <c r="IC159" s="30"/>
      <c r="ID159" s="30"/>
      <c r="IE159" s="30"/>
      <c r="IF159" s="30"/>
      <c r="IG159" s="30"/>
    </row>
    <row r="160" spans="1:241" s="36" customFormat="1" x14ac:dyDescent="0.25">
      <c r="A160" s="32"/>
      <c r="B160" s="57" t="s">
        <v>296</v>
      </c>
      <c r="C160" s="32"/>
      <c r="D160" s="32"/>
      <c r="E160" s="34">
        <v>240000</v>
      </c>
      <c r="F160" s="35"/>
      <c r="G160" s="35"/>
      <c r="H160" s="35"/>
      <c r="I160" s="35"/>
      <c r="J160" s="35"/>
      <c r="K160" s="35"/>
      <c r="L160" s="35"/>
      <c r="M160" s="33"/>
      <c r="N160" s="39"/>
      <c r="O160" s="31">
        <f t="shared" si="55"/>
        <v>0</v>
      </c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0"/>
      <c r="HC160" s="30"/>
      <c r="HD160" s="30"/>
      <c r="HE160" s="30"/>
      <c r="HF160" s="30"/>
      <c r="HG160" s="30"/>
      <c r="HH160" s="30"/>
      <c r="HI160" s="30"/>
      <c r="HJ160" s="30"/>
      <c r="HK160" s="30"/>
      <c r="HL160" s="30"/>
      <c r="HM160" s="30"/>
      <c r="HN160" s="30"/>
      <c r="HO160" s="30"/>
      <c r="HP160" s="30"/>
      <c r="HQ160" s="30"/>
      <c r="HR160" s="30"/>
      <c r="HS160" s="30"/>
      <c r="HT160" s="30"/>
      <c r="HU160" s="30"/>
      <c r="HV160" s="30"/>
      <c r="HW160" s="30"/>
      <c r="HX160" s="30"/>
      <c r="HY160" s="30"/>
      <c r="HZ160" s="30"/>
      <c r="IA160" s="30"/>
      <c r="IB160" s="30"/>
      <c r="IC160" s="30"/>
      <c r="ID160" s="30"/>
      <c r="IE160" s="30"/>
      <c r="IF160" s="30"/>
      <c r="IG160" s="30"/>
    </row>
    <row r="161" spans="1:241" s="36" customFormat="1" x14ac:dyDescent="0.25">
      <c r="A161" s="32"/>
      <c r="B161" s="57" t="s">
        <v>297</v>
      </c>
      <c r="C161" s="32"/>
      <c r="D161" s="32"/>
      <c r="E161" s="34">
        <v>300000</v>
      </c>
      <c r="F161" s="35"/>
      <c r="G161" s="35"/>
      <c r="H161" s="35"/>
      <c r="I161" s="35"/>
      <c r="J161" s="35"/>
      <c r="K161" s="35"/>
      <c r="L161" s="35"/>
      <c r="M161" s="33"/>
      <c r="N161" s="39"/>
      <c r="O161" s="31">
        <f t="shared" si="55"/>
        <v>0</v>
      </c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0"/>
      <c r="HC161" s="30"/>
      <c r="HD161" s="30"/>
      <c r="HE161" s="30"/>
      <c r="HF161" s="30"/>
      <c r="HG161" s="30"/>
      <c r="HH161" s="30"/>
      <c r="HI161" s="30"/>
      <c r="HJ161" s="30"/>
      <c r="HK161" s="30"/>
      <c r="HL161" s="30"/>
      <c r="HM161" s="30"/>
      <c r="HN161" s="30"/>
      <c r="HO161" s="30"/>
      <c r="HP161" s="30"/>
      <c r="HQ161" s="30"/>
      <c r="HR161" s="30"/>
      <c r="HS161" s="30"/>
      <c r="HT161" s="30"/>
      <c r="HU161" s="30"/>
      <c r="HV161" s="30"/>
      <c r="HW161" s="30"/>
      <c r="HX161" s="30"/>
      <c r="HY161" s="30"/>
      <c r="HZ161" s="30"/>
      <c r="IA161" s="30"/>
      <c r="IB161" s="30"/>
      <c r="IC161" s="30"/>
      <c r="ID161" s="30"/>
      <c r="IE161" s="30"/>
      <c r="IF161" s="30"/>
      <c r="IG161" s="30"/>
    </row>
    <row r="162" spans="1:241" s="36" customFormat="1" x14ac:dyDescent="0.25">
      <c r="A162" s="32"/>
      <c r="B162" s="57" t="s">
        <v>298</v>
      </c>
      <c r="C162" s="32"/>
      <c r="D162" s="32"/>
      <c r="E162" s="34">
        <v>210000</v>
      </c>
      <c r="F162" s="35"/>
      <c r="G162" s="35"/>
      <c r="H162" s="35"/>
      <c r="I162" s="35"/>
      <c r="J162" s="35"/>
      <c r="K162" s="35"/>
      <c r="L162" s="35"/>
      <c r="M162" s="33"/>
      <c r="N162" s="39"/>
      <c r="O162" s="31">
        <f t="shared" si="55"/>
        <v>0</v>
      </c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0"/>
      <c r="HC162" s="30"/>
      <c r="HD162" s="30"/>
      <c r="HE162" s="30"/>
      <c r="HF162" s="30"/>
      <c r="HG162" s="30"/>
      <c r="HH162" s="30"/>
      <c r="HI162" s="30"/>
      <c r="HJ162" s="30"/>
      <c r="HK162" s="30"/>
      <c r="HL162" s="30"/>
      <c r="HM162" s="30"/>
      <c r="HN162" s="30"/>
      <c r="HO162" s="30"/>
      <c r="HP162" s="30"/>
      <c r="HQ162" s="30"/>
      <c r="HR162" s="30"/>
      <c r="HS162" s="30"/>
      <c r="HT162" s="30"/>
      <c r="HU162" s="30"/>
      <c r="HV162" s="30"/>
      <c r="HW162" s="30"/>
      <c r="HX162" s="30"/>
      <c r="HY162" s="30"/>
      <c r="HZ162" s="30"/>
      <c r="IA162" s="30"/>
      <c r="IB162" s="30"/>
      <c r="IC162" s="30"/>
      <c r="ID162" s="30"/>
      <c r="IE162" s="30"/>
      <c r="IF162" s="30"/>
      <c r="IG162" s="30"/>
    </row>
    <row r="163" spans="1:241" s="36" customFormat="1" x14ac:dyDescent="0.25">
      <c r="A163" s="32"/>
      <c r="B163" s="57" t="s">
        <v>299</v>
      </c>
      <c r="C163" s="32"/>
      <c r="D163" s="32"/>
      <c r="E163" s="34">
        <v>911250</v>
      </c>
      <c r="F163" s="35"/>
      <c r="G163" s="35"/>
      <c r="H163" s="35"/>
      <c r="I163" s="35"/>
      <c r="J163" s="35"/>
      <c r="K163" s="35"/>
      <c r="L163" s="35"/>
      <c r="M163" s="33"/>
      <c r="N163" s="39"/>
      <c r="O163" s="31">
        <f t="shared" si="55"/>
        <v>0</v>
      </c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0"/>
      <c r="HC163" s="30"/>
      <c r="HD163" s="30"/>
      <c r="HE163" s="30"/>
      <c r="HF163" s="30"/>
      <c r="HG163" s="30"/>
      <c r="HH163" s="30"/>
      <c r="HI163" s="30"/>
      <c r="HJ163" s="30"/>
      <c r="HK163" s="30"/>
      <c r="HL163" s="30"/>
      <c r="HM163" s="30"/>
      <c r="HN163" s="30"/>
      <c r="HO163" s="30"/>
      <c r="HP163" s="30"/>
      <c r="HQ163" s="30"/>
      <c r="HR163" s="30"/>
      <c r="HS163" s="30"/>
      <c r="HT163" s="30"/>
      <c r="HU163" s="30"/>
      <c r="HV163" s="30"/>
      <c r="HW163" s="30"/>
      <c r="HX163" s="30"/>
      <c r="HY163" s="30"/>
      <c r="HZ163" s="30"/>
      <c r="IA163" s="30"/>
      <c r="IB163" s="30"/>
      <c r="IC163" s="30"/>
      <c r="ID163" s="30"/>
      <c r="IE163" s="30"/>
      <c r="IF163" s="30"/>
      <c r="IG163" s="30"/>
    </row>
    <row r="164" spans="1:241" s="36" customFormat="1" x14ac:dyDescent="0.25">
      <c r="A164" s="32"/>
      <c r="B164" s="57" t="s">
        <v>300</v>
      </c>
      <c r="C164" s="32"/>
      <c r="D164" s="32"/>
      <c r="E164" s="34">
        <v>37360000</v>
      </c>
      <c r="F164" s="35"/>
      <c r="G164" s="35"/>
      <c r="H164" s="35"/>
      <c r="I164" s="35"/>
      <c r="J164" s="35"/>
      <c r="K164" s="35"/>
      <c r="L164" s="35"/>
      <c r="M164" s="33"/>
      <c r="N164" s="39"/>
      <c r="O164" s="31">
        <f t="shared" si="55"/>
        <v>0</v>
      </c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0"/>
      <c r="HC164" s="30"/>
      <c r="HD164" s="30"/>
      <c r="HE164" s="30"/>
      <c r="HF164" s="30"/>
      <c r="HG164" s="30"/>
      <c r="HH164" s="30"/>
      <c r="HI164" s="30"/>
      <c r="HJ164" s="30"/>
      <c r="HK164" s="30"/>
      <c r="HL164" s="30"/>
      <c r="HM164" s="30"/>
      <c r="HN164" s="30"/>
      <c r="HO164" s="30"/>
      <c r="HP164" s="30"/>
      <c r="HQ164" s="30"/>
      <c r="HR164" s="30"/>
      <c r="HS164" s="30"/>
      <c r="HT164" s="30"/>
      <c r="HU164" s="30"/>
      <c r="HV164" s="30"/>
      <c r="HW164" s="30"/>
      <c r="HX164" s="30"/>
      <c r="HY164" s="30"/>
      <c r="HZ164" s="30"/>
      <c r="IA164" s="30"/>
      <c r="IB164" s="30"/>
      <c r="IC164" s="30"/>
      <c r="ID164" s="30"/>
      <c r="IE164" s="30"/>
      <c r="IF164" s="30"/>
      <c r="IG164" s="30"/>
    </row>
    <row r="165" spans="1:241" s="36" customFormat="1" x14ac:dyDescent="0.25">
      <c r="A165" s="32"/>
      <c r="B165" s="57" t="s">
        <v>301</v>
      </c>
      <c r="C165" s="32"/>
      <c r="D165" s="32"/>
      <c r="E165" s="34"/>
      <c r="F165" s="35"/>
      <c r="G165" s="35"/>
      <c r="H165" s="35"/>
      <c r="I165" s="35"/>
      <c r="J165" s="35"/>
      <c r="K165" s="35"/>
      <c r="L165" s="35"/>
      <c r="M165" s="33"/>
      <c r="N165" s="39"/>
      <c r="O165" s="31">
        <f t="shared" si="55"/>
        <v>0</v>
      </c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  <c r="EL165" s="30"/>
      <c r="EM165" s="30"/>
      <c r="EN165" s="30"/>
      <c r="EO165" s="30"/>
      <c r="EP165" s="30"/>
      <c r="EQ165" s="30"/>
      <c r="ER165" s="30"/>
      <c r="ES165" s="30"/>
      <c r="ET165" s="30"/>
      <c r="EU165" s="30"/>
      <c r="EV165" s="30"/>
      <c r="EW165" s="30"/>
      <c r="EX165" s="30"/>
      <c r="EY165" s="30"/>
      <c r="EZ165" s="30"/>
      <c r="FA165" s="30"/>
      <c r="FB165" s="30"/>
      <c r="FC165" s="30"/>
      <c r="FD165" s="30"/>
      <c r="FE165" s="30"/>
      <c r="FF165" s="30"/>
      <c r="FG165" s="30"/>
      <c r="FH165" s="30"/>
      <c r="FI165" s="30"/>
      <c r="FJ165" s="30"/>
      <c r="FK165" s="30"/>
      <c r="FL165" s="30"/>
      <c r="FM165" s="30"/>
      <c r="FN165" s="30"/>
      <c r="FO165" s="30"/>
      <c r="FP165" s="30"/>
      <c r="FQ165" s="30"/>
      <c r="FR165" s="30"/>
      <c r="FS165" s="30"/>
      <c r="FT165" s="30"/>
      <c r="FU165" s="30"/>
      <c r="FV165" s="30"/>
      <c r="FW165" s="30"/>
      <c r="FX165" s="30"/>
      <c r="FY165" s="30"/>
      <c r="FZ165" s="30"/>
      <c r="GA165" s="30"/>
      <c r="GB165" s="30"/>
      <c r="GC165" s="30"/>
      <c r="GD165" s="30"/>
      <c r="GE165" s="30"/>
      <c r="GF165" s="30"/>
      <c r="GG165" s="30"/>
      <c r="GH165" s="30"/>
      <c r="GI165" s="30"/>
      <c r="GJ165" s="30"/>
      <c r="GK165" s="30"/>
      <c r="GL165" s="30"/>
      <c r="GM165" s="30"/>
      <c r="GN165" s="30"/>
      <c r="GO165" s="30"/>
      <c r="GP165" s="30"/>
      <c r="GQ165" s="30"/>
      <c r="GR165" s="30"/>
      <c r="GS165" s="30"/>
      <c r="GT165" s="30"/>
      <c r="GU165" s="30"/>
      <c r="GV165" s="30"/>
      <c r="GW165" s="30"/>
      <c r="GX165" s="30"/>
      <c r="GY165" s="30"/>
      <c r="GZ165" s="30"/>
      <c r="HA165" s="30"/>
      <c r="HB165" s="30"/>
      <c r="HC165" s="30"/>
      <c r="HD165" s="30"/>
      <c r="HE165" s="30"/>
      <c r="HF165" s="30"/>
      <c r="HG165" s="30"/>
      <c r="HH165" s="30"/>
      <c r="HI165" s="30"/>
      <c r="HJ165" s="30"/>
      <c r="HK165" s="30"/>
      <c r="HL165" s="30"/>
      <c r="HM165" s="30"/>
      <c r="HN165" s="30"/>
      <c r="HO165" s="30"/>
      <c r="HP165" s="30"/>
      <c r="HQ165" s="30"/>
      <c r="HR165" s="30"/>
      <c r="HS165" s="30"/>
      <c r="HT165" s="30"/>
      <c r="HU165" s="30"/>
      <c r="HV165" s="30"/>
      <c r="HW165" s="30"/>
      <c r="HX165" s="30"/>
      <c r="HY165" s="30"/>
      <c r="HZ165" s="30"/>
      <c r="IA165" s="30"/>
      <c r="IB165" s="30"/>
      <c r="IC165" s="30"/>
      <c r="ID165" s="30"/>
      <c r="IE165" s="30"/>
      <c r="IF165" s="30"/>
      <c r="IG165" s="30"/>
    </row>
    <row r="166" spans="1:241" s="36" customFormat="1" x14ac:dyDescent="0.25">
      <c r="A166" s="32"/>
      <c r="B166" s="57" t="s">
        <v>302</v>
      </c>
      <c r="C166" s="32"/>
      <c r="D166" s="32"/>
      <c r="E166" s="34"/>
      <c r="F166" s="35"/>
      <c r="G166" s="35"/>
      <c r="H166" s="35"/>
      <c r="I166" s="35"/>
      <c r="J166" s="35"/>
      <c r="K166" s="35"/>
      <c r="L166" s="35"/>
      <c r="M166" s="33"/>
      <c r="N166" s="39"/>
      <c r="O166" s="31">
        <f t="shared" si="55"/>
        <v>0</v>
      </c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  <c r="EL166" s="30"/>
      <c r="EM166" s="30"/>
      <c r="EN166" s="30"/>
      <c r="EO166" s="30"/>
      <c r="EP166" s="30"/>
      <c r="EQ166" s="30"/>
      <c r="ER166" s="30"/>
      <c r="ES166" s="30"/>
      <c r="ET166" s="30"/>
      <c r="EU166" s="30"/>
      <c r="EV166" s="30"/>
      <c r="EW166" s="30"/>
      <c r="EX166" s="30"/>
      <c r="EY166" s="30"/>
      <c r="EZ166" s="30"/>
      <c r="FA166" s="30"/>
      <c r="FB166" s="30"/>
      <c r="FC166" s="30"/>
      <c r="FD166" s="30"/>
      <c r="FE166" s="30"/>
      <c r="FF166" s="30"/>
      <c r="FG166" s="30"/>
      <c r="FH166" s="30"/>
      <c r="FI166" s="30"/>
      <c r="FJ166" s="30"/>
      <c r="FK166" s="30"/>
      <c r="FL166" s="30"/>
      <c r="FM166" s="30"/>
      <c r="FN166" s="30"/>
      <c r="FO166" s="30"/>
      <c r="FP166" s="30"/>
      <c r="FQ166" s="30"/>
      <c r="FR166" s="30"/>
      <c r="FS166" s="30"/>
      <c r="FT166" s="30"/>
      <c r="FU166" s="30"/>
      <c r="FV166" s="30"/>
      <c r="FW166" s="30"/>
      <c r="FX166" s="30"/>
      <c r="FY166" s="30"/>
      <c r="FZ166" s="30"/>
      <c r="GA166" s="30"/>
      <c r="GB166" s="30"/>
      <c r="GC166" s="30"/>
      <c r="GD166" s="30"/>
      <c r="GE166" s="30"/>
      <c r="GF166" s="30"/>
      <c r="GG166" s="30"/>
      <c r="GH166" s="30"/>
      <c r="GI166" s="30"/>
      <c r="GJ166" s="30"/>
      <c r="GK166" s="30"/>
      <c r="GL166" s="30"/>
      <c r="GM166" s="30"/>
      <c r="GN166" s="30"/>
      <c r="GO166" s="30"/>
      <c r="GP166" s="30"/>
      <c r="GQ166" s="30"/>
      <c r="GR166" s="30"/>
      <c r="GS166" s="30"/>
      <c r="GT166" s="30"/>
      <c r="GU166" s="30"/>
      <c r="GV166" s="30"/>
      <c r="GW166" s="30"/>
      <c r="GX166" s="30"/>
      <c r="GY166" s="30"/>
      <c r="GZ166" s="30"/>
      <c r="HA166" s="30"/>
      <c r="HB166" s="30"/>
      <c r="HC166" s="30"/>
      <c r="HD166" s="30"/>
      <c r="HE166" s="30"/>
      <c r="HF166" s="30"/>
      <c r="HG166" s="30"/>
      <c r="HH166" s="30"/>
      <c r="HI166" s="30"/>
      <c r="HJ166" s="30"/>
      <c r="HK166" s="30"/>
      <c r="HL166" s="30"/>
      <c r="HM166" s="30"/>
      <c r="HN166" s="30"/>
      <c r="HO166" s="30"/>
      <c r="HP166" s="30"/>
      <c r="HQ166" s="30"/>
      <c r="HR166" s="30"/>
      <c r="HS166" s="30"/>
      <c r="HT166" s="30"/>
      <c r="HU166" s="30"/>
      <c r="HV166" s="30"/>
      <c r="HW166" s="30"/>
      <c r="HX166" s="30"/>
      <c r="HY166" s="30"/>
      <c r="HZ166" s="30"/>
      <c r="IA166" s="30"/>
      <c r="IB166" s="30"/>
      <c r="IC166" s="30"/>
      <c r="ID166" s="30"/>
      <c r="IE166" s="30"/>
      <c r="IF166" s="30"/>
      <c r="IG166" s="30"/>
    </row>
    <row r="167" spans="1:241" s="36" customFormat="1" x14ac:dyDescent="0.25">
      <c r="A167" s="32"/>
      <c r="B167" s="58" t="s">
        <v>303</v>
      </c>
      <c r="C167" s="32"/>
      <c r="D167" s="32"/>
      <c r="E167" s="34">
        <v>2250000</v>
      </c>
      <c r="F167" s="35"/>
      <c r="G167" s="35"/>
      <c r="H167" s="35"/>
      <c r="I167" s="35"/>
      <c r="J167" s="35"/>
      <c r="K167" s="35"/>
      <c r="L167" s="35"/>
      <c r="M167" s="33"/>
      <c r="N167" s="39"/>
      <c r="O167" s="31">
        <f t="shared" si="55"/>
        <v>0</v>
      </c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  <c r="EL167" s="30"/>
      <c r="EM167" s="30"/>
      <c r="EN167" s="30"/>
      <c r="EO167" s="30"/>
      <c r="EP167" s="30"/>
      <c r="EQ167" s="30"/>
      <c r="ER167" s="30"/>
      <c r="ES167" s="30"/>
      <c r="ET167" s="30"/>
      <c r="EU167" s="30"/>
      <c r="EV167" s="30"/>
      <c r="EW167" s="30"/>
      <c r="EX167" s="30"/>
      <c r="EY167" s="30"/>
      <c r="EZ167" s="30"/>
      <c r="FA167" s="30"/>
      <c r="FB167" s="30"/>
      <c r="FC167" s="30"/>
      <c r="FD167" s="30"/>
      <c r="FE167" s="30"/>
      <c r="FF167" s="30"/>
      <c r="FG167" s="30"/>
      <c r="FH167" s="30"/>
      <c r="FI167" s="30"/>
      <c r="FJ167" s="30"/>
      <c r="FK167" s="30"/>
      <c r="FL167" s="30"/>
      <c r="FM167" s="30"/>
      <c r="FN167" s="30"/>
      <c r="FO167" s="30"/>
      <c r="FP167" s="30"/>
      <c r="FQ167" s="30"/>
      <c r="FR167" s="30"/>
      <c r="FS167" s="30"/>
      <c r="FT167" s="30"/>
      <c r="FU167" s="30"/>
      <c r="FV167" s="30"/>
      <c r="FW167" s="30"/>
      <c r="FX167" s="30"/>
      <c r="FY167" s="30"/>
      <c r="FZ167" s="30"/>
      <c r="GA167" s="30"/>
      <c r="GB167" s="30"/>
      <c r="GC167" s="30"/>
      <c r="GD167" s="30"/>
      <c r="GE167" s="30"/>
      <c r="GF167" s="30"/>
      <c r="GG167" s="30"/>
      <c r="GH167" s="30"/>
      <c r="GI167" s="30"/>
      <c r="GJ167" s="30"/>
      <c r="GK167" s="30"/>
      <c r="GL167" s="30"/>
      <c r="GM167" s="30"/>
      <c r="GN167" s="30"/>
      <c r="GO167" s="30"/>
      <c r="GP167" s="30"/>
      <c r="GQ167" s="30"/>
      <c r="GR167" s="30"/>
      <c r="GS167" s="30"/>
      <c r="GT167" s="30"/>
      <c r="GU167" s="30"/>
      <c r="GV167" s="30"/>
      <c r="GW167" s="30"/>
      <c r="GX167" s="30"/>
      <c r="GY167" s="30"/>
      <c r="GZ167" s="30"/>
      <c r="HA167" s="30"/>
      <c r="HB167" s="30"/>
      <c r="HC167" s="30"/>
      <c r="HD167" s="30"/>
      <c r="HE167" s="30"/>
      <c r="HF167" s="30"/>
      <c r="HG167" s="30"/>
      <c r="HH167" s="30"/>
      <c r="HI167" s="30"/>
      <c r="HJ167" s="30"/>
      <c r="HK167" s="30"/>
      <c r="HL167" s="30"/>
      <c r="HM167" s="30"/>
      <c r="HN167" s="30"/>
      <c r="HO167" s="30"/>
      <c r="HP167" s="30"/>
      <c r="HQ167" s="30"/>
      <c r="HR167" s="30"/>
      <c r="HS167" s="30"/>
      <c r="HT167" s="30"/>
      <c r="HU167" s="30"/>
      <c r="HV167" s="30"/>
      <c r="HW167" s="30"/>
      <c r="HX167" s="30"/>
      <c r="HY167" s="30"/>
      <c r="HZ167" s="30"/>
      <c r="IA167" s="30"/>
      <c r="IB167" s="30"/>
      <c r="IC167" s="30"/>
      <c r="ID167" s="30"/>
      <c r="IE167" s="30"/>
      <c r="IF167" s="30"/>
      <c r="IG167" s="30"/>
    </row>
    <row r="168" spans="1:241" s="36" customFormat="1" x14ac:dyDescent="0.25">
      <c r="A168" s="32"/>
      <c r="B168" s="59" t="s">
        <v>304</v>
      </c>
      <c r="C168" s="32"/>
      <c r="D168" s="32"/>
      <c r="E168" s="34">
        <v>1800000</v>
      </c>
      <c r="F168" s="35"/>
      <c r="G168" s="35"/>
      <c r="H168" s="35"/>
      <c r="I168" s="35"/>
      <c r="J168" s="35"/>
      <c r="K168" s="35"/>
      <c r="L168" s="35"/>
      <c r="M168" s="33"/>
      <c r="N168" s="39"/>
      <c r="O168" s="31">
        <f t="shared" si="55"/>
        <v>0</v>
      </c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  <c r="EL168" s="30"/>
      <c r="EM168" s="30"/>
      <c r="EN168" s="30"/>
      <c r="EO168" s="30"/>
      <c r="EP168" s="30"/>
      <c r="EQ168" s="30"/>
      <c r="ER168" s="30"/>
      <c r="ES168" s="30"/>
      <c r="ET168" s="30"/>
      <c r="EU168" s="30"/>
      <c r="EV168" s="30"/>
      <c r="EW168" s="30"/>
      <c r="EX168" s="30"/>
      <c r="EY168" s="30"/>
      <c r="EZ168" s="30"/>
      <c r="FA168" s="30"/>
      <c r="FB168" s="30"/>
      <c r="FC168" s="30"/>
      <c r="FD168" s="30"/>
      <c r="FE168" s="30"/>
      <c r="FF168" s="30"/>
      <c r="FG168" s="30"/>
      <c r="FH168" s="30"/>
      <c r="FI168" s="30"/>
      <c r="FJ168" s="30"/>
      <c r="FK168" s="30"/>
      <c r="FL168" s="30"/>
      <c r="FM168" s="30"/>
      <c r="FN168" s="30"/>
      <c r="FO168" s="30"/>
      <c r="FP168" s="30"/>
      <c r="FQ168" s="30"/>
      <c r="FR168" s="30"/>
      <c r="FS168" s="30"/>
      <c r="FT168" s="30"/>
      <c r="FU168" s="30"/>
      <c r="FV168" s="30"/>
      <c r="FW168" s="30"/>
      <c r="FX168" s="30"/>
      <c r="FY168" s="30"/>
      <c r="FZ168" s="30"/>
      <c r="GA168" s="30"/>
      <c r="GB168" s="30"/>
      <c r="GC168" s="30"/>
      <c r="GD168" s="30"/>
      <c r="GE168" s="30"/>
      <c r="GF168" s="30"/>
      <c r="GG168" s="30"/>
      <c r="GH168" s="30"/>
      <c r="GI168" s="30"/>
      <c r="GJ168" s="30"/>
      <c r="GK168" s="30"/>
      <c r="GL168" s="30"/>
      <c r="GM168" s="30"/>
      <c r="GN168" s="30"/>
      <c r="GO168" s="30"/>
      <c r="GP168" s="30"/>
      <c r="GQ168" s="30"/>
      <c r="GR168" s="30"/>
      <c r="GS168" s="30"/>
      <c r="GT168" s="30"/>
      <c r="GU168" s="30"/>
      <c r="GV168" s="30"/>
      <c r="GW168" s="30"/>
      <c r="GX168" s="30"/>
      <c r="GY168" s="30"/>
      <c r="GZ168" s="30"/>
      <c r="HA168" s="30"/>
      <c r="HB168" s="30"/>
      <c r="HC168" s="30"/>
      <c r="HD168" s="30"/>
      <c r="HE168" s="30"/>
      <c r="HF168" s="30"/>
      <c r="HG168" s="30"/>
      <c r="HH168" s="30"/>
      <c r="HI168" s="30"/>
      <c r="HJ168" s="30"/>
      <c r="HK168" s="30"/>
      <c r="HL168" s="30"/>
      <c r="HM168" s="30"/>
      <c r="HN168" s="30"/>
      <c r="HO168" s="30"/>
      <c r="HP168" s="30"/>
      <c r="HQ168" s="30"/>
      <c r="HR168" s="30"/>
      <c r="HS168" s="30"/>
      <c r="HT168" s="30"/>
      <c r="HU168" s="30"/>
      <c r="HV168" s="30"/>
      <c r="HW168" s="30"/>
      <c r="HX168" s="30"/>
      <c r="HY168" s="30"/>
      <c r="HZ168" s="30"/>
      <c r="IA168" s="30"/>
      <c r="IB168" s="30"/>
      <c r="IC168" s="30"/>
      <c r="ID168" s="30"/>
      <c r="IE168" s="30"/>
      <c r="IF168" s="30"/>
      <c r="IG168" s="30"/>
    </row>
    <row r="169" spans="1:241" s="36" customFormat="1" ht="25.5" x14ac:dyDescent="0.25">
      <c r="A169" s="32"/>
      <c r="B169" s="59" t="s">
        <v>305</v>
      </c>
      <c r="C169" s="32"/>
      <c r="D169" s="32"/>
      <c r="E169" s="34">
        <v>743800</v>
      </c>
      <c r="F169" s="35"/>
      <c r="G169" s="35"/>
      <c r="H169" s="35"/>
      <c r="I169" s="35"/>
      <c r="J169" s="35"/>
      <c r="K169" s="35"/>
      <c r="L169" s="35"/>
      <c r="M169" s="33"/>
      <c r="N169" s="39"/>
      <c r="O169" s="31">
        <f t="shared" si="55"/>
        <v>0</v>
      </c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  <c r="EL169" s="30"/>
      <c r="EM169" s="30"/>
      <c r="EN169" s="30"/>
      <c r="EO169" s="30"/>
      <c r="EP169" s="30"/>
      <c r="EQ169" s="30"/>
      <c r="ER169" s="30"/>
      <c r="ES169" s="30"/>
      <c r="ET169" s="30"/>
      <c r="EU169" s="30"/>
      <c r="EV169" s="30"/>
      <c r="EW169" s="30"/>
      <c r="EX169" s="30"/>
      <c r="EY169" s="30"/>
      <c r="EZ169" s="30"/>
      <c r="FA169" s="30"/>
      <c r="FB169" s="30"/>
      <c r="FC169" s="30"/>
      <c r="FD169" s="30"/>
      <c r="FE169" s="30"/>
      <c r="FF169" s="30"/>
      <c r="FG169" s="30"/>
      <c r="FH169" s="30"/>
      <c r="FI169" s="30"/>
      <c r="FJ169" s="30"/>
      <c r="FK169" s="30"/>
      <c r="FL169" s="30"/>
      <c r="FM169" s="30"/>
      <c r="FN169" s="30"/>
      <c r="FO169" s="30"/>
      <c r="FP169" s="30"/>
      <c r="FQ169" s="30"/>
      <c r="FR169" s="30"/>
      <c r="FS169" s="30"/>
      <c r="FT169" s="30"/>
      <c r="FU169" s="30"/>
      <c r="FV169" s="30"/>
      <c r="FW169" s="30"/>
      <c r="FX169" s="30"/>
      <c r="FY169" s="30"/>
      <c r="FZ169" s="30"/>
      <c r="GA169" s="30"/>
      <c r="GB169" s="30"/>
      <c r="GC169" s="30"/>
      <c r="GD169" s="30"/>
      <c r="GE169" s="30"/>
      <c r="GF169" s="30"/>
      <c r="GG169" s="30"/>
      <c r="GH169" s="30"/>
      <c r="GI169" s="30"/>
      <c r="GJ169" s="30"/>
      <c r="GK169" s="30"/>
      <c r="GL169" s="30"/>
      <c r="GM169" s="30"/>
      <c r="GN169" s="30"/>
      <c r="GO169" s="30"/>
      <c r="GP169" s="30"/>
      <c r="GQ169" s="30"/>
      <c r="GR169" s="30"/>
      <c r="GS169" s="30"/>
      <c r="GT169" s="30"/>
      <c r="GU169" s="30"/>
      <c r="GV169" s="30"/>
      <c r="GW169" s="30"/>
      <c r="GX169" s="30"/>
      <c r="GY169" s="30"/>
      <c r="GZ169" s="30"/>
      <c r="HA169" s="30"/>
      <c r="HB169" s="30"/>
      <c r="HC169" s="30"/>
      <c r="HD169" s="30"/>
      <c r="HE169" s="30"/>
      <c r="HF169" s="30"/>
      <c r="HG169" s="30"/>
      <c r="HH169" s="30"/>
      <c r="HI169" s="30"/>
      <c r="HJ169" s="30"/>
      <c r="HK169" s="30"/>
      <c r="HL169" s="30"/>
      <c r="HM169" s="30"/>
      <c r="HN169" s="30"/>
      <c r="HO169" s="30"/>
      <c r="HP169" s="30"/>
      <c r="HQ169" s="30"/>
      <c r="HR169" s="30"/>
      <c r="HS169" s="30"/>
      <c r="HT169" s="30"/>
      <c r="HU169" s="30"/>
      <c r="HV169" s="30"/>
      <c r="HW169" s="30"/>
      <c r="HX169" s="30"/>
      <c r="HY169" s="30"/>
      <c r="HZ169" s="30"/>
      <c r="IA169" s="30"/>
      <c r="IB169" s="30"/>
      <c r="IC169" s="30"/>
      <c r="ID169" s="30"/>
      <c r="IE169" s="30"/>
      <c r="IF169" s="30"/>
      <c r="IG169" s="30"/>
    </row>
    <row r="170" spans="1:241" s="36" customFormat="1" x14ac:dyDescent="0.25">
      <c r="A170" s="32"/>
      <c r="B170" s="59" t="s">
        <v>306</v>
      </c>
      <c r="C170" s="32"/>
      <c r="D170" s="32"/>
      <c r="E170" s="34">
        <v>2749100</v>
      </c>
      <c r="F170" s="35"/>
      <c r="G170" s="35"/>
      <c r="H170" s="35"/>
      <c r="I170" s="35"/>
      <c r="J170" s="35"/>
      <c r="K170" s="35"/>
      <c r="L170" s="35"/>
      <c r="M170" s="33"/>
      <c r="N170" s="39"/>
      <c r="O170" s="31">
        <f t="shared" si="55"/>
        <v>0</v>
      </c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  <c r="EL170" s="30"/>
      <c r="EM170" s="30"/>
      <c r="EN170" s="30"/>
      <c r="EO170" s="30"/>
      <c r="EP170" s="30"/>
      <c r="EQ170" s="30"/>
      <c r="ER170" s="30"/>
      <c r="ES170" s="30"/>
      <c r="ET170" s="30"/>
      <c r="EU170" s="30"/>
      <c r="EV170" s="30"/>
      <c r="EW170" s="30"/>
      <c r="EX170" s="30"/>
      <c r="EY170" s="30"/>
      <c r="EZ170" s="30"/>
      <c r="FA170" s="30"/>
      <c r="FB170" s="30"/>
      <c r="FC170" s="30"/>
      <c r="FD170" s="30"/>
      <c r="FE170" s="30"/>
      <c r="FF170" s="30"/>
      <c r="FG170" s="30"/>
      <c r="FH170" s="30"/>
      <c r="FI170" s="30"/>
      <c r="FJ170" s="30"/>
      <c r="FK170" s="30"/>
      <c r="FL170" s="30"/>
      <c r="FM170" s="30"/>
      <c r="FN170" s="30"/>
      <c r="FO170" s="30"/>
      <c r="FP170" s="30"/>
      <c r="FQ170" s="30"/>
      <c r="FR170" s="30"/>
      <c r="FS170" s="30"/>
      <c r="FT170" s="30"/>
      <c r="FU170" s="30"/>
      <c r="FV170" s="30"/>
      <c r="FW170" s="30"/>
      <c r="FX170" s="30"/>
      <c r="FY170" s="30"/>
      <c r="FZ170" s="30"/>
      <c r="GA170" s="30"/>
      <c r="GB170" s="30"/>
      <c r="GC170" s="30"/>
      <c r="GD170" s="30"/>
      <c r="GE170" s="30"/>
      <c r="GF170" s="30"/>
      <c r="GG170" s="30"/>
      <c r="GH170" s="30"/>
      <c r="GI170" s="30"/>
      <c r="GJ170" s="30"/>
      <c r="GK170" s="30"/>
      <c r="GL170" s="30"/>
      <c r="GM170" s="30"/>
      <c r="GN170" s="30"/>
      <c r="GO170" s="30"/>
      <c r="GP170" s="30"/>
      <c r="GQ170" s="30"/>
      <c r="GR170" s="30"/>
      <c r="GS170" s="30"/>
      <c r="GT170" s="30"/>
      <c r="GU170" s="30"/>
      <c r="GV170" s="30"/>
      <c r="GW170" s="30"/>
      <c r="GX170" s="30"/>
      <c r="GY170" s="30"/>
      <c r="GZ170" s="30"/>
      <c r="HA170" s="30"/>
      <c r="HB170" s="30"/>
      <c r="HC170" s="30"/>
      <c r="HD170" s="30"/>
      <c r="HE170" s="30"/>
      <c r="HF170" s="30"/>
      <c r="HG170" s="30"/>
      <c r="HH170" s="30"/>
      <c r="HI170" s="30"/>
      <c r="HJ170" s="30"/>
      <c r="HK170" s="30"/>
      <c r="HL170" s="30"/>
      <c r="HM170" s="30"/>
      <c r="HN170" s="30"/>
      <c r="HO170" s="30"/>
      <c r="HP170" s="30"/>
      <c r="HQ170" s="30"/>
      <c r="HR170" s="30"/>
      <c r="HS170" s="30"/>
      <c r="HT170" s="30"/>
      <c r="HU170" s="30"/>
      <c r="HV170" s="30"/>
      <c r="HW170" s="30"/>
      <c r="HX170" s="30"/>
      <c r="HY170" s="30"/>
      <c r="HZ170" s="30"/>
      <c r="IA170" s="30"/>
      <c r="IB170" s="30"/>
      <c r="IC170" s="30"/>
      <c r="ID170" s="30"/>
      <c r="IE170" s="30"/>
      <c r="IF170" s="30"/>
      <c r="IG170" s="30"/>
    </row>
    <row r="171" spans="1:241" s="36" customFormat="1" x14ac:dyDescent="0.25">
      <c r="A171" s="32"/>
      <c r="B171" s="58" t="s">
        <v>307</v>
      </c>
      <c r="C171" s="32"/>
      <c r="D171" s="32"/>
      <c r="E171" s="34">
        <v>352917</v>
      </c>
      <c r="F171" s="35"/>
      <c r="G171" s="35"/>
      <c r="H171" s="35"/>
      <c r="I171" s="35"/>
      <c r="J171" s="35"/>
      <c r="K171" s="35"/>
      <c r="L171" s="35"/>
      <c r="M171" s="33"/>
      <c r="N171" s="39"/>
      <c r="O171" s="31">
        <f t="shared" si="55"/>
        <v>0</v>
      </c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  <c r="EL171" s="30"/>
      <c r="EM171" s="30"/>
      <c r="EN171" s="30"/>
      <c r="EO171" s="30"/>
      <c r="EP171" s="30"/>
      <c r="EQ171" s="30"/>
      <c r="ER171" s="30"/>
      <c r="ES171" s="30"/>
      <c r="ET171" s="30"/>
      <c r="EU171" s="30"/>
      <c r="EV171" s="30"/>
      <c r="EW171" s="30"/>
      <c r="EX171" s="30"/>
      <c r="EY171" s="30"/>
      <c r="EZ171" s="30"/>
      <c r="FA171" s="30"/>
      <c r="FB171" s="30"/>
      <c r="FC171" s="30"/>
      <c r="FD171" s="30"/>
      <c r="FE171" s="30"/>
      <c r="FF171" s="30"/>
      <c r="FG171" s="30"/>
      <c r="FH171" s="30"/>
      <c r="FI171" s="30"/>
      <c r="FJ171" s="30"/>
      <c r="FK171" s="30"/>
      <c r="FL171" s="30"/>
      <c r="FM171" s="30"/>
      <c r="FN171" s="30"/>
      <c r="FO171" s="30"/>
      <c r="FP171" s="30"/>
      <c r="FQ171" s="30"/>
      <c r="FR171" s="30"/>
      <c r="FS171" s="30"/>
      <c r="FT171" s="30"/>
      <c r="FU171" s="30"/>
      <c r="FV171" s="30"/>
      <c r="FW171" s="30"/>
      <c r="FX171" s="30"/>
      <c r="FY171" s="30"/>
      <c r="FZ171" s="30"/>
      <c r="GA171" s="30"/>
      <c r="GB171" s="30"/>
      <c r="GC171" s="30"/>
      <c r="GD171" s="30"/>
      <c r="GE171" s="30"/>
      <c r="GF171" s="30"/>
      <c r="GG171" s="30"/>
      <c r="GH171" s="30"/>
      <c r="GI171" s="30"/>
      <c r="GJ171" s="30"/>
      <c r="GK171" s="30"/>
      <c r="GL171" s="30"/>
      <c r="GM171" s="30"/>
      <c r="GN171" s="30"/>
      <c r="GO171" s="30"/>
      <c r="GP171" s="30"/>
      <c r="GQ171" s="30"/>
      <c r="GR171" s="30"/>
      <c r="GS171" s="30"/>
      <c r="GT171" s="30"/>
      <c r="GU171" s="30"/>
      <c r="GV171" s="30"/>
      <c r="GW171" s="30"/>
      <c r="GX171" s="30"/>
      <c r="GY171" s="30"/>
      <c r="GZ171" s="30"/>
      <c r="HA171" s="30"/>
      <c r="HB171" s="30"/>
      <c r="HC171" s="30"/>
      <c r="HD171" s="30"/>
      <c r="HE171" s="30"/>
      <c r="HF171" s="30"/>
      <c r="HG171" s="30"/>
      <c r="HH171" s="30"/>
      <c r="HI171" s="30"/>
      <c r="HJ171" s="30"/>
      <c r="HK171" s="30"/>
      <c r="HL171" s="30"/>
      <c r="HM171" s="30"/>
      <c r="HN171" s="30"/>
      <c r="HO171" s="30"/>
      <c r="HP171" s="30"/>
      <c r="HQ171" s="30"/>
      <c r="HR171" s="30"/>
      <c r="HS171" s="30"/>
      <c r="HT171" s="30"/>
      <c r="HU171" s="30"/>
      <c r="HV171" s="30"/>
      <c r="HW171" s="30"/>
      <c r="HX171" s="30"/>
      <c r="HY171" s="30"/>
      <c r="HZ171" s="30"/>
      <c r="IA171" s="30"/>
      <c r="IB171" s="30"/>
      <c r="IC171" s="30"/>
      <c r="ID171" s="30"/>
      <c r="IE171" s="30"/>
      <c r="IF171" s="30"/>
      <c r="IG171" s="30"/>
    </row>
    <row r="172" spans="1:241" s="36" customFormat="1" ht="25.5" x14ac:dyDescent="0.25">
      <c r="A172" s="32"/>
      <c r="B172" s="59" t="s">
        <v>308</v>
      </c>
      <c r="C172" s="32"/>
      <c r="D172" s="32"/>
      <c r="E172" s="34">
        <v>1250000</v>
      </c>
      <c r="F172" s="35"/>
      <c r="G172" s="35"/>
      <c r="H172" s="35"/>
      <c r="I172" s="35"/>
      <c r="J172" s="35"/>
      <c r="K172" s="35"/>
      <c r="L172" s="35"/>
      <c r="M172" s="33"/>
      <c r="N172" s="39"/>
      <c r="O172" s="31">
        <f t="shared" si="55"/>
        <v>0</v>
      </c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  <c r="EL172" s="30"/>
      <c r="EM172" s="30"/>
      <c r="EN172" s="30"/>
      <c r="EO172" s="30"/>
      <c r="EP172" s="30"/>
      <c r="EQ172" s="30"/>
      <c r="ER172" s="30"/>
      <c r="ES172" s="30"/>
      <c r="ET172" s="30"/>
      <c r="EU172" s="30"/>
      <c r="EV172" s="30"/>
      <c r="EW172" s="30"/>
      <c r="EX172" s="30"/>
      <c r="EY172" s="30"/>
      <c r="EZ172" s="30"/>
      <c r="FA172" s="30"/>
      <c r="FB172" s="30"/>
      <c r="FC172" s="30"/>
      <c r="FD172" s="30"/>
      <c r="FE172" s="30"/>
      <c r="FF172" s="30"/>
      <c r="FG172" s="30"/>
      <c r="FH172" s="30"/>
      <c r="FI172" s="30"/>
      <c r="FJ172" s="30"/>
      <c r="FK172" s="30"/>
      <c r="FL172" s="30"/>
      <c r="FM172" s="30"/>
      <c r="FN172" s="30"/>
      <c r="FO172" s="30"/>
      <c r="FP172" s="30"/>
      <c r="FQ172" s="30"/>
      <c r="FR172" s="30"/>
      <c r="FS172" s="30"/>
      <c r="FT172" s="30"/>
      <c r="FU172" s="30"/>
      <c r="FV172" s="30"/>
      <c r="FW172" s="30"/>
      <c r="FX172" s="30"/>
      <c r="FY172" s="30"/>
      <c r="FZ172" s="30"/>
      <c r="GA172" s="30"/>
      <c r="GB172" s="30"/>
      <c r="GC172" s="30"/>
      <c r="GD172" s="30"/>
      <c r="GE172" s="30"/>
      <c r="GF172" s="30"/>
      <c r="GG172" s="30"/>
      <c r="GH172" s="30"/>
      <c r="GI172" s="30"/>
      <c r="GJ172" s="30"/>
      <c r="GK172" s="30"/>
      <c r="GL172" s="30"/>
      <c r="GM172" s="30"/>
      <c r="GN172" s="30"/>
      <c r="GO172" s="30"/>
      <c r="GP172" s="30"/>
      <c r="GQ172" s="30"/>
      <c r="GR172" s="30"/>
      <c r="GS172" s="30"/>
      <c r="GT172" s="30"/>
      <c r="GU172" s="30"/>
      <c r="GV172" s="30"/>
      <c r="GW172" s="30"/>
      <c r="GX172" s="30"/>
      <c r="GY172" s="30"/>
      <c r="GZ172" s="30"/>
      <c r="HA172" s="30"/>
      <c r="HB172" s="30"/>
      <c r="HC172" s="30"/>
      <c r="HD172" s="30"/>
      <c r="HE172" s="30"/>
      <c r="HF172" s="30"/>
      <c r="HG172" s="30"/>
      <c r="HH172" s="30"/>
      <c r="HI172" s="30"/>
      <c r="HJ172" s="30"/>
      <c r="HK172" s="30"/>
      <c r="HL172" s="30"/>
      <c r="HM172" s="30"/>
      <c r="HN172" s="30"/>
      <c r="HO172" s="30"/>
      <c r="HP172" s="30"/>
      <c r="HQ172" s="30"/>
      <c r="HR172" s="30"/>
      <c r="HS172" s="30"/>
      <c r="HT172" s="30"/>
      <c r="HU172" s="30"/>
      <c r="HV172" s="30"/>
      <c r="HW172" s="30"/>
      <c r="HX172" s="30"/>
      <c r="HY172" s="30"/>
      <c r="HZ172" s="30"/>
      <c r="IA172" s="30"/>
      <c r="IB172" s="30"/>
      <c r="IC172" s="30"/>
      <c r="ID172" s="30"/>
      <c r="IE172" s="30"/>
      <c r="IF172" s="30"/>
      <c r="IG172" s="30"/>
    </row>
    <row r="173" spans="1:241" s="36" customFormat="1" ht="25.5" x14ac:dyDescent="0.25">
      <c r="A173" s="32"/>
      <c r="B173" s="59" t="s">
        <v>309</v>
      </c>
      <c r="C173" s="32"/>
      <c r="D173" s="32"/>
      <c r="E173" s="34">
        <v>9689669</v>
      </c>
      <c r="F173" s="35"/>
      <c r="G173" s="35"/>
      <c r="H173" s="35"/>
      <c r="I173" s="35"/>
      <c r="J173" s="35"/>
      <c r="K173" s="35"/>
      <c r="L173" s="35"/>
      <c r="M173" s="33"/>
      <c r="N173" s="39"/>
      <c r="O173" s="31">
        <f t="shared" si="55"/>
        <v>0</v>
      </c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  <c r="EL173" s="30"/>
      <c r="EM173" s="30"/>
      <c r="EN173" s="30"/>
      <c r="EO173" s="30"/>
      <c r="EP173" s="30"/>
      <c r="EQ173" s="30"/>
      <c r="ER173" s="30"/>
      <c r="ES173" s="30"/>
      <c r="ET173" s="30"/>
      <c r="EU173" s="30"/>
      <c r="EV173" s="30"/>
      <c r="EW173" s="30"/>
      <c r="EX173" s="30"/>
      <c r="EY173" s="30"/>
      <c r="EZ173" s="30"/>
      <c r="FA173" s="30"/>
      <c r="FB173" s="30"/>
      <c r="FC173" s="30"/>
      <c r="FD173" s="30"/>
      <c r="FE173" s="30"/>
      <c r="FF173" s="30"/>
      <c r="FG173" s="30"/>
      <c r="FH173" s="30"/>
      <c r="FI173" s="30"/>
      <c r="FJ173" s="30"/>
      <c r="FK173" s="30"/>
      <c r="FL173" s="30"/>
      <c r="FM173" s="30"/>
      <c r="FN173" s="30"/>
      <c r="FO173" s="30"/>
      <c r="FP173" s="30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  <c r="GA173" s="30"/>
      <c r="GB173" s="30"/>
      <c r="GC173" s="30"/>
      <c r="GD173" s="30"/>
      <c r="GE173" s="30"/>
      <c r="GF173" s="30"/>
      <c r="GG173" s="30"/>
      <c r="GH173" s="30"/>
      <c r="GI173" s="30"/>
      <c r="GJ173" s="30"/>
      <c r="GK173" s="30"/>
      <c r="GL173" s="30"/>
      <c r="GM173" s="30"/>
      <c r="GN173" s="30"/>
      <c r="GO173" s="30"/>
      <c r="GP173" s="30"/>
      <c r="GQ173" s="30"/>
      <c r="GR173" s="30"/>
      <c r="GS173" s="30"/>
      <c r="GT173" s="30"/>
      <c r="GU173" s="30"/>
      <c r="GV173" s="30"/>
      <c r="GW173" s="30"/>
      <c r="GX173" s="30"/>
      <c r="GY173" s="30"/>
      <c r="GZ173" s="30"/>
      <c r="HA173" s="30"/>
      <c r="HB173" s="30"/>
      <c r="HC173" s="30"/>
      <c r="HD173" s="30"/>
      <c r="HE173" s="30"/>
      <c r="HF173" s="30"/>
      <c r="HG173" s="30"/>
      <c r="HH173" s="30"/>
      <c r="HI173" s="30"/>
      <c r="HJ173" s="30"/>
      <c r="HK173" s="30"/>
      <c r="HL173" s="30"/>
      <c r="HM173" s="30"/>
      <c r="HN173" s="30"/>
      <c r="HO173" s="30"/>
      <c r="HP173" s="30"/>
      <c r="HQ173" s="30"/>
      <c r="HR173" s="30"/>
      <c r="HS173" s="30"/>
      <c r="HT173" s="30"/>
      <c r="HU173" s="30"/>
      <c r="HV173" s="30"/>
      <c r="HW173" s="30"/>
      <c r="HX173" s="30"/>
      <c r="HY173" s="30"/>
      <c r="HZ173" s="30"/>
      <c r="IA173" s="30"/>
      <c r="IB173" s="30"/>
      <c r="IC173" s="30"/>
      <c r="ID173" s="30"/>
      <c r="IE173" s="30"/>
      <c r="IF173" s="30"/>
      <c r="IG173" s="30"/>
    </row>
    <row r="174" spans="1:241" s="36" customFormat="1" ht="25.5" x14ac:dyDescent="0.25">
      <c r="A174" s="32"/>
      <c r="B174" s="59" t="s">
        <v>310</v>
      </c>
      <c r="C174" s="32"/>
      <c r="D174" s="32"/>
      <c r="E174" s="34">
        <v>4500000</v>
      </c>
      <c r="F174" s="35"/>
      <c r="G174" s="35"/>
      <c r="H174" s="35"/>
      <c r="I174" s="35"/>
      <c r="J174" s="35"/>
      <c r="K174" s="35"/>
      <c r="L174" s="35"/>
      <c r="M174" s="33"/>
      <c r="N174" s="39"/>
      <c r="O174" s="31">
        <f t="shared" si="55"/>
        <v>0</v>
      </c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  <c r="EL174" s="30"/>
      <c r="EM174" s="30"/>
      <c r="EN174" s="30"/>
      <c r="EO174" s="30"/>
      <c r="EP174" s="30"/>
      <c r="EQ174" s="30"/>
      <c r="ER174" s="30"/>
      <c r="ES174" s="30"/>
      <c r="ET174" s="30"/>
      <c r="EU174" s="30"/>
      <c r="EV174" s="30"/>
      <c r="EW174" s="30"/>
      <c r="EX174" s="30"/>
      <c r="EY174" s="30"/>
      <c r="EZ174" s="30"/>
      <c r="FA174" s="30"/>
      <c r="FB174" s="30"/>
      <c r="FC174" s="30"/>
      <c r="FD174" s="30"/>
      <c r="FE174" s="30"/>
      <c r="FF174" s="30"/>
      <c r="FG174" s="30"/>
      <c r="FH174" s="30"/>
      <c r="FI174" s="30"/>
      <c r="FJ174" s="30"/>
      <c r="FK174" s="30"/>
      <c r="FL174" s="30"/>
      <c r="FM174" s="30"/>
      <c r="FN174" s="30"/>
      <c r="FO174" s="30"/>
      <c r="FP174" s="30"/>
      <c r="FQ174" s="30"/>
      <c r="FR174" s="30"/>
      <c r="FS174" s="30"/>
      <c r="FT174" s="30"/>
      <c r="FU174" s="30"/>
      <c r="FV174" s="30"/>
      <c r="FW174" s="30"/>
      <c r="FX174" s="30"/>
      <c r="FY174" s="30"/>
      <c r="FZ174" s="30"/>
      <c r="GA174" s="30"/>
      <c r="GB174" s="30"/>
      <c r="GC174" s="30"/>
      <c r="GD174" s="30"/>
      <c r="GE174" s="30"/>
      <c r="GF174" s="30"/>
      <c r="GG174" s="30"/>
      <c r="GH174" s="30"/>
      <c r="GI174" s="30"/>
      <c r="GJ174" s="30"/>
      <c r="GK174" s="30"/>
      <c r="GL174" s="30"/>
      <c r="GM174" s="30"/>
      <c r="GN174" s="30"/>
      <c r="GO174" s="30"/>
      <c r="GP174" s="30"/>
      <c r="GQ174" s="30"/>
      <c r="GR174" s="30"/>
      <c r="GS174" s="30"/>
      <c r="GT174" s="30"/>
      <c r="GU174" s="30"/>
      <c r="GV174" s="30"/>
      <c r="GW174" s="30"/>
      <c r="GX174" s="30"/>
      <c r="GY174" s="30"/>
      <c r="GZ174" s="30"/>
      <c r="HA174" s="30"/>
      <c r="HB174" s="30"/>
      <c r="HC174" s="30"/>
      <c r="HD174" s="30"/>
      <c r="HE174" s="30"/>
      <c r="HF174" s="30"/>
      <c r="HG174" s="30"/>
      <c r="HH174" s="30"/>
      <c r="HI174" s="30"/>
      <c r="HJ174" s="30"/>
      <c r="HK174" s="30"/>
      <c r="HL174" s="30"/>
      <c r="HM174" s="30"/>
      <c r="HN174" s="30"/>
      <c r="HO174" s="30"/>
      <c r="HP174" s="30"/>
      <c r="HQ174" s="30"/>
      <c r="HR174" s="30"/>
      <c r="HS174" s="30"/>
      <c r="HT174" s="30"/>
      <c r="HU174" s="30"/>
      <c r="HV174" s="30"/>
      <c r="HW174" s="30"/>
      <c r="HX174" s="30"/>
      <c r="HY174" s="30"/>
      <c r="HZ174" s="30"/>
      <c r="IA174" s="30"/>
      <c r="IB174" s="30"/>
      <c r="IC174" s="30"/>
      <c r="ID174" s="30"/>
      <c r="IE174" s="30"/>
      <c r="IF174" s="30"/>
      <c r="IG174" s="30"/>
    </row>
    <row r="175" spans="1:241" s="36" customFormat="1" x14ac:dyDescent="0.25">
      <c r="A175" s="32"/>
      <c r="B175" s="58" t="s">
        <v>311</v>
      </c>
      <c r="C175" s="32"/>
      <c r="D175" s="32"/>
      <c r="E175" s="34">
        <v>2850000</v>
      </c>
      <c r="F175" s="35"/>
      <c r="G175" s="35"/>
      <c r="H175" s="35"/>
      <c r="I175" s="35"/>
      <c r="J175" s="35"/>
      <c r="K175" s="35"/>
      <c r="L175" s="35"/>
      <c r="M175" s="33"/>
      <c r="N175" s="39"/>
      <c r="O175" s="31">
        <f t="shared" si="55"/>
        <v>0</v>
      </c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  <c r="EL175" s="30"/>
      <c r="EM175" s="30"/>
      <c r="EN175" s="30"/>
      <c r="EO175" s="30"/>
      <c r="EP175" s="30"/>
      <c r="EQ175" s="30"/>
      <c r="ER175" s="30"/>
      <c r="ES175" s="30"/>
      <c r="ET175" s="30"/>
      <c r="EU175" s="30"/>
      <c r="EV175" s="30"/>
      <c r="EW175" s="30"/>
      <c r="EX175" s="30"/>
      <c r="EY175" s="30"/>
      <c r="EZ175" s="30"/>
      <c r="FA175" s="30"/>
      <c r="FB175" s="30"/>
      <c r="FC175" s="30"/>
      <c r="FD175" s="30"/>
      <c r="FE175" s="30"/>
      <c r="FF175" s="30"/>
      <c r="FG175" s="30"/>
      <c r="FH175" s="30"/>
      <c r="FI175" s="30"/>
      <c r="FJ175" s="30"/>
      <c r="FK175" s="30"/>
      <c r="FL175" s="30"/>
      <c r="FM175" s="30"/>
      <c r="FN175" s="30"/>
      <c r="FO175" s="30"/>
      <c r="FP175" s="30"/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  <c r="GA175" s="30"/>
      <c r="GB175" s="30"/>
      <c r="GC175" s="30"/>
      <c r="GD175" s="30"/>
      <c r="GE175" s="30"/>
      <c r="GF175" s="30"/>
      <c r="GG175" s="30"/>
      <c r="GH175" s="30"/>
      <c r="GI175" s="30"/>
      <c r="GJ175" s="30"/>
      <c r="GK175" s="30"/>
      <c r="GL175" s="30"/>
      <c r="GM175" s="30"/>
      <c r="GN175" s="30"/>
      <c r="GO175" s="30"/>
      <c r="GP175" s="30"/>
      <c r="GQ175" s="30"/>
      <c r="GR175" s="30"/>
      <c r="GS175" s="30"/>
      <c r="GT175" s="30"/>
      <c r="GU175" s="30"/>
      <c r="GV175" s="30"/>
      <c r="GW175" s="30"/>
      <c r="GX175" s="30"/>
      <c r="GY175" s="30"/>
      <c r="GZ175" s="30"/>
      <c r="HA175" s="30"/>
      <c r="HB175" s="30"/>
      <c r="HC175" s="30"/>
      <c r="HD175" s="30"/>
      <c r="HE175" s="30"/>
      <c r="HF175" s="30"/>
      <c r="HG175" s="30"/>
      <c r="HH175" s="30"/>
      <c r="HI175" s="30"/>
      <c r="HJ175" s="30"/>
      <c r="HK175" s="30"/>
      <c r="HL175" s="30"/>
      <c r="HM175" s="30"/>
      <c r="HN175" s="30"/>
      <c r="HO175" s="30"/>
      <c r="HP175" s="30"/>
      <c r="HQ175" s="30"/>
      <c r="HR175" s="30"/>
      <c r="HS175" s="30"/>
      <c r="HT175" s="30"/>
      <c r="HU175" s="30"/>
      <c r="HV175" s="30"/>
      <c r="HW175" s="30"/>
      <c r="HX175" s="30"/>
      <c r="HY175" s="30"/>
      <c r="HZ175" s="30"/>
      <c r="IA175" s="30"/>
      <c r="IB175" s="30"/>
      <c r="IC175" s="30"/>
      <c r="ID175" s="30"/>
      <c r="IE175" s="30"/>
      <c r="IF175" s="30"/>
      <c r="IG175" s="30"/>
    </row>
    <row r="176" spans="1:241" s="36" customFormat="1" x14ac:dyDescent="0.25">
      <c r="A176" s="32"/>
      <c r="B176" s="59" t="s">
        <v>312</v>
      </c>
      <c r="C176" s="32"/>
      <c r="D176" s="46" t="s">
        <v>132</v>
      </c>
      <c r="E176" s="34">
        <v>7500000</v>
      </c>
      <c r="F176" s="35"/>
      <c r="G176" s="35"/>
      <c r="H176" s="35"/>
      <c r="I176" s="35"/>
      <c r="J176" s="35"/>
      <c r="K176" s="35"/>
      <c r="L176" s="35"/>
      <c r="M176" s="33"/>
      <c r="N176" s="39">
        <v>7250000</v>
      </c>
      <c r="O176" s="31">
        <f t="shared" si="55"/>
        <v>7250000</v>
      </c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  <c r="EL176" s="30"/>
      <c r="EM176" s="30"/>
      <c r="EN176" s="30"/>
      <c r="EO176" s="30"/>
      <c r="EP176" s="30"/>
      <c r="EQ176" s="30"/>
      <c r="ER176" s="30"/>
      <c r="ES176" s="30"/>
      <c r="ET176" s="30"/>
      <c r="EU176" s="30"/>
      <c r="EV176" s="30"/>
      <c r="EW176" s="30"/>
      <c r="EX176" s="30"/>
      <c r="EY176" s="30"/>
      <c r="EZ176" s="30"/>
      <c r="FA176" s="30"/>
      <c r="FB176" s="30"/>
      <c r="FC176" s="30"/>
      <c r="FD176" s="30"/>
      <c r="FE176" s="30"/>
      <c r="FF176" s="30"/>
      <c r="FG176" s="30"/>
      <c r="FH176" s="30"/>
      <c r="FI176" s="30"/>
      <c r="FJ176" s="30"/>
      <c r="FK176" s="30"/>
      <c r="FL176" s="30"/>
      <c r="FM176" s="30"/>
      <c r="FN176" s="30"/>
      <c r="FO176" s="30"/>
      <c r="FP176" s="30"/>
      <c r="FQ176" s="30"/>
      <c r="FR176" s="30"/>
      <c r="FS176" s="30"/>
      <c r="FT176" s="30"/>
      <c r="FU176" s="30"/>
      <c r="FV176" s="30"/>
      <c r="FW176" s="30"/>
      <c r="FX176" s="30"/>
      <c r="FY176" s="30"/>
      <c r="FZ176" s="30"/>
      <c r="GA176" s="30"/>
      <c r="GB176" s="30"/>
      <c r="GC176" s="30"/>
      <c r="GD176" s="30"/>
      <c r="GE176" s="30"/>
      <c r="GF176" s="30"/>
      <c r="GG176" s="30"/>
      <c r="GH176" s="30"/>
      <c r="GI176" s="30"/>
      <c r="GJ176" s="30"/>
      <c r="GK176" s="30"/>
      <c r="GL176" s="30"/>
      <c r="GM176" s="30"/>
      <c r="GN176" s="30"/>
      <c r="GO176" s="30"/>
      <c r="GP176" s="30"/>
      <c r="GQ176" s="30"/>
      <c r="GR176" s="30"/>
      <c r="GS176" s="30"/>
      <c r="GT176" s="30"/>
      <c r="GU176" s="30"/>
      <c r="GV176" s="30"/>
      <c r="GW176" s="30"/>
      <c r="GX176" s="30"/>
      <c r="GY176" s="30"/>
      <c r="GZ176" s="30"/>
      <c r="HA176" s="30"/>
      <c r="HB176" s="30"/>
      <c r="HC176" s="30"/>
      <c r="HD176" s="30"/>
      <c r="HE176" s="30"/>
      <c r="HF176" s="30"/>
      <c r="HG176" s="30"/>
      <c r="HH176" s="30"/>
      <c r="HI176" s="30"/>
      <c r="HJ176" s="30"/>
      <c r="HK176" s="30"/>
      <c r="HL176" s="30"/>
      <c r="HM176" s="30"/>
      <c r="HN176" s="30"/>
      <c r="HO176" s="30"/>
      <c r="HP176" s="30"/>
      <c r="HQ176" s="30"/>
      <c r="HR176" s="30"/>
      <c r="HS176" s="30"/>
      <c r="HT176" s="30"/>
      <c r="HU176" s="30"/>
      <c r="HV176" s="30"/>
      <c r="HW176" s="30"/>
      <c r="HX176" s="30"/>
      <c r="HY176" s="30"/>
      <c r="HZ176" s="30"/>
      <c r="IA176" s="30"/>
      <c r="IB176" s="30"/>
      <c r="IC176" s="30"/>
      <c r="ID176" s="30"/>
      <c r="IE176" s="30"/>
      <c r="IF176" s="30"/>
      <c r="IG176" s="30"/>
    </row>
    <row r="177" spans="1:241" s="36" customFormat="1" x14ac:dyDescent="0.25">
      <c r="A177" s="32"/>
      <c r="B177" s="59" t="s">
        <v>313</v>
      </c>
      <c r="C177" s="32"/>
      <c r="D177" s="32"/>
      <c r="E177" s="34">
        <v>3200000</v>
      </c>
      <c r="F177" s="35"/>
      <c r="G177" s="35"/>
      <c r="H177" s="35"/>
      <c r="I177" s="35"/>
      <c r="J177" s="35"/>
      <c r="K177" s="35"/>
      <c r="L177" s="35"/>
      <c r="M177" s="33"/>
      <c r="N177" s="39"/>
      <c r="O177" s="31">
        <f t="shared" si="55"/>
        <v>0</v>
      </c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  <c r="EL177" s="30"/>
      <c r="EM177" s="30"/>
      <c r="EN177" s="30"/>
      <c r="EO177" s="30"/>
      <c r="EP177" s="30"/>
      <c r="EQ177" s="30"/>
      <c r="ER177" s="30"/>
      <c r="ES177" s="30"/>
      <c r="ET177" s="30"/>
      <c r="EU177" s="30"/>
      <c r="EV177" s="30"/>
      <c r="EW177" s="30"/>
      <c r="EX177" s="30"/>
      <c r="EY177" s="30"/>
      <c r="EZ177" s="30"/>
      <c r="FA177" s="30"/>
      <c r="FB177" s="30"/>
      <c r="FC177" s="30"/>
      <c r="FD177" s="30"/>
      <c r="FE177" s="30"/>
      <c r="FF177" s="30"/>
      <c r="FG177" s="30"/>
      <c r="FH177" s="30"/>
      <c r="FI177" s="30"/>
      <c r="FJ177" s="30"/>
      <c r="FK177" s="30"/>
      <c r="FL177" s="30"/>
      <c r="FM177" s="30"/>
      <c r="FN177" s="30"/>
      <c r="FO177" s="30"/>
      <c r="FP177" s="30"/>
      <c r="FQ177" s="30"/>
      <c r="FR177" s="30"/>
      <c r="FS177" s="30"/>
      <c r="FT177" s="30"/>
      <c r="FU177" s="30"/>
      <c r="FV177" s="30"/>
      <c r="FW177" s="30"/>
      <c r="FX177" s="30"/>
      <c r="FY177" s="30"/>
      <c r="FZ177" s="30"/>
      <c r="GA177" s="30"/>
      <c r="GB177" s="30"/>
      <c r="GC177" s="30"/>
      <c r="GD177" s="30"/>
      <c r="GE177" s="30"/>
      <c r="GF177" s="30"/>
      <c r="GG177" s="30"/>
      <c r="GH177" s="30"/>
      <c r="GI177" s="30"/>
      <c r="GJ177" s="30"/>
      <c r="GK177" s="30"/>
      <c r="GL177" s="30"/>
      <c r="GM177" s="30"/>
      <c r="GN177" s="30"/>
      <c r="GO177" s="30"/>
      <c r="GP177" s="30"/>
      <c r="GQ177" s="30"/>
      <c r="GR177" s="30"/>
      <c r="GS177" s="30"/>
      <c r="GT177" s="30"/>
      <c r="GU177" s="30"/>
      <c r="GV177" s="30"/>
      <c r="GW177" s="30"/>
      <c r="GX177" s="30"/>
      <c r="GY177" s="30"/>
      <c r="GZ177" s="30"/>
      <c r="HA177" s="30"/>
      <c r="HB177" s="30"/>
      <c r="HC177" s="30"/>
      <c r="HD177" s="30"/>
      <c r="HE177" s="30"/>
      <c r="HF177" s="30"/>
      <c r="HG177" s="30"/>
      <c r="HH177" s="30"/>
      <c r="HI177" s="30"/>
      <c r="HJ177" s="30"/>
      <c r="HK177" s="30"/>
      <c r="HL177" s="30"/>
      <c r="HM177" s="30"/>
      <c r="HN177" s="30"/>
      <c r="HO177" s="30"/>
      <c r="HP177" s="30"/>
      <c r="HQ177" s="30"/>
      <c r="HR177" s="30"/>
      <c r="HS177" s="30"/>
      <c r="HT177" s="30"/>
      <c r="HU177" s="30"/>
      <c r="HV177" s="30"/>
      <c r="HW177" s="30"/>
      <c r="HX177" s="30"/>
      <c r="HY177" s="30"/>
      <c r="HZ177" s="30"/>
      <c r="IA177" s="30"/>
      <c r="IB177" s="30"/>
      <c r="IC177" s="30"/>
      <c r="ID177" s="30"/>
      <c r="IE177" s="30"/>
      <c r="IF177" s="30"/>
      <c r="IG177" s="30"/>
    </row>
    <row r="178" spans="1:241" s="36" customFormat="1" ht="25.5" x14ac:dyDescent="0.25">
      <c r="A178" s="32"/>
      <c r="B178" s="59" t="s">
        <v>314</v>
      </c>
      <c r="C178" s="32"/>
      <c r="D178" s="32"/>
      <c r="E178" s="34">
        <v>64125000</v>
      </c>
      <c r="F178" s="35"/>
      <c r="G178" s="35"/>
      <c r="H178" s="35"/>
      <c r="I178" s="35"/>
      <c r="J178" s="35"/>
      <c r="K178" s="35"/>
      <c r="L178" s="35"/>
      <c r="M178" s="33"/>
      <c r="N178" s="39"/>
      <c r="O178" s="31">
        <f t="shared" si="55"/>
        <v>0</v>
      </c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  <c r="EL178" s="30"/>
      <c r="EM178" s="30"/>
      <c r="EN178" s="30"/>
      <c r="EO178" s="30"/>
      <c r="EP178" s="30"/>
      <c r="EQ178" s="30"/>
      <c r="ER178" s="30"/>
      <c r="ES178" s="30"/>
      <c r="ET178" s="30"/>
      <c r="EU178" s="30"/>
      <c r="EV178" s="30"/>
      <c r="EW178" s="30"/>
      <c r="EX178" s="30"/>
      <c r="EY178" s="30"/>
      <c r="EZ178" s="30"/>
      <c r="FA178" s="30"/>
      <c r="FB178" s="30"/>
      <c r="FC178" s="30"/>
      <c r="FD178" s="30"/>
      <c r="FE178" s="30"/>
      <c r="FF178" s="30"/>
      <c r="FG178" s="30"/>
      <c r="FH178" s="30"/>
      <c r="FI178" s="30"/>
      <c r="FJ178" s="30"/>
      <c r="FK178" s="30"/>
      <c r="FL178" s="30"/>
      <c r="FM178" s="30"/>
      <c r="FN178" s="30"/>
      <c r="FO178" s="30"/>
      <c r="FP178" s="30"/>
      <c r="FQ178" s="30"/>
      <c r="FR178" s="30"/>
      <c r="FS178" s="30"/>
      <c r="FT178" s="30"/>
      <c r="FU178" s="30"/>
      <c r="FV178" s="30"/>
      <c r="FW178" s="30"/>
      <c r="FX178" s="30"/>
      <c r="FY178" s="30"/>
      <c r="FZ178" s="30"/>
      <c r="GA178" s="30"/>
      <c r="GB178" s="30"/>
      <c r="GC178" s="30"/>
      <c r="GD178" s="30"/>
      <c r="GE178" s="30"/>
      <c r="GF178" s="30"/>
      <c r="GG178" s="30"/>
      <c r="GH178" s="30"/>
      <c r="GI178" s="30"/>
      <c r="GJ178" s="30"/>
      <c r="GK178" s="30"/>
      <c r="GL178" s="30"/>
      <c r="GM178" s="30"/>
      <c r="GN178" s="30"/>
      <c r="GO178" s="30"/>
      <c r="GP178" s="30"/>
      <c r="GQ178" s="30"/>
      <c r="GR178" s="30"/>
      <c r="GS178" s="30"/>
      <c r="GT178" s="30"/>
      <c r="GU178" s="30"/>
      <c r="GV178" s="30"/>
      <c r="GW178" s="30"/>
      <c r="GX178" s="30"/>
      <c r="GY178" s="30"/>
      <c r="GZ178" s="30"/>
      <c r="HA178" s="30"/>
      <c r="HB178" s="30"/>
      <c r="HC178" s="30"/>
      <c r="HD178" s="30"/>
      <c r="HE178" s="30"/>
      <c r="HF178" s="30"/>
      <c r="HG178" s="30"/>
      <c r="HH178" s="30"/>
      <c r="HI178" s="30"/>
      <c r="HJ178" s="30"/>
      <c r="HK178" s="30"/>
      <c r="HL178" s="30"/>
      <c r="HM178" s="30"/>
      <c r="HN178" s="30"/>
      <c r="HO178" s="30"/>
      <c r="HP178" s="30"/>
      <c r="HQ178" s="30"/>
      <c r="HR178" s="30"/>
      <c r="HS178" s="30"/>
      <c r="HT178" s="30"/>
      <c r="HU178" s="30"/>
      <c r="HV178" s="30"/>
      <c r="HW178" s="30"/>
      <c r="HX178" s="30"/>
      <c r="HY178" s="30"/>
      <c r="HZ178" s="30"/>
      <c r="IA178" s="30"/>
      <c r="IB178" s="30"/>
      <c r="IC178" s="30"/>
      <c r="ID178" s="30"/>
      <c r="IE178" s="30"/>
      <c r="IF178" s="30"/>
      <c r="IG178" s="30"/>
    </row>
    <row r="179" spans="1:241" s="36" customFormat="1" x14ac:dyDescent="0.25">
      <c r="A179" s="32"/>
      <c r="B179" s="59" t="s">
        <v>315</v>
      </c>
      <c r="C179" s="32"/>
      <c r="D179" s="32"/>
      <c r="E179" s="34">
        <v>37500000</v>
      </c>
      <c r="F179" s="35"/>
      <c r="G179" s="35"/>
      <c r="H179" s="35"/>
      <c r="I179" s="35"/>
      <c r="J179" s="35"/>
      <c r="K179" s="35"/>
      <c r="L179" s="35"/>
      <c r="M179" s="33"/>
      <c r="N179" s="39"/>
      <c r="O179" s="31">
        <f t="shared" si="55"/>
        <v>0</v>
      </c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  <c r="EL179" s="30"/>
      <c r="EM179" s="30"/>
      <c r="EN179" s="30"/>
      <c r="EO179" s="30"/>
      <c r="EP179" s="30"/>
      <c r="EQ179" s="30"/>
      <c r="ER179" s="30"/>
      <c r="ES179" s="30"/>
      <c r="ET179" s="30"/>
      <c r="EU179" s="30"/>
      <c r="EV179" s="30"/>
      <c r="EW179" s="30"/>
      <c r="EX179" s="30"/>
      <c r="EY179" s="30"/>
      <c r="EZ179" s="30"/>
      <c r="FA179" s="30"/>
      <c r="FB179" s="30"/>
      <c r="FC179" s="30"/>
      <c r="FD179" s="30"/>
      <c r="FE179" s="30"/>
      <c r="FF179" s="30"/>
      <c r="FG179" s="30"/>
      <c r="FH179" s="30"/>
      <c r="FI179" s="30"/>
      <c r="FJ179" s="30"/>
      <c r="FK179" s="30"/>
      <c r="FL179" s="30"/>
      <c r="FM179" s="30"/>
      <c r="FN179" s="30"/>
      <c r="FO179" s="30"/>
      <c r="FP179" s="30"/>
      <c r="FQ179" s="30"/>
      <c r="FR179" s="30"/>
      <c r="FS179" s="30"/>
      <c r="FT179" s="30"/>
      <c r="FU179" s="30"/>
      <c r="FV179" s="30"/>
      <c r="FW179" s="30"/>
      <c r="FX179" s="30"/>
      <c r="FY179" s="30"/>
      <c r="FZ179" s="30"/>
      <c r="GA179" s="30"/>
      <c r="GB179" s="30"/>
      <c r="GC179" s="30"/>
      <c r="GD179" s="30"/>
      <c r="GE179" s="30"/>
      <c r="GF179" s="30"/>
      <c r="GG179" s="30"/>
      <c r="GH179" s="30"/>
      <c r="GI179" s="30"/>
      <c r="GJ179" s="30"/>
      <c r="GK179" s="30"/>
      <c r="GL179" s="30"/>
      <c r="GM179" s="30"/>
      <c r="GN179" s="30"/>
      <c r="GO179" s="30"/>
      <c r="GP179" s="30"/>
      <c r="GQ179" s="30"/>
      <c r="GR179" s="30"/>
      <c r="GS179" s="30"/>
      <c r="GT179" s="30"/>
      <c r="GU179" s="30"/>
      <c r="GV179" s="30"/>
      <c r="GW179" s="30"/>
      <c r="GX179" s="30"/>
      <c r="GY179" s="30"/>
      <c r="GZ179" s="30"/>
      <c r="HA179" s="30"/>
      <c r="HB179" s="30"/>
      <c r="HC179" s="30"/>
      <c r="HD179" s="30"/>
      <c r="HE179" s="30"/>
      <c r="HF179" s="30"/>
      <c r="HG179" s="30"/>
      <c r="HH179" s="30"/>
      <c r="HI179" s="30"/>
      <c r="HJ179" s="30"/>
      <c r="HK179" s="30"/>
      <c r="HL179" s="30"/>
      <c r="HM179" s="30"/>
      <c r="HN179" s="30"/>
      <c r="HO179" s="30"/>
      <c r="HP179" s="30"/>
      <c r="HQ179" s="30"/>
      <c r="HR179" s="30"/>
      <c r="HS179" s="30"/>
      <c r="HT179" s="30"/>
      <c r="HU179" s="30"/>
      <c r="HV179" s="30"/>
      <c r="HW179" s="30"/>
      <c r="HX179" s="30"/>
      <c r="HY179" s="30"/>
      <c r="HZ179" s="30"/>
      <c r="IA179" s="30"/>
      <c r="IB179" s="30"/>
      <c r="IC179" s="30"/>
      <c r="ID179" s="30"/>
      <c r="IE179" s="30"/>
      <c r="IF179" s="30"/>
      <c r="IG179" s="30"/>
    </row>
    <row r="180" spans="1:241" s="36" customFormat="1" x14ac:dyDescent="0.25">
      <c r="A180" s="32"/>
      <c r="B180" s="59" t="s">
        <v>316</v>
      </c>
      <c r="C180" s="32"/>
      <c r="D180" s="32"/>
      <c r="E180" s="34">
        <v>1850000</v>
      </c>
      <c r="F180" s="35"/>
      <c r="G180" s="35"/>
      <c r="H180" s="35"/>
      <c r="I180" s="35"/>
      <c r="J180" s="35"/>
      <c r="K180" s="35"/>
      <c r="L180" s="35"/>
      <c r="M180" s="33"/>
      <c r="N180" s="39"/>
      <c r="O180" s="31">
        <f t="shared" si="55"/>
        <v>0</v>
      </c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  <c r="EL180" s="30"/>
      <c r="EM180" s="30"/>
      <c r="EN180" s="30"/>
      <c r="EO180" s="30"/>
      <c r="EP180" s="30"/>
      <c r="EQ180" s="30"/>
      <c r="ER180" s="30"/>
      <c r="ES180" s="30"/>
      <c r="ET180" s="30"/>
      <c r="EU180" s="30"/>
      <c r="EV180" s="30"/>
      <c r="EW180" s="30"/>
      <c r="EX180" s="30"/>
      <c r="EY180" s="30"/>
      <c r="EZ180" s="30"/>
      <c r="FA180" s="30"/>
      <c r="FB180" s="30"/>
      <c r="FC180" s="30"/>
      <c r="FD180" s="30"/>
      <c r="FE180" s="30"/>
      <c r="FF180" s="30"/>
      <c r="FG180" s="30"/>
      <c r="FH180" s="30"/>
      <c r="FI180" s="30"/>
      <c r="FJ180" s="30"/>
      <c r="FK180" s="30"/>
      <c r="FL180" s="30"/>
      <c r="FM180" s="30"/>
      <c r="FN180" s="30"/>
      <c r="FO180" s="30"/>
      <c r="FP180" s="30"/>
      <c r="FQ180" s="30"/>
      <c r="FR180" s="30"/>
      <c r="FS180" s="30"/>
      <c r="FT180" s="30"/>
      <c r="FU180" s="30"/>
      <c r="FV180" s="30"/>
      <c r="FW180" s="30"/>
      <c r="FX180" s="30"/>
      <c r="FY180" s="30"/>
      <c r="FZ180" s="30"/>
      <c r="GA180" s="30"/>
      <c r="GB180" s="30"/>
      <c r="GC180" s="30"/>
      <c r="GD180" s="30"/>
      <c r="GE180" s="30"/>
      <c r="GF180" s="30"/>
      <c r="GG180" s="30"/>
      <c r="GH180" s="30"/>
      <c r="GI180" s="30"/>
      <c r="GJ180" s="30"/>
      <c r="GK180" s="30"/>
      <c r="GL180" s="30"/>
      <c r="GM180" s="30"/>
      <c r="GN180" s="30"/>
      <c r="GO180" s="30"/>
      <c r="GP180" s="30"/>
      <c r="GQ180" s="30"/>
      <c r="GR180" s="30"/>
      <c r="GS180" s="30"/>
      <c r="GT180" s="30"/>
      <c r="GU180" s="30"/>
      <c r="GV180" s="30"/>
      <c r="GW180" s="30"/>
      <c r="GX180" s="30"/>
      <c r="GY180" s="30"/>
      <c r="GZ180" s="30"/>
      <c r="HA180" s="30"/>
      <c r="HB180" s="30"/>
      <c r="HC180" s="30"/>
      <c r="HD180" s="30"/>
      <c r="HE180" s="30"/>
      <c r="HF180" s="30"/>
      <c r="HG180" s="30"/>
      <c r="HH180" s="30"/>
      <c r="HI180" s="30"/>
      <c r="HJ180" s="30"/>
      <c r="HK180" s="30"/>
      <c r="HL180" s="30"/>
      <c r="HM180" s="30"/>
      <c r="HN180" s="30"/>
      <c r="HO180" s="30"/>
      <c r="HP180" s="30"/>
      <c r="HQ180" s="30"/>
      <c r="HR180" s="30"/>
      <c r="HS180" s="30"/>
      <c r="HT180" s="30"/>
      <c r="HU180" s="30"/>
      <c r="HV180" s="30"/>
      <c r="HW180" s="30"/>
      <c r="HX180" s="30"/>
      <c r="HY180" s="30"/>
      <c r="HZ180" s="30"/>
      <c r="IA180" s="30"/>
      <c r="IB180" s="30"/>
      <c r="IC180" s="30"/>
      <c r="ID180" s="30"/>
      <c r="IE180" s="30"/>
      <c r="IF180" s="30"/>
      <c r="IG180" s="30"/>
    </row>
    <row r="181" spans="1:241" s="36" customFormat="1" x14ac:dyDescent="0.25">
      <c r="A181" s="32"/>
      <c r="B181" s="59" t="s">
        <v>317</v>
      </c>
      <c r="C181" s="32"/>
      <c r="D181" s="32"/>
      <c r="E181" s="34">
        <v>15552950</v>
      </c>
      <c r="F181" s="35"/>
      <c r="G181" s="35"/>
      <c r="H181" s="35"/>
      <c r="I181" s="35"/>
      <c r="J181" s="35"/>
      <c r="K181" s="35"/>
      <c r="L181" s="35"/>
      <c r="M181" s="33"/>
      <c r="N181" s="39"/>
      <c r="O181" s="31">
        <f t="shared" si="55"/>
        <v>0</v>
      </c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/>
      <c r="EW181" s="30"/>
      <c r="EX181" s="30"/>
      <c r="EY181" s="30"/>
      <c r="EZ181" s="30"/>
      <c r="FA181" s="30"/>
      <c r="FB181" s="30"/>
      <c r="FC181" s="30"/>
      <c r="FD181" s="30"/>
      <c r="FE181" s="30"/>
      <c r="FF181" s="30"/>
      <c r="FG181" s="30"/>
      <c r="FH181" s="30"/>
      <c r="FI181" s="30"/>
      <c r="FJ181" s="30"/>
      <c r="FK181" s="30"/>
      <c r="FL181" s="30"/>
      <c r="FM181" s="30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  <c r="GA181" s="30"/>
      <c r="GB181" s="30"/>
      <c r="GC181" s="30"/>
      <c r="GD181" s="30"/>
      <c r="GE181" s="30"/>
      <c r="GF181" s="30"/>
      <c r="GG181" s="30"/>
      <c r="GH181" s="30"/>
      <c r="GI181" s="30"/>
      <c r="GJ181" s="30"/>
      <c r="GK181" s="30"/>
      <c r="GL181" s="30"/>
      <c r="GM181" s="30"/>
      <c r="GN181" s="30"/>
      <c r="GO181" s="30"/>
      <c r="GP181" s="30"/>
      <c r="GQ181" s="30"/>
      <c r="GR181" s="30"/>
      <c r="GS181" s="30"/>
      <c r="GT181" s="30"/>
      <c r="GU181" s="30"/>
      <c r="GV181" s="30"/>
      <c r="GW181" s="30"/>
      <c r="GX181" s="30"/>
      <c r="GY181" s="30"/>
      <c r="GZ181" s="30"/>
      <c r="HA181" s="30"/>
      <c r="HB181" s="30"/>
      <c r="HC181" s="30"/>
      <c r="HD181" s="30"/>
      <c r="HE181" s="30"/>
      <c r="HF181" s="30"/>
      <c r="HG181" s="30"/>
      <c r="HH181" s="30"/>
      <c r="HI181" s="30"/>
      <c r="HJ181" s="30"/>
      <c r="HK181" s="30"/>
      <c r="HL181" s="30"/>
      <c r="HM181" s="30"/>
      <c r="HN181" s="30"/>
      <c r="HO181" s="30"/>
      <c r="HP181" s="30"/>
      <c r="HQ181" s="30"/>
      <c r="HR181" s="30"/>
      <c r="HS181" s="30"/>
      <c r="HT181" s="30"/>
      <c r="HU181" s="30"/>
      <c r="HV181" s="30"/>
      <c r="HW181" s="30"/>
      <c r="HX181" s="30"/>
      <c r="HY181" s="30"/>
      <c r="HZ181" s="30"/>
      <c r="IA181" s="30"/>
      <c r="IB181" s="30"/>
      <c r="IC181" s="30"/>
      <c r="ID181" s="30"/>
      <c r="IE181" s="30"/>
      <c r="IF181" s="30"/>
      <c r="IG181" s="30"/>
    </row>
    <row r="182" spans="1:241" s="36" customFormat="1" ht="25.5" x14ac:dyDescent="0.25">
      <c r="A182" s="32"/>
      <c r="B182" s="59" t="s">
        <v>318</v>
      </c>
      <c r="C182" s="32"/>
      <c r="D182" s="32"/>
      <c r="E182" s="34">
        <v>750000</v>
      </c>
      <c r="F182" s="35"/>
      <c r="G182" s="35"/>
      <c r="H182" s="35"/>
      <c r="I182" s="35"/>
      <c r="J182" s="35"/>
      <c r="K182" s="35"/>
      <c r="L182" s="35"/>
      <c r="M182" s="33"/>
      <c r="N182" s="39"/>
      <c r="O182" s="31">
        <f t="shared" si="55"/>
        <v>0</v>
      </c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  <c r="EL182" s="30"/>
      <c r="EM182" s="30"/>
      <c r="EN182" s="30"/>
      <c r="EO182" s="30"/>
      <c r="EP182" s="30"/>
      <c r="EQ182" s="30"/>
      <c r="ER182" s="30"/>
      <c r="ES182" s="30"/>
      <c r="ET182" s="30"/>
      <c r="EU182" s="30"/>
      <c r="EV182" s="30"/>
      <c r="EW182" s="30"/>
      <c r="EX182" s="30"/>
      <c r="EY182" s="30"/>
      <c r="EZ182" s="30"/>
      <c r="FA182" s="30"/>
      <c r="FB182" s="30"/>
      <c r="FC182" s="30"/>
      <c r="FD182" s="30"/>
      <c r="FE182" s="30"/>
      <c r="FF182" s="30"/>
      <c r="FG182" s="30"/>
      <c r="FH182" s="30"/>
      <c r="FI182" s="30"/>
      <c r="FJ182" s="30"/>
      <c r="FK182" s="30"/>
      <c r="FL182" s="30"/>
      <c r="FM182" s="30"/>
      <c r="FN182" s="30"/>
      <c r="FO182" s="30"/>
      <c r="FP182" s="30"/>
      <c r="FQ182" s="30"/>
      <c r="FR182" s="30"/>
      <c r="FS182" s="30"/>
      <c r="FT182" s="30"/>
      <c r="FU182" s="30"/>
      <c r="FV182" s="30"/>
      <c r="FW182" s="30"/>
      <c r="FX182" s="30"/>
      <c r="FY182" s="30"/>
      <c r="FZ182" s="30"/>
      <c r="GA182" s="30"/>
      <c r="GB182" s="30"/>
      <c r="GC182" s="30"/>
      <c r="GD182" s="30"/>
      <c r="GE182" s="30"/>
      <c r="GF182" s="30"/>
      <c r="GG182" s="30"/>
      <c r="GH182" s="30"/>
      <c r="GI182" s="30"/>
      <c r="GJ182" s="30"/>
      <c r="GK182" s="30"/>
      <c r="GL182" s="30"/>
      <c r="GM182" s="30"/>
      <c r="GN182" s="30"/>
      <c r="GO182" s="30"/>
      <c r="GP182" s="30"/>
      <c r="GQ182" s="30"/>
      <c r="GR182" s="30"/>
      <c r="GS182" s="30"/>
      <c r="GT182" s="30"/>
      <c r="GU182" s="30"/>
      <c r="GV182" s="30"/>
      <c r="GW182" s="30"/>
      <c r="GX182" s="30"/>
      <c r="GY182" s="30"/>
      <c r="GZ182" s="30"/>
      <c r="HA182" s="30"/>
      <c r="HB182" s="30"/>
      <c r="HC182" s="30"/>
      <c r="HD182" s="30"/>
      <c r="HE182" s="30"/>
      <c r="HF182" s="30"/>
      <c r="HG182" s="30"/>
      <c r="HH182" s="30"/>
      <c r="HI182" s="30"/>
      <c r="HJ182" s="30"/>
      <c r="HK182" s="30"/>
      <c r="HL182" s="30"/>
      <c r="HM182" s="30"/>
      <c r="HN182" s="30"/>
      <c r="HO182" s="30"/>
      <c r="HP182" s="30"/>
      <c r="HQ182" s="30"/>
      <c r="HR182" s="30"/>
      <c r="HS182" s="30"/>
      <c r="HT182" s="30"/>
      <c r="HU182" s="30"/>
      <c r="HV182" s="30"/>
      <c r="HW182" s="30"/>
      <c r="HX182" s="30"/>
      <c r="HY182" s="30"/>
      <c r="HZ182" s="30"/>
      <c r="IA182" s="30"/>
      <c r="IB182" s="30"/>
      <c r="IC182" s="30"/>
      <c r="ID182" s="30"/>
      <c r="IE182" s="30"/>
      <c r="IF182" s="30"/>
      <c r="IG182" s="30"/>
    </row>
    <row r="183" spans="1:241" s="36" customFormat="1" x14ac:dyDescent="0.25">
      <c r="A183" s="32"/>
      <c r="B183" s="58" t="s">
        <v>319</v>
      </c>
      <c r="C183" s="32"/>
      <c r="D183" s="32"/>
      <c r="E183" s="34">
        <v>2504500</v>
      </c>
      <c r="F183" s="35"/>
      <c r="G183" s="35"/>
      <c r="H183" s="35"/>
      <c r="I183" s="35"/>
      <c r="J183" s="35"/>
      <c r="K183" s="35"/>
      <c r="L183" s="35"/>
      <c r="M183" s="33"/>
      <c r="N183" s="39"/>
      <c r="O183" s="31">
        <f t="shared" si="55"/>
        <v>0</v>
      </c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  <c r="EL183" s="30"/>
      <c r="EM183" s="30"/>
      <c r="EN183" s="30"/>
      <c r="EO183" s="30"/>
      <c r="EP183" s="30"/>
      <c r="EQ183" s="30"/>
      <c r="ER183" s="30"/>
      <c r="ES183" s="30"/>
      <c r="ET183" s="30"/>
      <c r="EU183" s="30"/>
      <c r="EV183" s="30"/>
      <c r="EW183" s="30"/>
      <c r="EX183" s="30"/>
      <c r="EY183" s="30"/>
      <c r="EZ183" s="30"/>
      <c r="FA183" s="30"/>
      <c r="FB183" s="30"/>
      <c r="FC183" s="30"/>
      <c r="FD183" s="30"/>
      <c r="FE183" s="30"/>
      <c r="FF183" s="30"/>
      <c r="FG183" s="30"/>
      <c r="FH183" s="30"/>
      <c r="FI183" s="30"/>
      <c r="FJ183" s="30"/>
      <c r="FK183" s="30"/>
      <c r="FL183" s="30"/>
      <c r="FM183" s="30"/>
      <c r="FN183" s="30"/>
      <c r="FO183" s="30"/>
      <c r="FP183" s="30"/>
      <c r="FQ183" s="30"/>
      <c r="FR183" s="30"/>
      <c r="FS183" s="30"/>
      <c r="FT183" s="30"/>
      <c r="FU183" s="30"/>
      <c r="FV183" s="30"/>
      <c r="FW183" s="30"/>
      <c r="FX183" s="30"/>
      <c r="FY183" s="30"/>
      <c r="FZ183" s="30"/>
      <c r="GA183" s="30"/>
      <c r="GB183" s="30"/>
      <c r="GC183" s="30"/>
      <c r="GD183" s="30"/>
      <c r="GE183" s="30"/>
      <c r="GF183" s="30"/>
      <c r="GG183" s="30"/>
      <c r="GH183" s="30"/>
      <c r="GI183" s="30"/>
      <c r="GJ183" s="30"/>
      <c r="GK183" s="30"/>
      <c r="GL183" s="30"/>
      <c r="GM183" s="30"/>
      <c r="GN183" s="30"/>
      <c r="GO183" s="30"/>
      <c r="GP183" s="30"/>
      <c r="GQ183" s="30"/>
      <c r="GR183" s="30"/>
      <c r="GS183" s="30"/>
      <c r="GT183" s="30"/>
      <c r="GU183" s="30"/>
      <c r="GV183" s="30"/>
      <c r="GW183" s="30"/>
      <c r="GX183" s="30"/>
      <c r="GY183" s="30"/>
      <c r="GZ183" s="30"/>
      <c r="HA183" s="30"/>
      <c r="HB183" s="30"/>
      <c r="HC183" s="30"/>
      <c r="HD183" s="30"/>
      <c r="HE183" s="30"/>
      <c r="HF183" s="30"/>
      <c r="HG183" s="30"/>
      <c r="HH183" s="30"/>
      <c r="HI183" s="30"/>
      <c r="HJ183" s="30"/>
      <c r="HK183" s="30"/>
      <c r="HL183" s="30"/>
      <c r="HM183" s="30"/>
      <c r="HN183" s="30"/>
      <c r="HO183" s="30"/>
      <c r="HP183" s="30"/>
      <c r="HQ183" s="30"/>
      <c r="HR183" s="30"/>
      <c r="HS183" s="30"/>
      <c r="HT183" s="30"/>
      <c r="HU183" s="30"/>
      <c r="HV183" s="30"/>
      <c r="HW183" s="30"/>
      <c r="HX183" s="30"/>
      <c r="HY183" s="30"/>
      <c r="HZ183" s="30"/>
      <c r="IA183" s="30"/>
      <c r="IB183" s="30"/>
      <c r="IC183" s="30"/>
      <c r="ID183" s="30"/>
      <c r="IE183" s="30"/>
      <c r="IF183" s="30"/>
      <c r="IG183" s="30"/>
    </row>
    <row r="184" spans="1:241" s="36" customFormat="1" x14ac:dyDescent="0.25">
      <c r="A184" s="32"/>
      <c r="B184" s="58" t="s">
        <v>320</v>
      </c>
      <c r="C184" s="32"/>
      <c r="D184" s="32"/>
      <c r="E184" s="34"/>
      <c r="F184" s="35"/>
      <c r="G184" s="35"/>
      <c r="H184" s="35"/>
      <c r="I184" s="35"/>
      <c r="J184" s="35"/>
      <c r="K184" s="35"/>
      <c r="L184" s="35"/>
      <c r="M184" s="33"/>
      <c r="N184" s="39"/>
      <c r="O184" s="31">
        <f t="shared" si="55"/>
        <v>0</v>
      </c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  <c r="EL184" s="30"/>
      <c r="EM184" s="30"/>
      <c r="EN184" s="30"/>
      <c r="EO184" s="30"/>
      <c r="EP184" s="30"/>
      <c r="EQ184" s="30"/>
      <c r="ER184" s="30"/>
      <c r="ES184" s="30"/>
      <c r="ET184" s="30"/>
      <c r="EU184" s="30"/>
      <c r="EV184" s="30"/>
      <c r="EW184" s="30"/>
      <c r="EX184" s="30"/>
      <c r="EY184" s="30"/>
      <c r="EZ184" s="30"/>
      <c r="FA184" s="30"/>
      <c r="FB184" s="30"/>
      <c r="FC184" s="30"/>
      <c r="FD184" s="30"/>
      <c r="FE184" s="30"/>
      <c r="FF184" s="30"/>
      <c r="FG184" s="30"/>
      <c r="FH184" s="30"/>
      <c r="FI184" s="30"/>
      <c r="FJ184" s="30"/>
      <c r="FK184" s="30"/>
      <c r="FL184" s="30"/>
      <c r="FM184" s="30"/>
      <c r="FN184" s="30"/>
      <c r="FO184" s="30"/>
      <c r="FP184" s="30"/>
      <c r="FQ184" s="30"/>
      <c r="FR184" s="30"/>
      <c r="FS184" s="30"/>
      <c r="FT184" s="30"/>
      <c r="FU184" s="30"/>
      <c r="FV184" s="30"/>
      <c r="FW184" s="30"/>
      <c r="FX184" s="30"/>
      <c r="FY184" s="30"/>
      <c r="FZ184" s="30"/>
      <c r="GA184" s="30"/>
      <c r="GB184" s="30"/>
      <c r="GC184" s="30"/>
      <c r="GD184" s="30"/>
      <c r="GE184" s="30"/>
      <c r="GF184" s="30"/>
      <c r="GG184" s="30"/>
      <c r="GH184" s="30"/>
      <c r="GI184" s="30"/>
      <c r="GJ184" s="30"/>
      <c r="GK184" s="30"/>
      <c r="GL184" s="30"/>
      <c r="GM184" s="30"/>
      <c r="GN184" s="30"/>
      <c r="GO184" s="30"/>
      <c r="GP184" s="30"/>
      <c r="GQ184" s="30"/>
      <c r="GR184" s="30"/>
      <c r="GS184" s="30"/>
      <c r="GT184" s="30"/>
      <c r="GU184" s="30"/>
      <c r="GV184" s="30"/>
      <c r="GW184" s="30"/>
      <c r="GX184" s="30"/>
      <c r="GY184" s="30"/>
      <c r="GZ184" s="30"/>
      <c r="HA184" s="30"/>
      <c r="HB184" s="30"/>
      <c r="HC184" s="30"/>
      <c r="HD184" s="30"/>
      <c r="HE184" s="30"/>
      <c r="HF184" s="30"/>
      <c r="HG184" s="30"/>
      <c r="HH184" s="30"/>
      <c r="HI184" s="30"/>
      <c r="HJ184" s="30"/>
      <c r="HK184" s="30"/>
      <c r="HL184" s="30"/>
      <c r="HM184" s="30"/>
      <c r="HN184" s="30"/>
      <c r="HO184" s="30"/>
      <c r="HP184" s="30"/>
      <c r="HQ184" s="30"/>
      <c r="HR184" s="30"/>
      <c r="HS184" s="30"/>
      <c r="HT184" s="30"/>
      <c r="HU184" s="30"/>
      <c r="HV184" s="30"/>
      <c r="HW184" s="30"/>
      <c r="HX184" s="30"/>
      <c r="HY184" s="30"/>
      <c r="HZ184" s="30"/>
      <c r="IA184" s="30"/>
      <c r="IB184" s="30"/>
      <c r="IC184" s="30"/>
      <c r="ID184" s="30"/>
      <c r="IE184" s="30"/>
      <c r="IF184" s="30"/>
      <c r="IG184" s="30"/>
    </row>
    <row r="185" spans="1:241" s="36" customFormat="1" x14ac:dyDescent="0.25">
      <c r="A185" s="60"/>
      <c r="B185" s="60"/>
      <c r="C185" s="60"/>
      <c r="D185" s="60"/>
      <c r="E185" s="61"/>
      <c r="F185" s="62"/>
      <c r="G185" s="62"/>
      <c r="H185" s="63"/>
      <c r="I185" s="64"/>
      <c r="J185" s="64"/>
      <c r="K185" s="62"/>
      <c r="L185" s="62"/>
      <c r="M185" s="65"/>
      <c r="N185" s="39"/>
      <c r="O185" s="31">
        <f t="shared" si="55"/>
        <v>0</v>
      </c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  <c r="EL185" s="30"/>
      <c r="EM185" s="30"/>
      <c r="EN185" s="30"/>
      <c r="EO185" s="30"/>
      <c r="EP185" s="30"/>
      <c r="EQ185" s="30"/>
      <c r="ER185" s="30"/>
      <c r="ES185" s="30"/>
      <c r="ET185" s="30"/>
      <c r="EU185" s="30"/>
      <c r="EV185" s="30"/>
      <c r="EW185" s="30"/>
      <c r="EX185" s="30"/>
      <c r="EY185" s="30"/>
      <c r="EZ185" s="30"/>
      <c r="FA185" s="30"/>
      <c r="FB185" s="30"/>
      <c r="FC185" s="30"/>
      <c r="FD185" s="30"/>
      <c r="FE185" s="30"/>
      <c r="FF185" s="30"/>
      <c r="FG185" s="30"/>
      <c r="FH185" s="30"/>
      <c r="FI185" s="30"/>
      <c r="FJ185" s="30"/>
      <c r="FK185" s="30"/>
      <c r="FL185" s="30"/>
      <c r="FM185" s="30"/>
      <c r="FN185" s="30"/>
      <c r="FO185" s="30"/>
      <c r="FP185" s="30"/>
      <c r="FQ185" s="30"/>
      <c r="FR185" s="30"/>
      <c r="FS185" s="30"/>
      <c r="FT185" s="30"/>
      <c r="FU185" s="30"/>
      <c r="FV185" s="30"/>
      <c r="FW185" s="30"/>
      <c r="FX185" s="30"/>
      <c r="FY185" s="30"/>
      <c r="FZ185" s="30"/>
      <c r="GA185" s="30"/>
      <c r="GB185" s="30"/>
      <c r="GC185" s="30"/>
      <c r="GD185" s="30"/>
      <c r="GE185" s="30"/>
      <c r="GF185" s="30"/>
      <c r="GG185" s="30"/>
      <c r="GH185" s="30"/>
      <c r="GI185" s="30"/>
      <c r="GJ185" s="30"/>
      <c r="GK185" s="30"/>
      <c r="GL185" s="30"/>
      <c r="GM185" s="30"/>
      <c r="GN185" s="30"/>
      <c r="GO185" s="30"/>
      <c r="GP185" s="30"/>
      <c r="GQ185" s="30"/>
      <c r="GR185" s="30"/>
      <c r="GS185" s="30"/>
      <c r="GT185" s="30"/>
      <c r="GU185" s="30"/>
      <c r="GV185" s="30"/>
      <c r="GW185" s="30"/>
      <c r="GX185" s="30"/>
      <c r="GY185" s="30"/>
      <c r="GZ185" s="30"/>
      <c r="HA185" s="30"/>
      <c r="HB185" s="30"/>
      <c r="HC185" s="30"/>
      <c r="HD185" s="30"/>
      <c r="HE185" s="30"/>
      <c r="HF185" s="30"/>
      <c r="HG185" s="30"/>
      <c r="HH185" s="30"/>
      <c r="HI185" s="30"/>
      <c r="HJ185" s="30"/>
      <c r="HK185" s="30"/>
      <c r="HL185" s="30"/>
      <c r="HM185" s="30"/>
      <c r="HN185" s="30"/>
      <c r="HO185" s="30"/>
      <c r="HP185" s="30"/>
      <c r="HQ185" s="30"/>
      <c r="HR185" s="30"/>
      <c r="HS185" s="30"/>
      <c r="HT185" s="30"/>
      <c r="HU185" s="30"/>
      <c r="HV185" s="30"/>
      <c r="HW185" s="30"/>
      <c r="HX185" s="30"/>
      <c r="HY185" s="30"/>
      <c r="HZ185" s="30"/>
      <c r="IA185" s="30"/>
      <c r="IB185" s="30"/>
      <c r="IC185" s="30"/>
      <c r="ID185" s="30"/>
      <c r="IE185" s="30"/>
      <c r="IF185" s="30"/>
      <c r="IG185" s="30"/>
    </row>
    <row r="186" spans="1:241" s="36" customFormat="1" x14ac:dyDescent="0.25">
      <c r="A186" s="32" t="s">
        <v>321</v>
      </c>
      <c r="B186" s="32" t="s">
        <v>322</v>
      </c>
      <c r="C186" s="32"/>
      <c r="D186" s="32"/>
      <c r="E186" s="34">
        <f t="shared" ref="E186:L186" si="56">SUM(E187:E188)</f>
        <v>122285000</v>
      </c>
      <c r="F186" s="35">
        <f t="shared" si="56"/>
        <v>87480000</v>
      </c>
      <c r="G186" s="35">
        <f t="shared" si="56"/>
        <v>161759000</v>
      </c>
      <c r="H186" s="35">
        <f t="shared" si="56"/>
        <v>51650000</v>
      </c>
      <c r="I186" s="35">
        <f t="shared" si="56"/>
        <v>117475000</v>
      </c>
      <c r="J186" s="35">
        <f t="shared" si="56"/>
        <v>116300000</v>
      </c>
      <c r="K186" s="35">
        <f t="shared" si="56"/>
        <v>32275000</v>
      </c>
      <c r="L186" s="35">
        <f t="shared" si="56"/>
        <v>32275000</v>
      </c>
      <c r="M186" s="33"/>
      <c r="N186" s="34">
        <f t="shared" ref="N186" si="57">SUM(N187:N188)</f>
        <v>72000000</v>
      </c>
      <c r="O186" s="31">
        <f t="shared" si="55"/>
        <v>20350000</v>
      </c>
    </row>
    <row r="187" spans="1:241" s="36" customFormat="1" x14ac:dyDescent="0.25">
      <c r="A187" s="32"/>
      <c r="B187" s="32" t="s">
        <v>323</v>
      </c>
      <c r="C187" s="32" t="s">
        <v>227</v>
      </c>
      <c r="D187" s="46" t="s">
        <v>324</v>
      </c>
      <c r="E187" s="34">
        <v>15045000</v>
      </c>
      <c r="F187" s="35">
        <v>7725000</v>
      </c>
      <c r="G187" s="35">
        <v>14430000</v>
      </c>
      <c r="H187" s="35">
        <v>15000000</v>
      </c>
      <c r="I187" s="35">
        <v>15000000</v>
      </c>
      <c r="J187" s="35">
        <v>15000000</v>
      </c>
      <c r="K187" s="35"/>
      <c r="L187" s="35"/>
      <c r="M187" s="33" t="s">
        <v>183</v>
      </c>
      <c r="N187" s="34"/>
      <c r="O187" s="31">
        <f t="shared" si="55"/>
        <v>-15000000</v>
      </c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  <c r="EL187" s="30"/>
      <c r="EM187" s="30"/>
      <c r="EN187" s="30"/>
      <c r="EO187" s="30"/>
      <c r="EP187" s="30"/>
      <c r="EQ187" s="30"/>
      <c r="ER187" s="30"/>
      <c r="ES187" s="30"/>
      <c r="ET187" s="30"/>
      <c r="EU187" s="30"/>
      <c r="EV187" s="30"/>
      <c r="EW187" s="30"/>
      <c r="EX187" s="30"/>
      <c r="EY187" s="30"/>
      <c r="EZ187" s="30"/>
      <c r="FA187" s="30"/>
      <c r="FB187" s="30"/>
      <c r="FC187" s="30"/>
      <c r="FD187" s="30"/>
      <c r="FE187" s="30"/>
      <c r="FF187" s="30"/>
      <c r="FG187" s="30"/>
      <c r="FH187" s="30"/>
      <c r="FI187" s="30"/>
      <c r="FJ187" s="30"/>
      <c r="FK187" s="30"/>
      <c r="FL187" s="30"/>
      <c r="FM187" s="30"/>
      <c r="FN187" s="30"/>
      <c r="FO187" s="30"/>
      <c r="FP187" s="30"/>
      <c r="FQ187" s="30"/>
      <c r="FR187" s="30"/>
      <c r="FS187" s="30"/>
      <c r="FT187" s="30"/>
      <c r="FU187" s="30"/>
      <c r="FV187" s="30"/>
      <c r="FW187" s="30"/>
      <c r="FX187" s="30"/>
      <c r="FY187" s="30"/>
      <c r="FZ187" s="30"/>
      <c r="GA187" s="30"/>
      <c r="GB187" s="30"/>
      <c r="GC187" s="30"/>
      <c r="GD187" s="30"/>
      <c r="GE187" s="30"/>
      <c r="GF187" s="30"/>
      <c r="GG187" s="30"/>
      <c r="GH187" s="30"/>
      <c r="GI187" s="30"/>
      <c r="GJ187" s="30"/>
      <c r="GK187" s="30"/>
      <c r="GL187" s="30"/>
      <c r="GM187" s="30"/>
      <c r="GN187" s="30"/>
      <c r="GO187" s="30"/>
      <c r="GP187" s="30"/>
      <c r="GQ187" s="30"/>
      <c r="GR187" s="30"/>
      <c r="GS187" s="30"/>
      <c r="GT187" s="30"/>
      <c r="GU187" s="30"/>
      <c r="GV187" s="30"/>
      <c r="GW187" s="30"/>
      <c r="GX187" s="30"/>
      <c r="GY187" s="30"/>
      <c r="GZ187" s="30"/>
      <c r="HA187" s="30"/>
      <c r="HB187" s="30"/>
      <c r="HC187" s="30"/>
      <c r="HD187" s="30"/>
      <c r="HE187" s="30"/>
      <c r="HF187" s="30"/>
      <c r="HG187" s="30"/>
      <c r="HH187" s="30"/>
      <c r="HI187" s="30"/>
      <c r="HJ187" s="30"/>
      <c r="HK187" s="30"/>
      <c r="HL187" s="30"/>
      <c r="HM187" s="30"/>
      <c r="HN187" s="30"/>
      <c r="HO187" s="30"/>
      <c r="HP187" s="30"/>
      <c r="HQ187" s="30"/>
      <c r="HR187" s="30"/>
      <c r="HS187" s="30"/>
      <c r="HT187" s="30"/>
      <c r="HU187" s="30"/>
      <c r="HV187" s="30"/>
      <c r="HW187" s="30"/>
      <c r="HX187" s="30"/>
      <c r="HY187" s="30"/>
      <c r="HZ187" s="30"/>
      <c r="IA187" s="30"/>
      <c r="IB187" s="30"/>
      <c r="IC187" s="30"/>
      <c r="ID187" s="30"/>
      <c r="IE187" s="30"/>
      <c r="IF187" s="30"/>
      <c r="IG187" s="30"/>
    </row>
    <row r="188" spans="1:241" s="36" customFormat="1" ht="25.5" x14ac:dyDescent="0.25">
      <c r="A188" s="32"/>
      <c r="B188" s="32" t="s">
        <v>325</v>
      </c>
      <c r="C188" s="32" t="s">
        <v>161</v>
      </c>
      <c r="D188" s="46" t="s">
        <v>161</v>
      </c>
      <c r="E188" s="34">
        <v>107240000</v>
      </c>
      <c r="F188" s="35">
        <v>79755000</v>
      </c>
      <c r="G188" s="35">
        <v>147329000</v>
      </c>
      <c r="H188" s="35">
        <v>36650000</v>
      </c>
      <c r="I188" s="35">
        <v>102475000</v>
      </c>
      <c r="J188" s="35">
        <v>101300000</v>
      </c>
      <c r="K188" s="35">
        <v>32275000</v>
      </c>
      <c r="L188" s="35">
        <v>32275000</v>
      </c>
      <c r="M188" s="33" t="s">
        <v>183</v>
      </c>
      <c r="N188" s="34">
        <v>72000000</v>
      </c>
      <c r="O188" s="31">
        <f t="shared" si="55"/>
        <v>35350000</v>
      </c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  <c r="EL188" s="30"/>
      <c r="EM188" s="30"/>
      <c r="EN188" s="30"/>
      <c r="EO188" s="30"/>
      <c r="EP188" s="30"/>
      <c r="EQ188" s="30"/>
      <c r="ER188" s="30"/>
      <c r="ES188" s="30"/>
      <c r="ET188" s="30"/>
      <c r="EU188" s="30"/>
      <c r="EV188" s="30"/>
      <c r="EW188" s="30"/>
      <c r="EX188" s="30"/>
      <c r="EY188" s="30"/>
      <c r="EZ188" s="30"/>
      <c r="FA188" s="30"/>
      <c r="FB188" s="30"/>
      <c r="FC188" s="30"/>
      <c r="FD188" s="30"/>
      <c r="FE188" s="30"/>
      <c r="FF188" s="30"/>
      <c r="FG188" s="30"/>
      <c r="FH188" s="30"/>
      <c r="FI188" s="30"/>
      <c r="FJ188" s="30"/>
      <c r="FK188" s="30"/>
      <c r="FL188" s="30"/>
      <c r="FM188" s="30"/>
      <c r="FN188" s="30"/>
      <c r="FO188" s="30"/>
      <c r="FP188" s="30"/>
      <c r="FQ188" s="30"/>
      <c r="FR188" s="30"/>
      <c r="FS188" s="30"/>
      <c r="FT188" s="30"/>
      <c r="FU188" s="30"/>
      <c r="FV188" s="30"/>
      <c r="FW188" s="30"/>
      <c r="FX188" s="30"/>
      <c r="FY188" s="30"/>
      <c r="FZ188" s="30"/>
      <c r="GA188" s="30"/>
      <c r="GB188" s="30"/>
      <c r="GC188" s="30"/>
      <c r="GD188" s="30"/>
      <c r="GE188" s="30"/>
      <c r="GF188" s="30"/>
      <c r="GG188" s="30"/>
      <c r="GH188" s="30"/>
      <c r="GI188" s="30"/>
      <c r="GJ188" s="30"/>
      <c r="GK188" s="30"/>
      <c r="GL188" s="30"/>
      <c r="GM188" s="30"/>
      <c r="GN188" s="30"/>
      <c r="GO188" s="30"/>
      <c r="GP188" s="30"/>
      <c r="GQ188" s="30"/>
      <c r="GR188" s="30"/>
      <c r="GS188" s="30"/>
      <c r="GT188" s="30"/>
      <c r="GU188" s="30"/>
      <c r="GV188" s="30"/>
      <c r="GW188" s="30"/>
      <c r="GX188" s="30"/>
      <c r="GY188" s="30"/>
      <c r="GZ188" s="30"/>
      <c r="HA188" s="30"/>
      <c r="HB188" s="30"/>
      <c r="HC188" s="30"/>
      <c r="HD188" s="30"/>
      <c r="HE188" s="30"/>
      <c r="HF188" s="30"/>
      <c r="HG188" s="30"/>
      <c r="HH188" s="30"/>
      <c r="HI188" s="30"/>
      <c r="HJ188" s="30"/>
      <c r="HK188" s="30"/>
      <c r="HL188" s="30"/>
      <c r="HM188" s="30"/>
      <c r="HN188" s="30"/>
      <c r="HO188" s="30"/>
      <c r="HP188" s="30"/>
      <c r="HQ188" s="30"/>
      <c r="HR188" s="30"/>
      <c r="HS188" s="30"/>
      <c r="HT188" s="30"/>
      <c r="HU188" s="30"/>
      <c r="HV188" s="30"/>
      <c r="HW188" s="30"/>
      <c r="HX188" s="30"/>
      <c r="HY188" s="30"/>
      <c r="HZ188" s="30"/>
      <c r="IA188" s="30"/>
      <c r="IB188" s="30"/>
      <c r="IC188" s="30"/>
      <c r="ID188" s="30"/>
      <c r="IE188" s="30"/>
      <c r="IF188" s="30"/>
      <c r="IG188" s="30"/>
    </row>
    <row r="189" spans="1:241" s="36" customFormat="1" x14ac:dyDescent="0.25">
      <c r="A189" s="32" t="s">
        <v>326</v>
      </c>
      <c r="B189" s="32" t="s">
        <v>327</v>
      </c>
      <c r="C189" s="32"/>
      <c r="D189" s="32"/>
      <c r="E189" s="34">
        <f t="shared" ref="E189:N189" si="58">E190</f>
        <v>27210000</v>
      </c>
      <c r="F189" s="35">
        <f t="shared" si="58"/>
        <v>36321481</v>
      </c>
      <c r="G189" s="35">
        <f t="shared" si="58"/>
        <v>38260570</v>
      </c>
      <c r="H189" s="35">
        <f t="shared" si="58"/>
        <v>55334000</v>
      </c>
      <c r="I189" s="35">
        <f t="shared" si="58"/>
        <v>57547000</v>
      </c>
      <c r="J189" s="35">
        <f t="shared" si="58"/>
        <v>40241000</v>
      </c>
      <c r="K189" s="35">
        <f t="shared" si="58"/>
        <v>55334000</v>
      </c>
      <c r="L189" s="35">
        <f t="shared" si="58"/>
        <v>55334000</v>
      </c>
      <c r="M189" s="33"/>
      <c r="N189" s="34">
        <f t="shared" si="58"/>
        <v>55334000</v>
      </c>
      <c r="O189" s="31">
        <f t="shared" si="55"/>
        <v>0</v>
      </c>
    </row>
    <row r="190" spans="1:241" s="36" customFormat="1" x14ac:dyDescent="0.25">
      <c r="A190" s="32" t="s">
        <v>328</v>
      </c>
      <c r="B190" s="32" t="s">
        <v>329</v>
      </c>
      <c r="C190" s="32" t="s">
        <v>330</v>
      </c>
      <c r="D190" s="46" t="s">
        <v>130</v>
      </c>
      <c r="E190" s="34">
        <v>27210000</v>
      </c>
      <c r="F190" s="35">
        <v>36321481</v>
      </c>
      <c r="G190" s="35">
        <v>38260570</v>
      </c>
      <c r="H190" s="35">
        <v>55334000</v>
      </c>
      <c r="I190" s="35">
        <v>57547000</v>
      </c>
      <c r="J190" s="35">
        <v>40241000</v>
      </c>
      <c r="K190" s="35">
        <v>55334000</v>
      </c>
      <c r="L190" s="35">
        <v>55334000</v>
      </c>
      <c r="M190" s="33" t="s">
        <v>331</v>
      </c>
      <c r="N190" s="34">
        <v>55334000</v>
      </c>
      <c r="O190" s="31">
        <f t="shared" si="55"/>
        <v>0</v>
      </c>
    </row>
    <row r="191" spans="1:241" s="36" customFormat="1" x14ac:dyDescent="0.25">
      <c r="A191" s="32" t="s">
        <v>332</v>
      </c>
      <c r="B191" s="32" t="s">
        <v>333</v>
      </c>
      <c r="C191" s="32"/>
      <c r="D191" s="32"/>
      <c r="E191" s="34">
        <f t="shared" ref="E191:L191" si="59">E192+E193</f>
        <v>252497900</v>
      </c>
      <c r="F191" s="35">
        <f t="shared" si="59"/>
        <v>197732500</v>
      </c>
      <c r="G191" s="35">
        <f t="shared" si="59"/>
        <v>154926300</v>
      </c>
      <c r="H191" s="35">
        <f t="shared" si="59"/>
        <v>300246000</v>
      </c>
      <c r="I191" s="35">
        <f t="shared" si="59"/>
        <v>290246000</v>
      </c>
      <c r="J191" s="35">
        <f t="shared" si="59"/>
        <v>168440000</v>
      </c>
      <c r="K191" s="35">
        <f t="shared" si="59"/>
        <v>314192000</v>
      </c>
      <c r="L191" s="35">
        <f t="shared" si="59"/>
        <v>314192000</v>
      </c>
      <c r="M191" s="33"/>
      <c r="N191" s="34">
        <f t="shared" ref="N191" si="60">N192+N193</f>
        <v>314192000</v>
      </c>
      <c r="O191" s="31">
        <f t="shared" si="55"/>
        <v>13946000</v>
      </c>
    </row>
    <row r="192" spans="1:241" s="36" customFormat="1" ht="25.5" x14ac:dyDescent="0.25">
      <c r="A192" s="32" t="s">
        <v>334</v>
      </c>
      <c r="B192" s="32" t="s">
        <v>335</v>
      </c>
      <c r="C192" s="32" t="s">
        <v>142</v>
      </c>
      <c r="D192" s="46" t="s">
        <v>142</v>
      </c>
      <c r="E192" s="34">
        <v>18941000</v>
      </c>
      <c r="F192" s="35">
        <v>21343500</v>
      </c>
      <c r="G192" s="35">
        <v>17460800</v>
      </c>
      <c r="H192" s="35">
        <v>25112000</v>
      </c>
      <c r="I192" s="35">
        <v>25112000</v>
      </c>
      <c r="J192" s="35">
        <v>25112000</v>
      </c>
      <c r="K192" s="35">
        <v>25112000</v>
      </c>
      <c r="L192" s="35">
        <v>25112000</v>
      </c>
      <c r="M192" s="33"/>
      <c r="N192" s="34">
        <v>25112000</v>
      </c>
      <c r="O192" s="31">
        <f t="shared" si="55"/>
        <v>0</v>
      </c>
    </row>
    <row r="193" spans="1:241" s="36" customFormat="1" ht="78.599999999999994" customHeight="1" x14ac:dyDescent="0.25">
      <c r="A193" s="32" t="s">
        <v>336</v>
      </c>
      <c r="B193" s="32" t="s">
        <v>337</v>
      </c>
      <c r="C193" s="32" t="s">
        <v>142</v>
      </c>
      <c r="D193" s="46" t="s">
        <v>142</v>
      </c>
      <c r="E193" s="34">
        <v>233556900</v>
      </c>
      <c r="F193" s="35">
        <v>176389000</v>
      </c>
      <c r="G193" s="35">
        <v>137465500</v>
      </c>
      <c r="H193" s="35">
        <v>275134000</v>
      </c>
      <c r="I193" s="35">
        <v>265134000</v>
      </c>
      <c r="J193" s="35">
        <v>143328000</v>
      </c>
      <c r="K193" s="35">
        <v>289080000</v>
      </c>
      <c r="L193" s="35">
        <v>289080000</v>
      </c>
      <c r="M193" s="33" t="s">
        <v>338</v>
      </c>
      <c r="N193" s="34">
        <v>289080000</v>
      </c>
      <c r="O193" s="31">
        <f t="shared" si="55"/>
        <v>13946000</v>
      </c>
    </row>
    <row r="194" spans="1:241" s="36" customFormat="1" x14ac:dyDescent="0.25">
      <c r="A194" s="32" t="s">
        <v>339</v>
      </c>
      <c r="B194" s="32" t="s">
        <v>340</v>
      </c>
      <c r="C194" s="32"/>
      <c r="D194" s="32"/>
      <c r="E194" s="34">
        <f t="shared" ref="E194:N194" si="61">E195</f>
        <v>524138000</v>
      </c>
      <c r="F194" s="35">
        <f t="shared" si="61"/>
        <v>377153000</v>
      </c>
      <c r="G194" s="35">
        <f t="shared" si="61"/>
        <v>356454000</v>
      </c>
      <c r="H194" s="35">
        <f t="shared" si="61"/>
        <v>1120259273</v>
      </c>
      <c r="I194" s="35">
        <f t="shared" si="61"/>
        <v>1120259273</v>
      </c>
      <c r="J194" s="35">
        <f t="shared" si="61"/>
        <v>811773900</v>
      </c>
      <c r="K194" s="35">
        <f t="shared" si="61"/>
        <v>1120260000</v>
      </c>
      <c r="L194" s="35">
        <f t="shared" si="61"/>
        <v>1120260000</v>
      </c>
      <c r="M194" s="33"/>
      <c r="N194" s="34">
        <f t="shared" si="61"/>
        <v>2511425000</v>
      </c>
      <c r="O194" s="31">
        <f t="shared" si="55"/>
        <v>1391165727</v>
      </c>
    </row>
    <row r="195" spans="1:241" s="36" customFormat="1" ht="25.5" x14ac:dyDescent="0.25">
      <c r="A195" s="32" t="s">
        <v>341</v>
      </c>
      <c r="B195" s="32" t="s">
        <v>342</v>
      </c>
      <c r="C195" s="32" t="s">
        <v>142</v>
      </c>
      <c r="D195" s="46" t="s">
        <v>142</v>
      </c>
      <c r="E195" s="34">
        <v>524138000</v>
      </c>
      <c r="F195" s="35">
        <v>377153000</v>
      </c>
      <c r="G195" s="35">
        <v>356454000</v>
      </c>
      <c r="H195" s="35">
        <v>1120259273</v>
      </c>
      <c r="I195" s="35">
        <v>1120259273</v>
      </c>
      <c r="J195" s="35">
        <v>811773900</v>
      </c>
      <c r="K195" s="35">
        <v>1120260000</v>
      </c>
      <c r="L195" s="35">
        <v>1120260000</v>
      </c>
      <c r="M195" s="33" t="s">
        <v>343</v>
      </c>
      <c r="N195" s="34">
        <v>2511425000</v>
      </c>
      <c r="O195" s="31">
        <f t="shared" si="55"/>
        <v>1391165727</v>
      </c>
    </row>
    <row r="196" spans="1:241" s="36" customFormat="1" x14ac:dyDescent="0.25">
      <c r="A196" s="32" t="s">
        <v>344</v>
      </c>
      <c r="B196" s="32" t="s">
        <v>345</v>
      </c>
      <c r="C196" s="32"/>
      <c r="D196" s="32"/>
      <c r="E196" s="34">
        <f t="shared" ref="E196:N196" si="62">E197</f>
        <v>42040000</v>
      </c>
      <c r="F196" s="35">
        <f t="shared" si="62"/>
        <v>35560000</v>
      </c>
      <c r="G196" s="35">
        <f t="shared" si="62"/>
        <v>43120000</v>
      </c>
      <c r="H196" s="35">
        <f t="shared" si="62"/>
        <v>51560000</v>
      </c>
      <c r="I196" s="35">
        <f t="shared" si="62"/>
        <v>52360000</v>
      </c>
      <c r="J196" s="35">
        <f t="shared" si="62"/>
        <v>43220000</v>
      </c>
      <c r="K196" s="35">
        <f t="shared" si="62"/>
        <v>52360000</v>
      </c>
      <c r="L196" s="35">
        <f t="shared" si="62"/>
        <v>52360000</v>
      </c>
      <c r="M196" s="33"/>
      <c r="N196" s="34">
        <f t="shared" si="62"/>
        <v>69480000</v>
      </c>
      <c r="O196" s="31">
        <f t="shared" si="55"/>
        <v>17920000</v>
      </c>
    </row>
    <row r="197" spans="1:241" s="36" customFormat="1" ht="25.5" x14ac:dyDescent="0.25">
      <c r="A197" s="32" t="s">
        <v>346</v>
      </c>
      <c r="B197" s="32" t="s">
        <v>347</v>
      </c>
      <c r="C197" s="32" t="s">
        <v>330</v>
      </c>
      <c r="D197" s="46" t="s">
        <v>230</v>
      </c>
      <c r="E197" s="34">
        <v>42040000</v>
      </c>
      <c r="F197" s="35">
        <v>35560000</v>
      </c>
      <c r="G197" s="35">
        <v>43120000</v>
      </c>
      <c r="H197" s="35">
        <v>51560000</v>
      </c>
      <c r="I197" s="35">
        <v>52360000</v>
      </c>
      <c r="J197" s="35">
        <v>43220000</v>
      </c>
      <c r="K197" s="35">
        <v>52360000</v>
      </c>
      <c r="L197" s="35">
        <v>52360000</v>
      </c>
      <c r="M197" s="33" t="s">
        <v>348</v>
      </c>
      <c r="N197" s="34">
        <v>69480000</v>
      </c>
      <c r="O197" s="31">
        <f t="shared" si="55"/>
        <v>17920000</v>
      </c>
    </row>
    <row r="198" spans="1:241" s="36" customFormat="1" x14ac:dyDescent="0.25">
      <c r="A198" s="32" t="s">
        <v>349</v>
      </c>
      <c r="B198" s="32" t="s">
        <v>350</v>
      </c>
      <c r="C198" s="32"/>
      <c r="D198" s="32"/>
      <c r="E198" s="34">
        <f t="shared" ref="E198:N198" si="63">E199</f>
        <v>1527782000</v>
      </c>
      <c r="F198" s="35">
        <f t="shared" si="63"/>
        <v>940054000</v>
      </c>
      <c r="G198" s="35">
        <f t="shared" si="63"/>
        <v>840971500</v>
      </c>
      <c r="H198" s="35">
        <f t="shared" si="63"/>
        <v>1936500000</v>
      </c>
      <c r="I198" s="35">
        <f t="shared" si="63"/>
        <v>2243262500</v>
      </c>
      <c r="J198" s="35">
        <f t="shared" si="63"/>
        <v>1805610000</v>
      </c>
      <c r="K198" s="35">
        <f t="shared" si="63"/>
        <v>2243262500</v>
      </c>
      <c r="L198" s="35">
        <f t="shared" si="63"/>
        <v>2243262500</v>
      </c>
      <c r="M198" s="33"/>
      <c r="N198" s="34">
        <f t="shared" si="63"/>
        <v>1365670000</v>
      </c>
      <c r="O198" s="31">
        <f t="shared" si="55"/>
        <v>-570830000</v>
      </c>
    </row>
    <row r="199" spans="1:241" s="36" customFormat="1" ht="25.5" x14ac:dyDescent="0.25">
      <c r="A199" s="32" t="s">
        <v>351</v>
      </c>
      <c r="B199" s="32" t="s">
        <v>352</v>
      </c>
      <c r="C199" s="32"/>
      <c r="D199" s="32"/>
      <c r="E199" s="34">
        <f t="shared" ref="E199:L199" si="64">SUM(E200:E204)</f>
        <v>1527782000</v>
      </c>
      <c r="F199" s="35">
        <f t="shared" si="64"/>
        <v>940054000</v>
      </c>
      <c r="G199" s="35">
        <f t="shared" si="64"/>
        <v>840971500</v>
      </c>
      <c r="H199" s="35">
        <f t="shared" si="64"/>
        <v>1936500000</v>
      </c>
      <c r="I199" s="35">
        <f t="shared" si="64"/>
        <v>2243262500</v>
      </c>
      <c r="J199" s="35">
        <f t="shared" si="64"/>
        <v>1805610000</v>
      </c>
      <c r="K199" s="35">
        <f t="shared" si="64"/>
        <v>2243262500</v>
      </c>
      <c r="L199" s="35">
        <f t="shared" si="64"/>
        <v>2243262500</v>
      </c>
      <c r="M199" s="33"/>
      <c r="N199" s="34">
        <f>SUM(N200:N204)</f>
        <v>1365670000</v>
      </c>
      <c r="O199" s="31">
        <f t="shared" si="55"/>
        <v>-570830000</v>
      </c>
    </row>
    <row r="200" spans="1:241" s="36" customFormat="1" x14ac:dyDescent="0.25">
      <c r="A200" s="32"/>
      <c r="B200" s="32" t="s">
        <v>353</v>
      </c>
      <c r="C200" s="32" t="s">
        <v>188</v>
      </c>
      <c r="D200" s="46" t="s">
        <v>186</v>
      </c>
      <c r="E200" s="34">
        <v>4187000</v>
      </c>
      <c r="F200" s="35">
        <v>2236000</v>
      </c>
      <c r="G200" s="35">
        <v>2402500</v>
      </c>
      <c r="H200" s="35">
        <v>14250000</v>
      </c>
      <c r="I200" s="35">
        <v>16565000</v>
      </c>
      <c r="J200" s="35">
        <v>13250000</v>
      </c>
      <c r="K200" s="35">
        <v>16565000</v>
      </c>
      <c r="L200" s="35">
        <v>16565000</v>
      </c>
      <c r="M200" s="33" t="s">
        <v>354</v>
      </c>
      <c r="N200" s="52">
        <v>19920000</v>
      </c>
      <c r="O200" s="31">
        <f t="shared" si="55"/>
        <v>5670000</v>
      </c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  <c r="EL200" s="30"/>
      <c r="EM200" s="30"/>
      <c r="EN200" s="30"/>
      <c r="EO200" s="30"/>
      <c r="EP200" s="30"/>
      <c r="EQ200" s="30"/>
      <c r="ER200" s="30"/>
      <c r="ES200" s="30"/>
      <c r="ET200" s="30"/>
      <c r="EU200" s="30"/>
      <c r="EV200" s="30"/>
      <c r="EW200" s="30"/>
      <c r="EX200" s="30"/>
      <c r="EY200" s="30"/>
      <c r="EZ200" s="30"/>
      <c r="FA200" s="30"/>
      <c r="FB200" s="30"/>
      <c r="FC200" s="30"/>
      <c r="FD200" s="30"/>
      <c r="FE200" s="30"/>
      <c r="FF200" s="30"/>
      <c r="FG200" s="30"/>
      <c r="FH200" s="30"/>
      <c r="FI200" s="30"/>
      <c r="FJ200" s="30"/>
      <c r="FK200" s="30"/>
      <c r="FL200" s="30"/>
      <c r="FM200" s="30"/>
      <c r="FN200" s="30"/>
      <c r="FO200" s="30"/>
      <c r="FP200" s="30"/>
      <c r="FQ200" s="30"/>
      <c r="FR200" s="30"/>
      <c r="FS200" s="30"/>
      <c r="FT200" s="30"/>
      <c r="FU200" s="30"/>
      <c r="FV200" s="30"/>
      <c r="FW200" s="30"/>
      <c r="FX200" s="30"/>
      <c r="FY200" s="30"/>
      <c r="FZ200" s="30"/>
      <c r="GA200" s="30"/>
      <c r="GB200" s="30"/>
      <c r="GC200" s="30"/>
      <c r="GD200" s="30"/>
      <c r="GE200" s="30"/>
      <c r="GF200" s="30"/>
      <c r="GG200" s="30"/>
      <c r="GH200" s="30"/>
      <c r="GI200" s="30"/>
      <c r="GJ200" s="30"/>
      <c r="GK200" s="30"/>
      <c r="GL200" s="30"/>
      <c r="GM200" s="30"/>
      <c r="GN200" s="30"/>
      <c r="GO200" s="30"/>
      <c r="GP200" s="30"/>
      <c r="GQ200" s="30"/>
      <c r="GR200" s="30"/>
      <c r="GS200" s="30"/>
      <c r="GT200" s="30"/>
      <c r="GU200" s="30"/>
      <c r="GV200" s="30"/>
      <c r="GW200" s="30"/>
      <c r="GX200" s="30"/>
      <c r="GY200" s="30"/>
      <c r="GZ200" s="30"/>
      <c r="HA200" s="30"/>
      <c r="HB200" s="30"/>
      <c r="HC200" s="30"/>
      <c r="HD200" s="30"/>
      <c r="HE200" s="30"/>
      <c r="HF200" s="30"/>
      <c r="HG200" s="30"/>
      <c r="HH200" s="30"/>
      <c r="HI200" s="30"/>
      <c r="HJ200" s="30"/>
      <c r="HK200" s="30"/>
      <c r="HL200" s="30"/>
      <c r="HM200" s="30"/>
      <c r="HN200" s="30"/>
      <c r="HO200" s="30"/>
      <c r="HP200" s="30"/>
      <c r="HQ200" s="30"/>
      <c r="HR200" s="30"/>
      <c r="HS200" s="30"/>
      <c r="HT200" s="30"/>
      <c r="HU200" s="30"/>
      <c r="HV200" s="30"/>
      <c r="HW200" s="30"/>
      <c r="HX200" s="30"/>
      <c r="HY200" s="30"/>
      <c r="HZ200" s="30"/>
      <c r="IA200" s="30"/>
      <c r="IB200" s="30"/>
      <c r="IC200" s="30"/>
      <c r="ID200" s="30"/>
      <c r="IE200" s="30"/>
      <c r="IF200" s="30"/>
      <c r="IG200" s="30"/>
    </row>
    <row r="201" spans="1:241" s="36" customFormat="1" x14ac:dyDescent="0.25">
      <c r="A201" s="32"/>
      <c r="B201" s="32" t="s">
        <v>355</v>
      </c>
      <c r="C201" s="32" t="s">
        <v>188</v>
      </c>
      <c r="D201" s="46" t="s">
        <v>182</v>
      </c>
      <c r="E201" s="34">
        <v>547870000</v>
      </c>
      <c r="F201" s="35">
        <v>704775000</v>
      </c>
      <c r="G201" s="35">
        <v>692532000</v>
      </c>
      <c r="H201" s="35">
        <v>808500000</v>
      </c>
      <c r="I201" s="35">
        <v>1007085000</v>
      </c>
      <c r="J201" s="35">
        <v>795595000</v>
      </c>
      <c r="K201" s="35">
        <v>1007085000</v>
      </c>
      <c r="L201" s="35">
        <v>1007085000</v>
      </c>
      <c r="M201" s="33" t="s">
        <v>354</v>
      </c>
      <c r="N201" s="34">
        <v>808500000</v>
      </c>
      <c r="O201" s="31">
        <f t="shared" si="55"/>
        <v>0</v>
      </c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  <c r="EL201" s="30"/>
      <c r="EM201" s="30"/>
      <c r="EN201" s="30"/>
      <c r="EO201" s="30"/>
      <c r="EP201" s="30"/>
      <c r="EQ201" s="30"/>
      <c r="ER201" s="30"/>
      <c r="ES201" s="30"/>
      <c r="ET201" s="30"/>
      <c r="EU201" s="30"/>
      <c r="EV201" s="30"/>
      <c r="EW201" s="30"/>
      <c r="EX201" s="30"/>
      <c r="EY201" s="30"/>
      <c r="EZ201" s="30"/>
      <c r="FA201" s="30"/>
      <c r="FB201" s="30"/>
      <c r="FC201" s="30"/>
      <c r="FD201" s="30"/>
      <c r="FE201" s="30"/>
      <c r="FF201" s="30"/>
      <c r="FG201" s="30"/>
      <c r="FH201" s="30"/>
      <c r="FI201" s="30"/>
      <c r="FJ201" s="30"/>
      <c r="FK201" s="30"/>
      <c r="FL201" s="30"/>
      <c r="FM201" s="30"/>
      <c r="FN201" s="30"/>
      <c r="FO201" s="30"/>
      <c r="FP201" s="30"/>
      <c r="FQ201" s="30"/>
      <c r="FR201" s="30"/>
      <c r="FS201" s="30"/>
      <c r="FT201" s="30"/>
      <c r="FU201" s="30"/>
      <c r="FV201" s="30"/>
      <c r="FW201" s="30"/>
      <c r="FX201" s="30"/>
      <c r="FY201" s="30"/>
      <c r="FZ201" s="30"/>
      <c r="GA201" s="30"/>
      <c r="GB201" s="30"/>
      <c r="GC201" s="30"/>
      <c r="GD201" s="30"/>
      <c r="GE201" s="30"/>
      <c r="GF201" s="30"/>
      <c r="GG201" s="30"/>
      <c r="GH201" s="30"/>
      <c r="GI201" s="30"/>
      <c r="GJ201" s="30"/>
      <c r="GK201" s="30"/>
      <c r="GL201" s="30"/>
      <c r="GM201" s="30"/>
      <c r="GN201" s="30"/>
      <c r="GO201" s="30"/>
      <c r="GP201" s="30"/>
      <c r="GQ201" s="30"/>
      <c r="GR201" s="30"/>
      <c r="GS201" s="30"/>
      <c r="GT201" s="30"/>
      <c r="GU201" s="30"/>
      <c r="GV201" s="30"/>
      <c r="GW201" s="30"/>
      <c r="GX201" s="30"/>
      <c r="GY201" s="30"/>
      <c r="GZ201" s="30"/>
      <c r="HA201" s="30"/>
      <c r="HB201" s="30"/>
      <c r="HC201" s="30"/>
      <c r="HD201" s="30"/>
      <c r="HE201" s="30"/>
      <c r="HF201" s="30"/>
      <c r="HG201" s="30"/>
      <c r="HH201" s="30"/>
      <c r="HI201" s="30"/>
      <c r="HJ201" s="30"/>
      <c r="HK201" s="30"/>
      <c r="HL201" s="30"/>
      <c r="HM201" s="30"/>
      <c r="HN201" s="30"/>
      <c r="HO201" s="30"/>
      <c r="HP201" s="30"/>
      <c r="HQ201" s="30"/>
      <c r="HR201" s="30"/>
      <c r="HS201" s="30"/>
      <c r="HT201" s="30"/>
      <c r="HU201" s="30"/>
      <c r="HV201" s="30"/>
      <c r="HW201" s="30"/>
      <c r="HX201" s="30"/>
      <c r="HY201" s="30"/>
      <c r="HZ201" s="30"/>
      <c r="IA201" s="30"/>
      <c r="IB201" s="30"/>
      <c r="IC201" s="30"/>
      <c r="ID201" s="30"/>
      <c r="IE201" s="30"/>
      <c r="IF201" s="30"/>
      <c r="IG201" s="30"/>
    </row>
    <row r="202" spans="1:241" s="36" customFormat="1" x14ac:dyDescent="0.25">
      <c r="A202" s="32"/>
      <c r="B202" s="32" t="s">
        <v>356</v>
      </c>
      <c r="C202" s="32" t="s">
        <v>188</v>
      </c>
      <c r="D202" s="46" t="s">
        <v>182</v>
      </c>
      <c r="E202" s="34">
        <v>70487000</v>
      </c>
      <c r="F202" s="35">
        <v>88302000</v>
      </c>
      <c r="G202" s="35">
        <v>33365000</v>
      </c>
      <c r="H202" s="35">
        <v>114000000</v>
      </c>
      <c r="I202" s="35">
        <v>117075000</v>
      </c>
      <c r="J202" s="35">
        <v>114735000</v>
      </c>
      <c r="K202" s="35">
        <v>117075000</v>
      </c>
      <c r="L202" s="35">
        <v>117075000</v>
      </c>
      <c r="M202" s="33" t="s">
        <v>354</v>
      </c>
      <c r="N202" s="34">
        <v>114000000</v>
      </c>
      <c r="O202" s="31">
        <f t="shared" ref="O202:O232" si="65">N202-H202</f>
        <v>0</v>
      </c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  <c r="EL202" s="30"/>
      <c r="EM202" s="30"/>
      <c r="EN202" s="30"/>
      <c r="EO202" s="30"/>
      <c r="EP202" s="30"/>
      <c r="EQ202" s="30"/>
      <c r="ER202" s="30"/>
      <c r="ES202" s="30"/>
      <c r="ET202" s="30"/>
      <c r="EU202" s="30"/>
      <c r="EV202" s="30"/>
      <c r="EW202" s="30"/>
      <c r="EX202" s="30"/>
      <c r="EY202" s="30"/>
      <c r="EZ202" s="30"/>
      <c r="FA202" s="30"/>
      <c r="FB202" s="30"/>
      <c r="FC202" s="30"/>
      <c r="FD202" s="30"/>
      <c r="FE202" s="30"/>
      <c r="FF202" s="30"/>
      <c r="FG202" s="30"/>
      <c r="FH202" s="30"/>
      <c r="FI202" s="30"/>
      <c r="FJ202" s="30"/>
      <c r="FK202" s="30"/>
      <c r="FL202" s="30"/>
      <c r="FM202" s="30"/>
      <c r="FN202" s="30"/>
      <c r="FO202" s="30"/>
      <c r="FP202" s="30"/>
      <c r="FQ202" s="30"/>
      <c r="FR202" s="30"/>
      <c r="FS202" s="30"/>
      <c r="FT202" s="30"/>
      <c r="FU202" s="30"/>
      <c r="FV202" s="30"/>
      <c r="FW202" s="30"/>
      <c r="FX202" s="30"/>
      <c r="FY202" s="30"/>
      <c r="FZ202" s="30"/>
      <c r="GA202" s="30"/>
      <c r="GB202" s="30"/>
      <c r="GC202" s="30"/>
      <c r="GD202" s="30"/>
      <c r="GE202" s="30"/>
      <c r="GF202" s="30"/>
      <c r="GG202" s="30"/>
      <c r="GH202" s="30"/>
      <c r="GI202" s="30"/>
      <c r="GJ202" s="30"/>
      <c r="GK202" s="30"/>
      <c r="GL202" s="30"/>
      <c r="GM202" s="30"/>
      <c r="GN202" s="30"/>
      <c r="GO202" s="30"/>
      <c r="GP202" s="30"/>
      <c r="GQ202" s="30"/>
      <c r="GR202" s="30"/>
      <c r="GS202" s="30"/>
      <c r="GT202" s="30"/>
      <c r="GU202" s="30"/>
      <c r="GV202" s="30"/>
      <c r="GW202" s="30"/>
      <c r="GX202" s="30"/>
      <c r="GY202" s="30"/>
      <c r="GZ202" s="30"/>
      <c r="HA202" s="30"/>
      <c r="HB202" s="30"/>
      <c r="HC202" s="30"/>
      <c r="HD202" s="30"/>
      <c r="HE202" s="30"/>
      <c r="HF202" s="30"/>
      <c r="HG202" s="30"/>
      <c r="HH202" s="30"/>
      <c r="HI202" s="30"/>
      <c r="HJ202" s="30"/>
      <c r="HK202" s="30"/>
      <c r="HL202" s="30"/>
      <c r="HM202" s="30"/>
      <c r="HN202" s="30"/>
      <c r="HO202" s="30"/>
      <c r="HP202" s="30"/>
      <c r="HQ202" s="30"/>
      <c r="HR202" s="30"/>
      <c r="HS202" s="30"/>
      <c r="HT202" s="30"/>
      <c r="HU202" s="30"/>
      <c r="HV202" s="30"/>
      <c r="HW202" s="30"/>
      <c r="HX202" s="30"/>
      <c r="HY202" s="30"/>
      <c r="HZ202" s="30"/>
      <c r="IA202" s="30"/>
      <c r="IB202" s="30"/>
      <c r="IC202" s="30"/>
      <c r="ID202" s="30"/>
      <c r="IE202" s="30"/>
      <c r="IF202" s="30"/>
      <c r="IG202" s="30"/>
    </row>
    <row r="203" spans="1:241" s="36" customFormat="1" x14ac:dyDescent="0.25">
      <c r="A203" s="32"/>
      <c r="B203" s="32" t="s">
        <v>357</v>
      </c>
      <c r="C203" s="32" t="s">
        <v>188</v>
      </c>
      <c r="D203" s="46" t="s">
        <v>182</v>
      </c>
      <c r="E203" s="34">
        <v>21193000</v>
      </c>
      <c r="F203" s="35">
        <v>6319000</v>
      </c>
      <c r="G203" s="35">
        <v>10616000</v>
      </c>
      <c r="H203" s="35">
        <v>39250000</v>
      </c>
      <c r="I203" s="35">
        <v>46782500</v>
      </c>
      <c r="J203" s="35">
        <v>37425000</v>
      </c>
      <c r="K203" s="35">
        <v>46782500</v>
      </c>
      <c r="L203" s="35">
        <v>46782500</v>
      </c>
      <c r="M203" s="33" t="s">
        <v>354</v>
      </c>
      <c r="N203" s="34">
        <v>39250000</v>
      </c>
      <c r="O203" s="31">
        <f t="shared" si="65"/>
        <v>0</v>
      </c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  <c r="EL203" s="30"/>
      <c r="EM203" s="30"/>
      <c r="EN203" s="30"/>
      <c r="EO203" s="30"/>
      <c r="EP203" s="30"/>
      <c r="EQ203" s="30"/>
      <c r="ER203" s="30"/>
      <c r="ES203" s="30"/>
      <c r="ET203" s="30"/>
      <c r="EU203" s="30"/>
      <c r="EV203" s="30"/>
      <c r="EW203" s="30"/>
      <c r="EX203" s="30"/>
      <c r="EY203" s="30"/>
      <c r="EZ203" s="30"/>
      <c r="FA203" s="30"/>
      <c r="FB203" s="30"/>
      <c r="FC203" s="30"/>
      <c r="FD203" s="30"/>
      <c r="FE203" s="30"/>
      <c r="FF203" s="30"/>
      <c r="FG203" s="30"/>
      <c r="FH203" s="30"/>
      <c r="FI203" s="30"/>
      <c r="FJ203" s="30"/>
      <c r="FK203" s="30"/>
      <c r="FL203" s="30"/>
      <c r="FM203" s="30"/>
      <c r="FN203" s="30"/>
      <c r="FO203" s="30"/>
      <c r="FP203" s="30"/>
      <c r="FQ203" s="30"/>
      <c r="FR203" s="30"/>
      <c r="FS203" s="30"/>
      <c r="FT203" s="30"/>
      <c r="FU203" s="30"/>
      <c r="FV203" s="30"/>
      <c r="FW203" s="30"/>
      <c r="FX203" s="30"/>
      <c r="FY203" s="30"/>
      <c r="FZ203" s="30"/>
      <c r="GA203" s="30"/>
      <c r="GB203" s="30"/>
      <c r="GC203" s="30"/>
      <c r="GD203" s="30"/>
      <c r="GE203" s="30"/>
      <c r="GF203" s="30"/>
      <c r="GG203" s="30"/>
      <c r="GH203" s="30"/>
      <c r="GI203" s="30"/>
      <c r="GJ203" s="30"/>
      <c r="GK203" s="30"/>
      <c r="GL203" s="30"/>
      <c r="GM203" s="30"/>
      <c r="GN203" s="30"/>
      <c r="GO203" s="30"/>
      <c r="GP203" s="30"/>
      <c r="GQ203" s="30"/>
      <c r="GR203" s="30"/>
      <c r="GS203" s="30"/>
      <c r="GT203" s="30"/>
      <c r="GU203" s="30"/>
      <c r="GV203" s="30"/>
      <c r="GW203" s="30"/>
      <c r="GX203" s="30"/>
      <c r="GY203" s="30"/>
      <c r="GZ203" s="30"/>
      <c r="HA203" s="30"/>
      <c r="HB203" s="30"/>
      <c r="HC203" s="30"/>
      <c r="HD203" s="30"/>
      <c r="HE203" s="30"/>
      <c r="HF203" s="30"/>
      <c r="HG203" s="30"/>
      <c r="HH203" s="30"/>
      <c r="HI203" s="30"/>
      <c r="HJ203" s="30"/>
      <c r="HK203" s="30"/>
      <c r="HL203" s="30"/>
      <c r="HM203" s="30"/>
      <c r="HN203" s="30"/>
      <c r="HO203" s="30"/>
      <c r="HP203" s="30"/>
      <c r="HQ203" s="30"/>
      <c r="HR203" s="30"/>
      <c r="HS203" s="30"/>
      <c r="HT203" s="30"/>
      <c r="HU203" s="30"/>
      <c r="HV203" s="30"/>
      <c r="HW203" s="30"/>
      <c r="HX203" s="30"/>
      <c r="HY203" s="30"/>
      <c r="HZ203" s="30"/>
      <c r="IA203" s="30"/>
      <c r="IB203" s="30"/>
      <c r="IC203" s="30"/>
      <c r="ID203" s="30"/>
      <c r="IE203" s="30"/>
      <c r="IF203" s="30"/>
      <c r="IG203" s="30"/>
    </row>
    <row r="204" spans="1:241" s="36" customFormat="1" ht="25.5" x14ac:dyDescent="0.25">
      <c r="A204" s="32"/>
      <c r="B204" s="32" t="s">
        <v>358</v>
      </c>
      <c r="C204" s="32" t="s">
        <v>188</v>
      </c>
      <c r="D204" s="46" t="s">
        <v>182</v>
      </c>
      <c r="E204" s="34">
        <v>884045000</v>
      </c>
      <c r="F204" s="35">
        <v>138422000</v>
      </c>
      <c r="G204" s="35">
        <v>102056000</v>
      </c>
      <c r="H204" s="35">
        <v>960500000</v>
      </c>
      <c r="I204" s="35">
        <v>1055755000</v>
      </c>
      <c r="J204" s="35">
        <v>844605000</v>
      </c>
      <c r="K204" s="35">
        <v>1055755000</v>
      </c>
      <c r="L204" s="35">
        <v>1055755000</v>
      </c>
      <c r="M204" s="33" t="s">
        <v>354</v>
      </c>
      <c r="N204" s="34">
        <v>384000000</v>
      </c>
      <c r="O204" s="31">
        <f t="shared" si="65"/>
        <v>-576500000</v>
      </c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  <c r="EL204" s="30"/>
      <c r="EM204" s="30"/>
      <c r="EN204" s="30"/>
      <c r="EO204" s="30"/>
      <c r="EP204" s="30"/>
      <c r="EQ204" s="30"/>
      <c r="ER204" s="30"/>
      <c r="ES204" s="30"/>
      <c r="ET204" s="30"/>
      <c r="EU204" s="30"/>
      <c r="EV204" s="30"/>
      <c r="EW204" s="30"/>
      <c r="EX204" s="30"/>
      <c r="EY204" s="30"/>
      <c r="EZ204" s="30"/>
      <c r="FA204" s="30"/>
      <c r="FB204" s="30"/>
      <c r="FC204" s="30"/>
      <c r="FD204" s="30"/>
      <c r="FE204" s="30"/>
      <c r="FF204" s="30"/>
      <c r="FG204" s="30"/>
      <c r="FH204" s="30"/>
      <c r="FI204" s="30"/>
      <c r="FJ204" s="30"/>
      <c r="FK204" s="30"/>
      <c r="FL204" s="30"/>
      <c r="FM204" s="30"/>
      <c r="FN204" s="30"/>
      <c r="FO204" s="30"/>
      <c r="FP204" s="30"/>
      <c r="FQ204" s="30"/>
      <c r="FR204" s="30"/>
      <c r="FS204" s="30"/>
      <c r="FT204" s="30"/>
      <c r="FU204" s="30"/>
      <c r="FV204" s="30"/>
      <c r="FW204" s="30"/>
      <c r="FX204" s="30"/>
      <c r="FY204" s="30"/>
      <c r="FZ204" s="30"/>
      <c r="GA204" s="30"/>
      <c r="GB204" s="30"/>
      <c r="GC204" s="30"/>
      <c r="GD204" s="30"/>
      <c r="GE204" s="30"/>
      <c r="GF204" s="30"/>
      <c r="GG204" s="30"/>
      <c r="GH204" s="30"/>
      <c r="GI204" s="30"/>
      <c r="GJ204" s="30"/>
      <c r="GK204" s="30"/>
      <c r="GL204" s="30"/>
      <c r="GM204" s="30"/>
      <c r="GN204" s="30"/>
      <c r="GO204" s="30"/>
      <c r="GP204" s="30"/>
      <c r="GQ204" s="30"/>
      <c r="GR204" s="30"/>
      <c r="GS204" s="30"/>
      <c r="GT204" s="30"/>
      <c r="GU204" s="30"/>
      <c r="GV204" s="30"/>
      <c r="GW204" s="30"/>
      <c r="GX204" s="30"/>
      <c r="GY204" s="30"/>
      <c r="GZ204" s="30"/>
      <c r="HA204" s="30"/>
      <c r="HB204" s="30"/>
      <c r="HC204" s="30"/>
      <c r="HD204" s="30"/>
      <c r="HE204" s="30"/>
      <c r="HF204" s="30"/>
      <c r="HG204" s="30"/>
      <c r="HH204" s="30"/>
      <c r="HI204" s="30"/>
      <c r="HJ204" s="30"/>
      <c r="HK204" s="30"/>
      <c r="HL204" s="30"/>
      <c r="HM204" s="30"/>
      <c r="HN204" s="30"/>
      <c r="HO204" s="30"/>
      <c r="HP204" s="30"/>
      <c r="HQ204" s="30"/>
      <c r="HR204" s="30"/>
      <c r="HS204" s="30"/>
      <c r="HT204" s="30"/>
      <c r="HU204" s="30"/>
      <c r="HV204" s="30"/>
      <c r="HW204" s="30"/>
      <c r="HX204" s="30"/>
      <c r="HY204" s="30"/>
      <c r="HZ204" s="30"/>
      <c r="IA204" s="30"/>
      <c r="IB204" s="30"/>
      <c r="IC204" s="30"/>
      <c r="ID204" s="30"/>
      <c r="IE204" s="30"/>
      <c r="IF204" s="30"/>
      <c r="IG204" s="30"/>
    </row>
    <row r="205" spans="1:241" s="30" customFormat="1" x14ac:dyDescent="0.25">
      <c r="A205" s="23" t="s">
        <v>359</v>
      </c>
      <c r="B205" s="23" t="s">
        <v>360</v>
      </c>
      <c r="C205" s="23"/>
      <c r="D205" s="23"/>
      <c r="E205" s="25">
        <f t="shared" ref="E205:L205" si="66">E206+E208</f>
        <v>867954000</v>
      </c>
      <c r="F205" s="26">
        <f t="shared" si="66"/>
        <v>1051410000</v>
      </c>
      <c r="G205" s="26">
        <f t="shared" si="66"/>
        <v>919108000</v>
      </c>
      <c r="H205" s="26">
        <f t="shared" si="66"/>
        <v>371538000</v>
      </c>
      <c r="I205" s="26">
        <f t="shared" si="66"/>
        <v>834650000</v>
      </c>
      <c r="J205" s="26">
        <f t="shared" si="66"/>
        <v>834650000</v>
      </c>
      <c r="K205" s="26">
        <f t="shared" si="66"/>
        <v>393813000</v>
      </c>
      <c r="L205" s="26">
        <f t="shared" si="66"/>
        <v>393813000</v>
      </c>
      <c r="M205" s="24"/>
      <c r="N205" s="25">
        <f t="shared" ref="N205" si="67">N206+N208</f>
        <v>393813000</v>
      </c>
      <c r="O205" s="31">
        <f t="shared" si="65"/>
        <v>22275000</v>
      </c>
    </row>
    <row r="206" spans="1:241" s="36" customFormat="1" x14ac:dyDescent="0.25">
      <c r="A206" s="32" t="s">
        <v>361</v>
      </c>
      <c r="B206" s="32" t="s">
        <v>362</v>
      </c>
      <c r="C206" s="32"/>
      <c r="D206" s="32"/>
      <c r="E206" s="34">
        <f t="shared" ref="E206:N206" si="68">E207</f>
        <v>837804000</v>
      </c>
      <c r="F206" s="35">
        <f t="shared" si="68"/>
        <v>1035210000</v>
      </c>
      <c r="G206" s="35">
        <f t="shared" si="68"/>
        <v>907858000</v>
      </c>
      <c r="H206" s="35">
        <f t="shared" si="68"/>
        <v>359163000</v>
      </c>
      <c r="I206" s="35">
        <f t="shared" si="68"/>
        <v>800000000</v>
      </c>
      <c r="J206" s="35">
        <f t="shared" si="68"/>
        <v>800000000</v>
      </c>
      <c r="K206" s="35">
        <f t="shared" si="68"/>
        <v>359163000</v>
      </c>
      <c r="L206" s="35">
        <f t="shared" si="68"/>
        <v>359163000</v>
      </c>
      <c r="M206" s="33"/>
      <c r="N206" s="34">
        <f t="shared" si="68"/>
        <v>359163000</v>
      </c>
      <c r="O206" s="31">
        <f t="shared" si="65"/>
        <v>0</v>
      </c>
    </row>
    <row r="207" spans="1:241" s="36" customFormat="1" ht="25.5" x14ac:dyDescent="0.25">
      <c r="A207" s="32" t="s">
        <v>363</v>
      </c>
      <c r="B207" s="32" t="s">
        <v>364</v>
      </c>
      <c r="C207" s="32" t="s">
        <v>161</v>
      </c>
      <c r="D207" s="46" t="s">
        <v>161</v>
      </c>
      <c r="E207" s="34">
        <v>837804000</v>
      </c>
      <c r="F207" s="35">
        <v>1035210000</v>
      </c>
      <c r="G207" s="35">
        <v>907858000</v>
      </c>
      <c r="H207" s="35">
        <v>359163000</v>
      </c>
      <c r="I207" s="35">
        <v>800000000</v>
      </c>
      <c r="J207" s="35">
        <v>800000000</v>
      </c>
      <c r="K207" s="35">
        <v>359163000</v>
      </c>
      <c r="L207" s="35">
        <v>359163000</v>
      </c>
      <c r="M207" s="33" t="s">
        <v>365</v>
      </c>
      <c r="N207" s="34">
        <v>359163000</v>
      </c>
      <c r="O207" s="31">
        <f t="shared" si="65"/>
        <v>0</v>
      </c>
    </row>
    <row r="208" spans="1:241" s="36" customFormat="1" ht="25.5" x14ac:dyDescent="0.25">
      <c r="A208" s="32" t="s">
        <v>366</v>
      </c>
      <c r="B208" s="32" t="s">
        <v>367</v>
      </c>
      <c r="C208" s="32"/>
      <c r="D208" s="32"/>
      <c r="E208" s="34">
        <f t="shared" ref="E208:N208" si="69">E209</f>
        <v>30150000</v>
      </c>
      <c r="F208" s="35">
        <f t="shared" si="69"/>
        <v>16200000</v>
      </c>
      <c r="G208" s="35">
        <f t="shared" si="69"/>
        <v>11250000</v>
      </c>
      <c r="H208" s="35">
        <f t="shared" si="69"/>
        <v>12375000</v>
      </c>
      <c r="I208" s="35">
        <f t="shared" si="69"/>
        <v>34650000</v>
      </c>
      <c r="J208" s="35">
        <f t="shared" si="69"/>
        <v>34650000</v>
      </c>
      <c r="K208" s="35">
        <f t="shared" si="69"/>
        <v>34650000</v>
      </c>
      <c r="L208" s="35">
        <f t="shared" si="69"/>
        <v>34650000</v>
      </c>
      <c r="M208" s="33"/>
      <c r="N208" s="34">
        <f t="shared" si="69"/>
        <v>34650000</v>
      </c>
      <c r="O208" s="31">
        <f t="shared" si="65"/>
        <v>22275000</v>
      </c>
    </row>
    <row r="209" spans="1:241" s="36" customFormat="1" ht="25.5" x14ac:dyDescent="0.25">
      <c r="A209" s="32" t="s">
        <v>368</v>
      </c>
      <c r="B209" s="32" t="s">
        <v>369</v>
      </c>
      <c r="C209" s="32" t="s">
        <v>142</v>
      </c>
      <c r="D209" s="46" t="s">
        <v>142</v>
      </c>
      <c r="E209" s="34">
        <v>30150000</v>
      </c>
      <c r="F209" s="35">
        <v>16200000</v>
      </c>
      <c r="G209" s="35">
        <v>11250000</v>
      </c>
      <c r="H209" s="35">
        <v>12375000</v>
      </c>
      <c r="I209" s="35">
        <v>34650000</v>
      </c>
      <c r="J209" s="35">
        <v>34650000</v>
      </c>
      <c r="K209" s="35">
        <v>34650000</v>
      </c>
      <c r="L209" s="35">
        <v>34650000</v>
      </c>
      <c r="M209" s="33" t="s">
        <v>370</v>
      </c>
      <c r="N209" s="34">
        <v>34650000</v>
      </c>
      <c r="O209" s="31">
        <f t="shared" si="65"/>
        <v>22275000</v>
      </c>
    </row>
    <row r="210" spans="1:241" s="36" customFormat="1" ht="25.5" x14ac:dyDescent="0.25">
      <c r="A210" s="23" t="s">
        <v>371</v>
      </c>
      <c r="B210" s="23" t="s">
        <v>372</v>
      </c>
      <c r="C210" s="23"/>
      <c r="D210" s="23"/>
      <c r="E210" s="25">
        <f t="shared" ref="E210:N210" si="70">E211</f>
        <v>13686362533</v>
      </c>
      <c r="F210" s="26">
        <f t="shared" si="70"/>
        <v>14953292871</v>
      </c>
      <c r="G210" s="26">
        <f t="shared" si="70"/>
        <v>14213920409</v>
      </c>
      <c r="H210" s="26">
        <f t="shared" si="70"/>
        <v>18403312986</v>
      </c>
      <c r="I210" s="26">
        <f t="shared" si="70"/>
        <v>17151090433</v>
      </c>
      <c r="J210" s="26">
        <f t="shared" si="70"/>
        <v>10835697525</v>
      </c>
      <c r="K210" s="26">
        <f t="shared" si="70"/>
        <v>15098639479</v>
      </c>
      <c r="L210" s="26">
        <f t="shared" si="70"/>
        <v>15098639479</v>
      </c>
      <c r="M210" s="24"/>
      <c r="N210" s="25">
        <f t="shared" si="70"/>
        <v>14195949492</v>
      </c>
      <c r="O210" s="31">
        <f t="shared" si="65"/>
        <v>-4207363494</v>
      </c>
    </row>
    <row r="211" spans="1:241" s="36" customFormat="1" ht="38.25" x14ac:dyDescent="0.25">
      <c r="A211" s="32" t="s">
        <v>373</v>
      </c>
      <c r="B211" s="32" t="s">
        <v>374</v>
      </c>
      <c r="C211" s="32"/>
      <c r="D211" s="32"/>
      <c r="E211" s="34">
        <f t="shared" ref="E211:L211" si="71">E212+E218+E223</f>
        <v>13686362533</v>
      </c>
      <c r="F211" s="35">
        <f t="shared" si="71"/>
        <v>14953292871</v>
      </c>
      <c r="G211" s="35">
        <f t="shared" si="71"/>
        <v>14213920409</v>
      </c>
      <c r="H211" s="35">
        <f t="shared" si="71"/>
        <v>18403312986</v>
      </c>
      <c r="I211" s="35">
        <f t="shared" si="71"/>
        <v>17151090433</v>
      </c>
      <c r="J211" s="35">
        <f t="shared" si="71"/>
        <v>10835697525</v>
      </c>
      <c r="K211" s="35">
        <f t="shared" si="71"/>
        <v>15098639479</v>
      </c>
      <c r="L211" s="35">
        <f t="shared" si="71"/>
        <v>15098639479</v>
      </c>
      <c r="M211" s="33"/>
      <c r="N211" s="34">
        <f t="shared" ref="N211" si="72">N212+N218+N223</f>
        <v>14195949492</v>
      </c>
      <c r="O211" s="31">
        <f t="shared" si="65"/>
        <v>-4207363494</v>
      </c>
    </row>
    <row r="212" spans="1:241" s="36" customFormat="1" ht="63.75" x14ac:dyDescent="0.25">
      <c r="A212" s="32" t="s">
        <v>375</v>
      </c>
      <c r="B212" s="32" t="s">
        <v>376</v>
      </c>
      <c r="C212" s="32"/>
      <c r="D212" s="32"/>
      <c r="E212" s="34">
        <f t="shared" ref="E212:N212" si="73">E213</f>
        <v>11651555817</v>
      </c>
      <c r="F212" s="35">
        <f t="shared" si="73"/>
        <v>12929788946</v>
      </c>
      <c r="G212" s="35">
        <f t="shared" si="73"/>
        <v>12129508361</v>
      </c>
      <c r="H212" s="35">
        <f t="shared" si="73"/>
        <v>15433223847</v>
      </c>
      <c r="I212" s="35">
        <f t="shared" si="73"/>
        <v>14083543916</v>
      </c>
      <c r="J212" s="35">
        <f t="shared" si="73"/>
        <v>8282712103</v>
      </c>
      <c r="K212" s="35">
        <f t="shared" si="73"/>
        <v>12487818300</v>
      </c>
      <c r="L212" s="35">
        <f t="shared" si="73"/>
        <v>12487818300</v>
      </c>
      <c r="M212" s="33"/>
      <c r="N212" s="34">
        <f t="shared" si="73"/>
        <v>11716686838</v>
      </c>
      <c r="O212" s="31">
        <f t="shared" si="65"/>
        <v>-3716537009</v>
      </c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  <c r="EL212" s="30"/>
      <c r="EM212" s="30"/>
      <c r="EN212" s="30"/>
      <c r="EO212" s="30"/>
      <c r="EP212" s="30"/>
      <c r="EQ212" s="30"/>
      <c r="ER212" s="30"/>
      <c r="ES212" s="30"/>
      <c r="ET212" s="30"/>
      <c r="EU212" s="30"/>
      <c r="EV212" s="30"/>
      <c r="EW212" s="30"/>
      <c r="EX212" s="30"/>
      <c r="EY212" s="30"/>
      <c r="EZ212" s="30"/>
      <c r="FA212" s="30"/>
      <c r="FB212" s="30"/>
      <c r="FC212" s="30"/>
      <c r="FD212" s="30"/>
      <c r="FE212" s="30"/>
      <c r="FF212" s="30"/>
      <c r="FG212" s="30"/>
      <c r="FH212" s="30"/>
      <c r="FI212" s="30"/>
      <c r="FJ212" s="30"/>
      <c r="FK212" s="30"/>
      <c r="FL212" s="30"/>
      <c r="FM212" s="30"/>
      <c r="FN212" s="30"/>
      <c r="FO212" s="30"/>
      <c r="FP212" s="30"/>
      <c r="FQ212" s="30"/>
      <c r="FR212" s="30"/>
      <c r="FS212" s="30"/>
      <c r="FT212" s="30"/>
      <c r="FU212" s="30"/>
      <c r="FV212" s="30"/>
      <c r="FW212" s="30"/>
      <c r="FX212" s="30"/>
      <c r="FY212" s="30"/>
      <c r="FZ212" s="30"/>
      <c r="GA212" s="30"/>
      <c r="GB212" s="30"/>
      <c r="GC212" s="30"/>
      <c r="GD212" s="30"/>
      <c r="GE212" s="30"/>
      <c r="GF212" s="30"/>
      <c r="GG212" s="30"/>
      <c r="GH212" s="30"/>
      <c r="GI212" s="30"/>
      <c r="GJ212" s="30"/>
      <c r="GK212" s="30"/>
      <c r="GL212" s="30"/>
      <c r="GM212" s="30"/>
      <c r="GN212" s="30"/>
      <c r="GO212" s="30"/>
      <c r="GP212" s="30"/>
      <c r="GQ212" s="30"/>
      <c r="GR212" s="30"/>
      <c r="GS212" s="30"/>
      <c r="GT212" s="30"/>
      <c r="GU212" s="30"/>
      <c r="GV212" s="30"/>
      <c r="GW212" s="30"/>
      <c r="GX212" s="30"/>
      <c r="GY212" s="30"/>
      <c r="GZ212" s="30"/>
      <c r="HA212" s="30"/>
      <c r="HB212" s="30"/>
      <c r="HC212" s="30"/>
      <c r="HD212" s="30"/>
      <c r="HE212" s="30"/>
      <c r="HF212" s="30"/>
      <c r="HG212" s="30"/>
      <c r="HH212" s="30"/>
      <c r="HI212" s="30"/>
      <c r="HJ212" s="30"/>
      <c r="HK212" s="30"/>
      <c r="HL212" s="30"/>
      <c r="HM212" s="30"/>
      <c r="HN212" s="30"/>
      <c r="HO212" s="30"/>
      <c r="HP212" s="30"/>
      <c r="HQ212" s="30"/>
      <c r="HR212" s="30"/>
      <c r="HS212" s="30"/>
      <c r="HT212" s="30"/>
      <c r="HU212" s="30"/>
      <c r="HV212" s="30"/>
      <c r="HW212" s="30"/>
      <c r="HX212" s="30"/>
      <c r="HY212" s="30"/>
      <c r="HZ212" s="30"/>
      <c r="IA212" s="30"/>
      <c r="IB212" s="30"/>
      <c r="IC212" s="30"/>
      <c r="ID212" s="30"/>
      <c r="IE212" s="30"/>
      <c r="IF212" s="30"/>
      <c r="IG212" s="30"/>
    </row>
    <row r="213" spans="1:241" s="36" customFormat="1" ht="51" x14ac:dyDescent="0.25">
      <c r="A213" s="32" t="s">
        <v>377</v>
      </c>
      <c r="B213" s="32" t="s">
        <v>378</v>
      </c>
      <c r="C213" s="32"/>
      <c r="D213" s="32"/>
      <c r="E213" s="34">
        <f t="shared" ref="E213:G213" si="74">SUM(E214:E217)</f>
        <v>11651555817</v>
      </c>
      <c r="F213" s="35">
        <f t="shared" si="74"/>
        <v>12929788946</v>
      </c>
      <c r="G213" s="35">
        <f t="shared" si="74"/>
        <v>12129508361</v>
      </c>
      <c r="H213" s="35">
        <f t="shared" ref="H213:L213" si="75">SUM(H214:H217)</f>
        <v>15433223847</v>
      </c>
      <c r="I213" s="35">
        <f t="shared" si="75"/>
        <v>14083543916</v>
      </c>
      <c r="J213" s="35">
        <f t="shared" si="75"/>
        <v>8282712103</v>
      </c>
      <c r="K213" s="35">
        <f t="shared" si="75"/>
        <v>12487818300</v>
      </c>
      <c r="L213" s="35">
        <f t="shared" si="75"/>
        <v>12487818300</v>
      </c>
      <c r="M213" s="33"/>
      <c r="N213" s="34">
        <f t="shared" ref="N213" si="76">SUM(N214:N217)</f>
        <v>11716686838</v>
      </c>
      <c r="O213" s="31">
        <f t="shared" si="65"/>
        <v>-3716537009</v>
      </c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  <c r="EL213" s="30"/>
      <c r="EM213" s="30"/>
      <c r="EN213" s="30"/>
      <c r="EO213" s="30"/>
      <c r="EP213" s="30"/>
      <c r="EQ213" s="30"/>
      <c r="ER213" s="30"/>
      <c r="ES213" s="30"/>
      <c r="ET213" s="30"/>
      <c r="EU213" s="30"/>
      <c r="EV213" s="30"/>
      <c r="EW213" s="30"/>
      <c r="EX213" s="30"/>
      <c r="EY213" s="30"/>
      <c r="EZ213" s="30"/>
      <c r="FA213" s="30"/>
      <c r="FB213" s="30"/>
      <c r="FC213" s="30"/>
      <c r="FD213" s="30"/>
      <c r="FE213" s="30"/>
      <c r="FF213" s="30"/>
      <c r="FG213" s="30"/>
      <c r="FH213" s="30"/>
      <c r="FI213" s="30"/>
      <c r="FJ213" s="30"/>
      <c r="FK213" s="30"/>
      <c r="FL213" s="30"/>
      <c r="FM213" s="30"/>
      <c r="FN213" s="30"/>
      <c r="FO213" s="30"/>
      <c r="FP213" s="30"/>
      <c r="FQ213" s="30"/>
      <c r="FR213" s="30"/>
      <c r="FS213" s="30"/>
      <c r="FT213" s="30"/>
      <c r="FU213" s="30"/>
      <c r="FV213" s="30"/>
      <c r="FW213" s="30"/>
      <c r="FX213" s="30"/>
      <c r="FY213" s="30"/>
      <c r="FZ213" s="30"/>
      <c r="GA213" s="30"/>
      <c r="GB213" s="30"/>
      <c r="GC213" s="30"/>
      <c r="GD213" s="30"/>
      <c r="GE213" s="30"/>
      <c r="GF213" s="30"/>
      <c r="GG213" s="30"/>
      <c r="GH213" s="30"/>
      <c r="GI213" s="30"/>
      <c r="GJ213" s="30"/>
      <c r="GK213" s="30"/>
      <c r="GL213" s="30"/>
      <c r="GM213" s="30"/>
      <c r="GN213" s="30"/>
      <c r="GO213" s="30"/>
      <c r="GP213" s="30"/>
      <c r="GQ213" s="30"/>
      <c r="GR213" s="30"/>
      <c r="GS213" s="30"/>
      <c r="GT213" s="30"/>
      <c r="GU213" s="30"/>
      <c r="GV213" s="30"/>
      <c r="GW213" s="30"/>
      <c r="GX213" s="30"/>
      <c r="GY213" s="30"/>
      <c r="GZ213" s="30"/>
      <c r="HA213" s="30"/>
      <c r="HB213" s="30"/>
      <c r="HC213" s="30"/>
      <c r="HD213" s="30"/>
      <c r="HE213" s="30"/>
      <c r="HF213" s="30"/>
      <c r="HG213" s="30"/>
      <c r="HH213" s="30"/>
      <c r="HI213" s="30"/>
      <c r="HJ213" s="30"/>
      <c r="HK213" s="30"/>
      <c r="HL213" s="30"/>
      <c r="HM213" s="30"/>
      <c r="HN213" s="30"/>
      <c r="HO213" s="30"/>
      <c r="HP213" s="30"/>
      <c r="HQ213" s="30"/>
      <c r="HR213" s="30"/>
      <c r="HS213" s="30"/>
      <c r="HT213" s="30"/>
      <c r="HU213" s="30"/>
      <c r="HV213" s="30"/>
      <c r="HW213" s="30"/>
      <c r="HX213" s="30"/>
      <c r="HY213" s="30"/>
      <c r="HZ213" s="30"/>
      <c r="IA213" s="30"/>
      <c r="IB213" s="30"/>
      <c r="IC213" s="30"/>
      <c r="ID213" s="30"/>
      <c r="IE213" s="30"/>
      <c r="IF213" s="30"/>
      <c r="IG213" s="30"/>
    </row>
    <row r="214" spans="1:241" s="36" customFormat="1" ht="25.5" x14ac:dyDescent="0.25">
      <c r="A214" s="32"/>
      <c r="B214" s="32" t="s">
        <v>379</v>
      </c>
      <c r="C214" s="32" t="s">
        <v>37</v>
      </c>
      <c r="D214" s="46" t="s">
        <v>38</v>
      </c>
      <c r="E214" s="38">
        <v>1803190394</v>
      </c>
      <c r="F214" s="35">
        <v>2176861117</v>
      </c>
      <c r="G214" s="35">
        <v>1371446147</v>
      </c>
      <c r="H214" s="53">
        <v>1988057277</v>
      </c>
      <c r="I214" s="35">
        <v>2087460141</v>
      </c>
      <c r="J214" s="35">
        <v>1530804103</v>
      </c>
      <c r="K214" s="35">
        <v>1706568300</v>
      </c>
      <c r="L214" s="35">
        <v>1706568300</v>
      </c>
      <c r="M214" s="33" t="s">
        <v>380</v>
      </c>
      <c r="N214" s="34"/>
      <c r="O214" s="31">
        <f t="shared" si="65"/>
        <v>-1988057277</v>
      </c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  <c r="EL214" s="30"/>
      <c r="EM214" s="30"/>
      <c r="EN214" s="30"/>
      <c r="EO214" s="30"/>
      <c r="EP214" s="30"/>
      <c r="EQ214" s="30"/>
      <c r="ER214" s="30"/>
      <c r="ES214" s="30"/>
      <c r="ET214" s="30"/>
      <c r="EU214" s="30"/>
      <c r="EV214" s="30"/>
      <c r="EW214" s="30"/>
      <c r="EX214" s="30"/>
      <c r="EY214" s="30"/>
      <c r="EZ214" s="30"/>
      <c r="FA214" s="30"/>
      <c r="FB214" s="30"/>
      <c r="FC214" s="30"/>
      <c r="FD214" s="30"/>
      <c r="FE214" s="30"/>
      <c r="FF214" s="30"/>
      <c r="FG214" s="30"/>
      <c r="FH214" s="30"/>
      <c r="FI214" s="30"/>
      <c r="FJ214" s="30"/>
      <c r="FK214" s="30"/>
      <c r="FL214" s="30"/>
      <c r="FM214" s="30"/>
      <c r="FN214" s="30"/>
      <c r="FO214" s="30"/>
      <c r="FP214" s="30"/>
      <c r="FQ214" s="30"/>
      <c r="FR214" s="30"/>
      <c r="FS214" s="30"/>
      <c r="FT214" s="30"/>
      <c r="FU214" s="30"/>
      <c r="FV214" s="30"/>
      <c r="FW214" s="30"/>
      <c r="FX214" s="30"/>
      <c r="FY214" s="30"/>
      <c r="FZ214" s="30"/>
      <c r="GA214" s="30"/>
      <c r="GB214" s="30"/>
      <c r="GC214" s="30"/>
      <c r="GD214" s="30"/>
      <c r="GE214" s="30"/>
      <c r="GF214" s="30"/>
      <c r="GG214" s="30"/>
      <c r="GH214" s="30"/>
      <c r="GI214" s="30"/>
      <c r="GJ214" s="30"/>
      <c r="GK214" s="30"/>
      <c r="GL214" s="30"/>
      <c r="GM214" s="30"/>
      <c r="GN214" s="30"/>
      <c r="GO214" s="30"/>
      <c r="GP214" s="30"/>
      <c r="GQ214" s="30"/>
      <c r="GR214" s="30"/>
      <c r="GS214" s="30"/>
      <c r="GT214" s="30"/>
      <c r="GU214" s="30"/>
      <c r="GV214" s="30"/>
      <c r="GW214" s="30"/>
      <c r="GX214" s="30"/>
      <c r="GY214" s="30"/>
      <c r="GZ214" s="30"/>
      <c r="HA214" s="30"/>
      <c r="HB214" s="30"/>
      <c r="HC214" s="30"/>
      <c r="HD214" s="30"/>
      <c r="HE214" s="30"/>
      <c r="HF214" s="30"/>
      <c r="HG214" s="30"/>
      <c r="HH214" s="30"/>
      <c r="HI214" s="30"/>
      <c r="HJ214" s="30"/>
      <c r="HK214" s="30"/>
      <c r="HL214" s="30"/>
      <c r="HM214" s="30"/>
      <c r="HN214" s="30"/>
      <c r="HO214" s="30"/>
      <c r="HP214" s="30"/>
      <c r="HQ214" s="30"/>
      <c r="HR214" s="30"/>
      <c r="HS214" s="30"/>
      <c r="HT214" s="30"/>
      <c r="HU214" s="30"/>
      <c r="HV214" s="30"/>
      <c r="HW214" s="30"/>
      <c r="HX214" s="30"/>
      <c r="HY214" s="30"/>
      <c r="HZ214" s="30"/>
      <c r="IA214" s="30"/>
      <c r="IB214" s="30"/>
      <c r="IC214" s="30"/>
      <c r="ID214" s="30"/>
      <c r="IE214" s="30"/>
      <c r="IF214" s="30"/>
      <c r="IG214" s="30"/>
    </row>
    <row r="215" spans="1:241" s="36" customFormat="1" ht="52.5" customHeight="1" x14ac:dyDescent="0.25">
      <c r="A215" s="32"/>
      <c r="B215" s="32" t="s">
        <v>381</v>
      </c>
      <c r="C215" s="32" t="s">
        <v>37</v>
      </c>
      <c r="D215" s="46" t="s">
        <v>38</v>
      </c>
      <c r="E215" s="38">
        <v>9848365423</v>
      </c>
      <c r="F215" s="35">
        <v>10752927829</v>
      </c>
      <c r="G215" s="35">
        <v>10758062214</v>
      </c>
      <c r="H215" s="35">
        <f>7656983782+3101078432</f>
        <v>10758062214</v>
      </c>
      <c r="I215" s="35">
        <v>8102289600</v>
      </c>
      <c r="J215" s="35">
        <v>6751908000</v>
      </c>
      <c r="K215" s="35">
        <v>10781250000</v>
      </c>
      <c r="L215" s="35">
        <v>10781250000</v>
      </c>
      <c r="M215" s="33" t="s">
        <v>382</v>
      </c>
      <c r="N215" s="34">
        <v>11693906250</v>
      </c>
      <c r="O215" s="31">
        <f t="shared" si="65"/>
        <v>935844036</v>
      </c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  <c r="EL215" s="30"/>
      <c r="EM215" s="30"/>
      <c r="EN215" s="30"/>
      <c r="EO215" s="30"/>
      <c r="EP215" s="30"/>
      <c r="EQ215" s="30"/>
      <c r="ER215" s="30"/>
      <c r="ES215" s="30"/>
      <c r="ET215" s="30"/>
      <c r="EU215" s="30"/>
      <c r="EV215" s="30"/>
      <c r="EW215" s="30"/>
      <c r="EX215" s="30"/>
      <c r="EY215" s="30"/>
      <c r="EZ215" s="30"/>
      <c r="FA215" s="30"/>
      <c r="FB215" s="30"/>
      <c r="FC215" s="30"/>
      <c r="FD215" s="30"/>
      <c r="FE215" s="30"/>
      <c r="FF215" s="30"/>
      <c r="FG215" s="30"/>
      <c r="FH215" s="30"/>
      <c r="FI215" s="30"/>
      <c r="FJ215" s="30"/>
      <c r="FK215" s="30"/>
      <c r="FL215" s="30"/>
      <c r="FM215" s="30"/>
      <c r="FN215" s="30"/>
      <c r="FO215" s="30"/>
      <c r="FP215" s="30"/>
      <c r="FQ215" s="30"/>
      <c r="FR215" s="30"/>
      <c r="FS215" s="30"/>
      <c r="FT215" s="30"/>
      <c r="FU215" s="30"/>
      <c r="FV215" s="30"/>
      <c r="FW215" s="30"/>
      <c r="FX215" s="30"/>
      <c r="FY215" s="30"/>
      <c r="FZ215" s="30"/>
      <c r="GA215" s="30"/>
      <c r="GB215" s="30"/>
      <c r="GC215" s="30"/>
      <c r="GD215" s="30"/>
      <c r="GE215" s="30"/>
      <c r="GF215" s="30"/>
      <c r="GG215" s="30"/>
      <c r="GH215" s="30"/>
      <c r="GI215" s="30"/>
      <c r="GJ215" s="30"/>
      <c r="GK215" s="30"/>
      <c r="GL215" s="30"/>
      <c r="GM215" s="30"/>
      <c r="GN215" s="30"/>
      <c r="GO215" s="30"/>
      <c r="GP215" s="30"/>
      <c r="GQ215" s="30"/>
      <c r="GR215" s="30"/>
      <c r="GS215" s="30"/>
      <c r="GT215" s="30"/>
      <c r="GU215" s="30"/>
      <c r="GV215" s="30"/>
      <c r="GW215" s="30"/>
      <c r="GX215" s="30"/>
      <c r="GY215" s="30"/>
      <c r="GZ215" s="30"/>
      <c r="HA215" s="30"/>
      <c r="HB215" s="30"/>
      <c r="HC215" s="30"/>
      <c r="HD215" s="30"/>
      <c r="HE215" s="30"/>
      <c r="HF215" s="30"/>
      <c r="HG215" s="30"/>
      <c r="HH215" s="30"/>
      <c r="HI215" s="30"/>
      <c r="HJ215" s="30"/>
      <c r="HK215" s="30"/>
      <c r="HL215" s="30"/>
      <c r="HM215" s="30"/>
      <c r="HN215" s="30"/>
      <c r="HO215" s="30"/>
      <c r="HP215" s="30"/>
      <c r="HQ215" s="30"/>
      <c r="HR215" s="30"/>
      <c r="HS215" s="30"/>
      <c r="HT215" s="30"/>
      <c r="HU215" s="30"/>
      <c r="HV215" s="30"/>
      <c r="HW215" s="30"/>
      <c r="HX215" s="30"/>
      <c r="HY215" s="30"/>
      <c r="HZ215" s="30"/>
      <c r="IA215" s="30"/>
      <c r="IB215" s="30"/>
      <c r="IC215" s="30"/>
      <c r="ID215" s="30"/>
      <c r="IE215" s="30"/>
      <c r="IF215" s="30"/>
      <c r="IG215" s="30"/>
    </row>
    <row r="216" spans="1:241" s="36" customFormat="1" ht="25.5" x14ac:dyDescent="0.25">
      <c r="A216" s="32"/>
      <c r="B216" s="32" t="s">
        <v>383</v>
      </c>
      <c r="C216" s="32" t="s">
        <v>37</v>
      </c>
      <c r="D216" s="46" t="s">
        <v>38</v>
      </c>
      <c r="E216" s="34"/>
      <c r="F216" s="35"/>
      <c r="G216" s="35"/>
      <c r="H216" s="53">
        <v>1872746000</v>
      </c>
      <c r="I216" s="35">
        <v>2831327000</v>
      </c>
      <c r="J216" s="35">
        <v>0</v>
      </c>
      <c r="K216" s="35"/>
      <c r="L216" s="35"/>
      <c r="M216" s="33" t="s">
        <v>384</v>
      </c>
      <c r="N216" s="34"/>
      <c r="O216" s="31">
        <f t="shared" si="65"/>
        <v>-1872746000</v>
      </c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  <c r="EL216" s="30"/>
      <c r="EM216" s="30"/>
      <c r="EN216" s="30"/>
      <c r="EO216" s="30"/>
      <c r="EP216" s="30"/>
      <c r="EQ216" s="30"/>
      <c r="ER216" s="30"/>
      <c r="ES216" s="30"/>
      <c r="ET216" s="30"/>
      <c r="EU216" s="30"/>
      <c r="EV216" s="30"/>
      <c r="EW216" s="30"/>
      <c r="EX216" s="30"/>
      <c r="EY216" s="30"/>
      <c r="EZ216" s="30"/>
      <c r="FA216" s="30"/>
      <c r="FB216" s="30"/>
      <c r="FC216" s="30"/>
      <c r="FD216" s="30"/>
      <c r="FE216" s="30"/>
      <c r="FF216" s="30"/>
      <c r="FG216" s="30"/>
      <c r="FH216" s="30"/>
      <c r="FI216" s="30"/>
      <c r="FJ216" s="30"/>
      <c r="FK216" s="30"/>
      <c r="FL216" s="30"/>
      <c r="FM216" s="30"/>
      <c r="FN216" s="30"/>
      <c r="FO216" s="30"/>
      <c r="FP216" s="30"/>
      <c r="FQ216" s="30"/>
      <c r="FR216" s="30"/>
      <c r="FS216" s="30"/>
      <c r="FT216" s="30"/>
      <c r="FU216" s="30"/>
      <c r="FV216" s="30"/>
      <c r="FW216" s="30"/>
      <c r="FX216" s="30"/>
      <c r="FY216" s="30"/>
      <c r="FZ216" s="30"/>
      <c r="GA216" s="30"/>
      <c r="GB216" s="30"/>
      <c r="GC216" s="30"/>
      <c r="GD216" s="30"/>
      <c r="GE216" s="30"/>
      <c r="GF216" s="30"/>
      <c r="GG216" s="30"/>
      <c r="GH216" s="30"/>
      <c r="GI216" s="30"/>
      <c r="GJ216" s="30"/>
      <c r="GK216" s="30"/>
      <c r="GL216" s="30"/>
      <c r="GM216" s="30"/>
      <c r="GN216" s="30"/>
      <c r="GO216" s="30"/>
      <c r="GP216" s="30"/>
      <c r="GQ216" s="30"/>
      <c r="GR216" s="30"/>
      <c r="GS216" s="30"/>
      <c r="GT216" s="30"/>
      <c r="GU216" s="30"/>
      <c r="GV216" s="30"/>
      <c r="GW216" s="30"/>
      <c r="GX216" s="30"/>
      <c r="GY216" s="30"/>
      <c r="GZ216" s="30"/>
      <c r="HA216" s="30"/>
      <c r="HB216" s="30"/>
      <c r="HC216" s="30"/>
      <c r="HD216" s="30"/>
      <c r="HE216" s="30"/>
      <c r="HF216" s="30"/>
      <c r="HG216" s="30"/>
      <c r="HH216" s="30"/>
      <c r="HI216" s="30"/>
      <c r="HJ216" s="30"/>
      <c r="HK216" s="30"/>
      <c r="HL216" s="30"/>
      <c r="HM216" s="30"/>
      <c r="HN216" s="30"/>
      <c r="HO216" s="30"/>
      <c r="HP216" s="30"/>
      <c r="HQ216" s="30"/>
      <c r="HR216" s="30"/>
      <c r="HS216" s="30"/>
      <c r="HT216" s="30"/>
      <c r="HU216" s="30"/>
      <c r="HV216" s="30"/>
      <c r="HW216" s="30"/>
      <c r="HX216" s="30"/>
      <c r="HY216" s="30"/>
      <c r="HZ216" s="30"/>
      <c r="IA216" s="30"/>
      <c r="IB216" s="30"/>
      <c r="IC216" s="30"/>
      <c r="ID216" s="30"/>
      <c r="IE216" s="30"/>
      <c r="IF216" s="30"/>
      <c r="IG216" s="30"/>
    </row>
    <row r="217" spans="1:241" s="36" customFormat="1" ht="25.5" x14ac:dyDescent="0.25">
      <c r="A217" s="32"/>
      <c r="B217" s="32" t="s">
        <v>385</v>
      </c>
      <c r="C217" s="32" t="s">
        <v>37</v>
      </c>
      <c r="D217" s="46" t="s">
        <v>38</v>
      </c>
      <c r="E217" s="34"/>
      <c r="F217" s="35"/>
      <c r="G217" s="35"/>
      <c r="H217" s="35">
        <v>814358356</v>
      </c>
      <c r="I217" s="35">
        <v>1062467175</v>
      </c>
      <c r="J217" s="35">
        <v>0</v>
      </c>
      <c r="K217" s="35"/>
      <c r="L217" s="35"/>
      <c r="M217" s="33" t="s">
        <v>386</v>
      </c>
      <c r="N217" s="34">
        <v>22780588</v>
      </c>
      <c r="O217" s="31">
        <f t="shared" si="65"/>
        <v>-791577768</v>
      </c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  <c r="EL217" s="30"/>
      <c r="EM217" s="30"/>
      <c r="EN217" s="30"/>
      <c r="EO217" s="30"/>
      <c r="EP217" s="30"/>
      <c r="EQ217" s="30"/>
      <c r="ER217" s="30"/>
      <c r="ES217" s="30"/>
      <c r="ET217" s="30"/>
      <c r="EU217" s="30"/>
      <c r="EV217" s="30"/>
      <c r="EW217" s="30"/>
      <c r="EX217" s="30"/>
      <c r="EY217" s="30"/>
      <c r="EZ217" s="30"/>
      <c r="FA217" s="30"/>
      <c r="FB217" s="30"/>
      <c r="FC217" s="30"/>
      <c r="FD217" s="30"/>
      <c r="FE217" s="30"/>
      <c r="FF217" s="30"/>
      <c r="FG217" s="30"/>
      <c r="FH217" s="30"/>
      <c r="FI217" s="30"/>
      <c r="FJ217" s="30"/>
      <c r="FK217" s="30"/>
      <c r="FL217" s="30"/>
      <c r="FM217" s="30"/>
      <c r="FN217" s="30"/>
      <c r="FO217" s="30"/>
      <c r="FP217" s="30"/>
      <c r="FQ217" s="30"/>
      <c r="FR217" s="30"/>
      <c r="FS217" s="30"/>
      <c r="FT217" s="30"/>
      <c r="FU217" s="30"/>
      <c r="FV217" s="30"/>
      <c r="FW217" s="30"/>
      <c r="FX217" s="30"/>
      <c r="FY217" s="30"/>
      <c r="FZ217" s="30"/>
      <c r="GA217" s="30"/>
      <c r="GB217" s="30"/>
      <c r="GC217" s="30"/>
      <c r="GD217" s="30"/>
      <c r="GE217" s="30"/>
      <c r="GF217" s="30"/>
      <c r="GG217" s="30"/>
      <c r="GH217" s="30"/>
      <c r="GI217" s="30"/>
      <c r="GJ217" s="30"/>
      <c r="GK217" s="30"/>
      <c r="GL217" s="30"/>
      <c r="GM217" s="30"/>
      <c r="GN217" s="30"/>
      <c r="GO217" s="30"/>
      <c r="GP217" s="30"/>
      <c r="GQ217" s="30"/>
      <c r="GR217" s="30"/>
      <c r="GS217" s="30"/>
      <c r="GT217" s="30"/>
      <c r="GU217" s="30"/>
      <c r="GV217" s="30"/>
      <c r="GW217" s="30"/>
      <c r="GX217" s="30"/>
      <c r="GY217" s="30"/>
      <c r="GZ217" s="30"/>
      <c r="HA217" s="30"/>
      <c r="HB217" s="30"/>
      <c r="HC217" s="30"/>
      <c r="HD217" s="30"/>
      <c r="HE217" s="30"/>
      <c r="HF217" s="30"/>
      <c r="HG217" s="30"/>
      <c r="HH217" s="30"/>
      <c r="HI217" s="30"/>
      <c r="HJ217" s="30"/>
      <c r="HK217" s="30"/>
      <c r="HL217" s="30"/>
      <c r="HM217" s="30"/>
      <c r="HN217" s="30"/>
      <c r="HO217" s="30"/>
      <c r="HP217" s="30"/>
      <c r="HQ217" s="30"/>
      <c r="HR217" s="30"/>
      <c r="HS217" s="30"/>
      <c r="HT217" s="30"/>
      <c r="HU217" s="30"/>
      <c r="HV217" s="30"/>
      <c r="HW217" s="30"/>
      <c r="HX217" s="30"/>
      <c r="HY217" s="30"/>
      <c r="HZ217" s="30"/>
      <c r="IA217" s="30"/>
      <c r="IB217" s="30"/>
      <c r="IC217" s="30"/>
      <c r="ID217" s="30"/>
      <c r="IE217" s="30"/>
      <c r="IF217" s="30"/>
      <c r="IG217" s="30"/>
    </row>
    <row r="218" spans="1:241" s="36" customFormat="1" ht="51" x14ac:dyDescent="0.25">
      <c r="A218" s="32" t="s">
        <v>387</v>
      </c>
      <c r="B218" s="32" t="s">
        <v>388</v>
      </c>
      <c r="C218" s="32"/>
      <c r="D218" s="32"/>
      <c r="E218" s="34">
        <f t="shared" ref="E218:N218" si="77">E219</f>
        <v>249547783</v>
      </c>
      <c r="F218" s="35">
        <f t="shared" si="77"/>
        <v>274529588</v>
      </c>
      <c r="G218" s="35">
        <f t="shared" si="77"/>
        <v>281812311</v>
      </c>
      <c r="H218" s="35">
        <f t="shared" si="77"/>
        <v>777447039</v>
      </c>
      <c r="I218" s="35">
        <f t="shared" si="77"/>
        <v>822104417</v>
      </c>
      <c r="J218" s="35">
        <f t="shared" si="77"/>
        <v>681783672</v>
      </c>
      <c r="K218" s="35">
        <f t="shared" si="77"/>
        <v>286620553</v>
      </c>
      <c r="L218" s="35">
        <f t="shared" si="77"/>
        <v>286620553</v>
      </c>
      <c r="M218" s="33"/>
      <c r="N218" s="34">
        <f t="shared" si="77"/>
        <v>286620554</v>
      </c>
      <c r="O218" s="31">
        <f t="shared" si="65"/>
        <v>-490826485</v>
      </c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  <c r="EL218" s="30"/>
      <c r="EM218" s="30"/>
      <c r="EN218" s="30"/>
      <c r="EO218" s="30"/>
      <c r="EP218" s="30"/>
      <c r="EQ218" s="30"/>
      <c r="ER218" s="30"/>
      <c r="ES218" s="30"/>
      <c r="ET218" s="30"/>
      <c r="EU218" s="30"/>
      <c r="EV218" s="30"/>
      <c r="EW218" s="30"/>
      <c r="EX218" s="30"/>
      <c r="EY218" s="30"/>
      <c r="EZ218" s="30"/>
      <c r="FA218" s="30"/>
      <c r="FB218" s="30"/>
      <c r="FC218" s="30"/>
      <c r="FD218" s="30"/>
      <c r="FE218" s="30"/>
      <c r="FF218" s="30"/>
      <c r="FG218" s="30"/>
      <c r="FH218" s="30"/>
      <c r="FI218" s="30"/>
      <c r="FJ218" s="30"/>
      <c r="FK218" s="30"/>
      <c r="FL218" s="30"/>
      <c r="FM218" s="30"/>
      <c r="FN218" s="30"/>
      <c r="FO218" s="30"/>
      <c r="FP218" s="30"/>
      <c r="FQ218" s="30"/>
      <c r="FR218" s="30"/>
      <c r="FS218" s="30"/>
      <c r="FT218" s="30"/>
      <c r="FU218" s="30"/>
      <c r="FV218" s="30"/>
      <c r="FW218" s="30"/>
      <c r="FX218" s="30"/>
      <c r="FY218" s="30"/>
      <c r="FZ218" s="30"/>
      <c r="GA218" s="30"/>
      <c r="GB218" s="30"/>
      <c r="GC218" s="30"/>
      <c r="GD218" s="30"/>
      <c r="GE218" s="30"/>
      <c r="GF218" s="30"/>
      <c r="GG218" s="30"/>
      <c r="GH218" s="30"/>
      <c r="GI218" s="30"/>
      <c r="GJ218" s="30"/>
      <c r="GK218" s="30"/>
      <c r="GL218" s="30"/>
      <c r="GM218" s="30"/>
      <c r="GN218" s="30"/>
      <c r="GO218" s="30"/>
      <c r="GP218" s="30"/>
      <c r="GQ218" s="30"/>
      <c r="GR218" s="30"/>
      <c r="GS218" s="30"/>
      <c r="GT218" s="30"/>
      <c r="GU218" s="30"/>
      <c r="GV218" s="30"/>
      <c r="GW218" s="30"/>
      <c r="GX218" s="30"/>
      <c r="GY218" s="30"/>
      <c r="GZ218" s="30"/>
      <c r="HA218" s="30"/>
      <c r="HB218" s="30"/>
      <c r="HC218" s="30"/>
      <c r="HD218" s="30"/>
      <c r="HE218" s="30"/>
      <c r="HF218" s="30"/>
      <c r="HG218" s="30"/>
      <c r="HH218" s="30"/>
      <c r="HI218" s="30"/>
      <c r="HJ218" s="30"/>
      <c r="HK218" s="30"/>
      <c r="HL218" s="30"/>
      <c r="HM218" s="30"/>
      <c r="HN218" s="30"/>
      <c r="HO218" s="30"/>
      <c r="HP218" s="30"/>
      <c r="HQ218" s="30"/>
      <c r="HR218" s="30"/>
      <c r="HS218" s="30"/>
      <c r="HT218" s="30"/>
      <c r="HU218" s="30"/>
      <c r="HV218" s="30"/>
      <c r="HW218" s="30"/>
      <c r="HX218" s="30"/>
      <c r="HY218" s="30"/>
      <c r="HZ218" s="30"/>
      <c r="IA218" s="30"/>
      <c r="IB218" s="30"/>
      <c r="IC218" s="30"/>
      <c r="ID218" s="30"/>
      <c r="IE218" s="30"/>
      <c r="IF218" s="30"/>
      <c r="IG218" s="30"/>
    </row>
    <row r="219" spans="1:241" s="36" customFormat="1" ht="51" x14ac:dyDescent="0.25">
      <c r="A219" s="32" t="s">
        <v>389</v>
      </c>
      <c r="B219" s="32" t="s">
        <v>390</v>
      </c>
      <c r="C219" s="32"/>
      <c r="D219" s="32"/>
      <c r="E219" s="34">
        <f t="shared" ref="E219:G219" si="78">SUM(E220:E222)</f>
        <v>249547783</v>
      </c>
      <c r="F219" s="35">
        <f t="shared" si="78"/>
        <v>274529588</v>
      </c>
      <c r="G219" s="35">
        <f t="shared" si="78"/>
        <v>281812311</v>
      </c>
      <c r="H219" s="35">
        <f t="shared" ref="H219:L219" si="79">SUM(H220:H222)</f>
        <v>777447039</v>
      </c>
      <c r="I219" s="35">
        <f t="shared" si="79"/>
        <v>822104417</v>
      </c>
      <c r="J219" s="35">
        <f t="shared" si="79"/>
        <v>681783672</v>
      </c>
      <c r="K219" s="35">
        <f t="shared" si="79"/>
        <v>286620553</v>
      </c>
      <c r="L219" s="35">
        <f t="shared" si="79"/>
        <v>286620553</v>
      </c>
      <c r="M219" s="33"/>
      <c r="N219" s="34">
        <f t="shared" ref="N219" si="80">SUM(N220:N222)</f>
        <v>286620554</v>
      </c>
      <c r="O219" s="31">
        <f t="shared" si="65"/>
        <v>-490826485</v>
      </c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  <c r="EL219" s="30"/>
      <c r="EM219" s="30"/>
      <c r="EN219" s="30"/>
      <c r="EO219" s="30"/>
      <c r="EP219" s="30"/>
      <c r="EQ219" s="30"/>
      <c r="ER219" s="30"/>
      <c r="ES219" s="30"/>
      <c r="ET219" s="30"/>
      <c r="EU219" s="30"/>
      <c r="EV219" s="30"/>
      <c r="EW219" s="30"/>
      <c r="EX219" s="30"/>
      <c r="EY219" s="30"/>
      <c r="EZ219" s="30"/>
      <c r="FA219" s="30"/>
      <c r="FB219" s="30"/>
      <c r="FC219" s="30"/>
      <c r="FD219" s="30"/>
      <c r="FE219" s="30"/>
      <c r="FF219" s="30"/>
      <c r="FG219" s="30"/>
      <c r="FH219" s="30"/>
      <c r="FI219" s="30"/>
      <c r="FJ219" s="30"/>
      <c r="FK219" s="30"/>
      <c r="FL219" s="30"/>
      <c r="FM219" s="30"/>
      <c r="FN219" s="30"/>
      <c r="FO219" s="30"/>
      <c r="FP219" s="30"/>
      <c r="FQ219" s="30"/>
      <c r="FR219" s="30"/>
      <c r="FS219" s="30"/>
      <c r="FT219" s="30"/>
      <c r="FU219" s="30"/>
      <c r="FV219" s="30"/>
      <c r="FW219" s="30"/>
      <c r="FX219" s="30"/>
      <c r="FY219" s="30"/>
      <c r="FZ219" s="30"/>
      <c r="GA219" s="30"/>
      <c r="GB219" s="30"/>
      <c r="GC219" s="30"/>
      <c r="GD219" s="30"/>
      <c r="GE219" s="30"/>
      <c r="GF219" s="30"/>
      <c r="GG219" s="30"/>
      <c r="GH219" s="30"/>
      <c r="GI219" s="30"/>
      <c r="GJ219" s="30"/>
      <c r="GK219" s="30"/>
      <c r="GL219" s="30"/>
      <c r="GM219" s="30"/>
      <c r="GN219" s="30"/>
      <c r="GO219" s="30"/>
      <c r="GP219" s="30"/>
      <c r="GQ219" s="30"/>
      <c r="GR219" s="30"/>
      <c r="GS219" s="30"/>
      <c r="GT219" s="30"/>
      <c r="GU219" s="30"/>
      <c r="GV219" s="30"/>
      <c r="GW219" s="30"/>
      <c r="GX219" s="30"/>
      <c r="GY219" s="30"/>
      <c r="GZ219" s="30"/>
      <c r="HA219" s="30"/>
      <c r="HB219" s="30"/>
      <c r="HC219" s="30"/>
      <c r="HD219" s="30"/>
      <c r="HE219" s="30"/>
      <c r="HF219" s="30"/>
      <c r="HG219" s="30"/>
      <c r="HH219" s="30"/>
      <c r="HI219" s="30"/>
      <c r="HJ219" s="30"/>
      <c r="HK219" s="30"/>
      <c r="HL219" s="30"/>
      <c r="HM219" s="30"/>
      <c r="HN219" s="30"/>
      <c r="HO219" s="30"/>
      <c r="HP219" s="30"/>
      <c r="HQ219" s="30"/>
      <c r="HR219" s="30"/>
      <c r="HS219" s="30"/>
      <c r="HT219" s="30"/>
      <c r="HU219" s="30"/>
      <c r="HV219" s="30"/>
      <c r="HW219" s="30"/>
      <c r="HX219" s="30"/>
      <c r="HY219" s="30"/>
      <c r="HZ219" s="30"/>
      <c r="IA219" s="30"/>
      <c r="IB219" s="30"/>
      <c r="IC219" s="30"/>
      <c r="ID219" s="30"/>
      <c r="IE219" s="30"/>
      <c r="IF219" s="30"/>
      <c r="IG219" s="30"/>
    </row>
    <row r="220" spans="1:241" s="36" customFormat="1" ht="25.5" x14ac:dyDescent="0.25">
      <c r="A220" s="32"/>
      <c r="B220" s="32" t="s">
        <v>391</v>
      </c>
      <c r="C220" s="32" t="s">
        <v>37</v>
      </c>
      <c r="D220" s="46" t="s">
        <v>38</v>
      </c>
      <c r="E220" s="34">
        <v>249547783</v>
      </c>
      <c r="F220" s="35">
        <v>272258099</v>
      </c>
      <c r="G220" s="35">
        <v>281812311</v>
      </c>
      <c r="H220" s="35">
        <v>334859920</v>
      </c>
      <c r="I220" s="35">
        <v>366881657</v>
      </c>
      <c r="J220" s="35">
        <v>305734714</v>
      </c>
      <c r="K220" s="35">
        <v>286620553</v>
      </c>
      <c r="L220" s="35">
        <v>286620553</v>
      </c>
      <c r="M220" s="33" t="s">
        <v>392</v>
      </c>
      <c r="N220" s="34">
        <v>286620554</v>
      </c>
      <c r="O220" s="31">
        <f t="shared" si="65"/>
        <v>-48239366</v>
      </c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  <c r="EL220" s="30"/>
      <c r="EM220" s="30"/>
      <c r="EN220" s="30"/>
      <c r="EO220" s="30"/>
      <c r="EP220" s="30"/>
      <c r="EQ220" s="30"/>
      <c r="ER220" s="30"/>
      <c r="ES220" s="30"/>
      <c r="ET220" s="30"/>
      <c r="EU220" s="30"/>
      <c r="EV220" s="30"/>
      <c r="EW220" s="30"/>
      <c r="EX220" s="30"/>
      <c r="EY220" s="30"/>
      <c r="EZ220" s="30"/>
      <c r="FA220" s="30"/>
      <c r="FB220" s="30"/>
      <c r="FC220" s="30"/>
      <c r="FD220" s="30"/>
      <c r="FE220" s="30"/>
      <c r="FF220" s="30"/>
      <c r="FG220" s="30"/>
      <c r="FH220" s="30"/>
      <c r="FI220" s="30"/>
      <c r="FJ220" s="30"/>
      <c r="FK220" s="30"/>
      <c r="FL220" s="30"/>
      <c r="FM220" s="30"/>
      <c r="FN220" s="30"/>
      <c r="FO220" s="30"/>
      <c r="FP220" s="30"/>
      <c r="FQ220" s="30"/>
      <c r="FR220" s="30"/>
      <c r="FS220" s="30"/>
      <c r="FT220" s="30"/>
      <c r="FU220" s="30"/>
      <c r="FV220" s="30"/>
      <c r="FW220" s="30"/>
      <c r="FX220" s="30"/>
      <c r="FY220" s="30"/>
      <c r="FZ220" s="30"/>
      <c r="GA220" s="30"/>
      <c r="GB220" s="30"/>
      <c r="GC220" s="30"/>
      <c r="GD220" s="30"/>
      <c r="GE220" s="30"/>
      <c r="GF220" s="30"/>
      <c r="GG220" s="30"/>
      <c r="GH220" s="30"/>
      <c r="GI220" s="30"/>
      <c r="GJ220" s="30"/>
      <c r="GK220" s="30"/>
      <c r="GL220" s="30"/>
      <c r="GM220" s="30"/>
      <c r="GN220" s="30"/>
      <c r="GO220" s="30"/>
      <c r="GP220" s="30"/>
      <c r="GQ220" s="30"/>
      <c r="GR220" s="30"/>
      <c r="GS220" s="30"/>
      <c r="GT220" s="30"/>
      <c r="GU220" s="30"/>
      <c r="GV220" s="30"/>
      <c r="GW220" s="30"/>
      <c r="GX220" s="30"/>
      <c r="GY220" s="30"/>
      <c r="GZ220" s="30"/>
      <c r="HA220" s="30"/>
      <c r="HB220" s="30"/>
      <c r="HC220" s="30"/>
      <c r="HD220" s="30"/>
      <c r="HE220" s="30"/>
      <c r="HF220" s="30"/>
      <c r="HG220" s="30"/>
      <c r="HH220" s="30"/>
      <c r="HI220" s="30"/>
      <c r="HJ220" s="30"/>
      <c r="HK220" s="30"/>
      <c r="HL220" s="30"/>
      <c r="HM220" s="30"/>
      <c r="HN220" s="30"/>
      <c r="HO220" s="30"/>
      <c r="HP220" s="30"/>
      <c r="HQ220" s="30"/>
      <c r="HR220" s="30"/>
      <c r="HS220" s="30"/>
      <c r="HT220" s="30"/>
      <c r="HU220" s="30"/>
      <c r="HV220" s="30"/>
      <c r="HW220" s="30"/>
      <c r="HX220" s="30"/>
      <c r="HY220" s="30"/>
      <c r="HZ220" s="30"/>
      <c r="IA220" s="30"/>
      <c r="IB220" s="30"/>
      <c r="IC220" s="30"/>
      <c r="ID220" s="30"/>
      <c r="IE220" s="30"/>
      <c r="IF220" s="30"/>
      <c r="IG220" s="30"/>
    </row>
    <row r="221" spans="1:241" s="36" customFormat="1" ht="25.5" x14ac:dyDescent="0.25">
      <c r="A221" s="32"/>
      <c r="B221" s="32" t="s">
        <v>393</v>
      </c>
      <c r="C221" s="32" t="s">
        <v>37</v>
      </c>
      <c r="D221" s="46" t="s">
        <v>38</v>
      </c>
      <c r="E221" s="34"/>
      <c r="F221" s="35"/>
      <c r="G221" s="35"/>
      <c r="H221" s="35">
        <v>378389906</v>
      </c>
      <c r="I221" s="35">
        <v>389741603</v>
      </c>
      <c r="J221" s="35">
        <v>319108821</v>
      </c>
      <c r="K221" s="35"/>
      <c r="L221" s="35"/>
      <c r="M221" s="33" t="s">
        <v>394</v>
      </c>
      <c r="N221" s="34"/>
      <c r="O221" s="31">
        <f t="shared" si="65"/>
        <v>-378389906</v>
      </c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  <c r="EL221" s="30"/>
      <c r="EM221" s="30"/>
      <c r="EN221" s="30"/>
      <c r="EO221" s="30"/>
      <c r="EP221" s="30"/>
      <c r="EQ221" s="30"/>
      <c r="ER221" s="30"/>
      <c r="ES221" s="30"/>
      <c r="ET221" s="30"/>
      <c r="EU221" s="30"/>
      <c r="EV221" s="30"/>
      <c r="EW221" s="30"/>
      <c r="EX221" s="30"/>
      <c r="EY221" s="30"/>
      <c r="EZ221" s="30"/>
      <c r="FA221" s="30"/>
      <c r="FB221" s="30"/>
      <c r="FC221" s="30"/>
      <c r="FD221" s="30"/>
      <c r="FE221" s="30"/>
      <c r="FF221" s="30"/>
      <c r="FG221" s="30"/>
      <c r="FH221" s="30"/>
      <c r="FI221" s="30"/>
      <c r="FJ221" s="30"/>
      <c r="FK221" s="30"/>
      <c r="FL221" s="30"/>
      <c r="FM221" s="30"/>
      <c r="FN221" s="30"/>
      <c r="FO221" s="30"/>
      <c r="FP221" s="30"/>
      <c r="FQ221" s="30"/>
      <c r="FR221" s="30"/>
      <c r="FS221" s="30"/>
      <c r="FT221" s="30"/>
      <c r="FU221" s="30"/>
      <c r="FV221" s="30"/>
      <c r="FW221" s="30"/>
      <c r="FX221" s="30"/>
      <c r="FY221" s="30"/>
      <c r="FZ221" s="30"/>
      <c r="GA221" s="30"/>
      <c r="GB221" s="30"/>
      <c r="GC221" s="30"/>
      <c r="GD221" s="30"/>
      <c r="GE221" s="30"/>
      <c r="GF221" s="30"/>
      <c r="GG221" s="30"/>
      <c r="GH221" s="30"/>
      <c r="GI221" s="30"/>
      <c r="GJ221" s="30"/>
      <c r="GK221" s="30"/>
      <c r="GL221" s="30"/>
      <c r="GM221" s="30"/>
      <c r="GN221" s="30"/>
      <c r="GO221" s="30"/>
      <c r="GP221" s="30"/>
      <c r="GQ221" s="30"/>
      <c r="GR221" s="30"/>
      <c r="GS221" s="30"/>
      <c r="GT221" s="30"/>
      <c r="GU221" s="30"/>
      <c r="GV221" s="30"/>
      <c r="GW221" s="30"/>
      <c r="GX221" s="30"/>
      <c r="GY221" s="30"/>
      <c r="GZ221" s="30"/>
      <c r="HA221" s="30"/>
      <c r="HB221" s="30"/>
      <c r="HC221" s="30"/>
      <c r="HD221" s="30"/>
      <c r="HE221" s="30"/>
      <c r="HF221" s="30"/>
      <c r="HG221" s="30"/>
      <c r="HH221" s="30"/>
      <c r="HI221" s="30"/>
      <c r="HJ221" s="30"/>
      <c r="HK221" s="30"/>
      <c r="HL221" s="30"/>
      <c r="HM221" s="30"/>
      <c r="HN221" s="30"/>
      <c r="HO221" s="30"/>
      <c r="HP221" s="30"/>
      <c r="HQ221" s="30"/>
      <c r="HR221" s="30"/>
      <c r="HS221" s="30"/>
      <c r="HT221" s="30"/>
      <c r="HU221" s="30"/>
      <c r="HV221" s="30"/>
      <c r="HW221" s="30"/>
      <c r="HX221" s="30"/>
      <c r="HY221" s="30"/>
      <c r="HZ221" s="30"/>
      <c r="IA221" s="30"/>
      <c r="IB221" s="30"/>
      <c r="IC221" s="30"/>
      <c r="ID221" s="30"/>
      <c r="IE221" s="30"/>
      <c r="IF221" s="30"/>
      <c r="IG221" s="30"/>
    </row>
    <row r="222" spans="1:241" s="36" customFormat="1" ht="25.5" x14ac:dyDescent="0.25">
      <c r="A222" s="32"/>
      <c r="B222" s="32" t="s">
        <v>395</v>
      </c>
      <c r="C222" s="32" t="s">
        <v>37</v>
      </c>
      <c r="D222" s="46" t="s">
        <v>38</v>
      </c>
      <c r="E222" s="34"/>
      <c r="F222" s="35">
        <v>2271489</v>
      </c>
      <c r="G222" s="35"/>
      <c r="H222" s="35">
        <v>64197213</v>
      </c>
      <c r="I222" s="35">
        <v>65481157</v>
      </c>
      <c r="J222" s="35">
        <v>56940137</v>
      </c>
      <c r="K222" s="35"/>
      <c r="L222" s="35"/>
      <c r="M222" s="33" t="s">
        <v>396</v>
      </c>
      <c r="N222" s="34"/>
      <c r="O222" s="31">
        <f t="shared" si="65"/>
        <v>-64197213</v>
      </c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  <c r="EL222" s="30"/>
      <c r="EM222" s="30"/>
      <c r="EN222" s="30"/>
      <c r="EO222" s="30"/>
      <c r="EP222" s="30"/>
      <c r="EQ222" s="30"/>
      <c r="ER222" s="30"/>
      <c r="ES222" s="30"/>
      <c r="ET222" s="30"/>
      <c r="EU222" s="30"/>
      <c r="EV222" s="30"/>
      <c r="EW222" s="30"/>
      <c r="EX222" s="30"/>
      <c r="EY222" s="30"/>
      <c r="EZ222" s="30"/>
      <c r="FA222" s="30"/>
      <c r="FB222" s="30"/>
      <c r="FC222" s="30"/>
      <c r="FD222" s="30"/>
      <c r="FE222" s="30"/>
      <c r="FF222" s="30"/>
      <c r="FG222" s="30"/>
      <c r="FH222" s="30"/>
      <c r="FI222" s="30"/>
      <c r="FJ222" s="30"/>
      <c r="FK222" s="30"/>
      <c r="FL222" s="30"/>
      <c r="FM222" s="30"/>
      <c r="FN222" s="30"/>
      <c r="FO222" s="30"/>
      <c r="FP222" s="30"/>
      <c r="FQ222" s="30"/>
      <c r="FR222" s="30"/>
      <c r="FS222" s="30"/>
      <c r="FT222" s="30"/>
      <c r="FU222" s="30"/>
      <c r="FV222" s="30"/>
      <c r="FW222" s="30"/>
      <c r="FX222" s="30"/>
      <c r="FY222" s="30"/>
      <c r="FZ222" s="30"/>
      <c r="GA222" s="30"/>
      <c r="GB222" s="30"/>
      <c r="GC222" s="30"/>
      <c r="GD222" s="30"/>
      <c r="GE222" s="30"/>
      <c r="GF222" s="30"/>
      <c r="GG222" s="30"/>
      <c r="GH222" s="30"/>
      <c r="GI222" s="30"/>
      <c r="GJ222" s="30"/>
      <c r="GK222" s="30"/>
      <c r="GL222" s="30"/>
      <c r="GM222" s="30"/>
      <c r="GN222" s="30"/>
      <c r="GO222" s="30"/>
      <c r="GP222" s="30"/>
      <c r="GQ222" s="30"/>
      <c r="GR222" s="30"/>
      <c r="GS222" s="30"/>
      <c r="GT222" s="30"/>
      <c r="GU222" s="30"/>
      <c r="GV222" s="30"/>
      <c r="GW222" s="30"/>
      <c r="GX222" s="30"/>
      <c r="GY222" s="30"/>
      <c r="GZ222" s="30"/>
      <c r="HA222" s="30"/>
      <c r="HB222" s="30"/>
      <c r="HC222" s="30"/>
      <c r="HD222" s="30"/>
      <c r="HE222" s="30"/>
      <c r="HF222" s="30"/>
      <c r="HG222" s="30"/>
      <c r="HH222" s="30"/>
      <c r="HI222" s="30"/>
      <c r="HJ222" s="30"/>
      <c r="HK222" s="30"/>
      <c r="HL222" s="30"/>
      <c r="HM222" s="30"/>
      <c r="HN222" s="30"/>
      <c r="HO222" s="30"/>
      <c r="HP222" s="30"/>
      <c r="HQ222" s="30"/>
      <c r="HR222" s="30"/>
      <c r="HS222" s="30"/>
      <c r="HT222" s="30"/>
      <c r="HU222" s="30"/>
      <c r="HV222" s="30"/>
      <c r="HW222" s="30"/>
      <c r="HX222" s="30"/>
      <c r="HY222" s="30"/>
      <c r="HZ222" s="30"/>
      <c r="IA222" s="30"/>
      <c r="IB222" s="30"/>
      <c r="IC222" s="30"/>
      <c r="ID222" s="30"/>
      <c r="IE222" s="30"/>
      <c r="IF222" s="30"/>
      <c r="IG222" s="30"/>
    </row>
    <row r="223" spans="1:241" s="36" customFormat="1" ht="51" x14ac:dyDescent="0.25">
      <c r="A223" s="32" t="s">
        <v>397</v>
      </c>
      <c r="B223" s="32" t="s">
        <v>398</v>
      </c>
      <c r="C223" s="32"/>
      <c r="D223" s="32"/>
      <c r="E223" s="34">
        <f t="shared" ref="E223:N224" si="81">E224</f>
        <v>1785258933</v>
      </c>
      <c r="F223" s="35">
        <f t="shared" si="81"/>
        <v>1748974337</v>
      </c>
      <c r="G223" s="35">
        <f t="shared" si="81"/>
        <v>1802599737</v>
      </c>
      <c r="H223" s="35">
        <f t="shared" si="81"/>
        <v>2192642100</v>
      </c>
      <c r="I223" s="35">
        <f t="shared" si="81"/>
        <v>2245442100</v>
      </c>
      <c r="J223" s="35">
        <f t="shared" si="81"/>
        <v>1871201750</v>
      </c>
      <c r="K223" s="35">
        <f t="shared" si="81"/>
        <v>2324200626</v>
      </c>
      <c r="L223" s="35">
        <f t="shared" si="81"/>
        <v>2324200626</v>
      </c>
      <c r="M223" s="33"/>
      <c r="N223" s="34">
        <f t="shared" si="81"/>
        <v>2192642100</v>
      </c>
      <c r="O223" s="31">
        <f t="shared" si="65"/>
        <v>0</v>
      </c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  <c r="EL223" s="30"/>
      <c r="EM223" s="30"/>
      <c r="EN223" s="30"/>
      <c r="EO223" s="30"/>
      <c r="EP223" s="30"/>
      <c r="EQ223" s="30"/>
      <c r="ER223" s="30"/>
      <c r="ES223" s="30"/>
      <c r="ET223" s="30"/>
      <c r="EU223" s="30"/>
      <c r="EV223" s="30"/>
      <c r="EW223" s="30"/>
      <c r="EX223" s="30"/>
      <c r="EY223" s="30"/>
      <c r="EZ223" s="30"/>
      <c r="FA223" s="30"/>
      <c r="FB223" s="30"/>
      <c r="FC223" s="30"/>
      <c r="FD223" s="30"/>
      <c r="FE223" s="30"/>
      <c r="FF223" s="30"/>
      <c r="FG223" s="30"/>
      <c r="FH223" s="30"/>
      <c r="FI223" s="30"/>
      <c r="FJ223" s="30"/>
      <c r="FK223" s="30"/>
      <c r="FL223" s="30"/>
      <c r="FM223" s="30"/>
      <c r="FN223" s="30"/>
      <c r="FO223" s="30"/>
      <c r="FP223" s="30"/>
      <c r="FQ223" s="30"/>
      <c r="FR223" s="30"/>
      <c r="FS223" s="30"/>
      <c r="FT223" s="30"/>
      <c r="FU223" s="30"/>
      <c r="FV223" s="30"/>
      <c r="FW223" s="30"/>
      <c r="FX223" s="30"/>
      <c r="FY223" s="30"/>
      <c r="FZ223" s="30"/>
      <c r="GA223" s="30"/>
      <c r="GB223" s="30"/>
      <c r="GC223" s="30"/>
      <c r="GD223" s="30"/>
      <c r="GE223" s="30"/>
      <c r="GF223" s="30"/>
      <c r="GG223" s="30"/>
      <c r="GH223" s="30"/>
      <c r="GI223" s="30"/>
      <c r="GJ223" s="30"/>
      <c r="GK223" s="30"/>
      <c r="GL223" s="30"/>
      <c r="GM223" s="30"/>
      <c r="GN223" s="30"/>
      <c r="GO223" s="30"/>
      <c r="GP223" s="30"/>
      <c r="GQ223" s="30"/>
      <c r="GR223" s="30"/>
      <c r="GS223" s="30"/>
      <c r="GT223" s="30"/>
      <c r="GU223" s="30"/>
      <c r="GV223" s="30"/>
      <c r="GW223" s="30"/>
      <c r="GX223" s="30"/>
      <c r="GY223" s="30"/>
      <c r="GZ223" s="30"/>
      <c r="HA223" s="30"/>
      <c r="HB223" s="30"/>
      <c r="HC223" s="30"/>
      <c r="HD223" s="30"/>
      <c r="HE223" s="30"/>
      <c r="HF223" s="30"/>
      <c r="HG223" s="30"/>
      <c r="HH223" s="30"/>
      <c r="HI223" s="30"/>
      <c r="HJ223" s="30"/>
      <c r="HK223" s="30"/>
      <c r="HL223" s="30"/>
      <c r="HM223" s="30"/>
      <c r="HN223" s="30"/>
      <c r="HO223" s="30"/>
      <c r="HP223" s="30"/>
      <c r="HQ223" s="30"/>
      <c r="HR223" s="30"/>
      <c r="HS223" s="30"/>
      <c r="HT223" s="30"/>
      <c r="HU223" s="30"/>
      <c r="HV223" s="30"/>
      <c r="HW223" s="30"/>
      <c r="HX223" s="30"/>
      <c r="HY223" s="30"/>
      <c r="HZ223" s="30"/>
      <c r="IA223" s="30"/>
      <c r="IB223" s="30"/>
      <c r="IC223" s="30"/>
      <c r="ID223" s="30"/>
      <c r="IE223" s="30"/>
      <c r="IF223" s="30"/>
      <c r="IG223" s="30"/>
    </row>
    <row r="224" spans="1:241" s="36" customFormat="1" ht="51" x14ac:dyDescent="0.25">
      <c r="A224" s="32" t="s">
        <v>399</v>
      </c>
      <c r="B224" s="32" t="s">
        <v>400</v>
      </c>
      <c r="C224" s="32"/>
      <c r="D224" s="32"/>
      <c r="E224" s="34">
        <f t="shared" si="81"/>
        <v>1785258933</v>
      </c>
      <c r="F224" s="35">
        <f t="shared" si="81"/>
        <v>1748974337</v>
      </c>
      <c r="G224" s="35">
        <f t="shared" si="81"/>
        <v>1802599737</v>
      </c>
      <c r="H224" s="35">
        <f t="shared" si="81"/>
        <v>2192642100</v>
      </c>
      <c r="I224" s="35">
        <f t="shared" si="81"/>
        <v>2245442100</v>
      </c>
      <c r="J224" s="35">
        <f t="shared" si="81"/>
        <v>1871201750</v>
      </c>
      <c r="K224" s="35">
        <f t="shared" si="81"/>
        <v>2324200626</v>
      </c>
      <c r="L224" s="35">
        <f t="shared" si="81"/>
        <v>2324200626</v>
      </c>
      <c r="M224" s="33"/>
      <c r="N224" s="34">
        <f t="shared" si="81"/>
        <v>2192642100</v>
      </c>
      <c r="O224" s="31">
        <f t="shared" si="65"/>
        <v>0</v>
      </c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  <c r="EL224" s="30"/>
      <c r="EM224" s="30"/>
      <c r="EN224" s="30"/>
      <c r="EO224" s="30"/>
      <c r="EP224" s="30"/>
      <c r="EQ224" s="30"/>
      <c r="ER224" s="30"/>
      <c r="ES224" s="30"/>
      <c r="ET224" s="30"/>
      <c r="EU224" s="30"/>
      <c r="EV224" s="30"/>
      <c r="EW224" s="30"/>
      <c r="EX224" s="30"/>
      <c r="EY224" s="30"/>
      <c r="EZ224" s="30"/>
      <c r="FA224" s="30"/>
      <c r="FB224" s="30"/>
      <c r="FC224" s="30"/>
      <c r="FD224" s="30"/>
      <c r="FE224" s="30"/>
      <c r="FF224" s="30"/>
      <c r="FG224" s="30"/>
      <c r="FH224" s="30"/>
      <c r="FI224" s="30"/>
      <c r="FJ224" s="30"/>
      <c r="FK224" s="30"/>
      <c r="FL224" s="30"/>
      <c r="FM224" s="30"/>
      <c r="FN224" s="30"/>
      <c r="FO224" s="30"/>
      <c r="FP224" s="30"/>
      <c r="FQ224" s="30"/>
      <c r="FR224" s="30"/>
      <c r="FS224" s="30"/>
      <c r="FT224" s="30"/>
      <c r="FU224" s="30"/>
      <c r="FV224" s="30"/>
      <c r="FW224" s="30"/>
      <c r="FX224" s="30"/>
      <c r="FY224" s="30"/>
      <c r="FZ224" s="30"/>
      <c r="GA224" s="30"/>
      <c r="GB224" s="30"/>
      <c r="GC224" s="30"/>
      <c r="GD224" s="30"/>
      <c r="GE224" s="30"/>
      <c r="GF224" s="30"/>
      <c r="GG224" s="30"/>
      <c r="GH224" s="30"/>
      <c r="GI224" s="30"/>
      <c r="GJ224" s="30"/>
      <c r="GK224" s="30"/>
      <c r="GL224" s="30"/>
      <c r="GM224" s="30"/>
      <c r="GN224" s="30"/>
      <c r="GO224" s="30"/>
      <c r="GP224" s="30"/>
      <c r="GQ224" s="30"/>
      <c r="GR224" s="30"/>
      <c r="GS224" s="30"/>
      <c r="GT224" s="30"/>
      <c r="GU224" s="30"/>
      <c r="GV224" s="30"/>
      <c r="GW224" s="30"/>
      <c r="GX224" s="30"/>
      <c r="GY224" s="30"/>
      <c r="GZ224" s="30"/>
      <c r="HA224" s="30"/>
      <c r="HB224" s="30"/>
      <c r="HC224" s="30"/>
      <c r="HD224" s="30"/>
      <c r="HE224" s="30"/>
      <c r="HF224" s="30"/>
      <c r="HG224" s="30"/>
      <c r="HH224" s="30"/>
      <c r="HI224" s="30"/>
      <c r="HJ224" s="30"/>
      <c r="HK224" s="30"/>
      <c r="HL224" s="30"/>
      <c r="HM224" s="30"/>
      <c r="HN224" s="30"/>
      <c r="HO224" s="30"/>
      <c r="HP224" s="30"/>
      <c r="HQ224" s="30"/>
      <c r="HR224" s="30"/>
      <c r="HS224" s="30"/>
      <c r="HT224" s="30"/>
      <c r="HU224" s="30"/>
      <c r="HV224" s="30"/>
      <c r="HW224" s="30"/>
      <c r="HX224" s="30"/>
      <c r="HY224" s="30"/>
      <c r="HZ224" s="30"/>
      <c r="IA224" s="30"/>
      <c r="IB224" s="30"/>
      <c r="IC224" s="30"/>
      <c r="ID224" s="30"/>
      <c r="IE224" s="30"/>
      <c r="IF224" s="30"/>
      <c r="IG224" s="30"/>
    </row>
    <row r="225" spans="1:241" s="36" customFormat="1" ht="25.5" x14ac:dyDescent="0.25">
      <c r="A225" s="32"/>
      <c r="B225" s="32" t="s">
        <v>401</v>
      </c>
      <c r="C225" s="32" t="s">
        <v>37</v>
      </c>
      <c r="D225" s="46" t="s">
        <v>38</v>
      </c>
      <c r="E225" s="34">
        <v>1785258933</v>
      </c>
      <c r="F225" s="35">
        <v>1748974337</v>
      </c>
      <c r="G225" s="35">
        <v>1802599737</v>
      </c>
      <c r="H225" s="35">
        <v>2192642100</v>
      </c>
      <c r="I225" s="35">
        <v>2245442100</v>
      </c>
      <c r="J225" s="35">
        <v>1871201750</v>
      </c>
      <c r="K225" s="35">
        <v>2324200626</v>
      </c>
      <c r="L225" s="35">
        <v>2324200626</v>
      </c>
      <c r="M225" s="33" t="s">
        <v>402</v>
      </c>
      <c r="N225" s="34">
        <v>2192642100</v>
      </c>
      <c r="O225" s="31">
        <f t="shared" si="65"/>
        <v>0</v>
      </c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  <c r="EL225" s="30"/>
      <c r="EM225" s="30"/>
      <c r="EN225" s="30"/>
      <c r="EO225" s="30"/>
      <c r="EP225" s="30"/>
      <c r="EQ225" s="30"/>
      <c r="ER225" s="30"/>
      <c r="ES225" s="30"/>
      <c r="ET225" s="30"/>
      <c r="EU225" s="30"/>
      <c r="EV225" s="30"/>
      <c r="EW225" s="30"/>
      <c r="EX225" s="30"/>
      <c r="EY225" s="30"/>
      <c r="EZ225" s="30"/>
      <c r="FA225" s="30"/>
      <c r="FB225" s="30"/>
      <c r="FC225" s="30"/>
      <c r="FD225" s="30"/>
      <c r="FE225" s="30"/>
      <c r="FF225" s="30"/>
      <c r="FG225" s="30"/>
      <c r="FH225" s="30"/>
      <c r="FI225" s="30"/>
      <c r="FJ225" s="30"/>
      <c r="FK225" s="30"/>
      <c r="FL225" s="30"/>
      <c r="FM225" s="30"/>
      <c r="FN225" s="30"/>
      <c r="FO225" s="30"/>
      <c r="FP225" s="30"/>
      <c r="FQ225" s="30"/>
      <c r="FR225" s="30"/>
      <c r="FS225" s="30"/>
      <c r="FT225" s="30"/>
      <c r="FU225" s="30"/>
      <c r="FV225" s="30"/>
      <c r="FW225" s="30"/>
      <c r="FX225" s="30"/>
      <c r="FY225" s="30"/>
      <c r="FZ225" s="30"/>
      <c r="GA225" s="30"/>
      <c r="GB225" s="30"/>
      <c r="GC225" s="30"/>
      <c r="GD225" s="30"/>
      <c r="GE225" s="30"/>
      <c r="GF225" s="30"/>
      <c r="GG225" s="30"/>
      <c r="GH225" s="30"/>
      <c r="GI225" s="30"/>
      <c r="GJ225" s="30"/>
      <c r="GK225" s="30"/>
      <c r="GL225" s="30"/>
      <c r="GM225" s="30"/>
      <c r="GN225" s="30"/>
      <c r="GO225" s="30"/>
      <c r="GP225" s="30"/>
      <c r="GQ225" s="30"/>
      <c r="GR225" s="30"/>
      <c r="GS225" s="30"/>
      <c r="GT225" s="30"/>
      <c r="GU225" s="30"/>
      <c r="GV225" s="30"/>
      <c r="GW225" s="30"/>
      <c r="GX225" s="30"/>
      <c r="GY225" s="30"/>
      <c r="GZ225" s="30"/>
      <c r="HA225" s="30"/>
      <c r="HB225" s="30"/>
      <c r="HC225" s="30"/>
      <c r="HD225" s="30"/>
      <c r="HE225" s="30"/>
      <c r="HF225" s="30"/>
      <c r="HG225" s="30"/>
      <c r="HH225" s="30"/>
      <c r="HI225" s="30"/>
      <c r="HJ225" s="30"/>
      <c r="HK225" s="30"/>
      <c r="HL225" s="30"/>
      <c r="HM225" s="30"/>
      <c r="HN225" s="30"/>
      <c r="HO225" s="30"/>
      <c r="HP225" s="30"/>
      <c r="HQ225" s="30"/>
      <c r="HR225" s="30"/>
      <c r="HS225" s="30"/>
      <c r="HT225" s="30"/>
      <c r="HU225" s="30"/>
      <c r="HV225" s="30"/>
      <c r="HW225" s="30"/>
      <c r="HX225" s="30"/>
      <c r="HY225" s="30"/>
      <c r="HZ225" s="30"/>
      <c r="IA225" s="30"/>
      <c r="IB225" s="30"/>
      <c r="IC225" s="30"/>
      <c r="ID225" s="30"/>
      <c r="IE225" s="30"/>
      <c r="IF225" s="30"/>
      <c r="IG225" s="30"/>
    </row>
    <row r="226" spans="1:241" s="36" customFormat="1" x14ac:dyDescent="0.25">
      <c r="A226" s="23" t="s">
        <v>403</v>
      </c>
      <c r="B226" s="23" t="s">
        <v>404</v>
      </c>
      <c r="C226" s="23"/>
      <c r="D226" s="23"/>
      <c r="E226" s="25">
        <f>E239+E333+E340+E382+E424+E345+E348+E375+E427+E227+E343+E368+E373</f>
        <v>174210748404.64999</v>
      </c>
      <c r="F226" s="26">
        <v>203435531765</v>
      </c>
      <c r="G226" s="26">
        <f>G239+G333+G340+G382+G424+G345+G348+G375+G427+G227+G343+G368</f>
        <v>323085162297</v>
      </c>
      <c r="H226" s="26">
        <f t="shared" ref="H226:L226" si="82">H239+H333+H340+H382+H424+H345+H348+H375+H427+H227</f>
        <v>301494271750</v>
      </c>
      <c r="I226" s="26">
        <f t="shared" si="82"/>
        <v>267994194494</v>
      </c>
      <c r="J226" s="26">
        <f t="shared" si="82"/>
        <v>217505304240</v>
      </c>
      <c r="K226" s="26">
        <f t="shared" si="82"/>
        <v>243536881066</v>
      </c>
      <c r="L226" s="26">
        <f t="shared" si="82"/>
        <v>243536881066</v>
      </c>
      <c r="M226" s="24"/>
      <c r="N226" s="25">
        <f t="shared" ref="N226" si="83">N239+N333+N340+N382+N424+N345+N348+N375+N427+N227</f>
        <v>256048260466</v>
      </c>
      <c r="O226" s="31">
        <f t="shared" si="65"/>
        <v>-45446011284</v>
      </c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  <c r="EL226" s="30"/>
      <c r="EM226" s="30"/>
      <c r="EN226" s="30"/>
      <c r="EO226" s="30"/>
      <c r="EP226" s="30"/>
      <c r="EQ226" s="30"/>
      <c r="ER226" s="30"/>
      <c r="ES226" s="30"/>
      <c r="ET226" s="30"/>
      <c r="EU226" s="30"/>
      <c r="EV226" s="30"/>
      <c r="EW226" s="30"/>
      <c r="EX226" s="30"/>
      <c r="EY226" s="30"/>
      <c r="EZ226" s="30"/>
      <c r="FA226" s="30"/>
      <c r="FB226" s="30"/>
      <c r="FC226" s="30"/>
      <c r="FD226" s="30"/>
      <c r="FE226" s="30"/>
      <c r="FF226" s="30"/>
      <c r="FG226" s="30"/>
      <c r="FH226" s="30"/>
      <c r="FI226" s="30"/>
      <c r="FJ226" s="30"/>
      <c r="FK226" s="30"/>
      <c r="FL226" s="30"/>
      <c r="FM226" s="30"/>
      <c r="FN226" s="30"/>
      <c r="FO226" s="30"/>
      <c r="FP226" s="30"/>
      <c r="FQ226" s="30"/>
      <c r="FR226" s="30"/>
      <c r="FS226" s="30"/>
      <c r="FT226" s="30"/>
      <c r="FU226" s="30"/>
      <c r="FV226" s="30"/>
      <c r="FW226" s="30"/>
      <c r="FX226" s="30"/>
      <c r="FY226" s="30"/>
      <c r="FZ226" s="30"/>
      <c r="GA226" s="30"/>
      <c r="GB226" s="30"/>
      <c r="GC226" s="30"/>
      <c r="GD226" s="30"/>
      <c r="GE226" s="30"/>
      <c r="GF226" s="30"/>
      <c r="GG226" s="30"/>
      <c r="GH226" s="30"/>
      <c r="GI226" s="30"/>
      <c r="GJ226" s="30"/>
      <c r="GK226" s="30"/>
      <c r="GL226" s="30"/>
      <c r="GM226" s="30"/>
      <c r="GN226" s="30"/>
      <c r="GO226" s="30"/>
      <c r="GP226" s="30"/>
      <c r="GQ226" s="30"/>
      <c r="GR226" s="30"/>
      <c r="GS226" s="30"/>
      <c r="GT226" s="30"/>
      <c r="GU226" s="30"/>
      <c r="GV226" s="30"/>
      <c r="GW226" s="30"/>
      <c r="GX226" s="30"/>
      <c r="GY226" s="30"/>
      <c r="GZ226" s="30"/>
      <c r="HA226" s="30"/>
      <c r="HB226" s="30"/>
      <c r="HC226" s="30"/>
      <c r="HD226" s="30"/>
      <c r="HE226" s="30"/>
      <c r="HF226" s="30"/>
      <c r="HG226" s="30"/>
      <c r="HH226" s="30"/>
      <c r="HI226" s="30"/>
      <c r="HJ226" s="30"/>
      <c r="HK226" s="30"/>
      <c r="HL226" s="30"/>
      <c r="HM226" s="30"/>
      <c r="HN226" s="30"/>
      <c r="HO226" s="30"/>
      <c r="HP226" s="30"/>
      <c r="HQ226" s="30"/>
      <c r="HR226" s="30"/>
      <c r="HS226" s="30"/>
      <c r="HT226" s="30"/>
      <c r="HU226" s="30"/>
      <c r="HV226" s="30"/>
      <c r="HW226" s="30"/>
      <c r="HX226" s="30"/>
      <c r="HY226" s="30"/>
      <c r="HZ226" s="30"/>
      <c r="IA226" s="30"/>
      <c r="IB226" s="30"/>
      <c r="IC226" s="30"/>
      <c r="ID226" s="30"/>
      <c r="IE226" s="30"/>
      <c r="IF226" s="30"/>
      <c r="IG226" s="30"/>
    </row>
    <row r="227" spans="1:241" s="30" customFormat="1" ht="25.5" x14ac:dyDescent="0.25">
      <c r="A227" s="23" t="s">
        <v>405</v>
      </c>
      <c r="B227" s="23" t="s">
        <v>406</v>
      </c>
      <c r="C227" s="23"/>
      <c r="D227" s="23"/>
      <c r="E227" s="25">
        <f t="shared" ref="E227" si="84">E228+E232+E235+E237</f>
        <v>770179718</v>
      </c>
      <c r="F227" s="26">
        <f>F228+F232+F235+F237</f>
        <v>836365960</v>
      </c>
      <c r="G227" s="26">
        <f>G228+G232+G235+G237</f>
        <v>814476399</v>
      </c>
      <c r="H227" s="26">
        <f t="shared" ref="H227:L227" si="85">H228+H232</f>
        <v>0</v>
      </c>
      <c r="I227" s="26">
        <f t="shared" si="85"/>
        <v>0</v>
      </c>
      <c r="J227" s="26">
        <f t="shared" si="85"/>
        <v>0</v>
      </c>
      <c r="K227" s="26">
        <f t="shared" si="85"/>
        <v>0</v>
      </c>
      <c r="L227" s="26">
        <f t="shared" si="85"/>
        <v>0</v>
      </c>
      <c r="M227" s="24"/>
      <c r="N227" s="34">
        <f t="shared" ref="N227" si="86">N228+N232</f>
        <v>0</v>
      </c>
      <c r="O227" s="31">
        <f t="shared" si="65"/>
        <v>0</v>
      </c>
    </row>
    <row r="228" spans="1:241" s="36" customFormat="1" x14ac:dyDescent="0.25">
      <c r="A228" s="32" t="s">
        <v>407</v>
      </c>
      <c r="B228" s="32" t="s">
        <v>408</v>
      </c>
      <c r="C228" s="32"/>
      <c r="D228" s="32"/>
      <c r="E228" s="34">
        <f t="shared" ref="E228:L228" si="87">E229+E230</f>
        <v>526345718</v>
      </c>
      <c r="F228" s="35">
        <f t="shared" si="87"/>
        <v>476341860</v>
      </c>
      <c r="G228" s="35">
        <f t="shared" si="87"/>
        <v>118478900</v>
      </c>
      <c r="H228" s="35">
        <f t="shared" si="87"/>
        <v>0</v>
      </c>
      <c r="I228" s="35">
        <f t="shared" si="87"/>
        <v>0</v>
      </c>
      <c r="J228" s="35">
        <f t="shared" si="87"/>
        <v>0</v>
      </c>
      <c r="K228" s="35">
        <f t="shared" si="87"/>
        <v>0</v>
      </c>
      <c r="L228" s="35">
        <f t="shared" si="87"/>
        <v>0</v>
      </c>
      <c r="M228" s="33"/>
      <c r="N228" s="34">
        <f t="shared" ref="N228" si="88">N229+N230</f>
        <v>0</v>
      </c>
      <c r="O228" s="31">
        <f t="shared" si="65"/>
        <v>0</v>
      </c>
    </row>
    <row r="229" spans="1:241" s="36" customFormat="1" x14ac:dyDescent="0.25">
      <c r="A229" s="32" t="s">
        <v>409</v>
      </c>
      <c r="B229" s="32" t="s">
        <v>410</v>
      </c>
      <c r="C229" s="32" t="s">
        <v>37</v>
      </c>
      <c r="D229" s="46" t="s">
        <v>38</v>
      </c>
      <c r="E229" s="34">
        <v>385206118</v>
      </c>
      <c r="F229" s="35">
        <v>309907360</v>
      </c>
      <c r="G229" s="35">
        <v>118478900</v>
      </c>
      <c r="H229" s="35"/>
      <c r="I229" s="35"/>
      <c r="J229" s="35"/>
      <c r="K229" s="35"/>
      <c r="L229" s="35"/>
      <c r="M229" s="33"/>
      <c r="N229" s="34"/>
      <c r="O229" s="31">
        <f t="shared" si="65"/>
        <v>0</v>
      </c>
    </row>
    <row r="230" spans="1:241" s="36" customFormat="1" ht="25.5" x14ac:dyDescent="0.25">
      <c r="A230" s="32" t="s">
        <v>411</v>
      </c>
      <c r="B230" s="32" t="s">
        <v>412</v>
      </c>
      <c r="C230" s="32" t="s">
        <v>37</v>
      </c>
      <c r="D230" s="46" t="s">
        <v>38</v>
      </c>
      <c r="E230" s="34">
        <v>141139600</v>
      </c>
      <c r="F230" s="35">
        <v>166434500</v>
      </c>
      <c r="G230" s="35"/>
      <c r="H230" s="35"/>
      <c r="I230" s="35"/>
      <c r="J230" s="35"/>
      <c r="K230" s="35"/>
      <c r="L230" s="35"/>
      <c r="M230" s="33"/>
      <c r="N230" s="34"/>
      <c r="O230" s="31">
        <f t="shared" si="65"/>
        <v>0</v>
      </c>
    </row>
    <row r="231" spans="1:241" s="36" customFormat="1" x14ac:dyDescent="0.25">
      <c r="A231" s="32" t="s">
        <v>413</v>
      </c>
      <c r="B231" s="32" t="s">
        <v>414</v>
      </c>
      <c r="C231" s="32"/>
      <c r="D231" s="32"/>
      <c r="E231" s="34">
        <f t="shared" ref="E231:N231" si="89">E232</f>
        <v>18360000</v>
      </c>
      <c r="F231" s="35">
        <f t="shared" si="89"/>
        <v>360024100</v>
      </c>
      <c r="G231" s="35">
        <f t="shared" si="89"/>
        <v>182953000</v>
      </c>
      <c r="H231" s="35">
        <f t="shared" si="89"/>
        <v>0</v>
      </c>
      <c r="I231" s="35">
        <f t="shared" si="89"/>
        <v>0</v>
      </c>
      <c r="J231" s="35">
        <f t="shared" si="89"/>
        <v>0</v>
      </c>
      <c r="K231" s="35">
        <f t="shared" si="89"/>
        <v>0</v>
      </c>
      <c r="L231" s="35">
        <f t="shared" si="89"/>
        <v>0</v>
      </c>
      <c r="M231" s="33"/>
      <c r="N231" s="34">
        <f t="shared" si="89"/>
        <v>0</v>
      </c>
      <c r="O231" s="31">
        <f t="shared" si="65"/>
        <v>0</v>
      </c>
    </row>
    <row r="232" spans="1:241" s="36" customFormat="1" ht="25.5" x14ac:dyDescent="0.25">
      <c r="A232" s="32" t="s">
        <v>415</v>
      </c>
      <c r="B232" s="32" t="s">
        <v>416</v>
      </c>
      <c r="C232" s="32"/>
      <c r="D232" s="32"/>
      <c r="E232" s="34">
        <f t="shared" ref="E232:G232" si="90">SUM(E233:E234)</f>
        <v>18360000</v>
      </c>
      <c r="F232" s="35">
        <f t="shared" si="90"/>
        <v>360024100</v>
      </c>
      <c r="G232" s="35">
        <f t="shared" si="90"/>
        <v>182953000</v>
      </c>
      <c r="H232" s="35">
        <f t="shared" ref="H232:L232" si="91">SUM(H233:H234)</f>
        <v>0</v>
      </c>
      <c r="I232" s="35">
        <f t="shared" si="91"/>
        <v>0</v>
      </c>
      <c r="J232" s="35">
        <f t="shared" si="91"/>
        <v>0</v>
      </c>
      <c r="K232" s="35">
        <f t="shared" si="91"/>
        <v>0</v>
      </c>
      <c r="L232" s="35">
        <f t="shared" si="91"/>
        <v>0</v>
      </c>
      <c r="M232" s="33"/>
      <c r="N232" s="34">
        <f t="shared" ref="N232" si="92">SUM(N233:N234)</f>
        <v>0</v>
      </c>
      <c r="O232" s="31">
        <f t="shared" si="65"/>
        <v>0</v>
      </c>
    </row>
    <row r="233" spans="1:241" s="36" customFormat="1" x14ac:dyDescent="0.25">
      <c r="A233" s="32"/>
      <c r="B233" s="32" t="s">
        <v>417</v>
      </c>
      <c r="C233" s="32" t="s">
        <v>37</v>
      </c>
      <c r="D233" s="46" t="s">
        <v>38</v>
      </c>
      <c r="E233" s="34">
        <v>18360000</v>
      </c>
      <c r="F233" s="35">
        <v>26190000</v>
      </c>
      <c r="G233" s="35"/>
      <c r="H233" s="35"/>
      <c r="I233" s="35"/>
      <c r="J233" s="35"/>
      <c r="K233" s="35"/>
      <c r="L233" s="35"/>
      <c r="M233" s="33"/>
      <c r="N233" s="34"/>
    </row>
    <row r="234" spans="1:241" s="36" customFormat="1" ht="25.5" x14ac:dyDescent="0.25">
      <c r="A234" s="32"/>
      <c r="B234" s="32" t="s">
        <v>418</v>
      </c>
      <c r="C234" s="32" t="s">
        <v>37</v>
      </c>
      <c r="D234" s="46" t="s">
        <v>38</v>
      </c>
      <c r="E234" s="34"/>
      <c r="F234" s="35">
        <v>333834100</v>
      </c>
      <c r="G234" s="35">
        <v>182953000</v>
      </c>
      <c r="H234" s="35"/>
      <c r="I234" s="35"/>
      <c r="J234" s="35"/>
      <c r="K234" s="35"/>
      <c r="L234" s="35"/>
      <c r="M234" s="33"/>
      <c r="N234" s="34"/>
    </row>
    <row r="235" spans="1:241" s="36" customFormat="1" x14ac:dyDescent="0.25">
      <c r="A235" s="32"/>
      <c r="B235" s="32" t="s">
        <v>414</v>
      </c>
      <c r="C235" s="32"/>
      <c r="D235" s="32"/>
      <c r="E235" s="34">
        <f>E236</f>
        <v>225474000</v>
      </c>
      <c r="F235" s="35"/>
      <c r="G235" s="35">
        <f>G236</f>
        <v>484029999</v>
      </c>
      <c r="H235" s="35"/>
      <c r="I235" s="35"/>
      <c r="J235" s="35"/>
      <c r="K235" s="35"/>
      <c r="L235" s="35"/>
      <c r="M235" s="33"/>
      <c r="N235" s="34"/>
    </row>
    <row r="236" spans="1:241" s="36" customFormat="1" x14ac:dyDescent="0.25">
      <c r="A236" s="32"/>
      <c r="B236" s="32" t="s">
        <v>419</v>
      </c>
      <c r="C236" s="32"/>
      <c r="D236" s="32"/>
      <c r="E236" s="34">
        <v>225474000</v>
      </c>
      <c r="F236" s="35"/>
      <c r="G236" s="35">
        <v>484029999</v>
      </c>
      <c r="H236" s="35"/>
      <c r="I236" s="35"/>
      <c r="J236" s="35"/>
      <c r="K236" s="35"/>
      <c r="L236" s="35"/>
      <c r="M236" s="33"/>
      <c r="N236" s="34"/>
    </row>
    <row r="237" spans="1:241" s="36" customFormat="1" x14ac:dyDescent="0.25">
      <c r="A237" s="32"/>
      <c r="B237" s="32" t="s">
        <v>420</v>
      </c>
      <c r="C237" s="32"/>
      <c r="D237" s="32"/>
      <c r="E237" s="34"/>
      <c r="F237" s="35"/>
      <c r="G237" s="35">
        <f>G238</f>
        <v>29014500</v>
      </c>
      <c r="H237" s="35"/>
      <c r="I237" s="35"/>
      <c r="J237" s="35"/>
      <c r="K237" s="35"/>
      <c r="L237" s="35"/>
      <c r="M237" s="33"/>
      <c r="N237" s="34"/>
    </row>
    <row r="238" spans="1:241" s="36" customFormat="1" x14ac:dyDescent="0.25">
      <c r="A238" s="32"/>
      <c r="B238" s="32" t="s">
        <v>421</v>
      </c>
      <c r="C238" s="32"/>
      <c r="D238" s="32"/>
      <c r="E238" s="34"/>
      <c r="F238" s="35"/>
      <c r="G238" s="35">
        <v>29014500</v>
      </c>
      <c r="H238" s="35"/>
      <c r="I238" s="35"/>
      <c r="J238" s="35"/>
      <c r="K238" s="35"/>
      <c r="L238" s="35"/>
      <c r="M238" s="33"/>
      <c r="N238" s="34"/>
    </row>
    <row r="239" spans="1:241" s="30" customFormat="1" ht="25.5" x14ac:dyDescent="0.25">
      <c r="A239" s="23" t="s">
        <v>422</v>
      </c>
      <c r="B239" s="23" t="s">
        <v>423</v>
      </c>
      <c r="C239" s="23"/>
      <c r="D239" s="23"/>
      <c r="E239" s="25">
        <f t="shared" ref="E239:N240" si="93">E240</f>
        <v>805773709</v>
      </c>
      <c r="F239" s="26">
        <f>F240+F331+F276</f>
        <v>1513938874</v>
      </c>
      <c r="G239" s="26">
        <f>G240+G331</f>
        <v>1293619040</v>
      </c>
      <c r="H239" s="26">
        <f t="shared" si="93"/>
        <v>1131433520</v>
      </c>
      <c r="I239" s="26">
        <f t="shared" si="93"/>
        <v>1129775728</v>
      </c>
      <c r="J239" s="26">
        <f t="shared" si="93"/>
        <v>1111685728</v>
      </c>
      <c r="K239" s="26">
        <f t="shared" si="93"/>
        <v>1359242920</v>
      </c>
      <c r="L239" s="26">
        <f t="shared" si="93"/>
        <v>1359242920</v>
      </c>
      <c r="M239" s="24"/>
      <c r="N239" s="25">
        <f t="shared" si="93"/>
        <v>1049182320</v>
      </c>
    </row>
    <row r="240" spans="1:241" s="36" customFormat="1" x14ac:dyDescent="0.25">
      <c r="A240" s="32" t="s">
        <v>424</v>
      </c>
      <c r="B240" s="32" t="s">
        <v>425</v>
      </c>
      <c r="C240" s="32"/>
      <c r="D240" s="32"/>
      <c r="E240" s="34">
        <f t="shared" si="93"/>
        <v>805773709</v>
      </c>
      <c r="F240" s="35">
        <f t="shared" si="93"/>
        <v>401319425</v>
      </c>
      <c r="G240" s="35">
        <f t="shared" si="93"/>
        <v>1273018440</v>
      </c>
      <c r="H240" s="35">
        <f t="shared" si="93"/>
        <v>1131433520</v>
      </c>
      <c r="I240" s="35">
        <f t="shared" si="93"/>
        <v>1129775728</v>
      </c>
      <c r="J240" s="35">
        <f t="shared" si="93"/>
        <v>1111685728</v>
      </c>
      <c r="K240" s="35">
        <f t="shared" si="93"/>
        <v>1359242920</v>
      </c>
      <c r="L240" s="35">
        <f t="shared" si="93"/>
        <v>1359242920</v>
      </c>
      <c r="M240" s="33"/>
      <c r="N240" s="34">
        <f t="shared" si="93"/>
        <v>1049182320</v>
      </c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  <c r="CH240" s="30"/>
      <c r="CI240" s="30"/>
      <c r="CJ240" s="30"/>
      <c r="CK240" s="30"/>
      <c r="CL240" s="30"/>
      <c r="CM240" s="30"/>
      <c r="CN240" s="30"/>
      <c r="CO240" s="30"/>
      <c r="CP240" s="30"/>
      <c r="CQ240" s="30"/>
      <c r="CR240" s="30"/>
      <c r="CS240" s="30"/>
      <c r="CT240" s="30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J240" s="30"/>
      <c r="DK240" s="30"/>
      <c r="DL240" s="30"/>
      <c r="DM240" s="30"/>
      <c r="DN240" s="30"/>
      <c r="DO240" s="30"/>
      <c r="DP240" s="30"/>
      <c r="DQ240" s="30"/>
      <c r="DR240" s="30"/>
      <c r="DS240" s="30"/>
      <c r="DT240" s="30"/>
      <c r="DU240" s="30"/>
      <c r="DV240" s="30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  <c r="EL240" s="30"/>
      <c r="EM240" s="30"/>
      <c r="EN240" s="30"/>
      <c r="EO240" s="30"/>
      <c r="EP240" s="30"/>
      <c r="EQ240" s="30"/>
      <c r="ER240" s="30"/>
      <c r="ES240" s="30"/>
      <c r="ET240" s="30"/>
      <c r="EU240" s="30"/>
      <c r="EV240" s="30"/>
      <c r="EW240" s="30"/>
      <c r="EX240" s="30"/>
      <c r="EY240" s="30"/>
      <c r="EZ240" s="30"/>
      <c r="FA240" s="30"/>
      <c r="FB240" s="30"/>
      <c r="FC240" s="30"/>
      <c r="FD240" s="30"/>
      <c r="FE240" s="30"/>
      <c r="FF240" s="30"/>
      <c r="FG240" s="30"/>
      <c r="FH240" s="30"/>
      <c r="FI240" s="30"/>
      <c r="FJ240" s="30"/>
      <c r="FK240" s="30"/>
      <c r="FL240" s="30"/>
      <c r="FM240" s="30"/>
      <c r="FN240" s="30"/>
      <c r="FO240" s="30"/>
      <c r="FP240" s="30"/>
      <c r="FQ240" s="30"/>
      <c r="FR240" s="30"/>
      <c r="FS240" s="30"/>
      <c r="FT240" s="30"/>
      <c r="FU240" s="30"/>
      <c r="FV240" s="30"/>
      <c r="FW240" s="30"/>
      <c r="FX240" s="30"/>
      <c r="FY240" s="30"/>
      <c r="FZ240" s="30"/>
      <c r="GA240" s="30"/>
      <c r="GB240" s="30"/>
      <c r="GC240" s="30"/>
      <c r="GD240" s="30"/>
      <c r="GE240" s="30"/>
      <c r="GF240" s="30"/>
      <c r="GG240" s="30"/>
      <c r="GH240" s="30"/>
      <c r="GI240" s="30"/>
      <c r="GJ240" s="30"/>
      <c r="GK240" s="30"/>
      <c r="GL240" s="30"/>
      <c r="GM240" s="30"/>
      <c r="GN240" s="30"/>
      <c r="GO240" s="30"/>
      <c r="GP240" s="30"/>
      <c r="GQ240" s="30"/>
      <c r="GR240" s="30"/>
      <c r="GS240" s="30"/>
      <c r="GT240" s="30"/>
      <c r="GU240" s="30"/>
      <c r="GV240" s="30"/>
      <c r="GW240" s="30"/>
      <c r="GX240" s="30"/>
      <c r="GY240" s="30"/>
      <c r="GZ240" s="30"/>
      <c r="HA240" s="30"/>
      <c r="HB240" s="30"/>
      <c r="HC240" s="30"/>
      <c r="HD240" s="30"/>
      <c r="HE240" s="30"/>
      <c r="HF240" s="30"/>
      <c r="HG240" s="30"/>
      <c r="HH240" s="30"/>
      <c r="HI240" s="30"/>
      <c r="HJ240" s="30"/>
      <c r="HK240" s="30"/>
      <c r="HL240" s="30"/>
      <c r="HM240" s="30"/>
      <c r="HN240" s="30"/>
      <c r="HO240" s="30"/>
      <c r="HP240" s="30"/>
      <c r="HQ240" s="30"/>
      <c r="HR240" s="30"/>
      <c r="HS240" s="30"/>
      <c r="HT240" s="30"/>
      <c r="HU240" s="30"/>
      <c r="HV240" s="30"/>
      <c r="HW240" s="30"/>
      <c r="HX240" s="30"/>
      <c r="HY240" s="30"/>
      <c r="HZ240" s="30"/>
      <c r="IA240" s="30"/>
      <c r="IB240" s="30"/>
      <c r="IC240" s="30"/>
      <c r="ID240" s="30"/>
      <c r="IE240" s="30"/>
      <c r="IF240" s="30"/>
      <c r="IG240" s="30"/>
    </row>
    <row r="241" spans="1:241" s="36" customFormat="1" x14ac:dyDescent="0.25">
      <c r="A241" s="32" t="s">
        <v>426</v>
      </c>
      <c r="B241" s="32" t="s">
        <v>425</v>
      </c>
      <c r="C241" s="32"/>
      <c r="D241" s="32"/>
      <c r="E241" s="34">
        <f>SUM(E242:E330)</f>
        <v>805773709</v>
      </c>
      <c r="F241" s="35">
        <v>401319425</v>
      </c>
      <c r="G241" s="66">
        <f>1273354440-336000</f>
        <v>1273018440</v>
      </c>
      <c r="H241" s="35">
        <f t="shared" ref="H241:L241" si="94">SUM(H242:H330)</f>
        <v>1131433520</v>
      </c>
      <c r="I241" s="35">
        <f t="shared" si="94"/>
        <v>1129775728</v>
      </c>
      <c r="J241" s="35">
        <f t="shared" si="94"/>
        <v>1111685728</v>
      </c>
      <c r="K241" s="35">
        <f t="shared" si="94"/>
        <v>1359242920</v>
      </c>
      <c r="L241" s="35">
        <f t="shared" si="94"/>
        <v>1359242920</v>
      </c>
      <c r="M241" s="33"/>
      <c r="N241" s="34">
        <f t="shared" ref="N241" si="95">SUM(N242:N330)</f>
        <v>1049182320</v>
      </c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  <c r="CD241" s="30"/>
      <c r="CE241" s="30"/>
      <c r="CF241" s="30"/>
      <c r="CG241" s="30"/>
      <c r="CH241" s="30"/>
      <c r="CI241" s="30"/>
      <c r="CJ241" s="30"/>
      <c r="CK241" s="30"/>
      <c r="CL241" s="30"/>
      <c r="CM241" s="30"/>
      <c r="CN241" s="30"/>
      <c r="CO241" s="30"/>
      <c r="CP241" s="30"/>
      <c r="CQ241" s="30"/>
      <c r="CR241" s="30"/>
      <c r="CS241" s="30"/>
      <c r="CT241" s="30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  <c r="DF241" s="30"/>
      <c r="DG241" s="30"/>
      <c r="DH241" s="30"/>
      <c r="DI241" s="30"/>
      <c r="DJ241" s="30"/>
      <c r="DK241" s="30"/>
      <c r="DL241" s="30"/>
      <c r="DM241" s="30"/>
      <c r="DN241" s="30"/>
      <c r="DO241" s="30"/>
      <c r="DP241" s="30"/>
      <c r="DQ241" s="30"/>
      <c r="DR241" s="30"/>
      <c r="DS241" s="30"/>
      <c r="DT241" s="30"/>
      <c r="DU241" s="30"/>
      <c r="DV241" s="30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  <c r="EL241" s="30"/>
      <c r="EM241" s="30"/>
      <c r="EN241" s="30"/>
      <c r="EO241" s="30"/>
      <c r="EP241" s="30"/>
      <c r="EQ241" s="30"/>
      <c r="ER241" s="30"/>
      <c r="ES241" s="30"/>
      <c r="ET241" s="30"/>
      <c r="EU241" s="30"/>
      <c r="EV241" s="30"/>
      <c r="EW241" s="30"/>
      <c r="EX241" s="30"/>
      <c r="EY241" s="30"/>
      <c r="EZ241" s="30"/>
      <c r="FA241" s="30"/>
      <c r="FB241" s="30"/>
      <c r="FC241" s="30"/>
      <c r="FD241" s="30"/>
      <c r="FE241" s="30"/>
      <c r="FF241" s="30"/>
      <c r="FG241" s="30"/>
      <c r="FH241" s="30"/>
      <c r="FI241" s="30"/>
      <c r="FJ241" s="30"/>
      <c r="FK241" s="30"/>
      <c r="FL241" s="30"/>
      <c r="FM241" s="30"/>
      <c r="FN241" s="30"/>
      <c r="FO241" s="30"/>
      <c r="FP241" s="30"/>
      <c r="FQ241" s="30"/>
      <c r="FR241" s="30"/>
      <c r="FS241" s="30"/>
      <c r="FT241" s="30"/>
      <c r="FU241" s="30"/>
      <c r="FV241" s="30"/>
      <c r="FW241" s="30"/>
      <c r="FX241" s="30"/>
      <c r="FY241" s="30"/>
      <c r="FZ241" s="30"/>
      <c r="GA241" s="30"/>
      <c r="GB241" s="30"/>
      <c r="GC241" s="30"/>
      <c r="GD241" s="30"/>
      <c r="GE241" s="30"/>
      <c r="GF241" s="30"/>
      <c r="GG241" s="30"/>
      <c r="GH241" s="30"/>
      <c r="GI241" s="30"/>
      <c r="GJ241" s="30"/>
      <c r="GK241" s="30"/>
      <c r="GL241" s="30"/>
      <c r="GM241" s="30"/>
      <c r="GN241" s="30"/>
      <c r="GO241" s="30"/>
      <c r="GP241" s="30"/>
      <c r="GQ241" s="30"/>
      <c r="GR241" s="30"/>
      <c r="GS241" s="30"/>
      <c r="GT241" s="30"/>
      <c r="GU241" s="30"/>
      <c r="GV241" s="30"/>
      <c r="GW241" s="30"/>
      <c r="GX241" s="30"/>
      <c r="GY241" s="30"/>
      <c r="GZ241" s="30"/>
      <c r="HA241" s="30"/>
      <c r="HB241" s="30"/>
      <c r="HC241" s="30"/>
      <c r="HD241" s="30"/>
      <c r="HE241" s="30"/>
      <c r="HF241" s="30"/>
      <c r="HG241" s="30"/>
      <c r="HH241" s="30"/>
      <c r="HI241" s="30"/>
      <c r="HJ241" s="30"/>
      <c r="HK241" s="30"/>
      <c r="HL241" s="30"/>
      <c r="HM241" s="30"/>
      <c r="HN241" s="30"/>
      <c r="HO241" s="30"/>
      <c r="HP241" s="30"/>
      <c r="HQ241" s="30"/>
      <c r="HR241" s="30"/>
      <c r="HS241" s="30"/>
      <c r="HT241" s="30"/>
      <c r="HU241" s="30"/>
      <c r="HV241" s="30"/>
      <c r="HW241" s="30"/>
      <c r="HX241" s="30"/>
      <c r="HY241" s="30"/>
      <c r="HZ241" s="30"/>
      <c r="IA241" s="30"/>
      <c r="IB241" s="30"/>
      <c r="IC241" s="30"/>
      <c r="ID241" s="30"/>
      <c r="IE241" s="30"/>
      <c r="IF241" s="30"/>
      <c r="IG241" s="30"/>
    </row>
    <row r="242" spans="1:241" s="36" customFormat="1" x14ac:dyDescent="0.25">
      <c r="A242" s="32"/>
      <c r="B242" s="32" t="s">
        <v>427</v>
      </c>
      <c r="C242" s="32" t="s">
        <v>181</v>
      </c>
      <c r="D242" s="46" t="s">
        <v>186</v>
      </c>
      <c r="E242" s="34"/>
      <c r="F242" s="35"/>
      <c r="G242" s="35"/>
      <c r="H242" s="35">
        <v>15840000</v>
      </c>
      <c r="I242" s="35">
        <v>15840000</v>
      </c>
      <c r="J242" s="35">
        <v>15840000</v>
      </c>
      <c r="K242" s="35">
        <v>15840000</v>
      </c>
      <c r="L242" s="35">
        <v>15840000</v>
      </c>
      <c r="M242" s="33" t="s">
        <v>428</v>
      </c>
      <c r="N242" s="67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  <c r="CD242" s="30"/>
      <c r="CE242" s="30"/>
      <c r="CF242" s="30"/>
      <c r="CG242" s="30"/>
      <c r="CH242" s="30"/>
      <c r="CI242" s="30"/>
      <c r="CJ242" s="30"/>
      <c r="CK242" s="30"/>
      <c r="CL242" s="30"/>
      <c r="CM242" s="30"/>
      <c r="CN242" s="30"/>
      <c r="CO242" s="30"/>
      <c r="CP242" s="30"/>
      <c r="CQ242" s="30"/>
      <c r="CR242" s="30"/>
      <c r="CS242" s="30"/>
      <c r="CT242" s="30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J242" s="30"/>
      <c r="DK242" s="30"/>
      <c r="DL242" s="30"/>
      <c r="DM242" s="30"/>
      <c r="DN242" s="30"/>
      <c r="DO242" s="30"/>
      <c r="DP242" s="30"/>
      <c r="DQ242" s="30"/>
      <c r="DR242" s="30"/>
      <c r="DS242" s="30"/>
      <c r="DT242" s="30"/>
      <c r="DU242" s="30"/>
      <c r="DV242" s="30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  <c r="EL242" s="30"/>
      <c r="EM242" s="30"/>
      <c r="EN242" s="30"/>
      <c r="EO242" s="30"/>
      <c r="EP242" s="30"/>
      <c r="EQ242" s="30"/>
      <c r="ER242" s="30"/>
      <c r="ES242" s="30"/>
      <c r="ET242" s="30"/>
      <c r="EU242" s="30"/>
      <c r="EV242" s="30"/>
      <c r="EW242" s="30"/>
      <c r="EX242" s="30"/>
      <c r="EY242" s="30"/>
      <c r="EZ242" s="30"/>
      <c r="FA242" s="30"/>
      <c r="FB242" s="30"/>
      <c r="FC242" s="30"/>
      <c r="FD242" s="30"/>
      <c r="FE242" s="30"/>
      <c r="FF242" s="30"/>
      <c r="FG242" s="30"/>
      <c r="FH242" s="30"/>
      <c r="FI242" s="30"/>
      <c r="FJ242" s="30"/>
      <c r="FK242" s="30"/>
      <c r="FL242" s="30"/>
      <c r="FM242" s="30"/>
      <c r="FN242" s="30"/>
      <c r="FO242" s="30"/>
      <c r="FP242" s="30"/>
      <c r="FQ242" s="30"/>
      <c r="FR242" s="30"/>
      <c r="FS242" s="30"/>
      <c r="FT242" s="30"/>
      <c r="FU242" s="30"/>
      <c r="FV242" s="30"/>
      <c r="FW242" s="30"/>
      <c r="FX242" s="30"/>
      <c r="FY242" s="30"/>
      <c r="FZ242" s="30"/>
      <c r="GA242" s="30"/>
      <c r="GB242" s="30"/>
      <c r="GC242" s="30"/>
      <c r="GD242" s="30"/>
      <c r="GE242" s="30"/>
      <c r="GF242" s="30"/>
      <c r="GG242" s="30"/>
      <c r="GH242" s="30"/>
      <c r="GI242" s="30"/>
      <c r="GJ242" s="30"/>
      <c r="GK242" s="30"/>
      <c r="GL242" s="30"/>
      <c r="GM242" s="30"/>
      <c r="GN242" s="30"/>
      <c r="GO242" s="30"/>
      <c r="GP242" s="30"/>
      <c r="GQ242" s="30"/>
      <c r="GR242" s="30"/>
      <c r="GS242" s="30"/>
      <c r="GT242" s="30"/>
      <c r="GU242" s="30"/>
      <c r="GV242" s="30"/>
      <c r="GW242" s="30"/>
      <c r="GX242" s="30"/>
      <c r="GY242" s="30"/>
      <c r="GZ242" s="30"/>
      <c r="HA242" s="30"/>
      <c r="HB242" s="30"/>
      <c r="HC242" s="30"/>
      <c r="HD242" s="30"/>
      <c r="HE242" s="30"/>
      <c r="HF242" s="30"/>
      <c r="HG242" s="30"/>
      <c r="HH242" s="30"/>
      <c r="HI242" s="30"/>
      <c r="HJ242" s="30"/>
      <c r="HK242" s="30"/>
      <c r="HL242" s="30"/>
      <c r="HM242" s="30"/>
      <c r="HN242" s="30"/>
      <c r="HO242" s="30"/>
      <c r="HP242" s="30"/>
      <c r="HQ242" s="30"/>
      <c r="HR242" s="30"/>
      <c r="HS242" s="30"/>
      <c r="HT242" s="30"/>
      <c r="HU242" s="30"/>
      <c r="HV242" s="30"/>
      <c r="HW242" s="30"/>
      <c r="HX242" s="30"/>
      <c r="HY242" s="30"/>
      <c r="HZ242" s="30"/>
      <c r="IA242" s="30"/>
      <c r="IB242" s="30"/>
      <c r="IC242" s="30"/>
      <c r="ID242" s="30"/>
      <c r="IE242" s="30"/>
      <c r="IF242" s="30"/>
      <c r="IG242" s="30"/>
    </row>
    <row r="243" spans="1:241" s="36" customFormat="1" ht="25.5" x14ac:dyDescent="0.25">
      <c r="A243" s="32"/>
      <c r="B243" s="32" t="s">
        <v>429</v>
      </c>
      <c r="C243" s="32" t="s">
        <v>181</v>
      </c>
      <c r="D243" s="46" t="s">
        <v>186</v>
      </c>
      <c r="E243" s="34"/>
      <c r="F243" s="35"/>
      <c r="G243" s="35"/>
      <c r="H243" s="35">
        <v>3300000</v>
      </c>
      <c r="I243" s="35">
        <v>3400000</v>
      </c>
      <c r="J243" s="35">
        <v>3400000</v>
      </c>
      <c r="K243" s="35">
        <f>9.5*2500000</f>
        <v>23750000</v>
      </c>
      <c r="L243" s="35">
        <f>9.5*2500000</f>
        <v>23750000</v>
      </c>
      <c r="M243" s="33" t="s">
        <v>430</v>
      </c>
      <c r="N243" s="67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  <c r="CD243" s="30"/>
      <c r="CE243" s="30"/>
      <c r="CF243" s="30"/>
      <c r="CG243" s="30"/>
      <c r="CH243" s="30"/>
      <c r="CI243" s="30"/>
      <c r="CJ243" s="30"/>
      <c r="CK243" s="30"/>
      <c r="CL243" s="30"/>
      <c r="CM243" s="30"/>
      <c r="CN243" s="30"/>
      <c r="CO243" s="30"/>
      <c r="CP243" s="30"/>
      <c r="CQ243" s="30"/>
      <c r="CR243" s="30"/>
      <c r="CS243" s="30"/>
      <c r="CT243" s="30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J243" s="30"/>
      <c r="DK243" s="30"/>
      <c r="DL243" s="30"/>
      <c r="DM243" s="30"/>
      <c r="DN243" s="30"/>
      <c r="DO243" s="30"/>
      <c r="DP243" s="30"/>
      <c r="DQ243" s="30"/>
      <c r="DR243" s="30"/>
      <c r="DS243" s="30"/>
      <c r="DT243" s="30"/>
      <c r="DU243" s="30"/>
      <c r="DV243" s="30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  <c r="EL243" s="30"/>
      <c r="EM243" s="30"/>
      <c r="EN243" s="30"/>
      <c r="EO243" s="30"/>
      <c r="EP243" s="30"/>
      <c r="EQ243" s="30"/>
      <c r="ER243" s="30"/>
      <c r="ES243" s="30"/>
      <c r="ET243" s="30"/>
      <c r="EU243" s="30"/>
      <c r="EV243" s="30"/>
      <c r="EW243" s="30"/>
      <c r="EX243" s="30"/>
      <c r="EY243" s="30"/>
      <c r="EZ243" s="30"/>
      <c r="FA243" s="30"/>
      <c r="FB243" s="30"/>
      <c r="FC243" s="30"/>
      <c r="FD243" s="30"/>
      <c r="FE243" s="30"/>
      <c r="FF243" s="30"/>
      <c r="FG243" s="30"/>
      <c r="FH243" s="30"/>
      <c r="FI243" s="30"/>
      <c r="FJ243" s="30"/>
      <c r="FK243" s="30"/>
      <c r="FL243" s="30"/>
      <c r="FM243" s="30"/>
      <c r="FN243" s="30"/>
      <c r="FO243" s="30"/>
      <c r="FP243" s="30"/>
      <c r="FQ243" s="30"/>
      <c r="FR243" s="30"/>
      <c r="FS243" s="30"/>
      <c r="FT243" s="30"/>
      <c r="FU243" s="30"/>
      <c r="FV243" s="30"/>
      <c r="FW243" s="30"/>
      <c r="FX243" s="30"/>
      <c r="FY243" s="30"/>
      <c r="FZ243" s="30"/>
      <c r="GA243" s="30"/>
      <c r="GB243" s="30"/>
      <c r="GC243" s="30"/>
      <c r="GD243" s="30"/>
      <c r="GE243" s="30"/>
      <c r="GF243" s="30"/>
      <c r="GG243" s="30"/>
      <c r="GH243" s="30"/>
      <c r="GI243" s="30"/>
      <c r="GJ243" s="30"/>
      <c r="GK243" s="30"/>
      <c r="GL243" s="30"/>
      <c r="GM243" s="30"/>
      <c r="GN243" s="30"/>
      <c r="GO243" s="30"/>
      <c r="GP243" s="30"/>
      <c r="GQ243" s="30"/>
      <c r="GR243" s="30"/>
      <c r="GS243" s="30"/>
      <c r="GT243" s="30"/>
      <c r="GU243" s="30"/>
      <c r="GV243" s="30"/>
      <c r="GW243" s="30"/>
      <c r="GX243" s="30"/>
      <c r="GY243" s="30"/>
      <c r="GZ243" s="30"/>
      <c r="HA243" s="30"/>
      <c r="HB243" s="30"/>
      <c r="HC243" s="30"/>
      <c r="HD243" s="30"/>
      <c r="HE243" s="30"/>
      <c r="HF243" s="30"/>
      <c r="HG243" s="30"/>
      <c r="HH243" s="30"/>
      <c r="HI243" s="30"/>
      <c r="HJ243" s="30"/>
      <c r="HK243" s="30"/>
      <c r="HL243" s="30"/>
      <c r="HM243" s="30"/>
      <c r="HN243" s="30"/>
      <c r="HO243" s="30"/>
      <c r="HP243" s="30"/>
      <c r="HQ243" s="30"/>
      <c r="HR243" s="30"/>
      <c r="HS243" s="30"/>
      <c r="HT243" s="30"/>
      <c r="HU243" s="30"/>
      <c r="HV243" s="30"/>
      <c r="HW243" s="30"/>
      <c r="HX243" s="30"/>
      <c r="HY243" s="30"/>
      <c r="HZ243" s="30"/>
      <c r="IA243" s="30"/>
      <c r="IB243" s="30"/>
      <c r="IC243" s="30"/>
      <c r="ID243" s="30"/>
      <c r="IE243" s="30"/>
      <c r="IF243" s="30"/>
      <c r="IG243" s="30"/>
    </row>
    <row r="244" spans="1:241" s="36" customFormat="1" x14ac:dyDescent="0.25">
      <c r="A244" s="32"/>
      <c r="B244" s="32" t="s">
        <v>431</v>
      </c>
      <c r="C244" s="32" t="s">
        <v>181</v>
      </c>
      <c r="D244" s="46" t="s">
        <v>186</v>
      </c>
      <c r="E244" s="34"/>
      <c r="F244" s="35"/>
      <c r="G244" s="35">
        <v>850000</v>
      </c>
      <c r="H244" s="35">
        <v>18515000</v>
      </c>
      <c r="I244" s="35">
        <v>19515000</v>
      </c>
      <c r="J244" s="35">
        <v>14705000</v>
      </c>
      <c r="K244" s="35">
        <v>18515000</v>
      </c>
      <c r="L244" s="35">
        <v>18515000</v>
      </c>
      <c r="M244" s="33" t="s">
        <v>428</v>
      </c>
      <c r="N244" s="52">
        <v>18515000</v>
      </c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  <c r="CH244" s="30"/>
      <c r="CI244" s="30"/>
      <c r="CJ244" s="30"/>
      <c r="CK244" s="30"/>
      <c r="CL244" s="30"/>
      <c r="CM244" s="30"/>
      <c r="CN244" s="30"/>
      <c r="CO244" s="30"/>
      <c r="CP244" s="30"/>
      <c r="CQ244" s="30"/>
      <c r="CR244" s="30"/>
      <c r="CS244" s="30"/>
      <c r="CT244" s="30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  <c r="DH244" s="30"/>
      <c r="DI244" s="30"/>
      <c r="DJ244" s="30"/>
      <c r="DK244" s="30"/>
      <c r="DL244" s="30"/>
      <c r="DM244" s="30"/>
      <c r="DN244" s="30"/>
      <c r="DO244" s="30"/>
      <c r="DP244" s="30"/>
      <c r="DQ244" s="30"/>
      <c r="DR244" s="30"/>
      <c r="DS244" s="30"/>
      <c r="DT244" s="30"/>
      <c r="DU244" s="30"/>
      <c r="DV244" s="30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  <c r="EL244" s="30"/>
      <c r="EM244" s="30"/>
      <c r="EN244" s="30"/>
      <c r="EO244" s="30"/>
      <c r="EP244" s="30"/>
      <c r="EQ244" s="30"/>
      <c r="ER244" s="30"/>
      <c r="ES244" s="30"/>
      <c r="ET244" s="30"/>
      <c r="EU244" s="30"/>
      <c r="EV244" s="30"/>
      <c r="EW244" s="30"/>
      <c r="EX244" s="30"/>
      <c r="EY244" s="30"/>
      <c r="EZ244" s="30"/>
      <c r="FA244" s="30"/>
      <c r="FB244" s="30"/>
      <c r="FC244" s="30"/>
      <c r="FD244" s="30"/>
      <c r="FE244" s="30"/>
      <c r="FF244" s="30"/>
      <c r="FG244" s="30"/>
      <c r="FH244" s="30"/>
      <c r="FI244" s="30"/>
      <c r="FJ244" s="30"/>
      <c r="FK244" s="30"/>
      <c r="FL244" s="30"/>
      <c r="FM244" s="30"/>
      <c r="FN244" s="30"/>
      <c r="FO244" s="30"/>
      <c r="FP244" s="30"/>
      <c r="FQ244" s="30"/>
      <c r="FR244" s="30"/>
      <c r="FS244" s="30"/>
      <c r="FT244" s="30"/>
      <c r="FU244" s="30"/>
      <c r="FV244" s="30"/>
      <c r="FW244" s="30"/>
      <c r="FX244" s="30"/>
      <c r="FY244" s="30"/>
      <c r="FZ244" s="30"/>
      <c r="GA244" s="30"/>
      <c r="GB244" s="30"/>
      <c r="GC244" s="30"/>
      <c r="GD244" s="30"/>
      <c r="GE244" s="30"/>
      <c r="GF244" s="30"/>
      <c r="GG244" s="30"/>
      <c r="GH244" s="30"/>
      <c r="GI244" s="30"/>
      <c r="GJ244" s="30"/>
      <c r="GK244" s="30"/>
      <c r="GL244" s="30"/>
      <c r="GM244" s="30"/>
      <c r="GN244" s="30"/>
      <c r="GO244" s="30"/>
      <c r="GP244" s="30"/>
      <c r="GQ244" s="30"/>
      <c r="GR244" s="30"/>
      <c r="GS244" s="30"/>
      <c r="GT244" s="30"/>
      <c r="GU244" s="30"/>
      <c r="GV244" s="30"/>
      <c r="GW244" s="30"/>
      <c r="GX244" s="30"/>
      <c r="GY244" s="30"/>
      <c r="GZ244" s="30"/>
      <c r="HA244" s="30"/>
      <c r="HB244" s="30"/>
      <c r="HC244" s="30"/>
      <c r="HD244" s="30"/>
      <c r="HE244" s="30"/>
      <c r="HF244" s="30"/>
      <c r="HG244" s="30"/>
      <c r="HH244" s="30"/>
      <c r="HI244" s="30"/>
      <c r="HJ244" s="30"/>
      <c r="HK244" s="30"/>
      <c r="HL244" s="30"/>
      <c r="HM244" s="30"/>
      <c r="HN244" s="30"/>
      <c r="HO244" s="30"/>
      <c r="HP244" s="30"/>
      <c r="HQ244" s="30"/>
      <c r="HR244" s="30"/>
      <c r="HS244" s="30"/>
      <c r="HT244" s="30"/>
      <c r="HU244" s="30"/>
      <c r="HV244" s="30"/>
      <c r="HW244" s="30"/>
      <c r="HX244" s="30"/>
      <c r="HY244" s="30"/>
      <c r="HZ244" s="30"/>
      <c r="IA244" s="30"/>
      <c r="IB244" s="30"/>
      <c r="IC244" s="30"/>
      <c r="ID244" s="30"/>
      <c r="IE244" s="30"/>
      <c r="IF244" s="30"/>
      <c r="IG244" s="30"/>
    </row>
    <row r="245" spans="1:241" s="36" customFormat="1" x14ac:dyDescent="0.25">
      <c r="A245" s="32"/>
      <c r="B245" s="32" t="s">
        <v>432</v>
      </c>
      <c r="C245" s="32" t="s">
        <v>181</v>
      </c>
      <c r="D245" s="46" t="s">
        <v>182</v>
      </c>
      <c r="E245" s="34"/>
      <c r="F245" s="35"/>
      <c r="G245" s="35">
        <v>1545000</v>
      </c>
      <c r="H245" s="35">
        <v>1500000</v>
      </c>
      <c r="I245" s="35">
        <v>1500000</v>
      </c>
      <c r="J245" s="35">
        <v>1500000</v>
      </c>
      <c r="K245" s="35"/>
      <c r="L245" s="35"/>
      <c r="M245" s="33" t="s">
        <v>428</v>
      </c>
      <c r="N245" s="51">
        <v>1500000</v>
      </c>
      <c r="O245" s="68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0"/>
      <c r="CR245" s="30"/>
      <c r="CS245" s="30"/>
      <c r="CT245" s="30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J245" s="30"/>
      <c r="DK245" s="30"/>
      <c r="DL245" s="30"/>
      <c r="DM245" s="30"/>
      <c r="DN245" s="30"/>
      <c r="DO245" s="30"/>
      <c r="DP245" s="30"/>
      <c r="DQ245" s="30"/>
      <c r="DR245" s="30"/>
      <c r="DS245" s="30"/>
      <c r="DT245" s="30"/>
      <c r="DU245" s="30"/>
      <c r="DV245" s="30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  <c r="EL245" s="30"/>
      <c r="EM245" s="30"/>
      <c r="EN245" s="30"/>
      <c r="EO245" s="30"/>
      <c r="EP245" s="30"/>
      <c r="EQ245" s="30"/>
      <c r="ER245" s="30"/>
      <c r="ES245" s="30"/>
      <c r="ET245" s="30"/>
      <c r="EU245" s="30"/>
      <c r="EV245" s="30"/>
      <c r="EW245" s="30"/>
      <c r="EX245" s="30"/>
      <c r="EY245" s="30"/>
      <c r="EZ245" s="30"/>
      <c r="FA245" s="30"/>
      <c r="FB245" s="30"/>
      <c r="FC245" s="30"/>
      <c r="FD245" s="30"/>
      <c r="FE245" s="30"/>
      <c r="FF245" s="30"/>
      <c r="FG245" s="30"/>
      <c r="FH245" s="30"/>
      <c r="FI245" s="30"/>
      <c r="FJ245" s="30"/>
      <c r="FK245" s="30"/>
      <c r="FL245" s="30"/>
      <c r="FM245" s="30"/>
      <c r="FN245" s="30"/>
      <c r="FO245" s="30"/>
      <c r="FP245" s="30"/>
      <c r="FQ245" s="30"/>
      <c r="FR245" s="30"/>
      <c r="FS245" s="30"/>
      <c r="FT245" s="30"/>
      <c r="FU245" s="30"/>
      <c r="FV245" s="30"/>
      <c r="FW245" s="30"/>
      <c r="FX245" s="30"/>
      <c r="FY245" s="30"/>
      <c r="FZ245" s="30"/>
      <c r="GA245" s="30"/>
      <c r="GB245" s="30"/>
      <c r="GC245" s="30"/>
      <c r="GD245" s="30"/>
      <c r="GE245" s="30"/>
      <c r="GF245" s="30"/>
      <c r="GG245" s="30"/>
      <c r="GH245" s="30"/>
      <c r="GI245" s="30"/>
      <c r="GJ245" s="30"/>
      <c r="GK245" s="30"/>
      <c r="GL245" s="30"/>
      <c r="GM245" s="30"/>
      <c r="GN245" s="30"/>
      <c r="GO245" s="30"/>
      <c r="GP245" s="30"/>
      <c r="GQ245" s="30"/>
      <c r="GR245" s="30"/>
      <c r="GS245" s="30"/>
      <c r="GT245" s="30"/>
      <c r="GU245" s="30"/>
      <c r="GV245" s="30"/>
      <c r="GW245" s="30"/>
      <c r="GX245" s="30"/>
      <c r="GY245" s="30"/>
      <c r="GZ245" s="30"/>
      <c r="HA245" s="30"/>
      <c r="HB245" s="30"/>
      <c r="HC245" s="30"/>
      <c r="HD245" s="30"/>
      <c r="HE245" s="30"/>
      <c r="HF245" s="30"/>
      <c r="HG245" s="30"/>
      <c r="HH245" s="30"/>
      <c r="HI245" s="30"/>
      <c r="HJ245" s="30"/>
      <c r="HK245" s="30"/>
      <c r="HL245" s="30"/>
      <c r="HM245" s="30"/>
      <c r="HN245" s="30"/>
      <c r="HO245" s="30"/>
      <c r="HP245" s="30"/>
      <c r="HQ245" s="30"/>
      <c r="HR245" s="30"/>
      <c r="HS245" s="30"/>
      <c r="HT245" s="30"/>
      <c r="HU245" s="30"/>
      <c r="HV245" s="30"/>
      <c r="HW245" s="30"/>
      <c r="HX245" s="30"/>
      <c r="HY245" s="30"/>
      <c r="HZ245" s="30"/>
      <c r="IA245" s="30"/>
      <c r="IB245" s="30"/>
      <c r="IC245" s="30"/>
      <c r="ID245" s="30"/>
      <c r="IE245" s="30"/>
      <c r="IF245" s="30"/>
      <c r="IG245" s="30"/>
    </row>
    <row r="246" spans="1:241" s="36" customFormat="1" ht="25.5" x14ac:dyDescent="0.25">
      <c r="A246" s="32"/>
      <c r="B246" s="32" t="s">
        <v>433</v>
      </c>
      <c r="C246" s="32" t="s">
        <v>181</v>
      </c>
      <c r="D246" s="46" t="s">
        <v>186</v>
      </c>
      <c r="E246" s="34"/>
      <c r="F246" s="35"/>
      <c r="G246" s="35">
        <v>1545000</v>
      </c>
      <c r="H246" s="35">
        <v>4476000</v>
      </c>
      <c r="I246" s="35">
        <v>4776000</v>
      </c>
      <c r="J246" s="35">
        <v>4776000</v>
      </c>
      <c r="K246" s="35">
        <v>4585600</v>
      </c>
      <c r="L246" s="35">
        <v>4585600</v>
      </c>
      <c r="M246" s="33"/>
      <c r="N246" s="52">
        <v>1500000</v>
      </c>
      <c r="O246" s="69">
        <v>4585600</v>
      </c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  <c r="CH246" s="30"/>
      <c r="CI246" s="30"/>
      <c r="CJ246" s="30"/>
      <c r="CK246" s="30"/>
      <c r="CL246" s="30"/>
      <c r="CM246" s="30"/>
      <c r="CN246" s="30"/>
      <c r="CO246" s="30"/>
      <c r="CP246" s="30"/>
      <c r="CQ246" s="30"/>
      <c r="CR246" s="30"/>
      <c r="CS246" s="30"/>
      <c r="CT246" s="30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J246" s="30"/>
      <c r="DK246" s="30"/>
      <c r="DL246" s="30"/>
      <c r="DM246" s="30"/>
      <c r="DN246" s="30"/>
      <c r="DO246" s="30"/>
      <c r="DP246" s="30"/>
      <c r="DQ246" s="30"/>
      <c r="DR246" s="30"/>
      <c r="DS246" s="30"/>
      <c r="DT246" s="30"/>
      <c r="DU246" s="30"/>
      <c r="DV246" s="30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  <c r="EL246" s="30"/>
      <c r="EM246" s="30"/>
      <c r="EN246" s="30"/>
      <c r="EO246" s="30"/>
      <c r="EP246" s="30"/>
      <c r="EQ246" s="30"/>
      <c r="ER246" s="30"/>
      <c r="ES246" s="30"/>
      <c r="ET246" s="30"/>
      <c r="EU246" s="30"/>
      <c r="EV246" s="30"/>
      <c r="EW246" s="30"/>
      <c r="EX246" s="30"/>
      <c r="EY246" s="30"/>
      <c r="EZ246" s="30"/>
      <c r="FA246" s="30"/>
      <c r="FB246" s="30"/>
      <c r="FC246" s="30"/>
      <c r="FD246" s="30"/>
      <c r="FE246" s="30"/>
      <c r="FF246" s="30"/>
      <c r="FG246" s="30"/>
      <c r="FH246" s="30"/>
      <c r="FI246" s="30"/>
      <c r="FJ246" s="30"/>
      <c r="FK246" s="30"/>
      <c r="FL246" s="30"/>
      <c r="FM246" s="30"/>
      <c r="FN246" s="30"/>
      <c r="FO246" s="30"/>
      <c r="FP246" s="30"/>
      <c r="FQ246" s="30"/>
      <c r="FR246" s="30"/>
      <c r="FS246" s="30"/>
      <c r="FT246" s="30"/>
      <c r="FU246" s="30"/>
      <c r="FV246" s="30"/>
      <c r="FW246" s="30"/>
      <c r="FX246" s="30"/>
      <c r="FY246" s="30"/>
      <c r="FZ246" s="30"/>
      <c r="GA246" s="30"/>
      <c r="GB246" s="30"/>
      <c r="GC246" s="30"/>
      <c r="GD246" s="30"/>
      <c r="GE246" s="30"/>
      <c r="GF246" s="30"/>
      <c r="GG246" s="30"/>
      <c r="GH246" s="30"/>
      <c r="GI246" s="30"/>
      <c r="GJ246" s="30"/>
      <c r="GK246" s="30"/>
      <c r="GL246" s="30"/>
      <c r="GM246" s="30"/>
      <c r="GN246" s="30"/>
      <c r="GO246" s="30"/>
      <c r="GP246" s="30"/>
      <c r="GQ246" s="30"/>
      <c r="GR246" s="30"/>
      <c r="GS246" s="30"/>
      <c r="GT246" s="30"/>
      <c r="GU246" s="30"/>
      <c r="GV246" s="30"/>
      <c r="GW246" s="30"/>
      <c r="GX246" s="30"/>
      <c r="GY246" s="30"/>
      <c r="GZ246" s="30"/>
      <c r="HA246" s="30"/>
      <c r="HB246" s="30"/>
      <c r="HC246" s="30"/>
      <c r="HD246" s="30"/>
      <c r="HE246" s="30"/>
      <c r="HF246" s="30"/>
      <c r="HG246" s="30"/>
      <c r="HH246" s="30"/>
      <c r="HI246" s="30"/>
      <c r="HJ246" s="30"/>
      <c r="HK246" s="30"/>
      <c r="HL246" s="30"/>
      <c r="HM246" s="30"/>
      <c r="HN246" s="30"/>
      <c r="HO246" s="30"/>
      <c r="HP246" s="30"/>
      <c r="HQ246" s="30"/>
      <c r="HR246" s="30"/>
      <c r="HS246" s="30"/>
      <c r="HT246" s="30"/>
      <c r="HU246" s="30"/>
      <c r="HV246" s="30"/>
      <c r="HW246" s="30"/>
      <c r="HX246" s="30"/>
      <c r="HY246" s="30"/>
      <c r="HZ246" s="30"/>
      <c r="IA246" s="30"/>
      <c r="IB246" s="30"/>
      <c r="IC246" s="30"/>
      <c r="ID246" s="30"/>
      <c r="IE246" s="30"/>
      <c r="IF246" s="30"/>
      <c r="IG246" s="30"/>
    </row>
    <row r="247" spans="1:241" s="36" customFormat="1" ht="13.5" x14ac:dyDescent="0.25">
      <c r="A247" s="32"/>
      <c r="B247" s="70" t="s">
        <v>434</v>
      </c>
      <c r="C247" s="32" t="s">
        <v>181</v>
      </c>
      <c r="D247" s="46" t="s">
        <v>186</v>
      </c>
      <c r="E247" s="34"/>
      <c r="F247" s="35"/>
      <c r="G247" s="35">
        <v>1320500</v>
      </c>
      <c r="H247" s="35"/>
      <c r="I247" s="35"/>
      <c r="J247" s="35"/>
      <c r="K247" s="35"/>
      <c r="L247" s="35"/>
      <c r="M247" s="33"/>
      <c r="N247" s="52">
        <v>1296000</v>
      </c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  <c r="CH247" s="30"/>
      <c r="CI247" s="30"/>
      <c r="CJ247" s="30"/>
      <c r="CK247" s="30"/>
      <c r="CL247" s="30"/>
      <c r="CM247" s="30"/>
      <c r="CN247" s="30"/>
      <c r="CO247" s="30"/>
      <c r="CP247" s="30"/>
      <c r="CQ247" s="30"/>
      <c r="CR247" s="30"/>
      <c r="CS247" s="30"/>
      <c r="CT247" s="30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J247" s="30"/>
      <c r="DK247" s="30"/>
      <c r="DL247" s="30"/>
      <c r="DM247" s="30"/>
      <c r="DN247" s="30"/>
      <c r="DO247" s="30"/>
      <c r="DP247" s="30"/>
      <c r="DQ247" s="30"/>
      <c r="DR247" s="30"/>
      <c r="DS247" s="30"/>
      <c r="DT247" s="30"/>
      <c r="DU247" s="30"/>
      <c r="DV247" s="30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  <c r="EL247" s="30"/>
      <c r="EM247" s="30"/>
      <c r="EN247" s="30"/>
      <c r="EO247" s="30"/>
      <c r="EP247" s="30"/>
      <c r="EQ247" s="30"/>
      <c r="ER247" s="30"/>
      <c r="ES247" s="30"/>
      <c r="ET247" s="30"/>
      <c r="EU247" s="30"/>
      <c r="EV247" s="30"/>
      <c r="EW247" s="30"/>
      <c r="EX247" s="30"/>
      <c r="EY247" s="30"/>
      <c r="EZ247" s="30"/>
      <c r="FA247" s="30"/>
      <c r="FB247" s="30"/>
      <c r="FC247" s="30"/>
      <c r="FD247" s="30"/>
      <c r="FE247" s="30"/>
      <c r="FF247" s="30"/>
      <c r="FG247" s="30"/>
      <c r="FH247" s="30"/>
      <c r="FI247" s="30"/>
      <c r="FJ247" s="30"/>
      <c r="FK247" s="30"/>
      <c r="FL247" s="30"/>
      <c r="FM247" s="30"/>
      <c r="FN247" s="30"/>
      <c r="FO247" s="30"/>
      <c r="FP247" s="30"/>
      <c r="FQ247" s="30"/>
      <c r="FR247" s="30"/>
      <c r="FS247" s="30"/>
      <c r="FT247" s="30"/>
      <c r="FU247" s="30"/>
      <c r="FV247" s="30"/>
      <c r="FW247" s="30"/>
      <c r="FX247" s="30"/>
      <c r="FY247" s="30"/>
      <c r="FZ247" s="30"/>
      <c r="GA247" s="30"/>
      <c r="GB247" s="30"/>
      <c r="GC247" s="30"/>
      <c r="GD247" s="30"/>
      <c r="GE247" s="30"/>
      <c r="GF247" s="30"/>
      <c r="GG247" s="30"/>
      <c r="GH247" s="30"/>
      <c r="GI247" s="30"/>
      <c r="GJ247" s="30"/>
      <c r="GK247" s="30"/>
      <c r="GL247" s="30"/>
      <c r="GM247" s="30"/>
      <c r="GN247" s="30"/>
      <c r="GO247" s="30"/>
      <c r="GP247" s="30"/>
      <c r="GQ247" s="30"/>
      <c r="GR247" s="30"/>
      <c r="GS247" s="30"/>
      <c r="GT247" s="30"/>
      <c r="GU247" s="30"/>
      <c r="GV247" s="30"/>
      <c r="GW247" s="30"/>
      <c r="GX247" s="30"/>
      <c r="GY247" s="30"/>
      <c r="GZ247" s="30"/>
      <c r="HA247" s="30"/>
      <c r="HB247" s="30"/>
      <c r="HC247" s="30"/>
      <c r="HD247" s="30"/>
      <c r="HE247" s="30"/>
      <c r="HF247" s="30"/>
      <c r="HG247" s="30"/>
      <c r="HH247" s="30"/>
      <c r="HI247" s="30"/>
      <c r="HJ247" s="30"/>
      <c r="HK247" s="30"/>
      <c r="HL247" s="30"/>
      <c r="HM247" s="30"/>
      <c r="HN247" s="30"/>
      <c r="HO247" s="30"/>
      <c r="HP247" s="30"/>
      <c r="HQ247" s="30"/>
      <c r="HR247" s="30"/>
      <c r="HS247" s="30"/>
      <c r="HT247" s="30"/>
      <c r="HU247" s="30"/>
      <c r="HV247" s="30"/>
      <c r="HW247" s="30"/>
      <c r="HX247" s="30"/>
      <c r="HY247" s="30"/>
      <c r="HZ247" s="30"/>
      <c r="IA247" s="30"/>
      <c r="IB247" s="30"/>
      <c r="IC247" s="30"/>
      <c r="ID247" s="30"/>
      <c r="IE247" s="30"/>
      <c r="IF247" s="30"/>
      <c r="IG247" s="30"/>
    </row>
    <row r="248" spans="1:241" s="36" customFormat="1" ht="13.5" x14ac:dyDescent="0.25">
      <c r="A248" s="32"/>
      <c r="B248" s="70" t="s">
        <v>435</v>
      </c>
      <c r="C248" s="32" t="s">
        <v>181</v>
      </c>
      <c r="D248" s="46" t="s">
        <v>186</v>
      </c>
      <c r="E248" s="34"/>
      <c r="F248" s="35"/>
      <c r="G248" s="35">
        <v>1720100</v>
      </c>
      <c r="H248" s="35"/>
      <c r="I248" s="35"/>
      <c r="J248" s="35"/>
      <c r="K248" s="35"/>
      <c r="L248" s="35"/>
      <c r="M248" s="33"/>
      <c r="N248" s="52">
        <v>1680000</v>
      </c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  <c r="CD248" s="30"/>
      <c r="CE248" s="30"/>
      <c r="CF248" s="30"/>
      <c r="CG248" s="30"/>
      <c r="CH248" s="30"/>
      <c r="CI248" s="30"/>
      <c r="CJ248" s="30"/>
      <c r="CK248" s="30"/>
      <c r="CL248" s="30"/>
      <c r="CM248" s="30"/>
      <c r="CN248" s="30"/>
      <c r="CO248" s="30"/>
      <c r="CP248" s="30"/>
      <c r="CQ248" s="30"/>
      <c r="CR248" s="30"/>
      <c r="CS248" s="30"/>
      <c r="CT248" s="30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J248" s="30"/>
      <c r="DK248" s="30"/>
      <c r="DL248" s="30"/>
      <c r="DM248" s="30"/>
      <c r="DN248" s="30"/>
      <c r="DO248" s="30"/>
      <c r="DP248" s="30"/>
      <c r="DQ248" s="30"/>
      <c r="DR248" s="30"/>
      <c r="DS248" s="30"/>
      <c r="DT248" s="30"/>
      <c r="DU248" s="30"/>
      <c r="DV248" s="30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  <c r="EL248" s="30"/>
      <c r="EM248" s="30"/>
      <c r="EN248" s="30"/>
      <c r="EO248" s="30"/>
      <c r="EP248" s="30"/>
      <c r="EQ248" s="30"/>
      <c r="ER248" s="30"/>
      <c r="ES248" s="30"/>
      <c r="ET248" s="30"/>
      <c r="EU248" s="30"/>
      <c r="EV248" s="30"/>
      <c r="EW248" s="30"/>
      <c r="EX248" s="30"/>
      <c r="EY248" s="30"/>
      <c r="EZ248" s="30"/>
      <c r="FA248" s="30"/>
      <c r="FB248" s="30"/>
      <c r="FC248" s="30"/>
      <c r="FD248" s="30"/>
      <c r="FE248" s="30"/>
      <c r="FF248" s="30"/>
      <c r="FG248" s="30"/>
      <c r="FH248" s="30"/>
      <c r="FI248" s="30"/>
      <c r="FJ248" s="30"/>
      <c r="FK248" s="30"/>
      <c r="FL248" s="30"/>
      <c r="FM248" s="30"/>
      <c r="FN248" s="30"/>
      <c r="FO248" s="30"/>
      <c r="FP248" s="30"/>
      <c r="FQ248" s="30"/>
      <c r="FR248" s="30"/>
      <c r="FS248" s="30"/>
      <c r="FT248" s="30"/>
      <c r="FU248" s="30"/>
      <c r="FV248" s="30"/>
      <c r="FW248" s="30"/>
      <c r="FX248" s="30"/>
      <c r="FY248" s="30"/>
      <c r="FZ248" s="30"/>
      <c r="GA248" s="30"/>
      <c r="GB248" s="30"/>
      <c r="GC248" s="30"/>
      <c r="GD248" s="30"/>
      <c r="GE248" s="30"/>
      <c r="GF248" s="30"/>
      <c r="GG248" s="30"/>
      <c r="GH248" s="30"/>
      <c r="GI248" s="30"/>
      <c r="GJ248" s="30"/>
      <c r="GK248" s="30"/>
      <c r="GL248" s="30"/>
      <c r="GM248" s="30"/>
      <c r="GN248" s="30"/>
      <c r="GO248" s="30"/>
      <c r="GP248" s="30"/>
      <c r="GQ248" s="30"/>
      <c r="GR248" s="30"/>
      <c r="GS248" s="30"/>
      <c r="GT248" s="30"/>
      <c r="GU248" s="30"/>
      <c r="GV248" s="30"/>
      <c r="GW248" s="30"/>
      <c r="GX248" s="30"/>
      <c r="GY248" s="30"/>
      <c r="GZ248" s="30"/>
      <c r="HA248" s="30"/>
      <c r="HB248" s="30"/>
      <c r="HC248" s="30"/>
      <c r="HD248" s="30"/>
      <c r="HE248" s="30"/>
      <c r="HF248" s="30"/>
      <c r="HG248" s="30"/>
      <c r="HH248" s="30"/>
      <c r="HI248" s="30"/>
      <c r="HJ248" s="30"/>
      <c r="HK248" s="30"/>
      <c r="HL248" s="30"/>
      <c r="HM248" s="30"/>
      <c r="HN248" s="30"/>
      <c r="HO248" s="30"/>
      <c r="HP248" s="30"/>
      <c r="HQ248" s="30"/>
      <c r="HR248" s="30"/>
      <c r="HS248" s="30"/>
      <c r="HT248" s="30"/>
      <c r="HU248" s="30"/>
      <c r="HV248" s="30"/>
      <c r="HW248" s="30"/>
      <c r="HX248" s="30"/>
      <c r="HY248" s="30"/>
      <c r="HZ248" s="30"/>
      <c r="IA248" s="30"/>
      <c r="IB248" s="30"/>
      <c r="IC248" s="30"/>
      <c r="ID248" s="30"/>
      <c r="IE248" s="30"/>
      <c r="IF248" s="30"/>
      <c r="IG248" s="30"/>
    </row>
    <row r="249" spans="1:241" s="36" customFormat="1" x14ac:dyDescent="0.25">
      <c r="A249" s="32"/>
      <c r="B249" s="32" t="s">
        <v>436</v>
      </c>
      <c r="C249" s="32" t="s">
        <v>227</v>
      </c>
      <c r="D249" s="46" t="s">
        <v>324</v>
      </c>
      <c r="E249" s="34"/>
      <c r="F249" s="35"/>
      <c r="G249" s="35">
        <v>6980000</v>
      </c>
      <c r="H249" s="35">
        <v>8120000</v>
      </c>
      <c r="I249" s="35">
        <v>8120000</v>
      </c>
      <c r="J249" s="35">
        <v>7740000</v>
      </c>
      <c r="K249" s="35">
        <v>8100000</v>
      </c>
      <c r="L249" s="35">
        <v>8100000</v>
      </c>
      <c r="M249" s="33" t="s">
        <v>428</v>
      </c>
      <c r="N249" s="67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  <c r="CD249" s="30"/>
      <c r="CE249" s="30"/>
      <c r="CF249" s="30"/>
      <c r="CG249" s="30"/>
      <c r="CH249" s="30"/>
      <c r="CI249" s="30"/>
      <c r="CJ249" s="30"/>
      <c r="CK249" s="30"/>
      <c r="CL249" s="30"/>
      <c r="CM249" s="30"/>
      <c r="CN249" s="30"/>
      <c r="CO249" s="30"/>
      <c r="CP249" s="30"/>
      <c r="CQ249" s="30"/>
      <c r="CR249" s="30"/>
      <c r="CS249" s="30"/>
      <c r="CT249" s="30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  <c r="DF249" s="30"/>
      <c r="DG249" s="30"/>
      <c r="DH249" s="30"/>
      <c r="DI249" s="30"/>
      <c r="DJ249" s="30"/>
      <c r="DK249" s="30"/>
      <c r="DL249" s="30"/>
      <c r="DM249" s="30"/>
      <c r="DN249" s="30"/>
      <c r="DO249" s="30"/>
      <c r="DP249" s="30"/>
      <c r="DQ249" s="30"/>
      <c r="DR249" s="30"/>
      <c r="DS249" s="30"/>
      <c r="DT249" s="30"/>
      <c r="DU249" s="30"/>
      <c r="DV249" s="30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  <c r="EL249" s="30"/>
      <c r="EM249" s="30"/>
      <c r="EN249" s="30"/>
      <c r="EO249" s="30"/>
      <c r="EP249" s="30"/>
      <c r="EQ249" s="30"/>
      <c r="ER249" s="30"/>
      <c r="ES249" s="30"/>
      <c r="ET249" s="30"/>
      <c r="EU249" s="30"/>
      <c r="EV249" s="30"/>
      <c r="EW249" s="30"/>
      <c r="EX249" s="30"/>
      <c r="EY249" s="30"/>
      <c r="EZ249" s="30"/>
      <c r="FA249" s="30"/>
      <c r="FB249" s="30"/>
      <c r="FC249" s="30"/>
      <c r="FD249" s="30"/>
      <c r="FE249" s="30"/>
      <c r="FF249" s="30"/>
      <c r="FG249" s="30"/>
      <c r="FH249" s="30"/>
      <c r="FI249" s="30"/>
      <c r="FJ249" s="30"/>
      <c r="FK249" s="30"/>
      <c r="FL249" s="30"/>
      <c r="FM249" s="30"/>
      <c r="FN249" s="30"/>
      <c r="FO249" s="30"/>
      <c r="FP249" s="30"/>
      <c r="FQ249" s="30"/>
      <c r="FR249" s="30"/>
      <c r="FS249" s="30"/>
      <c r="FT249" s="30"/>
      <c r="FU249" s="30"/>
      <c r="FV249" s="30"/>
      <c r="FW249" s="30"/>
      <c r="FX249" s="30"/>
      <c r="FY249" s="30"/>
      <c r="FZ249" s="30"/>
      <c r="GA249" s="30"/>
      <c r="GB249" s="30"/>
      <c r="GC249" s="30"/>
      <c r="GD249" s="30"/>
      <c r="GE249" s="30"/>
      <c r="GF249" s="30"/>
      <c r="GG249" s="30"/>
      <c r="GH249" s="30"/>
      <c r="GI249" s="30"/>
      <c r="GJ249" s="30"/>
      <c r="GK249" s="30"/>
      <c r="GL249" s="30"/>
      <c r="GM249" s="30"/>
      <c r="GN249" s="30"/>
      <c r="GO249" s="30"/>
      <c r="GP249" s="30"/>
      <c r="GQ249" s="30"/>
      <c r="GR249" s="30"/>
      <c r="GS249" s="30"/>
      <c r="GT249" s="30"/>
      <c r="GU249" s="30"/>
      <c r="GV249" s="30"/>
      <c r="GW249" s="30"/>
      <c r="GX249" s="30"/>
      <c r="GY249" s="30"/>
      <c r="GZ249" s="30"/>
      <c r="HA249" s="30"/>
      <c r="HB249" s="30"/>
      <c r="HC249" s="30"/>
      <c r="HD249" s="30"/>
      <c r="HE249" s="30"/>
      <c r="HF249" s="30"/>
      <c r="HG249" s="30"/>
      <c r="HH249" s="30"/>
      <c r="HI249" s="30"/>
      <c r="HJ249" s="30"/>
      <c r="HK249" s="30"/>
      <c r="HL249" s="30"/>
      <c r="HM249" s="30"/>
      <c r="HN249" s="30"/>
      <c r="HO249" s="30"/>
      <c r="HP249" s="30"/>
      <c r="HQ249" s="30"/>
      <c r="HR249" s="30"/>
      <c r="HS249" s="30"/>
      <c r="HT249" s="30"/>
      <c r="HU249" s="30"/>
      <c r="HV249" s="30"/>
      <c r="HW249" s="30"/>
      <c r="HX249" s="30"/>
      <c r="HY249" s="30"/>
      <c r="HZ249" s="30"/>
      <c r="IA249" s="30"/>
      <c r="IB249" s="30"/>
      <c r="IC249" s="30"/>
      <c r="ID249" s="30"/>
      <c r="IE249" s="30"/>
      <c r="IF249" s="30"/>
      <c r="IG249" s="30"/>
    </row>
    <row r="250" spans="1:241" s="36" customFormat="1" ht="25.5" x14ac:dyDescent="0.25">
      <c r="A250" s="32"/>
      <c r="B250" s="32" t="s">
        <v>437</v>
      </c>
      <c r="C250" s="32" t="s">
        <v>227</v>
      </c>
      <c r="D250" s="46" t="s">
        <v>324</v>
      </c>
      <c r="E250" s="34"/>
      <c r="F250" s="35"/>
      <c r="G250" s="35">
        <v>640000</v>
      </c>
      <c r="H250" s="35">
        <v>960000</v>
      </c>
      <c r="I250" s="35">
        <v>960000</v>
      </c>
      <c r="J250" s="35">
        <v>960000</v>
      </c>
      <c r="K250" s="35">
        <v>960000</v>
      </c>
      <c r="L250" s="35">
        <v>960000</v>
      </c>
      <c r="M250" s="33" t="s">
        <v>428</v>
      </c>
      <c r="N250" s="34">
        <v>960000</v>
      </c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  <c r="CD250" s="30"/>
      <c r="CE250" s="30"/>
      <c r="CF250" s="30"/>
      <c r="CG250" s="30"/>
      <c r="CH250" s="30"/>
      <c r="CI250" s="30"/>
      <c r="CJ250" s="30"/>
      <c r="CK250" s="30"/>
      <c r="CL250" s="30"/>
      <c r="CM250" s="30"/>
      <c r="CN250" s="30"/>
      <c r="CO250" s="30"/>
      <c r="CP250" s="30"/>
      <c r="CQ250" s="30"/>
      <c r="CR250" s="30"/>
      <c r="CS250" s="30"/>
      <c r="CT250" s="30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  <c r="DF250" s="30"/>
      <c r="DG250" s="30"/>
      <c r="DH250" s="30"/>
      <c r="DI250" s="30"/>
      <c r="DJ250" s="30"/>
      <c r="DK250" s="30"/>
      <c r="DL250" s="30"/>
      <c r="DM250" s="30"/>
      <c r="DN250" s="30"/>
      <c r="DO250" s="30"/>
      <c r="DP250" s="30"/>
      <c r="DQ250" s="30"/>
      <c r="DR250" s="30"/>
      <c r="DS250" s="30"/>
      <c r="DT250" s="30"/>
      <c r="DU250" s="30"/>
      <c r="DV250" s="30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  <c r="EL250" s="30"/>
      <c r="EM250" s="30"/>
      <c r="EN250" s="30"/>
      <c r="EO250" s="30"/>
      <c r="EP250" s="30"/>
      <c r="EQ250" s="30"/>
      <c r="ER250" s="30"/>
      <c r="ES250" s="30"/>
      <c r="ET250" s="30"/>
      <c r="EU250" s="30"/>
      <c r="EV250" s="30"/>
      <c r="EW250" s="30"/>
      <c r="EX250" s="30"/>
      <c r="EY250" s="30"/>
      <c r="EZ250" s="30"/>
      <c r="FA250" s="30"/>
      <c r="FB250" s="30"/>
      <c r="FC250" s="30"/>
      <c r="FD250" s="30"/>
      <c r="FE250" s="30"/>
      <c r="FF250" s="30"/>
      <c r="FG250" s="30"/>
      <c r="FH250" s="30"/>
      <c r="FI250" s="30"/>
      <c r="FJ250" s="30"/>
      <c r="FK250" s="30"/>
      <c r="FL250" s="30"/>
      <c r="FM250" s="30"/>
      <c r="FN250" s="30"/>
      <c r="FO250" s="30"/>
      <c r="FP250" s="30"/>
      <c r="FQ250" s="30"/>
      <c r="FR250" s="30"/>
      <c r="FS250" s="30"/>
      <c r="FT250" s="30"/>
      <c r="FU250" s="30"/>
      <c r="FV250" s="30"/>
      <c r="FW250" s="30"/>
      <c r="FX250" s="30"/>
      <c r="FY250" s="30"/>
      <c r="FZ250" s="30"/>
      <c r="GA250" s="30"/>
      <c r="GB250" s="30"/>
      <c r="GC250" s="30"/>
      <c r="GD250" s="30"/>
      <c r="GE250" s="30"/>
      <c r="GF250" s="30"/>
      <c r="GG250" s="30"/>
      <c r="GH250" s="30"/>
      <c r="GI250" s="30"/>
      <c r="GJ250" s="30"/>
      <c r="GK250" s="30"/>
      <c r="GL250" s="30"/>
      <c r="GM250" s="30"/>
      <c r="GN250" s="30"/>
      <c r="GO250" s="30"/>
      <c r="GP250" s="30"/>
      <c r="GQ250" s="30"/>
      <c r="GR250" s="30"/>
      <c r="GS250" s="30"/>
      <c r="GT250" s="30"/>
      <c r="GU250" s="30"/>
      <c r="GV250" s="30"/>
      <c r="GW250" s="30"/>
      <c r="GX250" s="30"/>
      <c r="GY250" s="30"/>
      <c r="GZ250" s="30"/>
      <c r="HA250" s="30"/>
      <c r="HB250" s="30"/>
      <c r="HC250" s="30"/>
      <c r="HD250" s="30"/>
      <c r="HE250" s="30"/>
      <c r="HF250" s="30"/>
      <c r="HG250" s="30"/>
      <c r="HH250" s="30"/>
      <c r="HI250" s="30"/>
      <c r="HJ250" s="30"/>
      <c r="HK250" s="30"/>
      <c r="HL250" s="30"/>
      <c r="HM250" s="30"/>
      <c r="HN250" s="30"/>
      <c r="HO250" s="30"/>
      <c r="HP250" s="30"/>
      <c r="HQ250" s="30"/>
      <c r="HR250" s="30"/>
      <c r="HS250" s="30"/>
      <c r="HT250" s="30"/>
      <c r="HU250" s="30"/>
      <c r="HV250" s="30"/>
      <c r="HW250" s="30"/>
      <c r="HX250" s="30"/>
      <c r="HY250" s="30"/>
      <c r="HZ250" s="30"/>
      <c r="IA250" s="30"/>
      <c r="IB250" s="30"/>
      <c r="IC250" s="30"/>
      <c r="ID250" s="30"/>
      <c r="IE250" s="30"/>
      <c r="IF250" s="30"/>
      <c r="IG250" s="30"/>
    </row>
    <row r="251" spans="1:241" s="36" customFormat="1" x14ac:dyDescent="0.25">
      <c r="A251" s="32"/>
      <c r="B251" s="32" t="s">
        <v>438</v>
      </c>
      <c r="C251" s="32" t="s">
        <v>439</v>
      </c>
      <c r="D251" s="46" t="s">
        <v>439</v>
      </c>
      <c r="E251" s="34"/>
      <c r="F251" s="35"/>
      <c r="G251" s="35">
        <v>77833300</v>
      </c>
      <c r="H251" s="35">
        <v>87900000</v>
      </c>
      <c r="I251" s="35">
        <v>87900000</v>
      </c>
      <c r="J251" s="35">
        <v>75000000</v>
      </c>
      <c r="K251" s="35">
        <v>87900000</v>
      </c>
      <c r="L251" s="35">
        <v>87900000</v>
      </c>
      <c r="M251" s="33" t="s">
        <v>428</v>
      </c>
      <c r="N251" s="34">
        <v>89700000</v>
      </c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  <c r="CH251" s="30"/>
      <c r="CI251" s="30"/>
      <c r="CJ251" s="30"/>
      <c r="CK251" s="30"/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J251" s="30"/>
      <c r="DK251" s="30"/>
      <c r="DL251" s="30"/>
      <c r="DM251" s="30"/>
      <c r="DN251" s="30"/>
      <c r="DO251" s="30"/>
      <c r="DP251" s="30"/>
      <c r="DQ251" s="30"/>
      <c r="DR251" s="30"/>
      <c r="DS251" s="30"/>
      <c r="DT251" s="30"/>
      <c r="DU251" s="30"/>
      <c r="DV251" s="30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  <c r="EL251" s="30"/>
      <c r="EM251" s="30"/>
      <c r="EN251" s="30"/>
      <c r="EO251" s="30"/>
      <c r="EP251" s="30"/>
      <c r="EQ251" s="30"/>
      <c r="ER251" s="30"/>
      <c r="ES251" s="30"/>
      <c r="ET251" s="30"/>
      <c r="EU251" s="30"/>
      <c r="EV251" s="30"/>
      <c r="EW251" s="30"/>
      <c r="EX251" s="30"/>
      <c r="EY251" s="30"/>
      <c r="EZ251" s="30"/>
      <c r="FA251" s="30"/>
      <c r="FB251" s="30"/>
      <c r="FC251" s="30"/>
      <c r="FD251" s="30"/>
      <c r="FE251" s="30"/>
      <c r="FF251" s="30"/>
      <c r="FG251" s="30"/>
      <c r="FH251" s="30"/>
      <c r="FI251" s="30"/>
      <c r="FJ251" s="30"/>
      <c r="FK251" s="30"/>
      <c r="FL251" s="30"/>
      <c r="FM251" s="30"/>
      <c r="FN251" s="30"/>
      <c r="FO251" s="30"/>
      <c r="FP251" s="30"/>
      <c r="FQ251" s="30"/>
      <c r="FR251" s="30"/>
      <c r="FS251" s="30"/>
      <c r="FT251" s="30"/>
      <c r="FU251" s="30"/>
      <c r="FV251" s="30"/>
      <c r="FW251" s="30"/>
      <c r="FX251" s="30"/>
      <c r="FY251" s="30"/>
      <c r="FZ251" s="30"/>
      <c r="GA251" s="30"/>
      <c r="GB251" s="30"/>
      <c r="GC251" s="30"/>
      <c r="GD251" s="30"/>
      <c r="GE251" s="30"/>
      <c r="GF251" s="30"/>
      <c r="GG251" s="30"/>
      <c r="GH251" s="30"/>
      <c r="GI251" s="30"/>
      <c r="GJ251" s="30"/>
      <c r="GK251" s="30"/>
      <c r="GL251" s="30"/>
      <c r="GM251" s="30"/>
      <c r="GN251" s="30"/>
      <c r="GO251" s="30"/>
      <c r="GP251" s="30"/>
      <c r="GQ251" s="30"/>
      <c r="GR251" s="30"/>
      <c r="GS251" s="30"/>
      <c r="GT251" s="30"/>
      <c r="GU251" s="30"/>
      <c r="GV251" s="30"/>
      <c r="GW251" s="30"/>
      <c r="GX251" s="30"/>
      <c r="GY251" s="30"/>
      <c r="GZ251" s="30"/>
      <c r="HA251" s="30"/>
      <c r="HB251" s="30"/>
      <c r="HC251" s="30"/>
      <c r="HD251" s="30"/>
      <c r="HE251" s="30"/>
      <c r="HF251" s="30"/>
      <c r="HG251" s="30"/>
      <c r="HH251" s="30"/>
      <c r="HI251" s="30"/>
      <c r="HJ251" s="30"/>
      <c r="HK251" s="30"/>
      <c r="HL251" s="30"/>
      <c r="HM251" s="30"/>
      <c r="HN251" s="30"/>
      <c r="HO251" s="30"/>
      <c r="HP251" s="30"/>
      <c r="HQ251" s="30"/>
      <c r="HR251" s="30"/>
      <c r="HS251" s="30"/>
      <c r="HT251" s="30"/>
      <c r="HU251" s="30"/>
      <c r="HV251" s="30"/>
      <c r="HW251" s="30"/>
      <c r="HX251" s="30"/>
      <c r="HY251" s="30"/>
      <c r="HZ251" s="30"/>
      <c r="IA251" s="30"/>
      <c r="IB251" s="30"/>
      <c r="IC251" s="30"/>
      <c r="ID251" s="30"/>
      <c r="IE251" s="30"/>
      <c r="IF251" s="30"/>
      <c r="IG251" s="30"/>
    </row>
    <row r="252" spans="1:241" s="36" customFormat="1" x14ac:dyDescent="0.25">
      <c r="A252" s="32"/>
      <c r="B252" s="32" t="s">
        <v>440</v>
      </c>
      <c r="C252" s="32" t="s">
        <v>441</v>
      </c>
      <c r="D252" s="46" t="s">
        <v>442</v>
      </c>
      <c r="E252" s="34"/>
      <c r="F252" s="35"/>
      <c r="G252" s="35">
        <v>4860000</v>
      </c>
      <c r="H252" s="35">
        <v>4860000</v>
      </c>
      <c r="I252" s="35">
        <v>4860000</v>
      </c>
      <c r="J252" s="35">
        <v>4860000</v>
      </c>
      <c r="K252" s="35">
        <v>4860000</v>
      </c>
      <c r="L252" s="35">
        <v>4860000</v>
      </c>
      <c r="M252" s="33" t="s">
        <v>428</v>
      </c>
      <c r="N252" s="67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  <c r="CH252" s="30"/>
      <c r="CI252" s="30"/>
      <c r="CJ252" s="30"/>
      <c r="CK252" s="30"/>
      <c r="CL252" s="30"/>
      <c r="CM252" s="30"/>
      <c r="CN252" s="30"/>
      <c r="CO252" s="30"/>
      <c r="CP252" s="30"/>
      <c r="CQ252" s="30"/>
      <c r="CR252" s="30"/>
      <c r="CS252" s="30"/>
      <c r="CT252" s="30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J252" s="30"/>
      <c r="DK252" s="30"/>
      <c r="DL252" s="30"/>
      <c r="DM252" s="30"/>
      <c r="DN252" s="30"/>
      <c r="DO252" s="30"/>
      <c r="DP252" s="30"/>
      <c r="DQ252" s="30"/>
      <c r="DR252" s="30"/>
      <c r="DS252" s="30"/>
      <c r="DT252" s="30"/>
      <c r="DU252" s="30"/>
      <c r="DV252" s="30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  <c r="EL252" s="30"/>
      <c r="EM252" s="30"/>
      <c r="EN252" s="30"/>
      <c r="EO252" s="30"/>
      <c r="EP252" s="30"/>
      <c r="EQ252" s="30"/>
      <c r="ER252" s="30"/>
      <c r="ES252" s="30"/>
      <c r="ET252" s="30"/>
      <c r="EU252" s="30"/>
      <c r="EV252" s="30"/>
      <c r="EW252" s="30"/>
      <c r="EX252" s="30"/>
      <c r="EY252" s="30"/>
      <c r="EZ252" s="30"/>
      <c r="FA252" s="30"/>
      <c r="FB252" s="30"/>
      <c r="FC252" s="30"/>
      <c r="FD252" s="30"/>
      <c r="FE252" s="30"/>
      <c r="FF252" s="30"/>
      <c r="FG252" s="30"/>
      <c r="FH252" s="30"/>
      <c r="FI252" s="30"/>
      <c r="FJ252" s="30"/>
      <c r="FK252" s="30"/>
      <c r="FL252" s="30"/>
      <c r="FM252" s="30"/>
      <c r="FN252" s="30"/>
      <c r="FO252" s="30"/>
      <c r="FP252" s="30"/>
      <c r="FQ252" s="30"/>
      <c r="FR252" s="30"/>
      <c r="FS252" s="30"/>
      <c r="FT252" s="30"/>
      <c r="FU252" s="30"/>
      <c r="FV252" s="30"/>
      <c r="FW252" s="30"/>
      <c r="FX252" s="30"/>
      <c r="FY252" s="30"/>
      <c r="FZ252" s="30"/>
      <c r="GA252" s="30"/>
      <c r="GB252" s="30"/>
      <c r="GC252" s="30"/>
      <c r="GD252" s="30"/>
      <c r="GE252" s="30"/>
      <c r="GF252" s="30"/>
      <c r="GG252" s="30"/>
      <c r="GH252" s="30"/>
      <c r="GI252" s="30"/>
      <c r="GJ252" s="30"/>
      <c r="GK252" s="30"/>
      <c r="GL252" s="30"/>
      <c r="GM252" s="30"/>
      <c r="GN252" s="30"/>
      <c r="GO252" s="30"/>
      <c r="GP252" s="30"/>
      <c r="GQ252" s="30"/>
      <c r="GR252" s="30"/>
      <c r="GS252" s="30"/>
      <c r="GT252" s="30"/>
      <c r="GU252" s="30"/>
      <c r="GV252" s="30"/>
      <c r="GW252" s="30"/>
      <c r="GX252" s="30"/>
      <c r="GY252" s="30"/>
      <c r="GZ252" s="30"/>
      <c r="HA252" s="30"/>
      <c r="HB252" s="30"/>
      <c r="HC252" s="30"/>
      <c r="HD252" s="30"/>
      <c r="HE252" s="30"/>
      <c r="HF252" s="30"/>
      <c r="HG252" s="30"/>
      <c r="HH252" s="30"/>
      <c r="HI252" s="30"/>
      <c r="HJ252" s="30"/>
      <c r="HK252" s="30"/>
      <c r="HL252" s="30"/>
      <c r="HM252" s="30"/>
      <c r="HN252" s="30"/>
      <c r="HO252" s="30"/>
      <c r="HP252" s="30"/>
      <c r="HQ252" s="30"/>
      <c r="HR252" s="30"/>
      <c r="HS252" s="30"/>
      <c r="HT252" s="30"/>
      <c r="HU252" s="30"/>
      <c r="HV252" s="30"/>
      <c r="HW252" s="30"/>
      <c r="HX252" s="30"/>
      <c r="HY252" s="30"/>
      <c r="HZ252" s="30"/>
      <c r="IA252" s="30"/>
      <c r="IB252" s="30"/>
      <c r="IC252" s="30"/>
      <c r="ID252" s="30"/>
      <c r="IE252" s="30"/>
      <c r="IF252" s="30"/>
      <c r="IG252" s="30"/>
    </row>
    <row r="253" spans="1:241" s="36" customFormat="1" x14ac:dyDescent="0.25">
      <c r="A253" s="32"/>
      <c r="B253" s="32" t="s">
        <v>443</v>
      </c>
      <c r="C253" s="32" t="s">
        <v>188</v>
      </c>
      <c r="D253" s="46" t="s">
        <v>182</v>
      </c>
      <c r="E253" s="34"/>
      <c r="F253" s="35"/>
      <c r="G253" s="35"/>
      <c r="H253" s="35">
        <v>35860000</v>
      </c>
      <c r="I253" s="35">
        <v>35860000</v>
      </c>
      <c r="J253" s="35">
        <v>35860000</v>
      </c>
      <c r="K253" s="35">
        <v>35860000</v>
      </c>
      <c r="L253" s="35">
        <v>35860000</v>
      </c>
      <c r="M253" s="33" t="s">
        <v>428</v>
      </c>
      <c r="N253" s="51">
        <v>34090000</v>
      </c>
      <c r="O253" s="54">
        <v>35860000</v>
      </c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  <c r="CD253" s="30"/>
      <c r="CE253" s="30"/>
      <c r="CF253" s="30"/>
      <c r="CG253" s="30"/>
      <c r="CH253" s="30"/>
      <c r="CI253" s="30"/>
      <c r="CJ253" s="30"/>
      <c r="CK253" s="30"/>
      <c r="CL253" s="30"/>
      <c r="CM253" s="30"/>
      <c r="CN253" s="30"/>
      <c r="CO253" s="30"/>
      <c r="CP253" s="30"/>
      <c r="CQ253" s="30"/>
      <c r="CR253" s="30"/>
      <c r="CS253" s="30"/>
      <c r="CT253" s="30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  <c r="DF253" s="30"/>
      <c r="DG253" s="30"/>
      <c r="DH253" s="30"/>
      <c r="DI253" s="30"/>
      <c r="DJ253" s="30"/>
      <c r="DK253" s="30"/>
      <c r="DL253" s="30"/>
      <c r="DM253" s="30"/>
      <c r="DN253" s="30"/>
      <c r="DO253" s="30"/>
      <c r="DP253" s="30"/>
      <c r="DQ253" s="30"/>
      <c r="DR253" s="30"/>
      <c r="DS253" s="30"/>
      <c r="DT253" s="30"/>
      <c r="DU253" s="30"/>
      <c r="DV253" s="30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  <c r="EL253" s="30"/>
      <c r="EM253" s="30"/>
      <c r="EN253" s="30"/>
      <c r="EO253" s="30"/>
      <c r="EP253" s="30"/>
      <c r="EQ253" s="30"/>
      <c r="ER253" s="30"/>
      <c r="ES253" s="30"/>
      <c r="ET253" s="30"/>
      <c r="EU253" s="30"/>
      <c r="EV253" s="30"/>
      <c r="EW253" s="30"/>
      <c r="EX253" s="30"/>
      <c r="EY253" s="30"/>
      <c r="EZ253" s="30"/>
      <c r="FA253" s="30"/>
      <c r="FB253" s="30"/>
      <c r="FC253" s="30"/>
      <c r="FD253" s="30"/>
      <c r="FE253" s="30"/>
      <c r="FF253" s="30"/>
      <c r="FG253" s="30"/>
      <c r="FH253" s="30"/>
      <c r="FI253" s="30"/>
      <c r="FJ253" s="30"/>
      <c r="FK253" s="30"/>
      <c r="FL253" s="30"/>
      <c r="FM253" s="30"/>
      <c r="FN253" s="30"/>
      <c r="FO253" s="30"/>
      <c r="FP253" s="30"/>
      <c r="FQ253" s="30"/>
      <c r="FR253" s="30"/>
      <c r="FS253" s="30"/>
      <c r="FT253" s="30"/>
      <c r="FU253" s="30"/>
      <c r="FV253" s="30"/>
      <c r="FW253" s="30"/>
      <c r="FX253" s="30"/>
      <c r="FY253" s="30"/>
      <c r="FZ253" s="30"/>
      <c r="GA253" s="30"/>
      <c r="GB253" s="30"/>
      <c r="GC253" s="30"/>
      <c r="GD253" s="30"/>
      <c r="GE253" s="30"/>
      <c r="GF253" s="30"/>
      <c r="GG253" s="30"/>
      <c r="GH253" s="30"/>
      <c r="GI253" s="30"/>
      <c r="GJ253" s="30"/>
      <c r="GK253" s="30"/>
      <c r="GL253" s="30"/>
      <c r="GM253" s="30"/>
      <c r="GN253" s="30"/>
      <c r="GO253" s="30"/>
      <c r="GP253" s="30"/>
      <c r="GQ253" s="30"/>
      <c r="GR253" s="30"/>
      <c r="GS253" s="30"/>
      <c r="GT253" s="30"/>
      <c r="GU253" s="30"/>
      <c r="GV253" s="30"/>
      <c r="GW253" s="30"/>
      <c r="GX253" s="30"/>
      <c r="GY253" s="30"/>
      <c r="GZ253" s="30"/>
      <c r="HA253" s="30"/>
      <c r="HB253" s="30"/>
      <c r="HC253" s="30"/>
      <c r="HD253" s="30"/>
      <c r="HE253" s="30"/>
      <c r="HF253" s="30"/>
      <c r="HG253" s="30"/>
      <c r="HH253" s="30"/>
      <c r="HI253" s="30"/>
      <c r="HJ253" s="30"/>
      <c r="HK253" s="30"/>
      <c r="HL253" s="30"/>
      <c r="HM253" s="30"/>
      <c r="HN253" s="30"/>
      <c r="HO253" s="30"/>
      <c r="HP253" s="30"/>
      <c r="HQ253" s="30"/>
      <c r="HR253" s="30"/>
      <c r="HS253" s="30"/>
      <c r="HT253" s="30"/>
      <c r="HU253" s="30"/>
      <c r="HV253" s="30"/>
      <c r="HW253" s="30"/>
      <c r="HX253" s="30"/>
      <c r="HY253" s="30"/>
      <c r="HZ253" s="30"/>
      <c r="IA253" s="30"/>
      <c r="IB253" s="30"/>
      <c r="IC253" s="30"/>
      <c r="ID253" s="30"/>
      <c r="IE253" s="30"/>
      <c r="IF253" s="30"/>
      <c r="IG253" s="30"/>
    </row>
    <row r="254" spans="1:241" s="36" customFormat="1" x14ac:dyDescent="0.25">
      <c r="A254" s="32"/>
      <c r="B254" s="32" t="s">
        <v>444</v>
      </c>
      <c r="C254" s="32" t="s">
        <v>330</v>
      </c>
      <c r="D254" s="46" t="s">
        <v>230</v>
      </c>
      <c r="E254" s="34"/>
      <c r="F254" s="35"/>
      <c r="G254" s="35">
        <v>720000</v>
      </c>
      <c r="H254" s="35">
        <v>720000</v>
      </c>
      <c r="I254" s="35">
        <v>720000</v>
      </c>
      <c r="J254" s="35">
        <v>720000</v>
      </c>
      <c r="K254" s="35">
        <v>720000</v>
      </c>
      <c r="L254" s="35">
        <v>720000</v>
      </c>
      <c r="M254" s="33" t="s">
        <v>428</v>
      </c>
      <c r="N254" s="67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  <c r="CI254" s="30"/>
      <c r="CJ254" s="30"/>
      <c r="CK254" s="30"/>
      <c r="CL254" s="30"/>
      <c r="CM254" s="30"/>
      <c r="CN254" s="30"/>
      <c r="CO254" s="30"/>
      <c r="CP254" s="30"/>
      <c r="CQ254" s="30"/>
      <c r="CR254" s="30"/>
      <c r="CS254" s="30"/>
      <c r="CT254" s="30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/>
      <c r="DK254" s="30"/>
      <c r="DL254" s="30"/>
      <c r="DM254" s="30"/>
      <c r="DN254" s="30"/>
      <c r="DO254" s="30"/>
      <c r="DP254" s="30"/>
      <c r="DQ254" s="30"/>
      <c r="DR254" s="30"/>
      <c r="DS254" s="30"/>
      <c r="DT254" s="30"/>
      <c r="DU254" s="30"/>
      <c r="DV254" s="30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  <c r="EL254" s="30"/>
      <c r="EM254" s="30"/>
      <c r="EN254" s="30"/>
      <c r="EO254" s="30"/>
      <c r="EP254" s="30"/>
      <c r="EQ254" s="30"/>
      <c r="ER254" s="30"/>
      <c r="ES254" s="30"/>
      <c r="ET254" s="30"/>
      <c r="EU254" s="30"/>
      <c r="EV254" s="30"/>
      <c r="EW254" s="30"/>
      <c r="EX254" s="30"/>
      <c r="EY254" s="30"/>
      <c r="EZ254" s="30"/>
      <c r="FA254" s="30"/>
      <c r="FB254" s="30"/>
      <c r="FC254" s="30"/>
      <c r="FD254" s="30"/>
      <c r="FE254" s="30"/>
      <c r="FF254" s="30"/>
      <c r="FG254" s="30"/>
      <c r="FH254" s="30"/>
      <c r="FI254" s="30"/>
      <c r="FJ254" s="30"/>
      <c r="FK254" s="30"/>
      <c r="FL254" s="30"/>
      <c r="FM254" s="30"/>
      <c r="FN254" s="30"/>
      <c r="FO254" s="30"/>
      <c r="FP254" s="30"/>
      <c r="FQ254" s="30"/>
      <c r="FR254" s="30"/>
      <c r="FS254" s="30"/>
      <c r="FT254" s="30"/>
      <c r="FU254" s="30"/>
      <c r="FV254" s="30"/>
      <c r="FW254" s="30"/>
      <c r="FX254" s="30"/>
      <c r="FY254" s="30"/>
      <c r="FZ254" s="30"/>
      <c r="GA254" s="30"/>
      <c r="GB254" s="30"/>
      <c r="GC254" s="30"/>
      <c r="GD254" s="30"/>
      <c r="GE254" s="30"/>
      <c r="GF254" s="30"/>
      <c r="GG254" s="30"/>
      <c r="GH254" s="30"/>
      <c r="GI254" s="30"/>
      <c r="GJ254" s="30"/>
      <c r="GK254" s="30"/>
      <c r="GL254" s="30"/>
      <c r="GM254" s="30"/>
      <c r="GN254" s="30"/>
      <c r="GO254" s="30"/>
      <c r="GP254" s="30"/>
      <c r="GQ254" s="30"/>
      <c r="GR254" s="30"/>
      <c r="GS254" s="30"/>
      <c r="GT254" s="30"/>
      <c r="GU254" s="30"/>
      <c r="GV254" s="30"/>
      <c r="GW254" s="30"/>
      <c r="GX254" s="30"/>
      <c r="GY254" s="30"/>
      <c r="GZ254" s="30"/>
      <c r="HA254" s="30"/>
      <c r="HB254" s="30"/>
      <c r="HC254" s="30"/>
      <c r="HD254" s="30"/>
      <c r="HE254" s="30"/>
      <c r="HF254" s="30"/>
      <c r="HG254" s="30"/>
      <c r="HH254" s="30"/>
      <c r="HI254" s="30"/>
      <c r="HJ254" s="30"/>
      <c r="HK254" s="30"/>
      <c r="HL254" s="30"/>
      <c r="HM254" s="30"/>
      <c r="HN254" s="30"/>
      <c r="HO254" s="30"/>
      <c r="HP254" s="30"/>
      <c r="HQ254" s="30"/>
      <c r="HR254" s="30"/>
      <c r="HS254" s="30"/>
      <c r="HT254" s="30"/>
      <c r="HU254" s="30"/>
      <c r="HV254" s="30"/>
      <c r="HW254" s="30"/>
      <c r="HX254" s="30"/>
      <c r="HY254" s="30"/>
      <c r="HZ254" s="30"/>
      <c r="IA254" s="30"/>
      <c r="IB254" s="30"/>
      <c r="IC254" s="30"/>
      <c r="ID254" s="30"/>
      <c r="IE254" s="30"/>
      <c r="IF254" s="30"/>
      <c r="IG254" s="30"/>
    </row>
    <row r="255" spans="1:241" s="36" customFormat="1" x14ac:dyDescent="0.25">
      <c r="A255" s="32"/>
      <c r="B255" s="32" t="s">
        <v>445</v>
      </c>
      <c r="C255" s="32" t="s">
        <v>330</v>
      </c>
      <c r="D255" s="46" t="s">
        <v>130</v>
      </c>
      <c r="E255" s="34"/>
      <c r="F255" s="35"/>
      <c r="G255" s="35">
        <v>4367000</v>
      </c>
      <c r="H255" s="35">
        <v>4367000</v>
      </c>
      <c r="I255" s="35">
        <v>4367000</v>
      </c>
      <c r="J255" s="35">
        <v>4367000</v>
      </c>
      <c r="K255" s="35">
        <v>4367000</v>
      </c>
      <c r="L255" s="35">
        <v>4367000</v>
      </c>
      <c r="M255" s="33" t="s">
        <v>428</v>
      </c>
      <c r="N255" s="34">
        <v>4367000</v>
      </c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  <c r="CC255" s="30"/>
      <c r="CD255" s="30"/>
      <c r="CE255" s="30"/>
      <c r="CF255" s="30"/>
      <c r="CG255" s="30"/>
      <c r="CH255" s="30"/>
      <c r="CI255" s="30"/>
      <c r="CJ255" s="30"/>
      <c r="CK255" s="30"/>
      <c r="CL255" s="30"/>
      <c r="CM255" s="30"/>
      <c r="CN255" s="30"/>
      <c r="CO255" s="30"/>
      <c r="CP255" s="30"/>
      <c r="CQ255" s="30"/>
      <c r="CR255" s="30"/>
      <c r="CS255" s="30"/>
      <c r="CT255" s="30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  <c r="DF255" s="30"/>
      <c r="DG255" s="30"/>
      <c r="DH255" s="30"/>
      <c r="DI255" s="30"/>
      <c r="DJ255" s="30"/>
      <c r="DK255" s="30"/>
      <c r="DL255" s="30"/>
      <c r="DM255" s="30"/>
      <c r="DN255" s="30"/>
      <c r="DO255" s="30"/>
      <c r="DP255" s="30"/>
      <c r="DQ255" s="30"/>
      <c r="DR255" s="30"/>
      <c r="DS255" s="30"/>
      <c r="DT255" s="30"/>
      <c r="DU255" s="30"/>
      <c r="DV255" s="30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  <c r="EL255" s="30"/>
      <c r="EM255" s="30"/>
      <c r="EN255" s="30"/>
      <c r="EO255" s="30"/>
      <c r="EP255" s="30"/>
      <c r="EQ255" s="30"/>
      <c r="ER255" s="30"/>
      <c r="ES255" s="30"/>
      <c r="ET255" s="30"/>
      <c r="EU255" s="30"/>
      <c r="EV255" s="30"/>
      <c r="EW255" s="30"/>
      <c r="EX255" s="30"/>
      <c r="EY255" s="30"/>
      <c r="EZ255" s="30"/>
      <c r="FA255" s="30"/>
      <c r="FB255" s="30"/>
      <c r="FC255" s="30"/>
      <c r="FD255" s="30"/>
      <c r="FE255" s="30"/>
      <c r="FF255" s="30"/>
      <c r="FG255" s="30"/>
      <c r="FH255" s="30"/>
      <c r="FI255" s="30"/>
      <c r="FJ255" s="30"/>
      <c r="FK255" s="30"/>
      <c r="FL255" s="30"/>
      <c r="FM255" s="30"/>
      <c r="FN255" s="30"/>
      <c r="FO255" s="30"/>
      <c r="FP255" s="30"/>
      <c r="FQ255" s="30"/>
      <c r="FR255" s="30"/>
      <c r="FS255" s="30"/>
      <c r="FT255" s="30"/>
      <c r="FU255" s="30"/>
      <c r="FV255" s="30"/>
      <c r="FW255" s="30"/>
      <c r="FX255" s="30"/>
      <c r="FY255" s="30"/>
      <c r="FZ255" s="30"/>
      <c r="GA255" s="30"/>
      <c r="GB255" s="30"/>
      <c r="GC255" s="30"/>
      <c r="GD255" s="30"/>
      <c r="GE255" s="30"/>
      <c r="GF255" s="30"/>
      <c r="GG255" s="30"/>
      <c r="GH255" s="30"/>
      <c r="GI255" s="30"/>
      <c r="GJ255" s="30"/>
      <c r="GK255" s="30"/>
      <c r="GL255" s="30"/>
      <c r="GM255" s="30"/>
      <c r="GN255" s="30"/>
      <c r="GO255" s="30"/>
      <c r="GP255" s="30"/>
      <c r="GQ255" s="30"/>
      <c r="GR255" s="30"/>
      <c r="GS255" s="30"/>
      <c r="GT255" s="30"/>
      <c r="GU255" s="30"/>
      <c r="GV255" s="30"/>
      <c r="GW255" s="30"/>
      <c r="GX255" s="30"/>
      <c r="GY255" s="30"/>
      <c r="GZ255" s="30"/>
      <c r="HA255" s="30"/>
      <c r="HB255" s="30"/>
      <c r="HC255" s="30"/>
      <c r="HD255" s="30"/>
      <c r="HE255" s="30"/>
      <c r="HF255" s="30"/>
      <c r="HG255" s="30"/>
      <c r="HH255" s="30"/>
      <c r="HI255" s="30"/>
      <c r="HJ255" s="30"/>
      <c r="HK255" s="30"/>
      <c r="HL255" s="30"/>
      <c r="HM255" s="30"/>
      <c r="HN255" s="30"/>
      <c r="HO255" s="30"/>
      <c r="HP255" s="30"/>
      <c r="HQ255" s="30"/>
      <c r="HR255" s="30"/>
      <c r="HS255" s="30"/>
      <c r="HT255" s="30"/>
      <c r="HU255" s="30"/>
      <c r="HV255" s="30"/>
      <c r="HW255" s="30"/>
      <c r="HX255" s="30"/>
      <c r="HY255" s="30"/>
      <c r="HZ255" s="30"/>
      <c r="IA255" s="30"/>
      <c r="IB255" s="30"/>
      <c r="IC255" s="30"/>
      <c r="ID255" s="30"/>
      <c r="IE255" s="30"/>
      <c r="IF255" s="30"/>
      <c r="IG255" s="30"/>
    </row>
    <row r="256" spans="1:241" s="36" customFormat="1" x14ac:dyDescent="0.25">
      <c r="A256" s="32"/>
      <c r="B256" s="32" t="s">
        <v>446</v>
      </c>
      <c r="C256" s="32" t="s">
        <v>330</v>
      </c>
      <c r="D256" s="46" t="s">
        <v>130</v>
      </c>
      <c r="E256" s="34"/>
      <c r="F256" s="35"/>
      <c r="G256" s="35">
        <v>3500000</v>
      </c>
      <c r="H256" s="35">
        <v>3500000</v>
      </c>
      <c r="I256" s="35">
        <v>3500000</v>
      </c>
      <c r="J256" s="35">
        <v>3500000</v>
      </c>
      <c r="K256" s="35">
        <v>3500000</v>
      </c>
      <c r="L256" s="35">
        <v>3500000</v>
      </c>
      <c r="M256" s="33" t="s">
        <v>428</v>
      </c>
      <c r="N256" s="34">
        <v>3500000</v>
      </c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  <c r="CC256" s="30"/>
      <c r="CD256" s="30"/>
      <c r="CE256" s="30"/>
      <c r="CF256" s="30"/>
      <c r="CG256" s="30"/>
      <c r="CH256" s="30"/>
      <c r="CI256" s="30"/>
      <c r="CJ256" s="30"/>
      <c r="CK256" s="30"/>
      <c r="CL256" s="30"/>
      <c r="CM256" s="30"/>
      <c r="CN256" s="30"/>
      <c r="CO256" s="30"/>
      <c r="CP256" s="30"/>
      <c r="CQ256" s="30"/>
      <c r="CR256" s="30"/>
      <c r="CS256" s="30"/>
      <c r="CT256" s="30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  <c r="DF256" s="30"/>
      <c r="DG256" s="30"/>
      <c r="DH256" s="30"/>
      <c r="DI256" s="30"/>
      <c r="DJ256" s="30"/>
      <c r="DK256" s="30"/>
      <c r="DL256" s="30"/>
      <c r="DM256" s="30"/>
      <c r="DN256" s="30"/>
      <c r="DO256" s="30"/>
      <c r="DP256" s="30"/>
      <c r="DQ256" s="30"/>
      <c r="DR256" s="30"/>
      <c r="DS256" s="30"/>
      <c r="DT256" s="30"/>
      <c r="DU256" s="30"/>
      <c r="DV256" s="30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  <c r="EL256" s="30"/>
      <c r="EM256" s="30"/>
      <c r="EN256" s="30"/>
      <c r="EO256" s="30"/>
      <c r="EP256" s="30"/>
      <c r="EQ256" s="30"/>
      <c r="ER256" s="30"/>
      <c r="ES256" s="30"/>
      <c r="ET256" s="30"/>
      <c r="EU256" s="30"/>
      <c r="EV256" s="30"/>
      <c r="EW256" s="30"/>
      <c r="EX256" s="30"/>
      <c r="EY256" s="30"/>
      <c r="EZ256" s="30"/>
      <c r="FA256" s="30"/>
      <c r="FB256" s="30"/>
      <c r="FC256" s="30"/>
      <c r="FD256" s="30"/>
      <c r="FE256" s="30"/>
      <c r="FF256" s="30"/>
      <c r="FG256" s="30"/>
      <c r="FH256" s="30"/>
      <c r="FI256" s="30"/>
      <c r="FJ256" s="30"/>
      <c r="FK256" s="30"/>
      <c r="FL256" s="30"/>
      <c r="FM256" s="30"/>
      <c r="FN256" s="30"/>
      <c r="FO256" s="30"/>
      <c r="FP256" s="30"/>
      <c r="FQ256" s="30"/>
      <c r="FR256" s="30"/>
      <c r="FS256" s="30"/>
      <c r="FT256" s="30"/>
      <c r="FU256" s="30"/>
      <c r="FV256" s="30"/>
      <c r="FW256" s="30"/>
      <c r="FX256" s="30"/>
      <c r="FY256" s="30"/>
      <c r="FZ256" s="30"/>
      <c r="GA256" s="30"/>
      <c r="GB256" s="30"/>
      <c r="GC256" s="30"/>
      <c r="GD256" s="30"/>
      <c r="GE256" s="30"/>
      <c r="GF256" s="30"/>
      <c r="GG256" s="30"/>
      <c r="GH256" s="30"/>
      <c r="GI256" s="30"/>
      <c r="GJ256" s="30"/>
      <c r="GK256" s="30"/>
      <c r="GL256" s="30"/>
      <c r="GM256" s="30"/>
      <c r="GN256" s="30"/>
      <c r="GO256" s="30"/>
      <c r="GP256" s="30"/>
      <c r="GQ256" s="30"/>
      <c r="GR256" s="30"/>
      <c r="GS256" s="30"/>
      <c r="GT256" s="30"/>
      <c r="GU256" s="30"/>
      <c r="GV256" s="30"/>
      <c r="GW256" s="30"/>
      <c r="GX256" s="30"/>
      <c r="GY256" s="30"/>
      <c r="GZ256" s="30"/>
      <c r="HA256" s="30"/>
      <c r="HB256" s="30"/>
      <c r="HC256" s="30"/>
      <c r="HD256" s="30"/>
      <c r="HE256" s="30"/>
      <c r="HF256" s="30"/>
      <c r="HG256" s="30"/>
      <c r="HH256" s="30"/>
      <c r="HI256" s="30"/>
      <c r="HJ256" s="30"/>
      <c r="HK256" s="30"/>
      <c r="HL256" s="30"/>
      <c r="HM256" s="30"/>
      <c r="HN256" s="30"/>
      <c r="HO256" s="30"/>
      <c r="HP256" s="30"/>
      <c r="HQ256" s="30"/>
      <c r="HR256" s="30"/>
      <c r="HS256" s="30"/>
      <c r="HT256" s="30"/>
      <c r="HU256" s="30"/>
      <c r="HV256" s="30"/>
      <c r="HW256" s="30"/>
      <c r="HX256" s="30"/>
      <c r="HY256" s="30"/>
      <c r="HZ256" s="30"/>
      <c r="IA256" s="30"/>
      <c r="IB256" s="30"/>
      <c r="IC256" s="30"/>
      <c r="ID256" s="30"/>
      <c r="IE256" s="30"/>
      <c r="IF256" s="30"/>
      <c r="IG256" s="30"/>
    </row>
    <row r="257" spans="1:241" s="36" customFormat="1" x14ac:dyDescent="0.25">
      <c r="A257" s="32"/>
      <c r="B257" s="32" t="s">
        <v>447</v>
      </c>
      <c r="C257" s="32" t="s">
        <v>330</v>
      </c>
      <c r="D257" s="46" t="s">
        <v>230</v>
      </c>
      <c r="E257" s="34"/>
      <c r="F257" s="35"/>
      <c r="G257" s="35">
        <v>59942000</v>
      </c>
      <c r="H257" s="35">
        <v>59942000</v>
      </c>
      <c r="I257" s="35">
        <v>59942000</v>
      </c>
      <c r="J257" s="35">
        <v>59942000</v>
      </c>
      <c r="K257" s="35">
        <v>59942000</v>
      </c>
      <c r="L257" s="35">
        <v>59942000</v>
      </c>
      <c r="M257" s="33" t="s">
        <v>428</v>
      </c>
      <c r="N257" s="34">
        <v>59942000</v>
      </c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  <c r="CC257" s="30"/>
      <c r="CD257" s="30"/>
      <c r="CE257" s="30"/>
      <c r="CF257" s="30"/>
      <c r="CG257" s="30"/>
      <c r="CH257" s="30"/>
      <c r="CI257" s="30"/>
      <c r="CJ257" s="30"/>
      <c r="CK257" s="30"/>
      <c r="CL257" s="30"/>
      <c r="CM257" s="30"/>
      <c r="CN257" s="30"/>
      <c r="CO257" s="30"/>
      <c r="CP257" s="30"/>
      <c r="CQ257" s="30"/>
      <c r="CR257" s="30"/>
      <c r="CS257" s="30"/>
      <c r="CT257" s="30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  <c r="DF257" s="30"/>
      <c r="DG257" s="30"/>
      <c r="DH257" s="30"/>
      <c r="DI257" s="30"/>
      <c r="DJ257" s="30"/>
      <c r="DK257" s="30"/>
      <c r="DL257" s="30"/>
      <c r="DM257" s="30"/>
      <c r="DN257" s="30"/>
      <c r="DO257" s="30"/>
      <c r="DP257" s="30"/>
      <c r="DQ257" s="30"/>
      <c r="DR257" s="30"/>
      <c r="DS257" s="30"/>
      <c r="DT257" s="30"/>
      <c r="DU257" s="30"/>
      <c r="DV257" s="30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  <c r="EL257" s="30"/>
      <c r="EM257" s="30"/>
      <c r="EN257" s="30"/>
      <c r="EO257" s="30"/>
      <c r="EP257" s="30"/>
      <c r="EQ257" s="30"/>
      <c r="ER257" s="30"/>
      <c r="ES257" s="30"/>
      <c r="ET257" s="30"/>
      <c r="EU257" s="30"/>
      <c r="EV257" s="30"/>
      <c r="EW257" s="30"/>
      <c r="EX257" s="30"/>
      <c r="EY257" s="30"/>
      <c r="EZ257" s="30"/>
      <c r="FA257" s="30"/>
      <c r="FB257" s="30"/>
      <c r="FC257" s="30"/>
      <c r="FD257" s="30"/>
      <c r="FE257" s="30"/>
      <c r="FF257" s="30"/>
      <c r="FG257" s="30"/>
      <c r="FH257" s="30"/>
      <c r="FI257" s="30"/>
      <c r="FJ257" s="30"/>
      <c r="FK257" s="30"/>
      <c r="FL257" s="30"/>
      <c r="FM257" s="30"/>
      <c r="FN257" s="30"/>
      <c r="FO257" s="30"/>
      <c r="FP257" s="30"/>
      <c r="FQ257" s="30"/>
      <c r="FR257" s="30"/>
      <c r="FS257" s="30"/>
      <c r="FT257" s="30"/>
      <c r="FU257" s="30"/>
      <c r="FV257" s="30"/>
      <c r="FW257" s="30"/>
      <c r="FX257" s="30"/>
      <c r="FY257" s="30"/>
      <c r="FZ257" s="30"/>
      <c r="GA257" s="30"/>
      <c r="GB257" s="30"/>
      <c r="GC257" s="30"/>
      <c r="GD257" s="30"/>
      <c r="GE257" s="30"/>
      <c r="GF257" s="30"/>
      <c r="GG257" s="30"/>
      <c r="GH257" s="30"/>
      <c r="GI257" s="30"/>
      <c r="GJ257" s="30"/>
      <c r="GK257" s="30"/>
      <c r="GL257" s="30"/>
      <c r="GM257" s="30"/>
      <c r="GN257" s="30"/>
      <c r="GO257" s="30"/>
      <c r="GP257" s="30"/>
      <c r="GQ257" s="30"/>
      <c r="GR257" s="30"/>
      <c r="GS257" s="30"/>
      <c r="GT257" s="30"/>
      <c r="GU257" s="30"/>
      <c r="GV257" s="30"/>
      <c r="GW257" s="30"/>
      <c r="GX257" s="30"/>
      <c r="GY257" s="30"/>
      <c r="GZ257" s="30"/>
      <c r="HA257" s="30"/>
      <c r="HB257" s="30"/>
      <c r="HC257" s="30"/>
      <c r="HD257" s="30"/>
      <c r="HE257" s="30"/>
      <c r="HF257" s="30"/>
      <c r="HG257" s="30"/>
      <c r="HH257" s="30"/>
      <c r="HI257" s="30"/>
      <c r="HJ257" s="30"/>
      <c r="HK257" s="30"/>
      <c r="HL257" s="30"/>
      <c r="HM257" s="30"/>
      <c r="HN257" s="30"/>
      <c r="HO257" s="30"/>
      <c r="HP257" s="30"/>
      <c r="HQ257" s="30"/>
      <c r="HR257" s="30"/>
      <c r="HS257" s="30"/>
      <c r="HT257" s="30"/>
      <c r="HU257" s="30"/>
      <c r="HV257" s="30"/>
      <c r="HW257" s="30"/>
      <c r="HX257" s="30"/>
      <c r="HY257" s="30"/>
      <c r="HZ257" s="30"/>
      <c r="IA257" s="30"/>
      <c r="IB257" s="30"/>
      <c r="IC257" s="30"/>
      <c r="ID257" s="30"/>
      <c r="IE257" s="30"/>
      <c r="IF257" s="30"/>
      <c r="IG257" s="30"/>
    </row>
    <row r="258" spans="1:241" s="36" customFormat="1" ht="25.5" x14ac:dyDescent="0.25">
      <c r="A258" s="32"/>
      <c r="B258" s="32" t="s">
        <v>448</v>
      </c>
      <c r="C258" s="32" t="s">
        <v>330</v>
      </c>
      <c r="D258" s="46" t="s">
        <v>130</v>
      </c>
      <c r="E258" s="34"/>
      <c r="F258" s="35"/>
      <c r="G258" s="35">
        <v>8500000</v>
      </c>
      <c r="H258" s="35"/>
      <c r="I258" s="35">
        <v>4640000</v>
      </c>
      <c r="J258" s="35">
        <v>4640000</v>
      </c>
      <c r="K258" s="35"/>
      <c r="L258" s="35"/>
      <c r="M258" s="33" t="s">
        <v>428</v>
      </c>
      <c r="N258" s="34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  <c r="CC258" s="30"/>
      <c r="CD258" s="30"/>
      <c r="CE258" s="30"/>
      <c r="CF258" s="30"/>
      <c r="CG258" s="30"/>
      <c r="CH258" s="30"/>
      <c r="CI258" s="30"/>
      <c r="CJ258" s="30"/>
      <c r="CK258" s="30"/>
      <c r="CL258" s="30"/>
      <c r="CM258" s="30"/>
      <c r="CN258" s="30"/>
      <c r="CO258" s="30"/>
      <c r="CP258" s="30"/>
      <c r="CQ258" s="30"/>
      <c r="CR258" s="30"/>
      <c r="CS258" s="30"/>
      <c r="CT258" s="30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30"/>
      <c r="DF258" s="30"/>
      <c r="DG258" s="30"/>
      <c r="DH258" s="30"/>
      <c r="DI258" s="30"/>
      <c r="DJ258" s="30"/>
      <c r="DK258" s="30"/>
      <c r="DL258" s="30"/>
      <c r="DM258" s="30"/>
      <c r="DN258" s="30"/>
      <c r="DO258" s="30"/>
      <c r="DP258" s="30"/>
      <c r="DQ258" s="30"/>
      <c r="DR258" s="30"/>
      <c r="DS258" s="30"/>
      <c r="DT258" s="30"/>
      <c r="DU258" s="30"/>
      <c r="DV258" s="30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  <c r="EL258" s="30"/>
      <c r="EM258" s="30"/>
      <c r="EN258" s="30"/>
      <c r="EO258" s="30"/>
      <c r="EP258" s="30"/>
      <c r="EQ258" s="30"/>
      <c r="ER258" s="30"/>
      <c r="ES258" s="30"/>
      <c r="ET258" s="30"/>
      <c r="EU258" s="30"/>
      <c r="EV258" s="30"/>
      <c r="EW258" s="30"/>
      <c r="EX258" s="30"/>
      <c r="EY258" s="30"/>
      <c r="EZ258" s="30"/>
      <c r="FA258" s="30"/>
      <c r="FB258" s="30"/>
      <c r="FC258" s="30"/>
      <c r="FD258" s="30"/>
      <c r="FE258" s="30"/>
      <c r="FF258" s="30"/>
      <c r="FG258" s="30"/>
      <c r="FH258" s="30"/>
      <c r="FI258" s="30"/>
      <c r="FJ258" s="30"/>
      <c r="FK258" s="30"/>
      <c r="FL258" s="30"/>
      <c r="FM258" s="30"/>
      <c r="FN258" s="30"/>
      <c r="FO258" s="30"/>
      <c r="FP258" s="30"/>
      <c r="FQ258" s="30"/>
      <c r="FR258" s="30"/>
      <c r="FS258" s="30"/>
      <c r="FT258" s="30"/>
      <c r="FU258" s="30"/>
      <c r="FV258" s="30"/>
      <c r="FW258" s="30"/>
      <c r="FX258" s="30"/>
      <c r="FY258" s="30"/>
      <c r="FZ258" s="30"/>
      <c r="GA258" s="30"/>
      <c r="GB258" s="30"/>
      <c r="GC258" s="30"/>
      <c r="GD258" s="30"/>
      <c r="GE258" s="30"/>
      <c r="GF258" s="30"/>
      <c r="GG258" s="30"/>
      <c r="GH258" s="30"/>
      <c r="GI258" s="30"/>
      <c r="GJ258" s="30"/>
      <c r="GK258" s="30"/>
      <c r="GL258" s="30"/>
      <c r="GM258" s="30"/>
      <c r="GN258" s="30"/>
      <c r="GO258" s="30"/>
      <c r="GP258" s="30"/>
      <c r="GQ258" s="30"/>
      <c r="GR258" s="30"/>
      <c r="GS258" s="30"/>
      <c r="GT258" s="30"/>
      <c r="GU258" s="30"/>
      <c r="GV258" s="30"/>
      <c r="GW258" s="30"/>
      <c r="GX258" s="30"/>
      <c r="GY258" s="30"/>
      <c r="GZ258" s="30"/>
      <c r="HA258" s="30"/>
      <c r="HB258" s="30"/>
      <c r="HC258" s="30"/>
      <c r="HD258" s="30"/>
      <c r="HE258" s="30"/>
      <c r="HF258" s="30"/>
      <c r="HG258" s="30"/>
      <c r="HH258" s="30"/>
      <c r="HI258" s="30"/>
      <c r="HJ258" s="30"/>
      <c r="HK258" s="30"/>
      <c r="HL258" s="30"/>
      <c r="HM258" s="30"/>
      <c r="HN258" s="30"/>
      <c r="HO258" s="30"/>
      <c r="HP258" s="30"/>
      <c r="HQ258" s="30"/>
      <c r="HR258" s="30"/>
      <c r="HS258" s="30"/>
      <c r="HT258" s="30"/>
      <c r="HU258" s="30"/>
      <c r="HV258" s="30"/>
      <c r="HW258" s="30"/>
      <c r="HX258" s="30"/>
      <c r="HY258" s="30"/>
      <c r="HZ258" s="30"/>
      <c r="IA258" s="30"/>
      <c r="IB258" s="30"/>
      <c r="IC258" s="30"/>
      <c r="ID258" s="30"/>
      <c r="IE258" s="30"/>
      <c r="IF258" s="30"/>
      <c r="IG258" s="30"/>
    </row>
    <row r="259" spans="1:241" s="36" customFormat="1" ht="25.5" x14ac:dyDescent="0.25">
      <c r="A259" s="32"/>
      <c r="B259" s="32" t="s">
        <v>449</v>
      </c>
      <c r="C259" s="32" t="s">
        <v>330</v>
      </c>
      <c r="D259" s="46" t="s">
        <v>230</v>
      </c>
      <c r="E259" s="34"/>
      <c r="F259" s="35"/>
      <c r="G259" s="35"/>
      <c r="H259" s="35"/>
      <c r="I259" s="35"/>
      <c r="J259" s="35"/>
      <c r="K259" s="35"/>
      <c r="L259" s="35"/>
      <c r="M259" s="33" t="s">
        <v>428</v>
      </c>
      <c r="N259" s="34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  <c r="CC259" s="30"/>
      <c r="CD259" s="30"/>
      <c r="CE259" s="30"/>
      <c r="CF259" s="30"/>
      <c r="CG259" s="30"/>
      <c r="CH259" s="30"/>
      <c r="CI259" s="30"/>
      <c r="CJ259" s="30"/>
      <c r="CK259" s="30"/>
      <c r="CL259" s="30"/>
      <c r="CM259" s="30"/>
      <c r="CN259" s="30"/>
      <c r="CO259" s="30"/>
      <c r="CP259" s="30"/>
      <c r="CQ259" s="30"/>
      <c r="CR259" s="30"/>
      <c r="CS259" s="30"/>
      <c r="CT259" s="30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30"/>
      <c r="DF259" s="30"/>
      <c r="DG259" s="30"/>
      <c r="DH259" s="30"/>
      <c r="DI259" s="30"/>
      <c r="DJ259" s="30"/>
      <c r="DK259" s="30"/>
      <c r="DL259" s="30"/>
      <c r="DM259" s="30"/>
      <c r="DN259" s="30"/>
      <c r="DO259" s="30"/>
      <c r="DP259" s="30"/>
      <c r="DQ259" s="30"/>
      <c r="DR259" s="30"/>
      <c r="DS259" s="30"/>
      <c r="DT259" s="30"/>
      <c r="DU259" s="30"/>
      <c r="DV259" s="30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  <c r="EL259" s="30"/>
      <c r="EM259" s="30"/>
      <c r="EN259" s="30"/>
      <c r="EO259" s="30"/>
      <c r="EP259" s="30"/>
      <c r="EQ259" s="30"/>
      <c r="ER259" s="30"/>
      <c r="ES259" s="30"/>
      <c r="ET259" s="30"/>
      <c r="EU259" s="30"/>
      <c r="EV259" s="30"/>
      <c r="EW259" s="30"/>
      <c r="EX259" s="30"/>
      <c r="EY259" s="30"/>
      <c r="EZ259" s="30"/>
      <c r="FA259" s="30"/>
      <c r="FB259" s="30"/>
      <c r="FC259" s="30"/>
      <c r="FD259" s="30"/>
      <c r="FE259" s="30"/>
      <c r="FF259" s="30"/>
      <c r="FG259" s="30"/>
      <c r="FH259" s="30"/>
      <c r="FI259" s="30"/>
      <c r="FJ259" s="30"/>
      <c r="FK259" s="30"/>
      <c r="FL259" s="30"/>
      <c r="FM259" s="30"/>
      <c r="FN259" s="30"/>
      <c r="FO259" s="30"/>
      <c r="FP259" s="30"/>
      <c r="FQ259" s="30"/>
      <c r="FR259" s="30"/>
      <c r="FS259" s="30"/>
      <c r="FT259" s="30"/>
      <c r="FU259" s="30"/>
      <c r="FV259" s="30"/>
      <c r="FW259" s="30"/>
      <c r="FX259" s="30"/>
      <c r="FY259" s="30"/>
      <c r="FZ259" s="30"/>
      <c r="GA259" s="30"/>
      <c r="GB259" s="30"/>
      <c r="GC259" s="30"/>
      <c r="GD259" s="30"/>
      <c r="GE259" s="30"/>
      <c r="GF259" s="30"/>
      <c r="GG259" s="30"/>
      <c r="GH259" s="30"/>
      <c r="GI259" s="30"/>
      <c r="GJ259" s="30"/>
      <c r="GK259" s="30"/>
      <c r="GL259" s="30"/>
      <c r="GM259" s="30"/>
      <c r="GN259" s="30"/>
      <c r="GO259" s="30"/>
      <c r="GP259" s="30"/>
      <c r="GQ259" s="30"/>
      <c r="GR259" s="30"/>
      <c r="GS259" s="30"/>
      <c r="GT259" s="30"/>
      <c r="GU259" s="30"/>
      <c r="GV259" s="30"/>
      <c r="GW259" s="30"/>
      <c r="GX259" s="30"/>
      <c r="GY259" s="30"/>
      <c r="GZ259" s="30"/>
      <c r="HA259" s="30"/>
      <c r="HB259" s="30"/>
      <c r="HC259" s="30"/>
      <c r="HD259" s="30"/>
      <c r="HE259" s="30"/>
      <c r="HF259" s="30"/>
      <c r="HG259" s="30"/>
      <c r="HH259" s="30"/>
      <c r="HI259" s="30"/>
      <c r="HJ259" s="30"/>
      <c r="HK259" s="30"/>
      <c r="HL259" s="30"/>
      <c r="HM259" s="30"/>
      <c r="HN259" s="30"/>
      <c r="HO259" s="30"/>
      <c r="HP259" s="30"/>
      <c r="HQ259" s="30"/>
      <c r="HR259" s="30"/>
      <c r="HS259" s="30"/>
      <c r="HT259" s="30"/>
      <c r="HU259" s="30"/>
      <c r="HV259" s="30"/>
      <c r="HW259" s="30"/>
      <c r="HX259" s="30"/>
      <c r="HY259" s="30"/>
      <c r="HZ259" s="30"/>
      <c r="IA259" s="30"/>
      <c r="IB259" s="30"/>
      <c r="IC259" s="30"/>
      <c r="ID259" s="30"/>
      <c r="IE259" s="30"/>
      <c r="IF259" s="30"/>
      <c r="IG259" s="30"/>
    </row>
    <row r="260" spans="1:241" s="36" customFormat="1" ht="25.5" x14ac:dyDescent="0.25">
      <c r="A260" s="32"/>
      <c r="B260" s="32" t="s">
        <v>450</v>
      </c>
      <c r="C260" s="32" t="s">
        <v>132</v>
      </c>
      <c r="D260" s="46" t="s">
        <v>132</v>
      </c>
      <c r="E260" s="34"/>
      <c r="F260" s="35"/>
      <c r="G260" s="35">
        <v>750000</v>
      </c>
      <c r="H260" s="35">
        <v>750000</v>
      </c>
      <c r="I260" s="35">
        <v>515500</v>
      </c>
      <c r="J260" s="35">
        <v>515500</v>
      </c>
      <c r="K260" s="35">
        <v>750000</v>
      </c>
      <c r="L260" s="35">
        <v>750000</v>
      </c>
      <c r="M260" s="33" t="s">
        <v>428</v>
      </c>
      <c r="N260" s="34">
        <v>750000</v>
      </c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30"/>
      <c r="CE260" s="30"/>
      <c r="CF260" s="30"/>
      <c r="CG260" s="30"/>
      <c r="CH260" s="30"/>
      <c r="CI260" s="30"/>
      <c r="CJ260" s="30"/>
      <c r="CK260" s="30"/>
      <c r="CL260" s="30"/>
      <c r="CM260" s="30"/>
      <c r="CN260" s="30"/>
      <c r="CO260" s="30"/>
      <c r="CP260" s="30"/>
      <c r="CQ260" s="30"/>
      <c r="CR260" s="30"/>
      <c r="CS260" s="30"/>
      <c r="CT260" s="30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0"/>
      <c r="DF260" s="30"/>
      <c r="DG260" s="30"/>
      <c r="DH260" s="30"/>
      <c r="DI260" s="30"/>
      <c r="DJ260" s="30"/>
      <c r="DK260" s="30"/>
      <c r="DL260" s="30"/>
      <c r="DM260" s="30"/>
      <c r="DN260" s="30"/>
      <c r="DO260" s="30"/>
      <c r="DP260" s="30"/>
      <c r="DQ260" s="30"/>
      <c r="DR260" s="30"/>
      <c r="DS260" s="30"/>
      <c r="DT260" s="30"/>
      <c r="DU260" s="30"/>
      <c r="DV260" s="30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  <c r="EL260" s="30"/>
      <c r="EM260" s="30"/>
      <c r="EN260" s="30"/>
      <c r="EO260" s="30"/>
      <c r="EP260" s="30"/>
      <c r="EQ260" s="30"/>
      <c r="ER260" s="30"/>
      <c r="ES260" s="30"/>
      <c r="ET260" s="30"/>
      <c r="EU260" s="30"/>
      <c r="EV260" s="30"/>
      <c r="EW260" s="30"/>
      <c r="EX260" s="30"/>
      <c r="EY260" s="30"/>
      <c r="EZ260" s="30"/>
      <c r="FA260" s="30"/>
      <c r="FB260" s="30"/>
      <c r="FC260" s="30"/>
      <c r="FD260" s="30"/>
      <c r="FE260" s="30"/>
      <c r="FF260" s="30"/>
      <c r="FG260" s="30"/>
      <c r="FH260" s="30"/>
      <c r="FI260" s="30"/>
      <c r="FJ260" s="30"/>
      <c r="FK260" s="30"/>
      <c r="FL260" s="30"/>
      <c r="FM260" s="30"/>
      <c r="FN260" s="30"/>
      <c r="FO260" s="30"/>
      <c r="FP260" s="30"/>
      <c r="FQ260" s="30"/>
      <c r="FR260" s="30"/>
      <c r="FS260" s="30"/>
      <c r="FT260" s="30"/>
      <c r="FU260" s="30"/>
      <c r="FV260" s="30"/>
      <c r="FW260" s="30"/>
      <c r="FX260" s="30"/>
      <c r="FY260" s="30"/>
      <c r="FZ260" s="30"/>
      <c r="GA260" s="30"/>
      <c r="GB260" s="30"/>
      <c r="GC260" s="30"/>
      <c r="GD260" s="30"/>
      <c r="GE260" s="30"/>
      <c r="GF260" s="30"/>
      <c r="GG260" s="30"/>
      <c r="GH260" s="30"/>
      <c r="GI260" s="30"/>
      <c r="GJ260" s="30"/>
      <c r="GK260" s="30"/>
      <c r="GL260" s="30"/>
      <c r="GM260" s="30"/>
      <c r="GN260" s="30"/>
      <c r="GO260" s="30"/>
      <c r="GP260" s="30"/>
      <c r="GQ260" s="30"/>
      <c r="GR260" s="30"/>
      <c r="GS260" s="30"/>
      <c r="GT260" s="30"/>
      <c r="GU260" s="30"/>
      <c r="GV260" s="30"/>
      <c r="GW260" s="30"/>
      <c r="GX260" s="30"/>
      <c r="GY260" s="30"/>
      <c r="GZ260" s="30"/>
      <c r="HA260" s="30"/>
      <c r="HB260" s="30"/>
      <c r="HC260" s="30"/>
      <c r="HD260" s="30"/>
      <c r="HE260" s="30"/>
      <c r="HF260" s="30"/>
      <c r="HG260" s="30"/>
      <c r="HH260" s="30"/>
      <c r="HI260" s="30"/>
      <c r="HJ260" s="30"/>
      <c r="HK260" s="30"/>
      <c r="HL260" s="30"/>
      <c r="HM260" s="30"/>
      <c r="HN260" s="30"/>
      <c r="HO260" s="30"/>
      <c r="HP260" s="30"/>
      <c r="HQ260" s="30"/>
      <c r="HR260" s="30"/>
      <c r="HS260" s="30"/>
      <c r="HT260" s="30"/>
      <c r="HU260" s="30"/>
      <c r="HV260" s="30"/>
      <c r="HW260" s="30"/>
      <c r="HX260" s="30"/>
      <c r="HY260" s="30"/>
      <c r="HZ260" s="30"/>
      <c r="IA260" s="30"/>
      <c r="IB260" s="30"/>
      <c r="IC260" s="30"/>
      <c r="ID260" s="30"/>
      <c r="IE260" s="30"/>
      <c r="IF260" s="30"/>
      <c r="IG260" s="30"/>
    </row>
    <row r="261" spans="1:241" s="36" customFormat="1" ht="13.5" x14ac:dyDescent="0.25">
      <c r="A261" s="32"/>
      <c r="B261" s="71" t="s">
        <v>451</v>
      </c>
      <c r="C261" s="32" t="s">
        <v>132</v>
      </c>
      <c r="D261" s="46" t="s">
        <v>132</v>
      </c>
      <c r="E261" s="34"/>
      <c r="F261" s="35"/>
      <c r="G261" s="35">
        <v>1095500</v>
      </c>
      <c r="H261" s="35"/>
      <c r="I261" s="35"/>
      <c r="J261" s="35"/>
      <c r="K261" s="35"/>
      <c r="L261" s="35"/>
      <c r="M261" s="33"/>
      <c r="N261" s="34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  <c r="CD261" s="30"/>
      <c r="CE261" s="30"/>
      <c r="CF261" s="30"/>
      <c r="CG261" s="30"/>
      <c r="CH261" s="30"/>
      <c r="CI261" s="30"/>
      <c r="CJ261" s="30"/>
      <c r="CK261" s="30"/>
      <c r="CL261" s="30"/>
      <c r="CM261" s="30"/>
      <c r="CN261" s="30"/>
      <c r="CO261" s="30"/>
      <c r="CP261" s="30"/>
      <c r="CQ261" s="30"/>
      <c r="CR261" s="30"/>
      <c r="CS261" s="30"/>
      <c r="CT261" s="30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30"/>
      <c r="DF261" s="30"/>
      <c r="DG261" s="30"/>
      <c r="DH261" s="30"/>
      <c r="DI261" s="30"/>
      <c r="DJ261" s="30"/>
      <c r="DK261" s="30"/>
      <c r="DL261" s="30"/>
      <c r="DM261" s="30"/>
      <c r="DN261" s="30"/>
      <c r="DO261" s="30"/>
      <c r="DP261" s="30"/>
      <c r="DQ261" s="30"/>
      <c r="DR261" s="30"/>
      <c r="DS261" s="30"/>
      <c r="DT261" s="30"/>
      <c r="DU261" s="30"/>
      <c r="DV261" s="30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  <c r="EL261" s="30"/>
      <c r="EM261" s="30"/>
      <c r="EN261" s="30"/>
      <c r="EO261" s="30"/>
      <c r="EP261" s="30"/>
      <c r="EQ261" s="30"/>
      <c r="ER261" s="30"/>
      <c r="ES261" s="30"/>
      <c r="ET261" s="30"/>
      <c r="EU261" s="30"/>
      <c r="EV261" s="30"/>
      <c r="EW261" s="30"/>
      <c r="EX261" s="30"/>
      <c r="EY261" s="30"/>
      <c r="EZ261" s="30"/>
      <c r="FA261" s="30"/>
      <c r="FB261" s="30"/>
      <c r="FC261" s="30"/>
      <c r="FD261" s="30"/>
      <c r="FE261" s="30"/>
      <c r="FF261" s="30"/>
      <c r="FG261" s="30"/>
      <c r="FH261" s="30"/>
      <c r="FI261" s="30"/>
      <c r="FJ261" s="30"/>
      <c r="FK261" s="30"/>
      <c r="FL261" s="30"/>
      <c r="FM261" s="30"/>
      <c r="FN261" s="30"/>
      <c r="FO261" s="30"/>
      <c r="FP261" s="30"/>
      <c r="FQ261" s="30"/>
      <c r="FR261" s="30"/>
      <c r="FS261" s="30"/>
      <c r="FT261" s="30"/>
      <c r="FU261" s="30"/>
      <c r="FV261" s="30"/>
      <c r="FW261" s="30"/>
      <c r="FX261" s="30"/>
      <c r="FY261" s="30"/>
      <c r="FZ261" s="30"/>
      <c r="GA261" s="30"/>
      <c r="GB261" s="30"/>
      <c r="GC261" s="30"/>
      <c r="GD261" s="30"/>
      <c r="GE261" s="30"/>
      <c r="GF261" s="30"/>
      <c r="GG261" s="30"/>
      <c r="GH261" s="30"/>
      <c r="GI261" s="30"/>
      <c r="GJ261" s="30"/>
      <c r="GK261" s="30"/>
      <c r="GL261" s="30"/>
      <c r="GM261" s="30"/>
      <c r="GN261" s="30"/>
      <c r="GO261" s="30"/>
      <c r="GP261" s="30"/>
      <c r="GQ261" s="30"/>
      <c r="GR261" s="30"/>
      <c r="GS261" s="30"/>
      <c r="GT261" s="30"/>
      <c r="GU261" s="30"/>
      <c r="GV261" s="30"/>
      <c r="GW261" s="30"/>
      <c r="GX261" s="30"/>
      <c r="GY261" s="30"/>
      <c r="GZ261" s="30"/>
      <c r="HA261" s="30"/>
      <c r="HB261" s="30"/>
      <c r="HC261" s="30"/>
      <c r="HD261" s="30"/>
      <c r="HE261" s="30"/>
      <c r="HF261" s="30"/>
      <c r="HG261" s="30"/>
      <c r="HH261" s="30"/>
      <c r="HI261" s="30"/>
      <c r="HJ261" s="30"/>
      <c r="HK261" s="30"/>
      <c r="HL261" s="30"/>
      <c r="HM261" s="30"/>
      <c r="HN261" s="30"/>
      <c r="HO261" s="30"/>
      <c r="HP261" s="30"/>
      <c r="HQ261" s="30"/>
      <c r="HR261" s="30"/>
      <c r="HS261" s="30"/>
      <c r="HT261" s="30"/>
      <c r="HU261" s="30"/>
      <c r="HV261" s="30"/>
      <c r="HW261" s="30"/>
      <c r="HX261" s="30"/>
      <c r="HY261" s="30"/>
      <c r="HZ261" s="30"/>
      <c r="IA261" s="30"/>
      <c r="IB261" s="30"/>
      <c r="IC261" s="30"/>
      <c r="ID261" s="30"/>
      <c r="IE261" s="30"/>
      <c r="IF261" s="30"/>
      <c r="IG261" s="30"/>
    </row>
    <row r="262" spans="1:241" s="36" customFormat="1" x14ac:dyDescent="0.25">
      <c r="A262" s="32"/>
      <c r="B262" s="32" t="s">
        <v>312</v>
      </c>
      <c r="C262" s="32" t="s">
        <v>132</v>
      </c>
      <c r="D262" s="46" t="s">
        <v>132</v>
      </c>
      <c r="E262" s="34"/>
      <c r="F262" s="35"/>
      <c r="G262" s="35"/>
      <c r="H262" s="35">
        <v>7750000</v>
      </c>
      <c r="I262" s="35">
        <v>7500000</v>
      </c>
      <c r="J262" s="35">
        <v>7500000</v>
      </c>
      <c r="K262" s="35">
        <v>7250000</v>
      </c>
      <c r="L262" s="35">
        <v>7250000</v>
      </c>
      <c r="M262" s="33" t="s">
        <v>430</v>
      </c>
      <c r="N262" s="67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30"/>
      <c r="CE262" s="30"/>
      <c r="CF262" s="30"/>
      <c r="CG262" s="30"/>
      <c r="CH262" s="30"/>
      <c r="CI262" s="30"/>
      <c r="CJ262" s="30"/>
      <c r="CK262" s="30"/>
      <c r="CL262" s="30"/>
      <c r="CM262" s="30"/>
      <c r="CN262" s="30"/>
      <c r="CO262" s="30"/>
      <c r="CP262" s="30"/>
      <c r="CQ262" s="30"/>
      <c r="CR262" s="30"/>
      <c r="CS262" s="30"/>
      <c r="CT262" s="30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  <c r="DF262" s="30"/>
      <c r="DG262" s="30"/>
      <c r="DH262" s="30"/>
      <c r="DI262" s="30"/>
      <c r="DJ262" s="30"/>
      <c r="DK262" s="30"/>
      <c r="DL262" s="30"/>
      <c r="DM262" s="30"/>
      <c r="DN262" s="30"/>
      <c r="DO262" s="30"/>
      <c r="DP262" s="30"/>
      <c r="DQ262" s="30"/>
      <c r="DR262" s="30"/>
      <c r="DS262" s="30"/>
      <c r="DT262" s="30"/>
      <c r="DU262" s="30"/>
      <c r="DV262" s="30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  <c r="EL262" s="30"/>
      <c r="EM262" s="30"/>
      <c r="EN262" s="30"/>
      <c r="EO262" s="30"/>
      <c r="EP262" s="30"/>
      <c r="EQ262" s="30"/>
      <c r="ER262" s="30"/>
      <c r="ES262" s="30"/>
      <c r="ET262" s="30"/>
      <c r="EU262" s="30"/>
      <c r="EV262" s="30"/>
      <c r="EW262" s="30"/>
      <c r="EX262" s="30"/>
      <c r="EY262" s="30"/>
      <c r="EZ262" s="30"/>
      <c r="FA262" s="30"/>
      <c r="FB262" s="30"/>
      <c r="FC262" s="30"/>
      <c r="FD262" s="30"/>
      <c r="FE262" s="30"/>
      <c r="FF262" s="30"/>
      <c r="FG262" s="30"/>
      <c r="FH262" s="30"/>
      <c r="FI262" s="30"/>
      <c r="FJ262" s="30"/>
      <c r="FK262" s="30"/>
      <c r="FL262" s="30"/>
      <c r="FM262" s="30"/>
      <c r="FN262" s="30"/>
      <c r="FO262" s="30"/>
      <c r="FP262" s="30"/>
      <c r="FQ262" s="30"/>
      <c r="FR262" s="30"/>
      <c r="FS262" s="30"/>
      <c r="FT262" s="30"/>
      <c r="FU262" s="30"/>
      <c r="FV262" s="30"/>
      <c r="FW262" s="30"/>
      <c r="FX262" s="30"/>
      <c r="FY262" s="30"/>
      <c r="FZ262" s="30"/>
      <c r="GA262" s="30"/>
      <c r="GB262" s="30"/>
      <c r="GC262" s="30"/>
      <c r="GD262" s="30"/>
      <c r="GE262" s="30"/>
      <c r="GF262" s="30"/>
      <c r="GG262" s="30"/>
      <c r="GH262" s="30"/>
      <c r="GI262" s="30"/>
      <c r="GJ262" s="30"/>
      <c r="GK262" s="30"/>
      <c r="GL262" s="30"/>
      <c r="GM262" s="30"/>
      <c r="GN262" s="30"/>
      <c r="GO262" s="30"/>
      <c r="GP262" s="30"/>
      <c r="GQ262" s="30"/>
      <c r="GR262" s="30"/>
      <c r="GS262" s="30"/>
      <c r="GT262" s="30"/>
      <c r="GU262" s="30"/>
      <c r="GV262" s="30"/>
      <c r="GW262" s="30"/>
      <c r="GX262" s="30"/>
      <c r="GY262" s="30"/>
      <c r="GZ262" s="30"/>
      <c r="HA262" s="30"/>
      <c r="HB262" s="30"/>
      <c r="HC262" s="30"/>
      <c r="HD262" s="30"/>
      <c r="HE262" s="30"/>
      <c r="HF262" s="30"/>
      <c r="HG262" s="30"/>
      <c r="HH262" s="30"/>
      <c r="HI262" s="30"/>
      <c r="HJ262" s="30"/>
      <c r="HK262" s="30"/>
      <c r="HL262" s="30"/>
      <c r="HM262" s="30"/>
      <c r="HN262" s="30"/>
      <c r="HO262" s="30"/>
      <c r="HP262" s="30"/>
      <c r="HQ262" s="30"/>
      <c r="HR262" s="30"/>
      <c r="HS262" s="30"/>
      <c r="HT262" s="30"/>
      <c r="HU262" s="30"/>
      <c r="HV262" s="30"/>
      <c r="HW262" s="30"/>
      <c r="HX262" s="30"/>
      <c r="HY262" s="30"/>
      <c r="HZ262" s="30"/>
      <c r="IA262" s="30"/>
      <c r="IB262" s="30"/>
      <c r="IC262" s="30"/>
      <c r="ID262" s="30"/>
      <c r="IE262" s="30"/>
      <c r="IF262" s="30"/>
      <c r="IG262" s="30"/>
    </row>
    <row r="263" spans="1:241" s="36" customFormat="1" x14ac:dyDescent="0.25">
      <c r="A263" s="32"/>
      <c r="B263" s="32" t="s">
        <v>452</v>
      </c>
      <c r="C263" s="32" t="s">
        <v>132</v>
      </c>
      <c r="D263" s="46" t="s">
        <v>132</v>
      </c>
      <c r="E263" s="34"/>
      <c r="F263" s="35"/>
      <c r="G263" s="35"/>
      <c r="H263" s="35">
        <v>13887592</v>
      </c>
      <c r="I263" s="35">
        <v>5598000</v>
      </c>
      <c r="J263" s="35">
        <v>5598000</v>
      </c>
      <c r="K263" s="35">
        <v>13887592</v>
      </c>
      <c r="L263" s="35">
        <v>13887592</v>
      </c>
      <c r="M263" s="33" t="s">
        <v>428</v>
      </c>
      <c r="N263" s="34">
        <v>13887592</v>
      </c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  <c r="CD263" s="30"/>
      <c r="CE263" s="30"/>
      <c r="CF263" s="30"/>
      <c r="CG263" s="30"/>
      <c r="CH263" s="30"/>
      <c r="CI263" s="30"/>
      <c r="CJ263" s="30"/>
      <c r="CK263" s="30"/>
      <c r="CL263" s="30"/>
      <c r="CM263" s="30"/>
      <c r="CN263" s="30"/>
      <c r="CO263" s="30"/>
      <c r="CP263" s="30"/>
      <c r="CQ263" s="30"/>
      <c r="CR263" s="30"/>
      <c r="CS263" s="30"/>
      <c r="CT263" s="30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30"/>
      <c r="DF263" s="30"/>
      <c r="DG263" s="30"/>
      <c r="DH263" s="30"/>
      <c r="DI263" s="30"/>
      <c r="DJ263" s="30"/>
      <c r="DK263" s="30"/>
      <c r="DL263" s="30"/>
      <c r="DM263" s="30"/>
      <c r="DN263" s="30"/>
      <c r="DO263" s="30"/>
      <c r="DP263" s="30"/>
      <c r="DQ263" s="30"/>
      <c r="DR263" s="30"/>
      <c r="DS263" s="30"/>
      <c r="DT263" s="30"/>
      <c r="DU263" s="30"/>
      <c r="DV263" s="30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  <c r="EL263" s="30"/>
      <c r="EM263" s="30"/>
      <c r="EN263" s="30"/>
      <c r="EO263" s="30"/>
      <c r="EP263" s="30"/>
      <c r="EQ263" s="30"/>
      <c r="ER263" s="30"/>
      <c r="ES263" s="30"/>
      <c r="ET263" s="30"/>
      <c r="EU263" s="30"/>
      <c r="EV263" s="30"/>
      <c r="EW263" s="30"/>
      <c r="EX263" s="30"/>
      <c r="EY263" s="30"/>
      <c r="EZ263" s="30"/>
      <c r="FA263" s="30"/>
      <c r="FB263" s="30"/>
      <c r="FC263" s="30"/>
      <c r="FD263" s="30"/>
      <c r="FE263" s="30"/>
      <c r="FF263" s="30"/>
      <c r="FG263" s="30"/>
      <c r="FH263" s="30"/>
      <c r="FI263" s="30"/>
      <c r="FJ263" s="30"/>
      <c r="FK263" s="30"/>
      <c r="FL263" s="30"/>
      <c r="FM263" s="30"/>
      <c r="FN263" s="30"/>
      <c r="FO263" s="30"/>
      <c r="FP263" s="30"/>
      <c r="FQ263" s="30"/>
      <c r="FR263" s="30"/>
      <c r="FS263" s="30"/>
      <c r="FT263" s="30"/>
      <c r="FU263" s="30"/>
      <c r="FV263" s="30"/>
      <c r="FW263" s="30"/>
      <c r="FX263" s="30"/>
      <c r="FY263" s="30"/>
      <c r="FZ263" s="30"/>
      <c r="GA263" s="30"/>
      <c r="GB263" s="30"/>
      <c r="GC263" s="30"/>
      <c r="GD263" s="30"/>
      <c r="GE263" s="30"/>
      <c r="GF263" s="30"/>
      <c r="GG263" s="30"/>
      <c r="GH263" s="30"/>
      <c r="GI263" s="30"/>
      <c r="GJ263" s="30"/>
      <c r="GK263" s="30"/>
      <c r="GL263" s="30"/>
      <c r="GM263" s="30"/>
      <c r="GN263" s="30"/>
      <c r="GO263" s="30"/>
      <c r="GP263" s="30"/>
      <c r="GQ263" s="30"/>
      <c r="GR263" s="30"/>
      <c r="GS263" s="30"/>
      <c r="GT263" s="30"/>
      <c r="GU263" s="30"/>
      <c r="GV263" s="30"/>
      <c r="GW263" s="30"/>
      <c r="GX263" s="30"/>
      <c r="GY263" s="30"/>
      <c r="GZ263" s="30"/>
      <c r="HA263" s="30"/>
      <c r="HB263" s="30"/>
      <c r="HC263" s="30"/>
      <c r="HD263" s="30"/>
      <c r="HE263" s="30"/>
      <c r="HF263" s="30"/>
      <c r="HG263" s="30"/>
      <c r="HH263" s="30"/>
      <c r="HI263" s="30"/>
      <c r="HJ263" s="30"/>
      <c r="HK263" s="30"/>
      <c r="HL263" s="30"/>
      <c r="HM263" s="30"/>
      <c r="HN263" s="30"/>
      <c r="HO263" s="30"/>
      <c r="HP263" s="30"/>
      <c r="HQ263" s="30"/>
      <c r="HR263" s="30"/>
      <c r="HS263" s="30"/>
      <c r="HT263" s="30"/>
      <c r="HU263" s="30"/>
      <c r="HV263" s="30"/>
      <c r="HW263" s="30"/>
      <c r="HX263" s="30"/>
      <c r="HY263" s="30"/>
      <c r="HZ263" s="30"/>
      <c r="IA263" s="30"/>
      <c r="IB263" s="30"/>
      <c r="IC263" s="30"/>
      <c r="ID263" s="30"/>
      <c r="IE263" s="30"/>
      <c r="IF263" s="30"/>
      <c r="IG263" s="30"/>
    </row>
    <row r="264" spans="1:241" s="36" customFormat="1" ht="25.5" x14ac:dyDescent="0.25">
      <c r="A264" s="32"/>
      <c r="B264" s="32" t="s">
        <v>453</v>
      </c>
      <c r="C264" s="32"/>
      <c r="D264" s="32"/>
      <c r="E264" s="34"/>
      <c r="F264" s="35"/>
      <c r="G264" s="35"/>
      <c r="H264" s="35"/>
      <c r="I264" s="35"/>
      <c r="J264" s="35"/>
      <c r="K264" s="35"/>
      <c r="L264" s="35"/>
      <c r="M264" s="33"/>
      <c r="N264" s="34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  <c r="CD264" s="30"/>
      <c r="CE264" s="30"/>
      <c r="CF264" s="30"/>
      <c r="CG264" s="30"/>
      <c r="CH264" s="30"/>
      <c r="CI264" s="30"/>
      <c r="CJ264" s="30"/>
      <c r="CK264" s="30"/>
      <c r="CL264" s="30"/>
      <c r="CM264" s="30"/>
      <c r="CN264" s="30"/>
      <c r="CO264" s="30"/>
      <c r="CP264" s="30"/>
      <c r="CQ264" s="30"/>
      <c r="CR264" s="30"/>
      <c r="CS264" s="30"/>
      <c r="CT264" s="30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30"/>
      <c r="DF264" s="30"/>
      <c r="DG264" s="30"/>
      <c r="DH264" s="30"/>
      <c r="DI264" s="30"/>
      <c r="DJ264" s="30"/>
      <c r="DK264" s="30"/>
      <c r="DL264" s="30"/>
      <c r="DM264" s="30"/>
      <c r="DN264" s="30"/>
      <c r="DO264" s="30"/>
      <c r="DP264" s="30"/>
      <c r="DQ264" s="30"/>
      <c r="DR264" s="30"/>
      <c r="DS264" s="30"/>
      <c r="DT264" s="30"/>
      <c r="DU264" s="30"/>
      <c r="DV264" s="30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  <c r="EL264" s="30"/>
      <c r="EM264" s="30"/>
      <c r="EN264" s="30"/>
      <c r="EO264" s="30"/>
      <c r="EP264" s="30"/>
      <c r="EQ264" s="30"/>
      <c r="ER264" s="30"/>
      <c r="ES264" s="30"/>
      <c r="ET264" s="30"/>
      <c r="EU264" s="30"/>
      <c r="EV264" s="30"/>
      <c r="EW264" s="30"/>
      <c r="EX264" s="30"/>
      <c r="EY264" s="30"/>
      <c r="EZ264" s="30"/>
      <c r="FA264" s="30"/>
      <c r="FB264" s="30"/>
      <c r="FC264" s="30"/>
      <c r="FD264" s="30"/>
      <c r="FE264" s="30"/>
      <c r="FF264" s="30"/>
      <c r="FG264" s="30"/>
      <c r="FH264" s="30"/>
      <c r="FI264" s="30"/>
      <c r="FJ264" s="30"/>
      <c r="FK264" s="30"/>
      <c r="FL264" s="30"/>
      <c r="FM264" s="30"/>
      <c r="FN264" s="30"/>
      <c r="FO264" s="30"/>
      <c r="FP264" s="30"/>
      <c r="FQ264" s="30"/>
      <c r="FR264" s="30"/>
      <c r="FS264" s="30"/>
      <c r="FT264" s="30"/>
      <c r="FU264" s="30"/>
      <c r="FV264" s="30"/>
      <c r="FW264" s="30"/>
      <c r="FX264" s="30"/>
      <c r="FY264" s="30"/>
      <c r="FZ264" s="30"/>
      <c r="GA264" s="30"/>
      <c r="GB264" s="30"/>
      <c r="GC264" s="30"/>
      <c r="GD264" s="30"/>
      <c r="GE264" s="30"/>
      <c r="GF264" s="30"/>
      <c r="GG264" s="30"/>
      <c r="GH264" s="30"/>
      <c r="GI264" s="30"/>
      <c r="GJ264" s="30"/>
      <c r="GK264" s="30"/>
      <c r="GL264" s="30"/>
      <c r="GM264" s="30"/>
      <c r="GN264" s="30"/>
      <c r="GO264" s="30"/>
      <c r="GP264" s="30"/>
      <c r="GQ264" s="30"/>
      <c r="GR264" s="30"/>
      <c r="GS264" s="30"/>
      <c r="GT264" s="30"/>
      <c r="GU264" s="30"/>
      <c r="GV264" s="30"/>
      <c r="GW264" s="30"/>
      <c r="GX264" s="30"/>
      <c r="GY264" s="30"/>
      <c r="GZ264" s="30"/>
      <c r="HA264" s="30"/>
      <c r="HB264" s="30"/>
      <c r="HC264" s="30"/>
      <c r="HD264" s="30"/>
      <c r="HE264" s="30"/>
      <c r="HF264" s="30"/>
      <c r="HG264" s="30"/>
      <c r="HH264" s="30"/>
      <c r="HI264" s="30"/>
      <c r="HJ264" s="30"/>
      <c r="HK264" s="30"/>
      <c r="HL264" s="30"/>
      <c r="HM264" s="30"/>
      <c r="HN264" s="30"/>
      <c r="HO264" s="30"/>
      <c r="HP264" s="30"/>
      <c r="HQ264" s="30"/>
      <c r="HR264" s="30"/>
      <c r="HS264" s="30"/>
      <c r="HT264" s="30"/>
      <c r="HU264" s="30"/>
      <c r="HV264" s="30"/>
      <c r="HW264" s="30"/>
      <c r="HX264" s="30"/>
      <c r="HY264" s="30"/>
      <c r="HZ264" s="30"/>
      <c r="IA264" s="30"/>
      <c r="IB264" s="30"/>
      <c r="IC264" s="30"/>
      <c r="ID264" s="30"/>
      <c r="IE264" s="30"/>
      <c r="IF264" s="30"/>
      <c r="IG264" s="30"/>
    </row>
    <row r="265" spans="1:241" s="36" customFormat="1" x14ac:dyDescent="0.25">
      <c r="A265" s="32"/>
      <c r="B265" s="32" t="s">
        <v>454</v>
      </c>
      <c r="C265" s="32"/>
      <c r="D265" s="32"/>
      <c r="E265" s="34"/>
      <c r="F265" s="35"/>
      <c r="G265" s="35"/>
      <c r="H265" s="35"/>
      <c r="I265" s="35"/>
      <c r="J265" s="35"/>
      <c r="K265" s="35"/>
      <c r="L265" s="35"/>
      <c r="M265" s="33"/>
      <c r="N265" s="34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  <c r="CD265" s="30"/>
      <c r="CE265" s="30"/>
      <c r="CF265" s="30"/>
      <c r="CG265" s="30"/>
      <c r="CH265" s="30"/>
      <c r="CI265" s="30"/>
      <c r="CJ265" s="30"/>
      <c r="CK265" s="30"/>
      <c r="CL265" s="30"/>
      <c r="CM265" s="30"/>
      <c r="CN265" s="30"/>
      <c r="CO265" s="30"/>
      <c r="CP265" s="30"/>
      <c r="CQ265" s="30"/>
      <c r="CR265" s="30"/>
      <c r="CS265" s="30"/>
      <c r="CT265" s="30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30"/>
      <c r="DF265" s="30"/>
      <c r="DG265" s="30"/>
      <c r="DH265" s="30"/>
      <c r="DI265" s="30"/>
      <c r="DJ265" s="30"/>
      <c r="DK265" s="30"/>
      <c r="DL265" s="30"/>
      <c r="DM265" s="30"/>
      <c r="DN265" s="30"/>
      <c r="DO265" s="30"/>
      <c r="DP265" s="30"/>
      <c r="DQ265" s="30"/>
      <c r="DR265" s="30"/>
      <c r="DS265" s="30"/>
      <c r="DT265" s="30"/>
      <c r="DU265" s="30"/>
      <c r="DV265" s="30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  <c r="EL265" s="30"/>
      <c r="EM265" s="30"/>
      <c r="EN265" s="30"/>
      <c r="EO265" s="30"/>
      <c r="EP265" s="30"/>
      <c r="EQ265" s="30"/>
      <c r="ER265" s="30"/>
      <c r="ES265" s="30"/>
      <c r="ET265" s="30"/>
      <c r="EU265" s="30"/>
      <c r="EV265" s="30"/>
      <c r="EW265" s="30"/>
      <c r="EX265" s="30"/>
      <c r="EY265" s="30"/>
      <c r="EZ265" s="30"/>
      <c r="FA265" s="30"/>
      <c r="FB265" s="30"/>
      <c r="FC265" s="30"/>
      <c r="FD265" s="30"/>
      <c r="FE265" s="30"/>
      <c r="FF265" s="30"/>
      <c r="FG265" s="30"/>
      <c r="FH265" s="30"/>
      <c r="FI265" s="30"/>
      <c r="FJ265" s="30"/>
      <c r="FK265" s="30"/>
      <c r="FL265" s="30"/>
      <c r="FM265" s="30"/>
      <c r="FN265" s="30"/>
      <c r="FO265" s="30"/>
      <c r="FP265" s="30"/>
      <c r="FQ265" s="30"/>
      <c r="FR265" s="30"/>
      <c r="FS265" s="30"/>
      <c r="FT265" s="30"/>
      <c r="FU265" s="30"/>
      <c r="FV265" s="30"/>
      <c r="FW265" s="30"/>
      <c r="FX265" s="30"/>
      <c r="FY265" s="30"/>
      <c r="FZ265" s="30"/>
      <c r="GA265" s="30"/>
      <c r="GB265" s="30"/>
      <c r="GC265" s="30"/>
      <c r="GD265" s="30"/>
      <c r="GE265" s="30"/>
      <c r="GF265" s="30"/>
      <c r="GG265" s="30"/>
      <c r="GH265" s="30"/>
      <c r="GI265" s="30"/>
      <c r="GJ265" s="30"/>
      <c r="GK265" s="30"/>
      <c r="GL265" s="30"/>
      <c r="GM265" s="30"/>
      <c r="GN265" s="30"/>
      <c r="GO265" s="30"/>
      <c r="GP265" s="30"/>
      <c r="GQ265" s="30"/>
      <c r="GR265" s="30"/>
      <c r="GS265" s="30"/>
      <c r="GT265" s="30"/>
      <c r="GU265" s="30"/>
      <c r="GV265" s="30"/>
      <c r="GW265" s="30"/>
      <c r="GX265" s="30"/>
      <c r="GY265" s="30"/>
      <c r="GZ265" s="30"/>
      <c r="HA265" s="30"/>
      <c r="HB265" s="30"/>
      <c r="HC265" s="30"/>
      <c r="HD265" s="30"/>
      <c r="HE265" s="30"/>
      <c r="HF265" s="30"/>
      <c r="HG265" s="30"/>
      <c r="HH265" s="30"/>
      <c r="HI265" s="30"/>
      <c r="HJ265" s="30"/>
      <c r="HK265" s="30"/>
      <c r="HL265" s="30"/>
      <c r="HM265" s="30"/>
      <c r="HN265" s="30"/>
      <c r="HO265" s="30"/>
      <c r="HP265" s="30"/>
      <c r="HQ265" s="30"/>
      <c r="HR265" s="30"/>
      <c r="HS265" s="30"/>
      <c r="HT265" s="30"/>
      <c r="HU265" s="30"/>
      <c r="HV265" s="30"/>
      <c r="HW265" s="30"/>
      <c r="HX265" s="30"/>
      <c r="HY265" s="30"/>
      <c r="HZ265" s="30"/>
      <c r="IA265" s="30"/>
      <c r="IB265" s="30"/>
      <c r="IC265" s="30"/>
      <c r="ID265" s="30"/>
      <c r="IE265" s="30"/>
      <c r="IF265" s="30"/>
      <c r="IG265" s="30"/>
    </row>
    <row r="266" spans="1:241" s="36" customFormat="1" x14ac:dyDescent="0.25">
      <c r="A266" s="32"/>
      <c r="B266" s="32" t="s">
        <v>455</v>
      </c>
      <c r="C266" s="32"/>
      <c r="D266" s="32"/>
      <c r="E266" s="34"/>
      <c r="F266" s="35"/>
      <c r="G266" s="35"/>
      <c r="H266" s="35"/>
      <c r="I266" s="35"/>
      <c r="J266" s="35"/>
      <c r="K266" s="35"/>
      <c r="L266" s="35"/>
      <c r="M266" s="33"/>
      <c r="N266" s="34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  <c r="CC266" s="30"/>
      <c r="CD266" s="30"/>
      <c r="CE266" s="30"/>
      <c r="CF266" s="30"/>
      <c r="CG266" s="30"/>
      <c r="CH266" s="30"/>
      <c r="CI266" s="30"/>
      <c r="CJ266" s="30"/>
      <c r="CK266" s="30"/>
      <c r="CL266" s="30"/>
      <c r="CM266" s="30"/>
      <c r="CN266" s="30"/>
      <c r="CO266" s="30"/>
      <c r="CP266" s="30"/>
      <c r="CQ266" s="30"/>
      <c r="CR266" s="30"/>
      <c r="CS266" s="30"/>
      <c r="CT266" s="30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30"/>
      <c r="DF266" s="30"/>
      <c r="DG266" s="30"/>
      <c r="DH266" s="30"/>
      <c r="DI266" s="30"/>
      <c r="DJ266" s="30"/>
      <c r="DK266" s="30"/>
      <c r="DL266" s="30"/>
      <c r="DM266" s="30"/>
      <c r="DN266" s="30"/>
      <c r="DO266" s="30"/>
      <c r="DP266" s="30"/>
      <c r="DQ266" s="30"/>
      <c r="DR266" s="30"/>
      <c r="DS266" s="30"/>
      <c r="DT266" s="30"/>
      <c r="DU266" s="30"/>
      <c r="DV266" s="30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  <c r="EL266" s="30"/>
      <c r="EM266" s="30"/>
      <c r="EN266" s="30"/>
      <c r="EO266" s="30"/>
      <c r="EP266" s="30"/>
      <c r="EQ266" s="30"/>
      <c r="ER266" s="30"/>
      <c r="ES266" s="30"/>
      <c r="ET266" s="30"/>
      <c r="EU266" s="30"/>
      <c r="EV266" s="30"/>
      <c r="EW266" s="30"/>
      <c r="EX266" s="30"/>
      <c r="EY266" s="30"/>
      <c r="EZ266" s="30"/>
      <c r="FA266" s="30"/>
      <c r="FB266" s="30"/>
      <c r="FC266" s="30"/>
      <c r="FD266" s="30"/>
      <c r="FE266" s="30"/>
      <c r="FF266" s="30"/>
      <c r="FG266" s="30"/>
      <c r="FH266" s="30"/>
      <c r="FI266" s="30"/>
      <c r="FJ266" s="30"/>
      <c r="FK266" s="30"/>
      <c r="FL266" s="30"/>
      <c r="FM266" s="30"/>
      <c r="FN266" s="30"/>
      <c r="FO266" s="30"/>
      <c r="FP266" s="30"/>
      <c r="FQ266" s="30"/>
      <c r="FR266" s="30"/>
      <c r="FS266" s="30"/>
      <c r="FT266" s="30"/>
      <c r="FU266" s="30"/>
      <c r="FV266" s="30"/>
      <c r="FW266" s="30"/>
      <c r="FX266" s="30"/>
      <c r="FY266" s="30"/>
      <c r="FZ266" s="30"/>
      <c r="GA266" s="30"/>
      <c r="GB266" s="30"/>
      <c r="GC266" s="30"/>
      <c r="GD266" s="30"/>
      <c r="GE266" s="30"/>
      <c r="GF266" s="30"/>
      <c r="GG266" s="30"/>
      <c r="GH266" s="30"/>
      <c r="GI266" s="30"/>
      <c r="GJ266" s="30"/>
      <c r="GK266" s="30"/>
      <c r="GL266" s="30"/>
      <c r="GM266" s="30"/>
      <c r="GN266" s="30"/>
      <c r="GO266" s="30"/>
      <c r="GP266" s="30"/>
      <c r="GQ266" s="30"/>
      <c r="GR266" s="30"/>
      <c r="GS266" s="30"/>
      <c r="GT266" s="30"/>
      <c r="GU266" s="30"/>
      <c r="GV266" s="30"/>
      <c r="GW266" s="30"/>
      <c r="GX266" s="30"/>
      <c r="GY266" s="30"/>
      <c r="GZ266" s="30"/>
      <c r="HA266" s="30"/>
      <c r="HB266" s="30"/>
      <c r="HC266" s="30"/>
      <c r="HD266" s="30"/>
      <c r="HE266" s="30"/>
      <c r="HF266" s="30"/>
      <c r="HG266" s="30"/>
      <c r="HH266" s="30"/>
      <c r="HI266" s="30"/>
      <c r="HJ266" s="30"/>
      <c r="HK266" s="30"/>
      <c r="HL266" s="30"/>
      <c r="HM266" s="30"/>
      <c r="HN266" s="30"/>
      <c r="HO266" s="30"/>
      <c r="HP266" s="30"/>
      <c r="HQ266" s="30"/>
      <c r="HR266" s="30"/>
      <c r="HS266" s="30"/>
      <c r="HT266" s="30"/>
      <c r="HU266" s="30"/>
      <c r="HV266" s="30"/>
      <c r="HW266" s="30"/>
      <c r="HX266" s="30"/>
      <c r="HY266" s="30"/>
      <c r="HZ266" s="30"/>
      <c r="IA266" s="30"/>
      <c r="IB266" s="30"/>
      <c r="IC266" s="30"/>
      <c r="ID266" s="30"/>
      <c r="IE266" s="30"/>
      <c r="IF266" s="30"/>
      <c r="IG266" s="30"/>
    </row>
    <row r="267" spans="1:241" s="36" customFormat="1" x14ac:dyDescent="0.25">
      <c r="A267" s="32"/>
      <c r="B267" s="32" t="s">
        <v>456</v>
      </c>
      <c r="C267" s="32" t="s">
        <v>191</v>
      </c>
      <c r="D267" s="46" t="s">
        <v>191</v>
      </c>
      <c r="E267" s="34"/>
      <c r="F267" s="35"/>
      <c r="G267" s="35"/>
      <c r="H267" s="35">
        <v>900000</v>
      </c>
      <c r="I267" s="35">
        <v>900000</v>
      </c>
      <c r="J267" s="35">
        <v>900000</v>
      </c>
      <c r="K267" s="35">
        <v>900000</v>
      </c>
      <c r="L267" s="35">
        <v>900000</v>
      </c>
      <c r="M267" s="33" t="s">
        <v>428</v>
      </c>
      <c r="N267" s="67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  <c r="CD267" s="30"/>
      <c r="CE267" s="30"/>
      <c r="CF267" s="30"/>
      <c r="CG267" s="30"/>
      <c r="CH267" s="30"/>
      <c r="CI267" s="30"/>
      <c r="CJ267" s="30"/>
      <c r="CK267" s="30"/>
      <c r="CL267" s="30"/>
      <c r="CM267" s="30"/>
      <c r="CN267" s="30"/>
      <c r="CO267" s="30"/>
      <c r="CP267" s="30"/>
      <c r="CQ267" s="30"/>
      <c r="CR267" s="30"/>
      <c r="CS267" s="30"/>
      <c r="CT267" s="30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30"/>
      <c r="DF267" s="30"/>
      <c r="DG267" s="30"/>
      <c r="DH267" s="30"/>
      <c r="DI267" s="30"/>
      <c r="DJ267" s="30"/>
      <c r="DK267" s="30"/>
      <c r="DL267" s="30"/>
      <c r="DM267" s="30"/>
      <c r="DN267" s="30"/>
      <c r="DO267" s="30"/>
      <c r="DP267" s="30"/>
      <c r="DQ267" s="30"/>
      <c r="DR267" s="30"/>
      <c r="DS267" s="30"/>
      <c r="DT267" s="30"/>
      <c r="DU267" s="30"/>
      <c r="DV267" s="30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  <c r="EL267" s="30"/>
      <c r="EM267" s="30"/>
      <c r="EN267" s="30"/>
      <c r="EO267" s="30"/>
      <c r="EP267" s="30"/>
      <c r="EQ267" s="30"/>
      <c r="ER267" s="30"/>
      <c r="ES267" s="30"/>
      <c r="ET267" s="30"/>
      <c r="EU267" s="30"/>
      <c r="EV267" s="30"/>
      <c r="EW267" s="30"/>
      <c r="EX267" s="30"/>
      <c r="EY267" s="30"/>
      <c r="EZ267" s="30"/>
      <c r="FA267" s="30"/>
      <c r="FB267" s="30"/>
      <c r="FC267" s="30"/>
      <c r="FD267" s="30"/>
      <c r="FE267" s="30"/>
      <c r="FF267" s="30"/>
      <c r="FG267" s="30"/>
      <c r="FH267" s="30"/>
      <c r="FI267" s="30"/>
      <c r="FJ267" s="30"/>
      <c r="FK267" s="30"/>
      <c r="FL267" s="30"/>
      <c r="FM267" s="30"/>
      <c r="FN267" s="30"/>
      <c r="FO267" s="30"/>
      <c r="FP267" s="30"/>
      <c r="FQ267" s="30"/>
      <c r="FR267" s="30"/>
      <c r="FS267" s="30"/>
      <c r="FT267" s="30"/>
      <c r="FU267" s="30"/>
      <c r="FV267" s="30"/>
      <c r="FW267" s="30"/>
      <c r="FX267" s="30"/>
      <c r="FY267" s="30"/>
      <c r="FZ267" s="30"/>
      <c r="GA267" s="30"/>
      <c r="GB267" s="30"/>
      <c r="GC267" s="30"/>
      <c r="GD267" s="30"/>
      <c r="GE267" s="30"/>
      <c r="GF267" s="30"/>
      <c r="GG267" s="30"/>
      <c r="GH267" s="30"/>
      <c r="GI267" s="30"/>
      <c r="GJ267" s="30"/>
      <c r="GK267" s="30"/>
      <c r="GL267" s="30"/>
      <c r="GM267" s="30"/>
      <c r="GN267" s="30"/>
      <c r="GO267" s="30"/>
      <c r="GP267" s="30"/>
      <c r="GQ267" s="30"/>
      <c r="GR267" s="30"/>
      <c r="GS267" s="30"/>
      <c r="GT267" s="30"/>
      <c r="GU267" s="30"/>
      <c r="GV267" s="30"/>
      <c r="GW267" s="30"/>
      <c r="GX267" s="30"/>
      <c r="GY267" s="30"/>
      <c r="GZ267" s="30"/>
      <c r="HA267" s="30"/>
      <c r="HB267" s="30"/>
      <c r="HC267" s="30"/>
      <c r="HD267" s="30"/>
      <c r="HE267" s="30"/>
      <c r="HF267" s="30"/>
      <c r="HG267" s="30"/>
      <c r="HH267" s="30"/>
      <c r="HI267" s="30"/>
      <c r="HJ267" s="30"/>
      <c r="HK267" s="30"/>
      <c r="HL267" s="30"/>
      <c r="HM267" s="30"/>
      <c r="HN267" s="30"/>
      <c r="HO267" s="30"/>
      <c r="HP267" s="30"/>
      <c r="HQ267" s="30"/>
      <c r="HR267" s="30"/>
      <c r="HS267" s="30"/>
      <c r="HT267" s="30"/>
      <c r="HU267" s="30"/>
      <c r="HV267" s="30"/>
      <c r="HW267" s="30"/>
      <c r="HX267" s="30"/>
      <c r="HY267" s="30"/>
      <c r="HZ267" s="30"/>
      <c r="IA267" s="30"/>
      <c r="IB267" s="30"/>
      <c r="IC267" s="30"/>
      <c r="ID267" s="30"/>
      <c r="IE267" s="30"/>
      <c r="IF267" s="30"/>
      <c r="IG267" s="30"/>
    </row>
    <row r="268" spans="1:241" s="36" customFormat="1" ht="25.5" x14ac:dyDescent="0.25">
      <c r="A268" s="32"/>
      <c r="B268" s="32" t="s">
        <v>457</v>
      </c>
      <c r="C268" s="32" t="s">
        <v>191</v>
      </c>
      <c r="D268" s="46" t="s">
        <v>191</v>
      </c>
      <c r="E268" s="34"/>
      <c r="F268" s="35"/>
      <c r="G268" s="35"/>
      <c r="H268" s="35">
        <v>15300000</v>
      </c>
      <c r="I268" s="35">
        <v>15300000</v>
      </c>
      <c r="J268" s="35">
        <v>15300000</v>
      </c>
      <c r="K268" s="35">
        <v>16000000</v>
      </c>
      <c r="L268" s="35">
        <v>16000000</v>
      </c>
      <c r="M268" s="33" t="s">
        <v>428</v>
      </c>
      <c r="N268" s="34">
        <v>16000000</v>
      </c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  <c r="CC268" s="30"/>
      <c r="CD268" s="30"/>
      <c r="CE268" s="30"/>
      <c r="CF268" s="30"/>
      <c r="CG268" s="30"/>
      <c r="CH268" s="30"/>
      <c r="CI268" s="30"/>
      <c r="CJ268" s="30"/>
      <c r="CK268" s="30"/>
      <c r="CL268" s="30"/>
      <c r="CM268" s="30"/>
      <c r="CN268" s="30"/>
      <c r="CO268" s="30"/>
      <c r="CP268" s="30"/>
      <c r="CQ268" s="30"/>
      <c r="CR268" s="30"/>
      <c r="CS268" s="30"/>
      <c r="CT268" s="30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30"/>
      <c r="DF268" s="30"/>
      <c r="DG268" s="30"/>
      <c r="DH268" s="30"/>
      <c r="DI268" s="30"/>
      <c r="DJ268" s="30"/>
      <c r="DK268" s="30"/>
      <c r="DL268" s="30"/>
      <c r="DM268" s="30"/>
      <c r="DN268" s="30"/>
      <c r="DO268" s="30"/>
      <c r="DP268" s="30"/>
      <c r="DQ268" s="30"/>
      <c r="DR268" s="30"/>
      <c r="DS268" s="30"/>
      <c r="DT268" s="30"/>
      <c r="DU268" s="30"/>
      <c r="DV268" s="30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  <c r="EL268" s="30"/>
      <c r="EM268" s="30"/>
      <c r="EN268" s="30"/>
      <c r="EO268" s="30"/>
      <c r="EP268" s="30"/>
      <c r="EQ268" s="30"/>
      <c r="ER268" s="30"/>
      <c r="ES268" s="30"/>
      <c r="ET268" s="30"/>
      <c r="EU268" s="30"/>
      <c r="EV268" s="30"/>
      <c r="EW268" s="30"/>
      <c r="EX268" s="30"/>
      <c r="EY268" s="30"/>
      <c r="EZ268" s="30"/>
      <c r="FA268" s="30"/>
      <c r="FB268" s="30"/>
      <c r="FC268" s="30"/>
      <c r="FD268" s="30"/>
      <c r="FE268" s="30"/>
      <c r="FF268" s="30"/>
      <c r="FG268" s="30"/>
      <c r="FH268" s="30"/>
      <c r="FI268" s="30"/>
      <c r="FJ268" s="30"/>
      <c r="FK268" s="30"/>
      <c r="FL268" s="30"/>
      <c r="FM268" s="30"/>
      <c r="FN268" s="30"/>
      <c r="FO268" s="30"/>
      <c r="FP268" s="30"/>
      <c r="FQ268" s="30"/>
      <c r="FR268" s="30"/>
      <c r="FS268" s="30"/>
      <c r="FT268" s="30"/>
      <c r="FU268" s="30"/>
      <c r="FV268" s="30"/>
      <c r="FW268" s="30"/>
      <c r="FX268" s="30"/>
      <c r="FY268" s="30"/>
      <c r="FZ268" s="30"/>
      <c r="GA268" s="30"/>
      <c r="GB268" s="30"/>
      <c r="GC268" s="30"/>
      <c r="GD268" s="30"/>
      <c r="GE268" s="30"/>
      <c r="GF268" s="30"/>
      <c r="GG268" s="30"/>
      <c r="GH268" s="30"/>
      <c r="GI268" s="30"/>
      <c r="GJ268" s="30"/>
      <c r="GK268" s="30"/>
      <c r="GL268" s="30"/>
      <c r="GM268" s="30"/>
      <c r="GN268" s="30"/>
      <c r="GO268" s="30"/>
      <c r="GP268" s="30"/>
      <c r="GQ268" s="30"/>
      <c r="GR268" s="30"/>
      <c r="GS268" s="30"/>
      <c r="GT268" s="30"/>
      <c r="GU268" s="30"/>
      <c r="GV268" s="30"/>
      <c r="GW268" s="30"/>
      <c r="GX268" s="30"/>
      <c r="GY268" s="30"/>
      <c r="GZ268" s="30"/>
      <c r="HA268" s="30"/>
      <c r="HB268" s="30"/>
      <c r="HC268" s="30"/>
      <c r="HD268" s="30"/>
      <c r="HE268" s="30"/>
      <c r="HF268" s="30"/>
      <c r="HG268" s="30"/>
      <c r="HH268" s="30"/>
      <c r="HI268" s="30"/>
      <c r="HJ268" s="30"/>
      <c r="HK268" s="30"/>
      <c r="HL268" s="30"/>
      <c r="HM268" s="30"/>
      <c r="HN268" s="30"/>
      <c r="HO268" s="30"/>
      <c r="HP268" s="30"/>
      <c r="HQ268" s="30"/>
      <c r="HR268" s="30"/>
      <c r="HS268" s="30"/>
      <c r="HT268" s="30"/>
      <c r="HU268" s="30"/>
      <c r="HV268" s="30"/>
      <c r="HW268" s="30"/>
      <c r="HX268" s="30"/>
      <c r="HY268" s="30"/>
      <c r="HZ268" s="30"/>
      <c r="IA268" s="30"/>
      <c r="IB268" s="30"/>
      <c r="IC268" s="30"/>
      <c r="ID268" s="30"/>
      <c r="IE268" s="30"/>
      <c r="IF268" s="30"/>
      <c r="IG268" s="30"/>
    </row>
    <row r="269" spans="1:241" s="36" customFormat="1" ht="25.5" x14ac:dyDescent="0.25">
      <c r="A269" s="32"/>
      <c r="B269" s="32" t="s">
        <v>458</v>
      </c>
      <c r="C269" s="32" t="s">
        <v>191</v>
      </c>
      <c r="D269" s="46" t="s">
        <v>191</v>
      </c>
      <c r="E269" s="34"/>
      <c r="F269" s="35"/>
      <c r="G269" s="35"/>
      <c r="H269" s="35">
        <v>3300000</v>
      </c>
      <c r="I269" s="35">
        <v>3400000</v>
      </c>
      <c r="J269" s="35">
        <v>3400000</v>
      </c>
      <c r="K269" s="35">
        <f>9.5*2500000</f>
        <v>23750000</v>
      </c>
      <c r="L269" s="35">
        <v>23750000</v>
      </c>
      <c r="M269" s="33" t="s">
        <v>430</v>
      </c>
      <c r="N269" s="67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0"/>
      <c r="CR269" s="30"/>
      <c r="CS269" s="30"/>
      <c r="CT269" s="30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30"/>
      <c r="DF269" s="30"/>
      <c r="DG269" s="30"/>
      <c r="DH269" s="30"/>
      <c r="DI269" s="30"/>
      <c r="DJ269" s="30"/>
      <c r="DK269" s="30"/>
      <c r="DL269" s="30"/>
      <c r="DM269" s="30"/>
      <c r="DN269" s="30"/>
      <c r="DO269" s="30"/>
      <c r="DP269" s="30"/>
      <c r="DQ269" s="30"/>
      <c r="DR269" s="30"/>
      <c r="DS269" s="30"/>
      <c r="DT269" s="30"/>
      <c r="DU269" s="30"/>
      <c r="DV269" s="30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  <c r="EL269" s="30"/>
      <c r="EM269" s="30"/>
      <c r="EN269" s="30"/>
      <c r="EO269" s="30"/>
      <c r="EP269" s="30"/>
      <c r="EQ269" s="30"/>
      <c r="ER269" s="30"/>
      <c r="ES269" s="30"/>
      <c r="ET269" s="30"/>
      <c r="EU269" s="30"/>
      <c r="EV269" s="30"/>
      <c r="EW269" s="30"/>
      <c r="EX269" s="30"/>
      <c r="EY269" s="30"/>
      <c r="EZ269" s="30"/>
      <c r="FA269" s="30"/>
      <c r="FB269" s="30"/>
      <c r="FC269" s="30"/>
      <c r="FD269" s="30"/>
      <c r="FE269" s="30"/>
      <c r="FF269" s="30"/>
      <c r="FG269" s="30"/>
      <c r="FH269" s="30"/>
      <c r="FI269" s="30"/>
      <c r="FJ269" s="30"/>
      <c r="FK269" s="30"/>
      <c r="FL269" s="30"/>
      <c r="FM269" s="30"/>
      <c r="FN269" s="30"/>
      <c r="FO269" s="30"/>
      <c r="FP269" s="30"/>
      <c r="FQ269" s="30"/>
      <c r="FR269" s="30"/>
      <c r="FS269" s="30"/>
      <c r="FT269" s="30"/>
      <c r="FU269" s="30"/>
      <c r="FV269" s="30"/>
      <c r="FW269" s="30"/>
      <c r="FX269" s="30"/>
      <c r="FY269" s="30"/>
      <c r="FZ269" s="30"/>
      <c r="GA269" s="30"/>
      <c r="GB269" s="30"/>
      <c r="GC269" s="30"/>
      <c r="GD269" s="30"/>
      <c r="GE269" s="30"/>
      <c r="GF269" s="30"/>
      <c r="GG269" s="30"/>
      <c r="GH269" s="30"/>
      <c r="GI269" s="30"/>
      <c r="GJ269" s="30"/>
      <c r="GK269" s="30"/>
      <c r="GL269" s="30"/>
      <c r="GM269" s="30"/>
      <c r="GN269" s="30"/>
      <c r="GO269" s="30"/>
      <c r="GP269" s="30"/>
      <c r="GQ269" s="30"/>
      <c r="GR269" s="30"/>
      <c r="GS269" s="30"/>
      <c r="GT269" s="30"/>
      <c r="GU269" s="30"/>
      <c r="GV269" s="30"/>
      <c r="GW269" s="30"/>
      <c r="GX269" s="30"/>
      <c r="GY269" s="30"/>
      <c r="GZ269" s="30"/>
      <c r="HA269" s="30"/>
      <c r="HB269" s="30"/>
      <c r="HC269" s="30"/>
      <c r="HD269" s="30"/>
      <c r="HE269" s="30"/>
      <c r="HF269" s="30"/>
      <c r="HG269" s="30"/>
      <c r="HH269" s="30"/>
      <c r="HI269" s="30"/>
      <c r="HJ269" s="30"/>
      <c r="HK269" s="30"/>
      <c r="HL269" s="30"/>
      <c r="HM269" s="30"/>
      <c r="HN269" s="30"/>
      <c r="HO269" s="30"/>
      <c r="HP269" s="30"/>
      <c r="HQ269" s="30"/>
      <c r="HR269" s="30"/>
      <c r="HS269" s="30"/>
      <c r="HT269" s="30"/>
      <c r="HU269" s="30"/>
      <c r="HV269" s="30"/>
      <c r="HW269" s="30"/>
      <c r="HX269" s="30"/>
      <c r="HY269" s="30"/>
      <c r="HZ269" s="30"/>
      <c r="IA269" s="30"/>
      <c r="IB269" s="30"/>
      <c r="IC269" s="30"/>
      <c r="ID269" s="30"/>
      <c r="IE269" s="30"/>
      <c r="IF269" s="30"/>
      <c r="IG269" s="30"/>
    </row>
    <row r="270" spans="1:241" s="36" customFormat="1" x14ac:dyDescent="0.25">
      <c r="A270" s="32"/>
      <c r="B270" s="32" t="s">
        <v>459</v>
      </c>
      <c r="C270" s="32" t="s">
        <v>191</v>
      </c>
      <c r="D270" s="46" t="s">
        <v>191</v>
      </c>
      <c r="E270" s="34"/>
      <c r="F270" s="35"/>
      <c r="G270" s="35"/>
      <c r="H270" s="35">
        <v>3500000</v>
      </c>
      <c r="I270" s="35">
        <v>3500000</v>
      </c>
      <c r="J270" s="35">
        <v>3500000</v>
      </c>
      <c r="K270" s="35">
        <v>3504000</v>
      </c>
      <c r="L270" s="35">
        <v>3504000</v>
      </c>
      <c r="M270" s="33" t="s">
        <v>428</v>
      </c>
      <c r="N270" s="34">
        <v>3504000</v>
      </c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  <c r="CD270" s="30"/>
      <c r="CE270" s="30"/>
      <c r="CF270" s="30"/>
      <c r="CG270" s="30"/>
      <c r="CH270" s="30"/>
      <c r="CI270" s="30"/>
      <c r="CJ270" s="30"/>
      <c r="CK270" s="30"/>
      <c r="CL270" s="30"/>
      <c r="CM270" s="30"/>
      <c r="CN270" s="30"/>
      <c r="CO270" s="30"/>
      <c r="CP270" s="30"/>
      <c r="CQ270" s="30"/>
      <c r="CR270" s="30"/>
      <c r="CS270" s="30"/>
      <c r="CT270" s="30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  <c r="DF270" s="30"/>
      <c r="DG270" s="30"/>
      <c r="DH270" s="30"/>
      <c r="DI270" s="30"/>
      <c r="DJ270" s="30"/>
      <c r="DK270" s="30"/>
      <c r="DL270" s="30"/>
      <c r="DM270" s="30"/>
      <c r="DN270" s="30"/>
      <c r="DO270" s="30"/>
      <c r="DP270" s="30"/>
      <c r="DQ270" s="30"/>
      <c r="DR270" s="30"/>
      <c r="DS270" s="30"/>
      <c r="DT270" s="30"/>
      <c r="DU270" s="30"/>
      <c r="DV270" s="30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  <c r="EL270" s="30"/>
      <c r="EM270" s="30"/>
      <c r="EN270" s="30"/>
      <c r="EO270" s="30"/>
      <c r="EP270" s="30"/>
      <c r="EQ270" s="30"/>
      <c r="ER270" s="30"/>
      <c r="ES270" s="30"/>
      <c r="ET270" s="30"/>
      <c r="EU270" s="30"/>
      <c r="EV270" s="30"/>
      <c r="EW270" s="30"/>
      <c r="EX270" s="30"/>
      <c r="EY270" s="30"/>
      <c r="EZ270" s="30"/>
      <c r="FA270" s="30"/>
      <c r="FB270" s="30"/>
      <c r="FC270" s="30"/>
      <c r="FD270" s="30"/>
      <c r="FE270" s="30"/>
      <c r="FF270" s="30"/>
      <c r="FG270" s="30"/>
      <c r="FH270" s="30"/>
      <c r="FI270" s="30"/>
      <c r="FJ270" s="30"/>
      <c r="FK270" s="30"/>
      <c r="FL270" s="30"/>
      <c r="FM270" s="30"/>
      <c r="FN270" s="30"/>
      <c r="FO270" s="30"/>
      <c r="FP270" s="30"/>
      <c r="FQ270" s="30"/>
      <c r="FR270" s="30"/>
      <c r="FS270" s="30"/>
      <c r="FT270" s="30"/>
      <c r="FU270" s="30"/>
      <c r="FV270" s="30"/>
      <c r="FW270" s="30"/>
      <c r="FX270" s="30"/>
      <c r="FY270" s="30"/>
      <c r="FZ270" s="30"/>
      <c r="GA270" s="30"/>
      <c r="GB270" s="30"/>
      <c r="GC270" s="30"/>
      <c r="GD270" s="30"/>
      <c r="GE270" s="30"/>
      <c r="GF270" s="30"/>
      <c r="GG270" s="30"/>
      <c r="GH270" s="30"/>
      <c r="GI270" s="30"/>
      <c r="GJ270" s="30"/>
      <c r="GK270" s="30"/>
      <c r="GL270" s="30"/>
      <c r="GM270" s="30"/>
      <c r="GN270" s="30"/>
      <c r="GO270" s="30"/>
      <c r="GP270" s="30"/>
      <c r="GQ270" s="30"/>
      <c r="GR270" s="30"/>
      <c r="GS270" s="30"/>
      <c r="GT270" s="30"/>
      <c r="GU270" s="30"/>
      <c r="GV270" s="30"/>
      <c r="GW270" s="30"/>
      <c r="GX270" s="30"/>
      <c r="GY270" s="30"/>
      <c r="GZ270" s="30"/>
      <c r="HA270" s="30"/>
      <c r="HB270" s="30"/>
      <c r="HC270" s="30"/>
      <c r="HD270" s="30"/>
      <c r="HE270" s="30"/>
      <c r="HF270" s="30"/>
      <c r="HG270" s="30"/>
      <c r="HH270" s="30"/>
      <c r="HI270" s="30"/>
      <c r="HJ270" s="30"/>
      <c r="HK270" s="30"/>
      <c r="HL270" s="30"/>
      <c r="HM270" s="30"/>
      <c r="HN270" s="30"/>
      <c r="HO270" s="30"/>
      <c r="HP270" s="30"/>
      <c r="HQ270" s="30"/>
      <c r="HR270" s="30"/>
      <c r="HS270" s="30"/>
      <c r="HT270" s="30"/>
      <c r="HU270" s="30"/>
      <c r="HV270" s="30"/>
      <c r="HW270" s="30"/>
      <c r="HX270" s="30"/>
      <c r="HY270" s="30"/>
      <c r="HZ270" s="30"/>
      <c r="IA270" s="30"/>
      <c r="IB270" s="30"/>
      <c r="IC270" s="30"/>
      <c r="ID270" s="30"/>
      <c r="IE270" s="30"/>
      <c r="IF270" s="30"/>
      <c r="IG270" s="30"/>
    </row>
    <row r="271" spans="1:241" s="36" customFormat="1" x14ac:dyDescent="0.25">
      <c r="A271" s="32"/>
      <c r="B271" s="32" t="s">
        <v>460</v>
      </c>
      <c r="C271" s="32" t="s">
        <v>191</v>
      </c>
      <c r="D271" s="46" t="s">
        <v>191</v>
      </c>
      <c r="E271" s="34"/>
      <c r="F271" s="35"/>
      <c r="G271" s="35"/>
      <c r="H271" s="35">
        <v>9876000</v>
      </c>
      <c r="I271" s="35">
        <v>9876000</v>
      </c>
      <c r="J271" s="35">
        <v>9876000</v>
      </c>
      <c r="K271" s="35">
        <v>9876000</v>
      </c>
      <c r="L271" s="35">
        <v>9876000</v>
      </c>
      <c r="M271" s="33" t="s">
        <v>428</v>
      </c>
      <c r="N271" s="34">
        <v>9876000</v>
      </c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30"/>
      <c r="CE271" s="30"/>
      <c r="CF271" s="30"/>
      <c r="CG271" s="30"/>
      <c r="CH271" s="30"/>
      <c r="CI271" s="30"/>
      <c r="CJ271" s="30"/>
      <c r="CK271" s="30"/>
      <c r="CL271" s="30"/>
      <c r="CM271" s="30"/>
      <c r="CN271" s="30"/>
      <c r="CO271" s="30"/>
      <c r="CP271" s="30"/>
      <c r="CQ271" s="30"/>
      <c r="CR271" s="30"/>
      <c r="CS271" s="30"/>
      <c r="CT271" s="30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30"/>
      <c r="DF271" s="30"/>
      <c r="DG271" s="30"/>
      <c r="DH271" s="30"/>
      <c r="DI271" s="30"/>
      <c r="DJ271" s="30"/>
      <c r="DK271" s="30"/>
      <c r="DL271" s="30"/>
      <c r="DM271" s="30"/>
      <c r="DN271" s="30"/>
      <c r="DO271" s="30"/>
      <c r="DP271" s="30"/>
      <c r="DQ271" s="30"/>
      <c r="DR271" s="30"/>
      <c r="DS271" s="30"/>
      <c r="DT271" s="30"/>
      <c r="DU271" s="30"/>
      <c r="DV271" s="30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  <c r="EL271" s="30"/>
      <c r="EM271" s="30"/>
      <c r="EN271" s="30"/>
      <c r="EO271" s="30"/>
      <c r="EP271" s="30"/>
      <c r="EQ271" s="30"/>
      <c r="ER271" s="30"/>
      <c r="ES271" s="30"/>
      <c r="ET271" s="30"/>
      <c r="EU271" s="30"/>
      <c r="EV271" s="30"/>
      <c r="EW271" s="30"/>
      <c r="EX271" s="30"/>
      <c r="EY271" s="30"/>
      <c r="EZ271" s="30"/>
      <c r="FA271" s="30"/>
      <c r="FB271" s="30"/>
      <c r="FC271" s="30"/>
      <c r="FD271" s="30"/>
      <c r="FE271" s="30"/>
      <c r="FF271" s="30"/>
      <c r="FG271" s="30"/>
      <c r="FH271" s="30"/>
      <c r="FI271" s="30"/>
      <c r="FJ271" s="30"/>
      <c r="FK271" s="30"/>
      <c r="FL271" s="30"/>
      <c r="FM271" s="30"/>
      <c r="FN271" s="30"/>
      <c r="FO271" s="30"/>
      <c r="FP271" s="30"/>
      <c r="FQ271" s="30"/>
      <c r="FR271" s="30"/>
      <c r="FS271" s="30"/>
      <c r="FT271" s="30"/>
      <c r="FU271" s="30"/>
      <c r="FV271" s="30"/>
      <c r="FW271" s="30"/>
      <c r="FX271" s="30"/>
      <c r="FY271" s="30"/>
      <c r="FZ271" s="30"/>
      <c r="GA271" s="30"/>
      <c r="GB271" s="30"/>
      <c r="GC271" s="30"/>
      <c r="GD271" s="30"/>
      <c r="GE271" s="30"/>
      <c r="GF271" s="30"/>
      <c r="GG271" s="30"/>
      <c r="GH271" s="30"/>
      <c r="GI271" s="30"/>
      <c r="GJ271" s="30"/>
      <c r="GK271" s="30"/>
      <c r="GL271" s="30"/>
      <c r="GM271" s="30"/>
      <c r="GN271" s="30"/>
      <c r="GO271" s="30"/>
      <c r="GP271" s="30"/>
      <c r="GQ271" s="30"/>
      <c r="GR271" s="30"/>
      <c r="GS271" s="30"/>
      <c r="GT271" s="30"/>
      <c r="GU271" s="30"/>
      <c r="GV271" s="30"/>
      <c r="GW271" s="30"/>
      <c r="GX271" s="30"/>
      <c r="GY271" s="30"/>
      <c r="GZ271" s="30"/>
      <c r="HA271" s="30"/>
      <c r="HB271" s="30"/>
      <c r="HC271" s="30"/>
      <c r="HD271" s="30"/>
      <c r="HE271" s="30"/>
      <c r="HF271" s="30"/>
      <c r="HG271" s="30"/>
      <c r="HH271" s="30"/>
      <c r="HI271" s="30"/>
      <c r="HJ271" s="30"/>
      <c r="HK271" s="30"/>
      <c r="HL271" s="30"/>
      <c r="HM271" s="30"/>
      <c r="HN271" s="30"/>
      <c r="HO271" s="30"/>
      <c r="HP271" s="30"/>
      <c r="HQ271" s="30"/>
      <c r="HR271" s="30"/>
      <c r="HS271" s="30"/>
      <c r="HT271" s="30"/>
      <c r="HU271" s="30"/>
      <c r="HV271" s="30"/>
      <c r="HW271" s="30"/>
      <c r="HX271" s="30"/>
      <c r="HY271" s="30"/>
      <c r="HZ271" s="30"/>
      <c r="IA271" s="30"/>
      <c r="IB271" s="30"/>
      <c r="IC271" s="30"/>
      <c r="ID271" s="30"/>
      <c r="IE271" s="30"/>
      <c r="IF271" s="30"/>
      <c r="IG271" s="30"/>
    </row>
    <row r="272" spans="1:241" s="36" customFormat="1" x14ac:dyDescent="0.25">
      <c r="A272" s="32"/>
      <c r="B272" s="32" t="s">
        <v>461</v>
      </c>
      <c r="C272" s="32" t="s">
        <v>191</v>
      </c>
      <c r="D272" s="46" t="s">
        <v>191</v>
      </c>
      <c r="E272" s="34"/>
      <c r="F272" s="35"/>
      <c r="G272" s="35"/>
      <c r="H272" s="35">
        <v>15424000</v>
      </c>
      <c r="I272" s="35">
        <v>15424000</v>
      </c>
      <c r="J272" s="35">
        <v>15424000</v>
      </c>
      <c r="K272" s="35"/>
      <c r="L272" s="35"/>
      <c r="M272" s="33" t="s">
        <v>428</v>
      </c>
      <c r="N272" s="34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30"/>
      <c r="CE272" s="30"/>
      <c r="CF272" s="30"/>
      <c r="CG272" s="30"/>
      <c r="CH272" s="30"/>
      <c r="CI272" s="30"/>
      <c r="CJ272" s="30"/>
      <c r="CK272" s="30"/>
      <c r="CL272" s="30"/>
      <c r="CM272" s="30"/>
      <c r="CN272" s="30"/>
      <c r="CO272" s="30"/>
      <c r="CP272" s="30"/>
      <c r="CQ272" s="30"/>
      <c r="CR272" s="30"/>
      <c r="CS272" s="30"/>
      <c r="CT272" s="30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30"/>
      <c r="DF272" s="30"/>
      <c r="DG272" s="30"/>
      <c r="DH272" s="30"/>
      <c r="DI272" s="30"/>
      <c r="DJ272" s="30"/>
      <c r="DK272" s="30"/>
      <c r="DL272" s="30"/>
      <c r="DM272" s="30"/>
      <c r="DN272" s="30"/>
      <c r="DO272" s="30"/>
      <c r="DP272" s="30"/>
      <c r="DQ272" s="30"/>
      <c r="DR272" s="30"/>
      <c r="DS272" s="30"/>
      <c r="DT272" s="30"/>
      <c r="DU272" s="30"/>
      <c r="DV272" s="30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  <c r="EL272" s="30"/>
      <c r="EM272" s="30"/>
      <c r="EN272" s="30"/>
      <c r="EO272" s="30"/>
      <c r="EP272" s="30"/>
      <c r="EQ272" s="30"/>
      <c r="ER272" s="30"/>
      <c r="ES272" s="30"/>
      <c r="ET272" s="30"/>
      <c r="EU272" s="30"/>
      <c r="EV272" s="30"/>
      <c r="EW272" s="30"/>
      <c r="EX272" s="30"/>
      <c r="EY272" s="30"/>
      <c r="EZ272" s="30"/>
      <c r="FA272" s="30"/>
      <c r="FB272" s="30"/>
      <c r="FC272" s="30"/>
      <c r="FD272" s="30"/>
      <c r="FE272" s="30"/>
      <c r="FF272" s="30"/>
      <c r="FG272" s="30"/>
      <c r="FH272" s="30"/>
      <c r="FI272" s="30"/>
      <c r="FJ272" s="30"/>
      <c r="FK272" s="30"/>
      <c r="FL272" s="30"/>
      <c r="FM272" s="30"/>
      <c r="FN272" s="30"/>
      <c r="FO272" s="30"/>
      <c r="FP272" s="30"/>
      <c r="FQ272" s="30"/>
      <c r="FR272" s="30"/>
      <c r="FS272" s="30"/>
      <c r="FT272" s="30"/>
      <c r="FU272" s="30"/>
      <c r="FV272" s="30"/>
      <c r="FW272" s="30"/>
      <c r="FX272" s="30"/>
      <c r="FY272" s="30"/>
      <c r="FZ272" s="30"/>
      <c r="GA272" s="30"/>
      <c r="GB272" s="30"/>
      <c r="GC272" s="30"/>
      <c r="GD272" s="30"/>
      <c r="GE272" s="30"/>
      <c r="GF272" s="30"/>
      <c r="GG272" s="30"/>
      <c r="GH272" s="30"/>
      <c r="GI272" s="30"/>
      <c r="GJ272" s="30"/>
      <c r="GK272" s="30"/>
      <c r="GL272" s="30"/>
      <c r="GM272" s="30"/>
      <c r="GN272" s="30"/>
      <c r="GO272" s="30"/>
      <c r="GP272" s="30"/>
      <c r="GQ272" s="30"/>
      <c r="GR272" s="30"/>
      <c r="GS272" s="30"/>
      <c r="GT272" s="30"/>
      <c r="GU272" s="30"/>
      <c r="GV272" s="30"/>
      <c r="GW272" s="30"/>
      <c r="GX272" s="30"/>
      <c r="GY272" s="30"/>
      <c r="GZ272" s="30"/>
      <c r="HA272" s="30"/>
      <c r="HB272" s="30"/>
      <c r="HC272" s="30"/>
      <c r="HD272" s="30"/>
      <c r="HE272" s="30"/>
      <c r="HF272" s="30"/>
      <c r="HG272" s="30"/>
      <c r="HH272" s="30"/>
      <c r="HI272" s="30"/>
      <c r="HJ272" s="30"/>
      <c r="HK272" s="30"/>
      <c r="HL272" s="30"/>
      <c r="HM272" s="30"/>
      <c r="HN272" s="30"/>
      <c r="HO272" s="30"/>
      <c r="HP272" s="30"/>
      <c r="HQ272" s="30"/>
      <c r="HR272" s="30"/>
      <c r="HS272" s="30"/>
      <c r="HT272" s="30"/>
      <c r="HU272" s="30"/>
      <c r="HV272" s="30"/>
      <c r="HW272" s="30"/>
      <c r="HX272" s="30"/>
      <c r="HY272" s="30"/>
      <c r="HZ272" s="30"/>
      <c r="IA272" s="30"/>
      <c r="IB272" s="30"/>
      <c r="IC272" s="30"/>
      <c r="ID272" s="30"/>
      <c r="IE272" s="30"/>
      <c r="IF272" s="30"/>
      <c r="IG272" s="30"/>
    </row>
    <row r="273" spans="1:241" s="36" customFormat="1" x14ac:dyDescent="0.25">
      <c r="A273" s="32"/>
      <c r="B273" s="32" t="s">
        <v>462</v>
      </c>
      <c r="C273" s="32" t="s">
        <v>191</v>
      </c>
      <c r="D273" s="46" t="s">
        <v>191</v>
      </c>
      <c r="E273" s="34"/>
      <c r="F273" s="35"/>
      <c r="G273" s="35"/>
      <c r="H273" s="35">
        <v>500000</v>
      </c>
      <c r="I273" s="35">
        <v>500000</v>
      </c>
      <c r="J273" s="35">
        <v>500000</v>
      </c>
      <c r="K273" s="35">
        <v>500000</v>
      </c>
      <c r="L273" s="35">
        <v>500000</v>
      </c>
      <c r="M273" s="33" t="s">
        <v>428</v>
      </c>
      <c r="N273" s="34">
        <v>500000</v>
      </c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30"/>
      <c r="CE273" s="30"/>
      <c r="CF273" s="30"/>
      <c r="CG273" s="30"/>
      <c r="CH273" s="30"/>
      <c r="CI273" s="30"/>
      <c r="CJ273" s="30"/>
      <c r="CK273" s="30"/>
      <c r="CL273" s="30"/>
      <c r="CM273" s="30"/>
      <c r="CN273" s="30"/>
      <c r="CO273" s="30"/>
      <c r="CP273" s="30"/>
      <c r="CQ273" s="30"/>
      <c r="CR273" s="30"/>
      <c r="CS273" s="30"/>
      <c r="CT273" s="30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30"/>
      <c r="DF273" s="30"/>
      <c r="DG273" s="30"/>
      <c r="DH273" s="30"/>
      <c r="DI273" s="30"/>
      <c r="DJ273" s="30"/>
      <c r="DK273" s="30"/>
      <c r="DL273" s="30"/>
      <c r="DM273" s="30"/>
      <c r="DN273" s="30"/>
      <c r="DO273" s="30"/>
      <c r="DP273" s="30"/>
      <c r="DQ273" s="30"/>
      <c r="DR273" s="30"/>
      <c r="DS273" s="30"/>
      <c r="DT273" s="30"/>
      <c r="DU273" s="30"/>
      <c r="DV273" s="30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  <c r="EL273" s="30"/>
      <c r="EM273" s="30"/>
      <c r="EN273" s="30"/>
      <c r="EO273" s="30"/>
      <c r="EP273" s="30"/>
      <c r="EQ273" s="30"/>
      <c r="ER273" s="30"/>
      <c r="ES273" s="30"/>
      <c r="ET273" s="30"/>
      <c r="EU273" s="30"/>
      <c r="EV273" s="30"/>
      <c r="EW273" s="30"/>
      <c r="EX273" s="30"/>
      <c r="EY273" s="30"/>
      <c r="EZ273" s="30"/>
      <c r="FA273" s="30"/>
      <c r="FB273" s="30"/>
      <c r="FC273" s="30"/>
      <c r="FD273" s="30"/>
      <c r="FE273" s="30"/>
      <c r="FF273" s="30"/>
      <c r="FG273" s="30"/>
      <c r="FH273" s="30"/>
      <c r="FI273" s="30"/>
      <c r="FJ273" s="30"/>
      <c r="FK273" s="30"/>
      <c r="FL273" s="30"/>
      <c r="FM273" s="30"/>
      <c r="FN273" s="30"/>
      <c r="FO273" s="30"/>
      <c r="FP273" s="30"/>
      <c r="FQ273" s="30"/>
      <c r="FR273" s="30"/>
      <c r="FS273" s="30"/>
      <c r="FT273" s="30"/>
      <c r="FU273" s="30"/>
      <c r="FV273" s="30"/>
      <c r="FW273" s="30"/>
      <c r="FX273" s="30"/>
      <c r="FY273" s="30"/>
      <c r="FZ273" s="30"/>
      <c r="GA273" s="30"/>
      <c r="GB273" s="30"/>
      <c r="GC273" s="30"/>
      <c r="GD273" s="30"/>
      <c r="GE273" s="30"/>
      <c r="GF273" s="30"/>
      <c r="GG273" s="30"/>
      <c r="GH273" s="30"/>
      <c r="GI273" s="30"/>
      <c r="GJ273" s="30"/>
      <c r="GK273" s="30"/>
      <c r="GL273" s="30"/>
      <c r="GM273" s="30"/>
      <c r="GN273" s="30"/>
      <c r="GO273" s="30"/>
      <c r="GP273" s="30"/>
      <c r="GQ273" s="30"/>
      <c r="GR273" s="30"/>
      <c r="GS273" s="30"/>
      <c r="GT273" s="30"/>
      <c r="GU273" s="30"/>
      <c r="GV273" s="30"/>
      <c r="GW273" s="30"/>
      <c r="GX273" s="30"/>
      <c r="GY273" s="30"/>
      <c r="GZ273" s="30"/>
      <c r="HA273" s="30"/>
      <c r="HB273" s="30"/>
      <c r="HC273" s="30"/>
      <c r="HD273" s="30"/>
      <c r="HE273" s="30"/>
      <c r="HF273" s="30"/>
      <c r="HG273" s="30"/>
      <c r="HH273" s="30"/>
      <c r="HI273" s="30"/>
      <c r="HJ273" s="30"/>
      <c r="HK273" s="30"/>
      <c r="HL273" s="30"/>
      <c r="HM273" s="30"/>
      <c r="HN273" s="30"/>
      <c r="HO273" s="30"/>
      <c r="HP273" s="30"/>
      <c r="HQ273" s="30"/>
      <c r="HR273" s="30"/>
      <c r="HS273" s="30"/>
      <c r="HT273" s="30"/>
      <c r="HU273" s="30"/>
      <c r="HV273" s="30"/>
      <c r="HW273" s="30"/>
      <c r="HX273" s="30"/>
      <c r="HY273" s="30"/>
      <c r="HZ273" s="30"/>
      <c r="IA273" s="30"/>
      <c r="IB273" s="30"/>
      <c r="IC273" s="30"/>
      <c r="ID273" s="30"/>
      <c r="IE273" s="30"/>
      <c r="IF273" s="30"/>
      <c r="IG273" s="30"/>
    </row>
    <row r="274" spans="1:241" s="36" customFormat="1" x14ac:dyDescent="0.25">
      <c r="A274" s="32"/>
      <c r="B274" s="32" t="s">
        <v>436</v>
      </c>
      <c r="C274" s="32" t="s">
        <v>37</v>
      </c>
      <c r="D274" s="46" t="s">
        <v>38</v>
      </c>
      <c r="E274" s="34"/>
      <c r="F274" s="35"/>
      <c r="G274" s="35"/>
      <c r="H274" s="35">
        <v>2700000</v>
      </c>
      <c r="I274" s="35">
        <v>2700000</v>
      </c>
      <c r="J274" s="35">
        <v>2700000</v>
      </c>
      <c r="K274" s="35">
        <v>2700000</v>
      </c>
      <c r="L274" s="35">
        <v>2700000</v>
      </c>
      <c r="M274" s="33" t="s">
        <v>463</v>
      </c>
      <c r="N274" s="67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30"/>
      <c r="CE274" s="30"/>
      <c r="CF274" s="30"/>
      <c r="CG274" s="30"/>
      <c r="CH274" s="30"/>
      <c r="CI274" s="30"/>
      <c r="CJ274" s="30"/>
      <c r="CK274" s="30"/>
      <c r="CL274" s="30"/>
      <c r="CM274" s="30"/>
      <c r="CN274" s="30"/>
      <c r="CO274" s="30"/>
      <c r="CP274" s="30"/>
      <c r="CQ274" s="30"/>
      <c r="CR274" s="30"/>
      <c r="CS274" s="30"/>
      <c r="CT274" s="30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  <c r="DH274" s="30"/>
      <c r="DI274" s="30"/>
      <c r="DJ274" s="30"/>
      <c r="DK274" s="30"/>
      <c r="DL274" s="30"/>
      <c r="DM274" s="30"/>
      <c r="DN274" s="30"/>
      <c r="DO274" s="30"/>
      <c r="DP274" s="30"/>
      <c r="DQ274" s="30"/>
      <c r="DR274" s="30"/>
      <c r="DS274" s="30"/>
      <c r="DT274" s="30"/>
      <c r="DU274" s="30"/>
      <c r="DV274" s="30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  <c r="EL274" s="30"/>
      <c r="EM274" s="30"/>
      <c r="EN274" s="30"/>
      <c r="EO274" s="30"/>
      <c r="EP274" s="30"/>
      <c r="EQ274" s="30"/>
      <c r="ER274" s="30"/>
      <c r="ES274" s="30"/>
      <c r="ET274" s="30"/>
      <c r="EU274" s="30"/>
      <c r="EV274" s="30"/>
      <c r="EW274" s="30"/>
      <c r="EX274" s="30"/>
      <c r="EY274" s="30"/>
      <c r="EZ274" s="30"/>
      <c r="FA274" s="30"/>
      <c r="FB274" s="30"/>
      <c r="FC274" s="30"/>
      <c r="FD274" s="30"/>
      <c r="FE274" s="30"/>
      <c r="FF274" s="30"/>
      <c r="FG274" s="30"/>
      <c r="FH274" s="30"/>
      <c r="FI274" s="30"/>
      <c r="FJ274" s="30"/>
      <c r="FK274" s="30"/>
      <c r="FL274" s="30"/>
      <c r="FM274" s="30"/>
      <c r="FN274" s="30"/>
      <c r="FO274" s="30"/>
      <c r="FP274" s="30"/>
      <c r="FQ274" s="30"/>
      <c r="FR274" s="30"/>
      <c r="FS274" s="30"/>
      <c r="FT274" s="30"/>
      <c r="FU274" s="30"/>
      <c r="FV274" s="30"/>
      <c r="FW274" s="30"/>
      <c r="FX274" s="30"/>
      <c r="FY274" s="30"/>
      <c r="FZ274" s="30"/>
      <c r="GA274" s="30"/>
      <c r="GB274" s="30"/>
      <c r="GC274" s="30"/>
      <c r="GD274" s="30"/>
      <c r="GE274" s="30"/>
      <c r="GF274" s="30"/>
      <c r="GG274" s="30"/>
      <c r="GH274" s="30"/>
      <c r="GI274" s="30"/>
      <c r="GJ274" s="30"/>
      <c r="GK274" s="30"/>
      <c r="GL274" s="30"/>
      <c r="GM274" s="30"/>
      <c r="GN274" s="30"/>
      <c r="GO274" s="30"/>
      <c r="GP274" s="30"/>
      <c r="GQ274" s="30"/>
      <c r="GR274" s="30"/>
      <c r="GS274" s="30"/>
      <c r="GT274" s="30"/>
      <c r="GU274" s="30"/>
      <c r="GV274" s="30"/>
      <c r="GW274" s="30"/>
      <c r="GX274" s="30"/>
      <c r="GY274" s="30"/>
      <c r="GZ274" s="30"/>
      <c r="HA274" s="30"/>
      <c r="HB274" s="30"/>
      <c r="HC274" s="30"/>
      <c r="HD274" s="30"/>
      <c r="HE274" s="30"/>
      <c r="HF274" s="30"/>
      <c r="HG274" s="30"/>
      <c r="HH274" s="30"/>
      <c r="HI274" s="30"/>
      <c r="HJ274" s="30"/>
      <c r="HK274" s="30"/>
      <c r="HL274" s="30"/>
      <c r="HM274" s="30"/>
      <c r="HN274" s="30"/>
      <c r="HO274" s="30"/>
      <c r="HP274" s="30"/>
      <c r="HQ274" s="30"/>
      <c r="HR274" s="30"/>
      <c r="HS274" s="30"/>
      <c r="HT274" s="30"/>
      <c r="HU274" s="30"/>
      <c r="HV274" s="30"/>
      <c r="HW274" s="30"/>
      <c r="HX274" s="30"/>
      <c r="HY274" s="30"/>
      <c r="HZ274" s="30"/>
      <c r="IA274" s="30"/>
      <c r="IB274" s="30"/>
      <c r="IC274" s="30"/>
      <c r="ID274" s="30"/>
      <c r="IE274" s="30"/>
      <c r="IF274" s="30"/>
      <c r="IG274" s="30"/>
    </row>
    <row r="275" spans="1:241" s="36" customFormat="1" x14ac:dyDescent="0.25">
      <c r="A275" s="32"/>
      <c r="B275" s="32" t="s">
        <v>464</v>
      </c>
      <c r="C275" s="32" t="s">
        <v>37</v>
      </c>
      <c r="D275" s="46" t="s">
        <v>38</v>
      </c>
      <c r="E275" s="34"/>
      <c r="F275" s="35"/>
      <c r="G275" s="35"/>
      <c r="H275" s="35">
        <v>13167000</v>
      </c>
      <c r="I275" s="35">
        <v>13167000</v>
      </c>
      <c r="J275" s="35">
        <v>13167000</v>
      </c>
      <c r="K275" s="35">
        <v>13167000</v>
      </c>
      <c r="L275" s="35">
        <v>13167000</v>
      </c>
      <c r="M275" s="33" t="s">
        <v>463</v>
      </c>
      <c r="N275" s="34">
        <v>13167000</v>
      </c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30"/>
      <c r="CE275" s="30"/>
      <c r="CF275" s="30"/>
      <c r="CG275" s="30"/>
      <c r="CH275" s="30"/>
      <c r="CI275" s="30"/>
      <c r="CJ275" s="30"/>
      <c r="CK275" s="30"/>
      <c r="CL275" s="30"/>
      <c r="CM275" s="30"/>
      <c r="CN275" s="30"/>
      <c r="CO275" s="30"/>
      <c r="CP275" s="30"/>
      <c r="CQ275" s="30"/>
      <c r="CR275" s="30"/>
      <c r="CS275" s="30"/>
      <c r="CT275" s="30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  <c r="DF275" s="30"/>
      <c r="DG275" s="30"/>
      <c r="DH275" s="30"/>
      <c r="DI275" s="30"/>
      <c r="DJ275" s="30"/>
      <c r="DK275" s="30"/>
      <c r="DL275" s="30"/>
      <c r="DM275" s="30"/>
      <c r="DN275" s="30"/>
      <c r="DO275" s="30"/>
      <c r="DP275" s="30"/>
      <c r="DQ275" s="30"/>
      <c r="DR275" s="30"/>
      <c r="DS275" s="30"/>
      <c r="DT275" s="30"/>
      <c r="DU275" s="30"/>
      <c r="DV275" s="30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  <c r="EL275" s="30"/>
      <c r="EM275" s="30"/>
      <c r="EN275" s="30"/>
      <c r="EO275" s="30"/>
      <c r="EP275" s="30"/>
      <c r="EQ275" s="30"/>
      <c r="ER275" s="30"/>
      <c r="ES275" s="30"/>
      <c r="ET275" s="30"/>
      <c r="EU275" s="30"/>
      <c r="EV275" s="30"/>
      <c r="EW275" s="30"/>
      <c r="EX275" s="30"/>
      <c r="EY275" s="30"/>
      <c r="EZ275" s="30"/>
      <c r="FA275" s="30"/>
      <c r="FB275" s="30"/>
      <c r="FC275" s="30"/>
      <c r="FD275" s="30"/>
      <c r="FE275" s="30"/>
      <c r="FF275" s="30"/>
      <c r="FG275" s="30"/>
      <c r="FH275" s="30"/>
      <c r="FI275" s="30"/>
      <c r="FJ275" s="30"/>
      <c r="FK275" s="30"/>
      <c r="FL275" s="30"/>
      <c r="FM275" s="30"/>
      <c r="FN275" s="30"/>
      <c r="FO275" s="30"/>
      <c r="FP275" s="30"/>
      <c r="FQ275" s="30"/>
      <c r="FR275" s="30"/>
      <c r="FS275" s="30"/>
      <c r="FT275" s="30"/>
      <c r="FU275" s="30"/>
      <c r="FV275" s="30"/>
      <c r="FW275" s="30"/>
      <c r="FX275" s="30"/>
      <c r="FY275" s="30"/>
      <c r="FZ275" s="30"/>
      <c r="GA275" s="30"/>
      <c r="GB275" s="30"/>
      <c r="GC275" s="30"/>
      <c r="GD275" s="30"/>
      <c r="GE275" s="30"/>
      <c r="GF275" s="30"/>
      <c r="GG275" s="30"/>
      <c r="GH275" s="30"/>
      <c r="GI275" s="30"/>
      <c r="GJ275" s="30"/>
      <c r="GK275" s="30"/>
      <c r="GL275" s="30"/>
      <c r="GM275" s="30"/>
      <c r="GN275" s="30"/>
      <c r="GO275" s="30"/>
      <c r="GP275" s="30"/>
      <c r="GQ275" s="30"/>
      <c r="GR275" s="30"/>
      <c r="GS275" s="30"/>
      <c r="GT275" s="30"/>
      <c r="GU275" s="30"/>
      <c r="GV275" s="30"/>
      <c r="GW275" s="30"/>
      <c r="GX275" s="30"/>
      <c r="GY275" s="30"/>
      <c r="GZ275" s="30"/>
      <c r="HA275" s="30"/>
      <c r="HB275" s="30"/>
      <c r="HC275" s="30"/>
      <c r="HD275" s="30"/>
      <c r="HE275" s="30"/>
      <c r="HF275" s="30"/>
      <c r="HG275" s="30"/>
      <c r="HH275" s="30"/>
      <c r="HI275" s="30"/>
      <c r="HJ275" s="30"/>
      <c r="HK275" s="30"/>
      <c r="HL275" s="30"/>
      <c r="HM275" s="30"/>
      <c r="HN275" s="30"/>
      <c r="HO275" s="30"/>
      <c r="HP275" s="30"/>
      <c r="HQ275" s="30"/>
      <c r="HR275" s="30"/>
      <c r="HS275" s="30"/>
      <c r="HT275" s="30"/>
      <c r="HU275" s="30"/>
      <c r="HV275" s="30"/>
      <c r="HW275" s="30"/>
      <c r="HX275" s="30"/>
      <c r="HY275" s="30"/>
      <c r="HZ275" s="30"/>
      <c r="IA275" s="30"/>
      <c r="IB275" s="30"/>
      <c r="IC275" s="30"/>
      <c r="ID275" s="30"/>
      <c r="IE275" s="30"/>
      <c r="IF275" s="30"/>
      <c r="IG275" s="30"/>
    </row>
    <row r="276" spans="1:241" s="36" customFormat="1" x14ac:dyDescent="0.25">
      <c r="A276" s="32"/>
      <c r="B276" s="32" t="s">
        <v>465</v>
      </c>
      <c r="C276" s="32" t="s">
        <v>37</v>
      </c>
      <c r="D276" s="46" t="s">
        <v>38</v>
      </c>
      <c r="E276" s="34">
        <v>805773709</v>
      </c>
      <c r="F276" s="35">
        <v>1112619449</v>
      </c>
      <c r="G276" s="35">
        <v>768880246</v>
      </c>
      <c r="H276" s="35">
        <v>705118228</v>
      </c>
      <c r="I276" s="35">
        <v>705118228</v>
      </c>
      <c r="J276" s="35">
        <v>705118228</v>
      </c>
      <c r="K276" s="35">
        <v>705118228</v>
      </c>
      <c r="L276" s="35">
        <v>705118228</v>
      </c>
      <c r="M276" s="33" t="s">
        <v>463</v>
      </c>
      <c r="N276" s="34">
        <v>705118228</v>
      </c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30"/>
      <c r="CE276" s="30"/>
      <c r="CF276" s="30"/>
      <c r="CG276" s="30"/>
      <c r="CH276" s="30"/>
      <c r="CI276" s="30"/>
      <c r="CJ276" s="30"/>
      <c r="CK276" s="30"/>
      <c r="CL276" s="30"/>
      <c r="CM276" s="30"/>
      <c r="CN276" s="30"/>
      <c r="CO276" s="30"/>
      <c r="CP276" s="30"/>
      <c r="CQ276" s="30"/>
      <c r="CR276" s="30"/>
      <c r="CS276" s="30"/>
      <c r="CT276" s="30"/>
      <c r="CU276" s="30"/>
      <c r="CV276" s="30"/>
      <c r="CW276" s="30"/>
      <c r="CX276" s="30"/>
      <c r="CY276" s="30"/>
      <c r="CZ276" s="30"/>
      <c r="DA276" s="30"/>
      <c r="DB276" s="30"/>
      <c r="DC276" s="30"/>
      <c r="DD276" s="30"/>
      <c r="DE276" s="30"/>
      <c r="DF276" s="30"/>
      <c r="DG276" s="30"/>
      <c r="DH276" s="30"/>
      <c r="DI276" s="30"/>
      <c r="DJ276" s="30"/>
      <c r="DK276" s="30"/>
      <c r="DL276" s="30"/>
      <c r="DM276" s="30"/>
      <c r="DN276" s="30"/>
      <c r="DO276" s="30"/>
      <c r="DP276" s="30"/>
      <c r="DQ276" s="30"/>
      <c r="DR276" s="30"/>
      <c r="DS276" s="30"/>
      <c r="DT276" s="30"/>
      <c r="DU276" s="30"/>
      <c r="DV276" s="30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  <c r="EL276" s="30"/>
      <c r="EM276" s="30"/>
      <c r="EN276" s="30"/>
      <c r="EO276" s="30"/>
      <c r="EP276" s="30"/>
      <c r="EQ276" s="30"/>
      <c r="ER276" s="30"/>
      <c r="ES276" s="30"/>
      <c r="ET276" s="30"/>
      <c r="EU276" s="30"/>
      <c r="EV276" s="30"/>
      <c r="EW276" s="30"/>
      <c r="EX276" s="30"/>
      <c r="EY276" s="30"/>
      <c r="EZ276" s="30"/>
      <c r="FA276" s="30"/>
      <c r="FB276" s="30"/>
      <c r="FC276" s="30"/>
      <c r="FD276" s="30"/>
      <c r="FE276" s="30"/>
      <c r="FF276" s="30"/>
      <c r="FG276" s="30"/>
      <c r="FH276" s="30"/>
      <c r="FI276" s="30"/>
      <c r="FJ276" s="30"/>
      <c r="FK276" s="30"/>
      <c r="FL276" s="30"/>
      <c r="FM276" s="30"/>
      <c r="FN276" s="30"/>
      <c r="FO276" s="30"/>
      <c r="FP276" s="30"/>
      <c r="FQ276" s="30"/>
      <c r="FR276" s="30"/>
      <c r="FS276" s="30"/>
      <c r="FT276" s="30"/>
      <c r="FU276" s="30"/>
      <c r="FV276" s="30"/>
      <c r="FW276" s="30"/>
      <c r="FX276" s="30"/>
      <c r="FY276" s="30"/>
      <c r="FZ276" s="30"/>
      <c r="GA276" s="30"/>
      <c r="GB276" s="30"/>
      <c r="GC276" s="30"/>
      <c r="GD276" s="30"/>
      <c r="GE276" s="30"/>
      <c r="GF276" s="30"/>
      <c r="GG276" s="30"/>
      <c r="GH276" s="30"/>
      <c r="GI276" s="30"/>
      <c r="GJ276" s="30"/>
      <c r="GK276" s="30"/>
      <c r="GL276" s="30"/>
      <c r="GM276" s="30"/>
      <c r="GN276" s="30"/>
      <c r="GO276" s="30"/>
      <c r="GP276" s="30"/>
      <c r="GQ276" s="30"/>
      <c r="GR276" s="30"/>
      <c r="GS276" s="30"/>
      <c r="GT276" s="30"/>
      <c r="GU276" s="30"/>
      <c r="GV276" s="30"/>
      <c r="GW276" s="30"/>
      <c r="GX276" s="30"/>
      <c r="GY276" s="30"/>
      <c r="GZ276" s="30"/>
      <c r="HA276" s="30"/>
      <c r="HB276" s="30"/>
      <c r="HC276" s="30"/>
      <c r="HD276" s="30"/>
      <c r="HE276" s="30"/>
      <c r="HF276" s="30"/>
      <c r="HG276" s="30"/>
      <c r="HH276" s="30"/>
      <c r="HI276" s="30"/>
      <c r="HJ276" s="30"/>
      <c r="HK276" s="30"/>
      <c r="HL276" s="30"/>
      <c r="HM276" s="30"/>
      <c r="HN276" s="30"/>
      <c r="HO276" s="30"/>
      <c r="HP276" s="30"/>
      <c r="HQ276" s="30"/>
      <c r="HR276" s="30"/>
      <c r="HS276" s="30"/>
      <c r="HT276" s="30"/>
      <c r="HU276" s="30"/>
      <c r="HV276" s="30"/>
      <c r="HW276" s="30"/>
      <c r="HX276" s="30"/>
      <c r="HY276" s="30"/>
      <c r="HZ276" s="30"/>
      <c r="IA276" s="30"/>
      <c r="IB276" s="30"/>
      <c r="IC276" s="30"/>
      <c r="ID276" s="30"/>
      <c r="IE276" s="30"/>
      <c r="IF276" s="30"/>
      <c r="IG276" s="30"/>
    </row>
    <row r="277" spans="1:241" s="36" customFormat="1" ht="38.25" x14ac:dyDescent="0.25">
      <c r="A277" s="32"/>
      <c r="B277" s="32" t="s">
        <v>466</v>
      </c>
      <c r="C277" s="32"/>
      <c r="D277" s="46" t="s">
        <v>230</v>
      </c>
      <c r="E277" s="34"/>
      <c r="F277" s="35"/>
      <c r="G277" s="35"/>
      <c r="H277" s="35"/>
      <c r="I277" s="35"/>
      <c r="J277" s="35"/>
      <c r="K277" s="35"/>
      <c r="L277" s="35"/>
      <c r="M277" s="33"/>
      <c r="N277" s="34">
        <v>400000</v>
      </c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  <c r="CD277" s="30"/>
      <c r="CE277" s="30"/>
      <c r="CF277" s="30"/>
      <c r="CG277" s="30"/>
      <c r="CH277" s="30"/>
      <c r="CI277" s="30"/>
      <c r="CJ277" s="30"/>
      <c r="CK277" s="30"/>
      <c r="CL277" s="30"/>
      <c r="CM277" s="30"/>
      <c r="CN277" s="30"/>
      <c r="CO277" s="30"/>
      <c r="CP277" s="30"/>
      <c r="CQ277" s="30"/>
      <c r="CR277" s="30"/>
      <c r="CS277" s="30"/>
      <c r="CT277" s="30"/>
      <c r="CU277" s="30"/>
      <c r="CV277" s="30"/>
      <c r="CW277" s="30"/>
      <c r="CX277" s="30"/>
      <c r="CY277" s="30"/>
      <c r="CZ277" s="30"/>
      <c r="DA277" s="30"/>
      <c r="DB277" s="30"/>
      <c r="DC277" s="30"/>
      <c r="DD277" s="30"/>
      <c r="DE277" s="30"/>
      <c r="DF277" s="30"/>
      <c r="DG277" s="30"/>
      <c r="DH277" s="30"/>
      <c r="DI277" s="30"/>
      <c r="DJ277" s="30"/>
      <c r="DK277" s="30"/>
      <c r="DL277" s="30"/>
      <c r="DM277" s="30"/>
      <c r="DN277" s="30"/>
      <c r="DO277" s="30"/>
      <c r="DP277" s="30"/>
      <c r="DQ277" s="30"/>
      <c r="DR277" s="30"/>
      <c r="DS277" s="30"/>
      <c r="DT277" s="30"/>
      <c r="DU277" s="30"/>
      <c r="DV277" s="30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  <c r="EL277" s="30"/>
      <c r="EM277" s="30"/>
      <c r="EN277" s="30"/>
      <c r="EO277" s="30"/>
      <c r="EP277" s="30"/>
      <c r="EQ277" s="30"/>
      <c r="ER277" s="30"/>
      <c r="ES277" s="30"/>
      <c r="ET277" s="30"/>
      <c r="EU277" s="30"/>
      <c r="EV277" s="30"/>
      <c r="EW277" s="30"/>
      <c r="EX277" s="30"/>
      <c r="EY277" s="30"/>
      <c r="EZ277" s="30"/>
      <c r="FA277" s="30"/>
      <c r="FB277" s="30"/>
      <c r="FC277" s="30"/>
      <c r="FD277" s="30"/>
      <c r="FE277" s="30"/>
      <c r="FF277" s="30"/>
      <c r="FG277" s="30"/>
      <c r="FH277" s="30"/>
      <c r="FI277" s="30"/>
      <c r="FJ277" s="30"/>
      <c r="FK277" s="30"/>
      <c r="FL277" s="30"/>
      <c r="FM277" s="30"/>
      <c r="FN277" s="30"/>
      <c r="FO277" s="30"/>
      <c r="FP277" s="30"/>
      <c r="FQ277" s="30"/>
      <c r="FR277" s="30"/>
      <c r="FS277" s="30"/>
      <c r="FT277" s="30"/>
      <c r="FU277" s="30"/>
      <c r="FV277" s="30"/>
      <c r="FW277" s="30"/>
      <c r="FX277" s="30"/>
      <c r="FY277" s="30"/>
      <c r="FZ277" s="30"/>
      <c r="GA277" s="30"/>
      <c r="GB277" s="30"/>
      <c r="GC277" s="30"/>
      <c r="GD277" s="30"/>
      <c r="GE277" s="30"/>
      <c r="GF277" s="30"/>
      <c r="GG277" s="30"/>
      <c r="GH277" s="30"/>
      <c r="GI277" s="30"/>
      <c r="GJ277" s="30"/>
      <c r="GK277" s="30"/>
      <c r="GL277" s="30"/>
      <c r="GM277" s="30"/>
      <c r="GN277" s="30"/>
      <c r="GO277" s="30"/>
      <c r="GP277" s="30"/>
      <c r="GQ277" s="30"/>
      <c r="GR277" s="30"/>
      <c r="GS277" s="30"/>
      <c r="GT277" s="30"/>
      <c r="GU277" s="30"/>
      <c r="GV277" s="30"/>
      <c r="GW277" s="30"/>
      <c r="GX277" s="30"/>
      <c r="GY277" s="30"/>
      <c r="GZ277" s="30"/>
      <c r="HA277" s="30"/>
      <c r="HB277" s="30"/>
      <c r="HC277" s="30"/>
      <c r="HD277" s="30"/>
      <c r="HE277" s="30"/>
      <c r="HF277" s="30"/>
      <c r="HG277" s="30"/>
      <c r="HH277" s="30"/>
      <c r="HI277" s="30"/>
      <c r="HJ277" s="30"/>
      <c r="HK277" s="30"/>
      <c r="HL277" s="30"/>
      <c r="HM277" s="30"/>
      <c r="HN277" s="30"/>
      <c r="HO277" s="30"/>
      <c r="HP277" s="30"/>
      <c r="HQ277" s="30"/>
      <c r="HR277" s="30"/>
      <c r="HS277" s="30"/>
      <c r="HT277" s="30"/>
      <c r="HU277" s="30"/>
      <c r="HV277" s="30"/>
      <c r="HW277" s="30"/>
      <c r="HX277" s="30"/>
      <c r="HY277" s="30"/>
      <c r="HZ277" s="30"/>
      <c r="IA277" s="30"/>
      <c r="IB277" s="30"/>
      <c r="IC277" s="30"/>
      <c r="ID277" s="30"/>
      <c r="IE277" s="30"/>
      <c r="IF277" s="30"/>
      <c r="IG277" s="30"/>
    </row>
    <row r="278" spans="1:241" s="36" customFormat="1" ht="25.5" x14ac:dyDescent="0.25">
      <c r="A278" s="32"/>
      <c r="B278" s="32" t="s">
        <v>467</v>
      </c>
      <c r="C278" s="32"/>
      <c r="D278" s="46" t="s">
        <v>230</v>
      </c>
      <c r="E278" s="34"/>
      <c r="F278" s="35"/>
      <c r="G278" s="35"/>
      <c r="H278" s="35"/>
      <c r="I278" s="35"/>
      <c r="J278" s="35"/>
      <c r="K278" s="35"/>
      <c r="L278" s="35"/>
      <c r="M278" s="33"/>
      <c r="N278" s="34">
        <v>30000000</v>
      </c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30"/>
      <c r="CE278" s="30"/>
      <c r="CF278" s="30"/>
      <c r="CG278" s="30"/>
      <c r="CH278" s="30"/>
      <c r="CI278" s="30"/>
      <c r="CJ278" s="30"/>
      <c r="CK278" s="30"/>
      <c r="CL278" s="30"/>
      <c r="CM278" s="30"/>
      <c r="CN278" s="30"/>
      <c r="CO278" s="30"/>
      <c r="CP278" s="30"/>
      <c r="CQ278" s="30"/>
      <c r="CR278" s="30"/>
      <c r="CS278" s="30"/>
      <c r="CT278" s="30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30"/>
      <c r="DF278" s="30"/>
      <c r="DG278" s="30"/>
      <c r="DH278" s="30"/>
      <c r="DI278" s="30"/>
      <c r="DJ278" s="30"/>
      <c r="DK278" s="30"/>
      <c r="DL278" s="30"/>
      <c r="DM278" s="30"/>
      <c r="DN278" s="30"/>
      <c r="DO278" s="30"/>
      <c r="DP278" s="30"/>
      <c r="DQ278" s="30"/>
      <c r="DR278" s="30"/>
      <c r="DS278" s="30"/>
      <c r="DT278" s="30"/>
      <c r="DU278" s="30"/>
      <c r="DV278" s="30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  <c r="EL278" s="30"/>
      <c r="EM278" s="30"/>
      <c r="EN278" s="30"/>
      <c r="EO278" s="30"/>
      <c r="EP278" s="30"/>
      <c r="EQ278" s="30"/>
      <c r="ER278" s="30"/>
      <c r="ES278" s="30"/>
      <c r="ET278" s="30"/>
      <c r="EU278" s="30"/>
      <c r="EV278" s="30"/>
      <c r="EW278" s="30"/>
      <c r="EX278" s="30"/>
      <c r="EY278" s="30"/>
      <c r="EZ278" s="30"/>
      <c r="FA278" s="30"/>
      <c r="FB278" s="30"/>
      <c r="FC278" s="30"/>
      <c r="FD278" s="30"/>
      <c r="FE278" s="30"/>
      <c r="FF278" s="30"/>
      <c r="FG278" s="30"/>
      <c r="FH278" s="30"/>
      <c r="FI278" s="30"/>
      <c r="FJ278" s="30"/>
      <c r="FK278" s="30"/>
      <c r="FL278" s="30"/>
      <c r="FM278" s="30"/>
      <c r="FN278" s="30"/>
      <c r="FO278" s="30"/>
      <c r="FP278" s="30"/>
      <c r="FQ278" s="30"/>
      <c r="FR278" s="30"/>
      <c r="FS278" s="30"/>
      <c r="FT278" s="30"/>
      <c r="FU278" s="30"/>
      <c r="FV278" s="30"/>
      <c r="FW278" s="30"/>
      <c r="FX278" s="30"/>
      <c r="FY278" s="30"/>
      <c r="FZ278" s="30"/>
      <c r="GA278" s="30"/>
      <c r="GB278" s="30"/>
      <c r="GC278" s="30"/>
      <c r="GD278" s="30"/>
      <c r="GE278" s="30"/>
      <c r="GF278" s="30"/>
      <c r="GG278" s="30"/>
      <c r="GH278" s="30"/>
      <c r="GI278" s="30"/>
      <c r="GJ278" s="30"/>
      <c r="GK278" s="30"/>
      <c r="GL278" s="30"/>
      <c r="GM278" s="30"/>
      <c r="GN278" s="30"/>
      <c r="GO278" s="30"/>
      <c r="GP278" s="30"/>
      <c r="GQ278" s="30"/>
      <c r="GR278" s="30"/>
      <c r="GS278" s="30"/>
      <c r="GT278" s="30"/>
      <c r="GU278" s="30"/>
      <c r="GV278" s="30"/>
      <c r="GW278" s="30"/>
      <c r="GX278" s="30"/>
      <c r="GY278" s="30"/>
      <c r="GZ278" s="30"/>
      <c r="HA278" s="30"/>
      <c r="HB278" s="30"/>
      <c r="HC278" s="30"/>
      <c r="HD278" s="30"/>
      <c r="HE278" s="30"/>
      <c r="HF278" s="30"/>
      <c r="HG278" s="30"/>
      <c r="HH278" s="30"/>
      <c r="HI278" s="30"/>
      <c r="HJ278" s="30"/>
      <c r="HK278" s="30"/>
      <c r="HL278" s="30"/>
      <c r="HM278" s="30"/>
      <c r="HN278" s="30"/>
      <c r="HO278" s="30"/>
      <c r="HP278" s="30"/>
      <c r="HQ278" s="30"/>
      <c r="HR278" s="30"/>
      <c r="HS278" s="30"/>
      <c r="HT278" s="30"/>
      <c r="HU278" s="30"/>
      <c r="HV278" s="30"/>
      <c r="HW278" s="30"/>
      <c r="HX278" s="30"/>
      <c r="HY278" s="30"/>
      <c r="HZ278" s="30"/>
      <c r="IA278" s="30"/>
      <c r="IB278" s="30"/>
      <c r="IC278" s="30"/>
      <c r="ID278" s="30"/>
      <c r="IE278" s="30"/>
      <c r="IF278" s="30"/>
      <c r="IG278" s="30"/>
    </row>
    <row r="279" spans="1:241" s="36" customFormat="1" ht="25.5" x14ac:dyDescent="0.25">
      <c r="A279" s="32"/>
      <c r="B279" s="32" t="s">
        <v>468</v>
      </c>
      <c r="C279" s="32"/>
      <c r="D279" s="46" t="s">
        <v>230</v>
      </c>
      <c r="E279" s="34"/>
      <c r="F279" s="35"/>
      <c r="G279" s="35"/>
      <c r="H279" s="35"/>
      <c r="I279" s="35"/>
      <c r="J279" s="35"/>
      <c r="K279" s="35"/>
      <c r="L279" s="35"/>
      <c r="M279" s="33"/>
      <c r="N279" s="34">
        <v>6046000</v>
      </c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  <c r="CD279" s="30"/>
      <c r="CE279" s="30"/>
      <c r="CF279" s="30"/>
      <c r="CG279" s="30"/>
      <c r="CH279" s="30"/>
      <c r="CI279" s="30"/>
      <c r="CJ279" s="30"/>
      <c r="CK279" s="30"/>
      <c r="CL279" s="30"/>
      <c r="CM279" s="30"/>
      <c r="CN279" s="30"/>
      <c r="CO279" s="30"/>
      <c r="CP279" s="30"/>
      <c r="CQ279" s="30"/>
      <c r="CR279" s="30"/>
      <c r="CS279" s="30"/>
      <c r="CT279" s="30"/>
      <c r="CU279" s="30"/>
      <c r="CV279" s="30"/>
      <c r="CW279" s="30"/>
      <c r="CX279" s="30"/>
      <c r="CY279" s="30"/>
      <c r="CZ279" s="30"/>
      <c r="DA279" s="30"/>
      <c r="DB279" s="30"/>
      <c r="DC279" s="30"/>
      <c r="DD279" s="30"/>
      <c r="DE279" s="30"/>
      <c r="DF279" s="30"/>
      <c r="DG279" s="30"/>
      <c r="DH279" s="30"/>
      <c r="DI279" s="30"/>
      <c r="DJ279" s="30"/>
      <c r="DK279" s="30"/>
      <c r="DL279" s="30"/>
      <c r="DM279" s="30"/>
      <c r="DN279" s="30"/>
      <c r="DO279" s="30"/>
      <c r="DP279" s="30"/>
      <c r="DQ279" s="30"/>
      <c r="DR279" s="30"/>
      <c r="DS279" s="30"/>
      <c r="DT279" s="30"/>
      <c r="DU279" s="30"/>
      <c r="DV279" s="30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  <c r="EL279" s="30"/>
      <c r="EM279" s="30"/>
      <c r="EN279" s="30"/>
      <c r="EO279" s="30"/>
      <c r="EP279" s="30"/>
      <c r="EQ279" s="30"/>
      <c r="ER279" s="30"/>
      <c r="ES279" s="30"/>
      <c r="ET279" s="30"/>
      <c r="EU279" s="30"/>
      <c r="EV279" s="30"/>
      <c r="EW279" s="30"/>
      <c r="EX279" s="30"/>
      <c r="EY279" s="30"/>
      <c r="EZ279" s="30"/>
      <c r="FA279" s="30"/>
      <c r="FB279" s="30"/>
      <c r="FC279" s="30"/>
      <c r="FD279" s="30"/>
      <c r="FE279" s="30"/>
      <c r="FF279" s="30"/>
      <c r="FG279" s="30"/>
      <c r="FH279" s="30"/>
      <c r="FI279" s="30"/>
      <c r="FJ279" s="30"/>
      <c r="FK279" s="30"/>
      <c r="FL279" s="30"/>
      <c r="FM279" s="30"/>
      <c r="FN279" s="30"/>
      <c r="FO279" s="30"/>
      <c r="FP279" s="30"/>
      <c r="FQ279" s="30"/>
      <c r="FR279" s="30"/>
      <c r="FS279" s="30"/>
      <c r="FT279" s="30"/>
      <c r="FU279" s="30"/>
      <c r="FV279" s="30"/>
      <c r="FW279" s="30"/>
      <c r="FX279" s="30"/>
      <c r="FY279" s="30"/>
      <c r="FZ279" s="30"/>
      <c r="GA279" s="30"/>
      <c r="GB279" s="30"/>
      <c r="GC279" s="30"/>
      <c r="GD279" s="30"/>
      <c r="GE279" s="30"/>
      <c r="GF279" s="30"/>
      <c r="GG279" s="30"/>
      <c r="GH279" s="30"/>
      <c r="GI279" s="30"/>
      <c r="GJ279" s="30"/>
      <c r="GK279" s="30"/>
      <c r="GL279" s="30"/>
      <c r="GM279" s="30"/>
      <c r="GN279" s="30"/>
      <c r="GO279" s="30"/>
      <c r="GP279" s="30"/>
      <c r="GQ279" s="30"/>
      <c r="GR279" s="30"/>
      <c r="GS279" s="30"/>
      <c r="GT279" s="30"/>
      <c r="GU279" s="30"/>
      <c r="GV279" s="30"/>
      <c r="GW279" s="30"/>
      <c r="GX279" s="30"/>
      <c r="GY279" s="30"/>
      <c r="GZ279" s="30"/>
      <c r="HA279" s="30"/>
      <c r="HB279" s="30"/>
      <c r="HC279" s="30"/>
      <c r="HD279" s="30"/>
      <c r="HE279" s="30"/>
      <c r="HF279" s="30"/>
      <c r="HG279" s="30"/>
      <c r="HH279" s="30"/>
      <c r="HI279" s="30"/>
      <c r="HJ279" s="30"/>
      <c r="HK279" s="30"/>
      <c r="HL279" s="30"/>
      <c r="HM279" s="30"/>
      <c r="HN279" s="30"/>
      <c r="HO279" s="30"/>
      <c r="HP279" s="30"/>
      <c r="HQ279" s="30"/>
      <c r="HR279" s="30"/>
      <c r="HS279" s="30"/>
      <c r="HT279" s="30"/>
      <c r="HU279" s="30"/>
      <c r="HV279" s="30"/>
      <c r="HW279" s="30"/>
      <c r="HX279" s="30"/>
      <c r="HY279" s="30"/>
      <c r="HZ279" s="30"/>
      <c r="IA279" s="30"/>
      <c r="IB279" s="30"/>
      <c r="IC279" s="30"/>
      <c r="ID279" s="30"/>
      <c r="IE279" s="30"/>
      <c r="IF279" s="30"/>
      <c r="IG279" s="30"/>
    </row>
    <row r="280" spans="1:241" s="36" customFormat="1" ht="25.5" x14ac:dyDescent="0.25">
      <c r="A280" s="32"/>
      <c r="B280" s="32" t="s">
        <v>469</v>
      </c>
      <c r="C280" s="32" t="s">
        <v>193</v>
      </c>
      <c r="D280" s="46" t="s">
        <v>193</v>
      </c>
      <c r="E280" s="34"/>
      <c r="F280" s="35"/>
      <c r="G280" s="35"/>
      <c r="H280" s="35">
        <v>2712000</v>
      </c>
      <c r="I280" s="35">
        <v>2712000</v>
      </c>
      <c r="J280" s="35">
        <v>2712000</v>
      </c>
      <c r="K280" s="35">
        <v>2712000</v>
      </c>
      <c r="L280" s="35">
        <v>2712000</v>
      </c>
      <c r="M280" s="33" t="s">
        <v>463</v>
      </c>
      <c r="N280" s="34">
        <v>2712000</v>
      </c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30"/>
      <c r="CE280" s="30"/>
      <c r="CF280" s="30"/>
      <c r="CG280" s="30"/>
      <c r="CH280" s="30"/>
      <c r="CI280" s="30"/>
      <c r="CJ280" s="30"/>
      <c r="CK280" s="30"/>
      <c r="CL280" s="30"/>
      <c r="CM280" s="30"/>
      <c r="CN280" s="30"/>
      <c r="CO280" s="30"/>
      <c r="CP280" s="30"/>
      <c r="CQ280" s="30"/>
      <c r="CR280" s="30"/>
      <c r="CS280" s="30"/>
      <c r="CT280" s="30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30"/>
      <c r="DF280" s="30"/>
      <c r="DG280" s="30"/>
      <c r="DH280" s="30"/>
      <c r="DI280" s="30"/>
      <c r="DJ280" s="30"/>
      <c r="DK280" s="30"/>
      <c r="DL280" s="30"/>
      <c r="DM280" s="30"/>
      <c r="DN280" s="30"/>
      <c r="DO280" s="30"/>
      <c r="DP280" s="30"/>
      <c r="DQ280" s="30"/>
      <c r="DR280" s="30"/>
      <c r="DS280" s="30"/>
      <c r="DT280" s="30"/>
      <c r="DU280" s="30"/>
      <c r="DV280" s="30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  <c r="EL280" s="30"/>
      <c r="EM280" s="30"/>
      <c r="EN280" s="30"/>
      <c r="EO280" s="30"/>
      <c r="EP280" s="30"/>
      <c r="EQ280" s="30"/>
      <c r="ER280" s="30"/>
      <c r="ES280" s="30"/>
      <c r="ET280" s="30"/>
      <c r="EU280" s="30"/>
      <c r="EV280" s="30"/>
      <c r="EW280" s="30"/>
      <c r="EX280" s="30"/>
      <c r="EY280" s="30"/>
      <c r="EZ280" s="30"/>
      <c r="FA280" s="30"/>
      <c r="FB280" s="30"/>
      <c r="FC280" s="30"/>
      <c r="FD280" s="30"/>
      <c r="FE280" s="30"/>
      <c r="FF280" s="30"/>
      <c r="FG280" s="30"/>
      <c r="FH280" s="30"/>
      <c r="FI280" s="30"/>
      <c r="FJ280" s="30"/>
      <c r="FK280" s="30"/>
      <c r="FL280" s="30"/>
      <c r="FM280" s="30"/>
      <c r="FN280" s="30"/>
      <c r="FO280" s="30"/>
      <c r="FP280" s="30"/>
      <c r="FQ280" s="30"/>
      <c r="FR280" s="30"/>
      <c r="FS280" s="30"/>
      <c r="FT280" s="30"/>
      <c r="FU280" s="30"/>
      <c r="FV280" s="30"/>
      <c r="FW280" s="30"/>
      <c r="FX280" s="30"/>
      <c r="FY280" s="30"/>
      <c r="FZ280" s="30"/>
      <c r="GA280" s="30"/>
      <c r="GB280" s="30"/>
      <c r="GC280" s="30"/>
      <c r="GD280" s="30"/>
      <c r="GE280" s="30"/>
      <c r="GF280" s="30"/>
      <c r="GG280" s="30"/>
      <c r="GH280" s="30"/>
      <c r="GI280" s="30"/>
      <c r="GJ280" s="30"/>
      <c r="GK280" s="30"/>
      <c r="GL280" s="30"/>
      <c r="GM280" s="30"/>
      <c r="GN280" s="30"/>
      <c r="GO280" s="30"/>
      <c r="GP280" s="30"/>
      <c r="GQ280" s="30"/>
      <c r="GR280" s="30"/>
      <c r="GS280" s="30"/>
      <c r="GT280" s="30"/>
      <c r="GU280" s="30"/>
      <c r="GV280" s="30"/>
      <c r="GW280" s="30"/>
      <c r="GX280" s="30"/>
      <c r="GY280" s="30"/>
      <c r="GZ280" s="30"/>
      <c r="HA280" s="30"/>
      <c r="HB280" s="30"/>
      <c r="HC280" s="30"/>
      <c r="HD280" s="30"/>
      <c r="HE280" s="30"/>
      <c r="HF280" s="30"/>
      <c r="HG280" s="30"/>
      <c r="HH280" s="30"/>
      <c r="HI280" s="30"/>
      <c r="HJ280" s="30"/>
      <c r="HK280" s="30"/>
      <c r="HL280" s="30"/>
      <c r="HM280" s="30"/>
      <c r="HN280" s="30"/>
      <c r="HO280" s="30"/>
      <c r="HP280" s="30"/>
      <c r="HQ280" s="30"/>
      <c r="HR280" s="30"/>
      <c r="HS280" s="30"/>
      <c r="HT280" s="30"/>
      <c r="HU280" s="30"/>
      <c r="HV280" s="30"/>
      <c r="HW280" s="30"/>
      <c r="HX280" s="30"/>
      <c r="HY280" s="30"/>
      <c r="HZ280" s="30"/>
      <c r="IA280" s="30"/>
      <c r="IB280" s="30"/>
      <c r="IC280" s="30"/>
      <c r="ID280" s="30"/>
      <c r="IE280" s="30"/>
      <c r="IF280" s="30"/>
      <c r="IG280" s="30"/>
    </row>
    <row r="281" spans="1:241" s="36" customFormat="1" ht="15" customHeight="1" x14ac:dyDescent="0.25">
      <c r="A281" s="32"/>
      <c r="B281" s="32" t="s">
        <v>470</v>
      </c>
      <c r="C281" s="32" t="s">
        <v>193</v>
      </c>
      <c r="D281" s="46" t="s">
        <v>193</v>
      </c>
      <c r="E281" s="34"/>
      <c r="F281" s="35"/>
      <c r="G281" s="35"/>
      <c r="H281" s="35">
        <v>600000</v>
      </c>
      <c r="I281" s="35">
        <v>600000</v>
      </c>
      <c r="J281" s="35">
        <v>600000</v>
      </c>
      <c r="K281" s="35">
        <v>600000</v>
      </c>
      <c r="L281" s="35">
        <v>600000</v>
      </c>
      <c r="M281" s="33" t="s">
        <v>463</v>
      </c>
      <c r="N281" s="67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30"/>
      <c r="CE281" s="30"/>
      <c r="CF281" s="30"/>
      <c r="CG281" s="30"/>
      <c r="CH281" s="30"/>
      <c r="CI281" s="30"/>
      <c r="CJ281" s="30"/>
      <c r="CK281" s="30"/>
      <c r="CL281" s="30"/>
      <c r="CM281" s="30"/>
      <c r="CN281" s="30"/>
      <c r="CO281" s="30"/>
      <c r="CP281" s="30"/>
      <c r="CQ281" s="30"/>
      <c r="CR281" s="30"/>
      <c r="CS281" s="30"/>
      <c r="CT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  <c r="DF281" s="30"/>
      <c r="DG281" s="30"/>
      <c r="DH281" s="30"/>
      <c r="DI281" s="30"/>
      <c r="DJ281" s="30"/>
      <c r="DK281" s="30"/>
      <c r="DL281" s="30"/>
      <c r="DM281" s="30"/>
      <c r="DN281" s="30"/>
      <c r="DO281" s="30"/>
      <c r="DP281" s="30"/>
      <c r="DQ281" s="30"/>
      <c r="DR281" s="30"/>
      <c r="DS281" s="30"/>
      <c r="DT281" s="30"/>
      <c r="DU281" s="30"/>
      <c r="DV281" s="30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  <c r="EL281" s="30"/>
      <c r="EM281" s="30"/>
      <c r="EN281" s="30"/>
      <c r="EO281" s="30"/>
      <c r="EP281" s="30"/>
      <c r="EQ281" s="30"/>
      <c r="ER281" s="30"/>
      <c r="ES281" s="30"/>
      <c r="ET281" s="30"/>
      <c r="EU281" s="30"/>
      <c r="EV281" s="30"/>
      <c r="EW281" s="30"/>
      <c r="EX281" s="30"/>
      <c r="EY281" s="30"/>
      <c r="EZ281" s="30"/>
      <c r="FA281" s="30"/>
      <c r="FB281" s="30"/>
      <c r="FC281" s="30"/>
      <c r="FD281" s="30"/>
      <c r="FE281" s="30"/>
      <c r="FF281" s="30"/>
      <c r="FG281" s="30"/>
      <c r="FH281" s="30"/>
      <c r="FI281" s="30"/>
      <c r="FJ281" s="30"/>
      <c r="FK281" s="30"/>
      <c r="FL281" s="30"/>
      <c r="FM281" s="30"/>
      <c r="FN281" s="30"/>
      <c r="FO281" s="30"/>
      <c r="FP281" s="30"/>
      <c r="FQ281" s="30"/>
      <c r="FR281" s="30"/>
      <c r="FS281" s="30"/>
      <c r="FT281" s="30"/>
      <c r="FU281" s="30"/>
      <c r="FV281" s="30"/>
      <c r="FW281" s="30"/>
      <c r="FX281" s="30"/>
      <c r="FY281" s="30"/>
      <c r="FZ281" s="30"/>
      <c r="GA281" s="30"/>
      <c r="GB281" s="30"/>
      <c r="GC281" s="30"/>
      <c r="GD281" s="30"/>
      <c r="GE281" s="30"/>
      <c r="GF281" s="30"/>
      <c r="GG281" s="30"/>
      <c r="GH281" s="30"/>
      <c r="GI281" s="30"/>
      <c r="GJ281" s="30"/>
      <c r="GK281" s="30"/>
      <c r="GL281" s="30"/>
      <c r="GM281" s="30"/>
      <c r="GN281" s="30"/>
      <c r="GO281" s="30"/>
      <c r="GP281" s="30"/>
      <c r="GQ281" s="30"/>
      <c r="GR281" s="30"/>
      <c r="GS281" s="30"/>
      <c r="GT281" s="30"/>
      <c r="GU281" s="30"/>
      <c r="GV281" s="30"/>
      <c r="GW281" s="30"/>
      <c r="GX281" s="30"/>
      <c r="GY281" s="30"/>
      <c r="GZ281" s="30"/>
      <c r="HA281" s="30"/>
      <c r="HB281" s="30"/>
      <c r="HC281" s="30"/>
      <c r="HD281" s="30"/>
      <c r="HE281" s="30"/>
      <c r="HF281" s="30"/>
      <c r="HG281" s="30"/>
      <c r="HH281" s="30"/>
      <c r="HI281" s="30"/>
      <c r="HJ281" s="30"/>
      <c r="HK281" s="30"/>
      <c r="HL281" s="30"/>
      <c r="HM281" s="30"/>
      <c r="HN281" s="30"/>
      <c r="HO281" s="30"/>
      <c r="HP281" s="30"/>
      <c r="HQ281" s="30"/>
      <c r="HR281" s="30"/>
      <c r="HS281" s="30"/>
      <c r="HT281" s="30"/>
      <c r="HU281" s="30"/>
      <c r="HV281" s="30"/>
      <c r="HW281" s="30"/>
      <c r="HX281" s="30"/>
      <c r="HY281" s="30"/>
      <c r="HZ281" s="30"/>
      <c r="IA281" s="30"/>
      <c r="IB281" s="30"/>
      <c r="IC281" s="30"/>
      <c r="ID281" s="30"/>
      <c r="IE281" s="30"/>
      <c r="IF281" s="30"/>
      <c r="IG281" s="30"/>
    </row>
    <row r="282" spans="1:241" s="36" customFormat="1" x14ac:dyDescent="0.25">
      <c r="A282" s="32"/>
      <c r="B282" s="32" t="s">
        <v>471</v>
      </c>
      <c r="C282" s="32" t="s">
        <v>193</v>
      </c>
      <c r="D282" s="46" t="s">
        <v>193</v>
      </c>
      <c r="E282" s="34"/>
      <c r="F282" s="35"/>
      <c r="G282" s="35"/>
      <c r="H282" s="35">
        <v>5000000</v>
      </c>
      <c r="I282" s="35">
        <v>5200000</v>
      </c>
      <c r="J282" s="35">
        <v>5200000</v>
      </c>
      <c r="K282" s="35">
        <v>5000000</v>
      </c>
      <c r="L282" s="35">
        <v>5000000</v>
      </c>
      <c r="M282" s="33" t="s">
        <v>463</v>
      </c>
      <c r="N282" s="34">
        <v>5000000</v>
      </c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  <c r="CC282" s="30"/>
      <c r="CD282" s="30"/>
      <c r="CE282" s="30"/>
      <c r="CF282" s="30"/>
      <c r="CG282" s="30"/>
      <c r="CH282" s="30"/>
      <c r="CI282" s="30"/>
      <c r="CJ282" s="30"/>
      <c r="CK282" s="30"/>
      <c r="CL282" s="30"/>
      <c r="CM282" s="30"/>
      <c r="CN282" s="30"/>
      <c r="CO282" s="30"/>
      <c r="CP282" s="30"/>
      <c r="CQ282" s="30"/>
      <c r="CR282" s="30"/>
      <c r="CS282" s="30"/>
      <c r="CT282" s="30"/>
      <c r="CU282" s="30"/>
      <c r="CV282" s="30"/>
      <c r="CW282" s="30"/>
      <c r="CX282" s="30"/>
      <c r="CY282" s="30"/>
      <c r="CZ282" s="30"/>
      <c r="DA282" s="30"/>
      <c r="DB282" s="30"/>
      <c r="DC282" s="30"/>
      <c r="DD282" s="30"/>
      <c r="DE282" s="30"/>
      <c r="DF282" s="30"/>
      <c r="DG282" s="30"/>
      <c r="DH282" s="30"/>
      <c r="DI282" s="30"/>
      <c r="DJ282" s="30"/>
      <c r="DK282" s="30"/>
      <c r="DL282" s="30"/>
      <c r="DM282" s="30"/>
      <c r="DN282" s="30"/>
      <c r="DO282" s="30"/>
      <c r="DP282" s="30"/>
      <c r="DQ282" s="30"/>
      <c r="DR282" s="30"/>
      <c r="DS282" s="30"/>
      <c r="DT282" s="30"/>
      <c r="DU282" s="30"/>
      <c r="DV282" s="30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  <c r="EL282" s="30"/>
      <c r="EM282" s="30"/>
      <c r="EN282" s="30"/>
      <c r="EO282" s="30"/>
      <c r="EP282" s="30"/>
      <c r="EQ282" s="30"/>
      <c r="ER282" s="30"/>
      <c r="ES282" s="30"/>
      <c r="ET282" s="30"/>
      <c r="EU282" s="30"/>
      <c r="EV282" s="30"/>
      <c r="EW282" s="30"/>
      <c r="EX282" s="30"/>
      <c r="EY282" s="30"/>
      <c r="EZ282" s="30"/>
      <c r="FA282" s="30"/>
      <c r="FB282" s="30"/>
      <c r="FC282" s="30"/>
      <c r="FD282" s="30"/>
      <c r="FE282" s="30"/>
      <c r="FF282" s="30"/>
      <c r="FG282" s="30"/>
      <c r="FH282" s="30"/>
      <c r="FI282" s="30"/>
      <c r="FJ282" s="30"/>
      <c r="FK282" s="30"/>
      <c r="FL282" s="30"/>
      <c r="FM282" s="30"/>
      <c r="FN282" s="30"/>
      <c r="FO282" s="30"/>
      <c r="FP282" s="30"/>
      <c r="FQ282" s="30"/>
      <c r="FR282" s="30"/>
      <c r="FS282" s="30"/>
      <c r="FT282" s="30"/>
      <c r="FU282" s="30"/>
      <c r="FV282" s="30"/>
      <c r="FW282" s="30"/>
      <c r="FX282" s="30"/>
      <c r="FY282" s="30"/>
      <c r="FZ282" s="30"/>
      <c r="GA282" s="30"/>
      <c r="GB282" s="30"/>
      <c r="GC282" s="30"/>
      <c r="GD282" s="30"/>
      <c r="GE282" s="30"/>
      <c r="GF282" s="30"/>
      <c r="GG282" s="30"/>
      <c r="GH282" s="30"/>
      <c r="GI282" s="30"/>
      <c r="GJ282" s="30"/>
      <c r="GK282" s="30"/>
      <c r="GL282" s="30"/>
      <c r="GM282" s="30"/>
      <c r="GN282" s="30"/>
      <c r="GO282" s="30"/>
      <c r="GP282" s="30"/>
      <c r="GQ282" s="30"/>
      <c r="GR282" s="30"/>
      <c r="GS282" s="30"/>
      <c r="GT282" s="30"/>
      <c r="GU282" s="30"/>
      <c r="GV282" s="30"/>
      <c r="GW282" s="30"/>
      <c r="GX282" s="30"/>
      <c r="GY282" s="30"/>
      <c r="GZ282" s="30"/>
      <c r="HA282" s="30"/>
      <c r="HB282" s="30"/>
      <c r="HC282" s="30"/>
      <c r="HD282" s="30"/>
      <c r="HE282" s="30"/>
      <c r="HF282" s="30"/>
      <c r="HG282" s="30"/>
      <c r="HH282" s="30"/>
      <c r="HI282" s="30"/>
      <c r="HJ282" s="30"/>
      <c r="HK282" s="30"/>
      <c r="HL282" s="30"/>
      <c r="HM282" s="30"/>
      <c r="HN282" s="30"/>
      <c r="HO282" s="30"/>
      <c r="HP282" s="30"/>
      <c r="HQ282" s="30"/>
      <c r="HR282" s="30"/>
      <c r="HS282" s="30"/>
      <c r="HT282" s="30"/>
      <c r="HU282" s="30"/>
      <c r="HV282" s="30"/>
      <c r="HW282" s="30"/>
      <c r="HX282" s="30"/>
      <c r="HY282" s="30"/>
      <c r="HZ282" s="30"/>
      <c r="IA282" s="30"/>
      <c r="IB282" s="30"/>
      <c r="IC282" s="30"/>
      <c r="ID282" s="30"/>
      <c r="IE282" s="30"/>
      <c r="IF282" s="30"/>
      <c r="IG282" s="30"/>
    </row>
    <row r="283" spans="1:241" s="36" customFormat="1" x14ac:dyDescent="0.25">
      <c r="A283" s="32"/>
      <c r="B283" s="32" t="s">
        <v>472</v>
      </c>
      <c r="C283" s="32" t="s">
        <v>193</v>
      </c>
      <c r="D283" s="46" t="s">
        <v>193</v>
      </c>
      <c r="E283" s="34"/>
      <c r="F283" s="35"/>
      <c r="G283" s="35"/>
      <c r="H283" s="35">
        <v>400000</v>
      </c>
      <c r="I283" s="35">
        <v>400000</v>
      </c>
      <c r="J283" s="35">
        <v>400000</v>
      </c>
      <c r="K283" s="35">
        <v>400000</v>
      </c>
      <c r="L283" s="35">
        <v>400000</v>
      </c>
      <c r="M283" s="33" t="s">
        <v>463</v>
      </c>
      <c r="N283" s="34">
        <v>400000</v>
      </c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  <c r="CD283" s="30"/>
      <c r="CE283" s="30"/>
      <c r="CF283" s="30"/>
      <c r="CG283" s="30"/>
      <c r="CH283" s="30"/>
      <c r="CI283" s="30"/>
      <c r="CJ283" s="30"/>
      <c r="CK283" s="30"/>
      <c r="CL283" s="30"/>
      <c r="CM283" s="30"/>
      <c r="CN283" s="30"/>
      <c r="CO283" s="30"/>
      <c r="CP283" s="30"/>
      <c r="CQ283" s="30"/>
      <c r="CR283" s="30"/>
      <c r="CS283" s="30"/>
      <c r="CT283" s="30"/>
      <c r="CU283" s="30"/>
      <c r="CV283" s="30"/>
      <c r="CW283" s="30"/>
      <c r="CX283" s="30"/>
      <c r="CY283" s="30"/>
      <c r="CZ283" s="30"/>
      <c r="DA283" s="30"/>
      <c r="DB283" s="30"/>
      <c r="DC283" s="30"/>
      <c r="DD283" s="30"/>
      <c r="DE283" s="30"/>
      <c r="DF283" s="30"/>
      <c r="DG283" s="30"/>
      <c r="DH283" s="30"/>
      <c r="DI283" s="30"/>
      <c r="DJ283" s="30"/>
      <c r="DK283" s="30"/>
      <c r="DL283" s="30"/>
      <c r="DM283" s="30"/>
      <c r="DN283" s="30"/>
      <c r="DO283" s="30"/>
      <c r="DP283" s="30"/>
      <c r="DQ283" s="30"/>
      <c r="DR283" s="30"/>
      <c r="DS283" s="30"/>
      <c r="DT283" s="30"/>
      <c r="DU283" s="30"/>
      <c r="DV283" s="30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  <c r="EL283" s="30"/>
      <c r="EM283" s="30"/>
      <c r="EN283" s="30"/>
      <c r="EO283" s="30"/>
      <c r="EP283" s="30"/>
      <c r="EQ283" s="30"/>
      <c r="ER283" s="30"/>
      <c r="ES283" s="30"/>
      <c r="ET283" s="30"/>
      <c r="EU283" s="30"/>
      <c r="EV283" s="30"/>
      <c r="EW283" s="30"/>
      <c r="EX283" s="30"/>
      <c r="EY283" s="30"/>
      <c r="EZ283" s="30"/>
      <c r="FA283" s="30"/>
      <c r="FB283" s="30"/>
      <c r="FC283" s="30"/>
      <c r="FD283" s="30"/>
      <c r="FE283" s="30"/>
      <c r="FF283" s="30"/>
      <c r="FG283" s="30"/>
      <c r="FH283" s="30"/>
      <c r="FI283" s="30"/>
      <c r="FJ283" s="30"/>
      <c r="FK283" s="30"/>
      <c r="FL283" s="30"/>
      <c r="FM283" s="30"/>
      <c r="FN283" s="30"/>
      <c r="FO283" s="30"/>
      <c r="FP283" s="30"/>
      <c r="FQ283" s="30"/>
      <c r="FR283" s="30"/>
      <c r="FS283" s="30"/>
      <c r="FT283" s="30"/>
      <c r="FU283" s="30"/>
      <c r="FV283" s="30"/>
      <c r="FW283" s="30"/>
      <c r="FX283" s="30"/>
      <c r="FY283" s="30"/>
      <c r="FZ283" s="30"/>
      <c r="GA283" s="30"/>
      <c r="GB283" s="30"/>
      <c r="GC283" s="30"/>
      <c r="GD283" s="30"/>
      <c r="GE283" s="30"/>
      <c r="GF283" s="30"/>
      <c r="GG283" s="30"/>
      <c r="GH283" s="30"/>
      <c r="GI283" s="30"/>
      <c r="GJ283" s="30"/>
      <c r="GK283" s="30"/>
      <c r="GL283" s="30"/>
      <c r="GM283" s="30"/>
      <c r="GN283" s="30"/>
      <c r="GO283" s="30"/>
      <c r="GP283" s="30"/>
      <c r="GQ283" s="30"/>
      <c r="GR283" s="30"/>
      <c r="GS283" s="30"/>
      <c r="GT283" s="30"/>
      <c r="GU283" s="30"/>
      <c r="GV283" s="30"/>
      <c r="GW283" s="30"/>
      <c r="GX283" s="30"/>
      <c r="GY283" s="30"/>
      <c r="GZ283" s="30"/>
      <c r="HA283" s="30"/>
      <c r="HB283" s="30"/>
      <c r="HC283" s="30"/>
      <c r="HD283" s="30"/>
      <c r="HE283" s="30"/>
      <c r="HF283" s="30"/>
      <c r="HG283" s="30"/>
      <c r="HH283" s="30"/>
      <c r="HI283" s="30"/>
      <c r="HJ283" s="30"/>
      <c r="HK283" s="30"/>
      <c r="HL283" s="30"/>
      <c r="HM283" s="30"/>
      <c r="HN283" s="30"/>
      <c r="HO283" s="30"/>
      <c r="HP283" s="30"/>
      <c r="HQ283" s="30"/>
      <c r="HR283" s="30"/>
      <c r="HS283" s="30"/>
      <c r="HT283" s="30"/>
      <c r="HU283" s="30"/>
      <c r="HV283" s="30"/>
      <c r="HW283" s="30"/>
      <c r="HX283" s="30"/>
      <c r="HY283" s="30"/>
      <c r="HZ283" s="30"/>
      <c r="IA283" s="30"/>
      <c r="IB283" s="30"/>
      <c r="IC283" s="30"/>
      <c r="ID283" s="30"/>
      <c r="IE283" s="30"/>
      <c r="IF283" s="30"/>
      <c r="IG283" s="30"/>
    </row>
    <row r="284" spans="1:241" s="36" customFormat="1" x14ac:dyDescent="0.25">
      <c r="A284" s="32"/>
      <c r="B284" s="32" t="s">
        <v>473</v>
      </c>
      <c r="C284" s="32" t="s">
        <v>193</v>
      </c>
      <c r="D284" s="46" t="s">
        <v>193</v>
      </c>
      <c r="E284" s="34"/>
      <c r="F284" s="35"/>
      <c r="G284" s="35"/>
      <c r="H284" s="35">
        <v>2500000</v>
      </c>
      <c r="I284" s="35">
        <v>2500000</v>
      </c>
      <c r="J284" s="35">
        <v>2500000</v>
      </c>
      <c r="K284" s="35">
        <v>2500000</v>
      </c>
      <c r="L284" s="35">
        <v>2500000</v>
      </c>
      <c r="M284" s="33" t="s">
        <v>463</v>
      </c>
      <c r="N284" s="34">
        <v>2500000</v>
      </c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  <c r="CD284" s="30"/>
      <c r="CE284" s="30"/>
      <c r="CF284" s="30"/>
      <c r="CG284" s="30"/>
      <c r="CH284" s="30"/>
      <c r="CI284" s="30"/>
      <c r="CJ284" s="30"/>
      <c r="CK284" s="30"/>
      <c r="CL284" s="30"/>
      <c r="CM284" s="30"/>
      <c r="CN284" s="30"/>
      <c r="CO284" s="30"/>
      <c r="CP284" s="30"/>
      <c r="CQ284" s="30"/>
      <c r="CR284" s="30"/>
      <c r="CS284" s="30"/>
      <c r="CT284" s="30"/>
      <c r="CU284" s="30"/>
      <c r="CV284" s="30"/>
      <c r="CW284" s="30"/>
      <c r="CX284" s="30"/>
      <c r="CY284" s="30"/>
      <c r="CZ284" s="30"/>
      <c r="DA284" s="30"/>
      <c r="DB284" s="30"/>
      <c r="DC284" s="30"/>
      <c r="DD284" s="30"/>
      <c r="DE284" s="30"/>
      <c r="DF284" s="30"/>
      <c r="DG284" s="30"/>
      <c r="DH284" s="30"/>
      <c r="DI284" s="30"/>
      <c r="DJ284" s="30"/>
      <c r="DK284" s="30"/>
      <c r="DL284" s="30"/>
      <c r="DM284" s="30"/>
      <c r="DN284" s="30"/>
      <c r="DO284" s="30"/>
      <c r="DP284" s="30"/>
      <c r="DQ284" s="30"/>
      <c r="DR284" s="30"/>
      <c r="DS284" s="30"/>
      <c r="DT284" s="30"/>
      <c r="DU284" s="30"/>
      <c r="DV284" s="30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  <c r="EL284" s="30"/>
      <c r="EM284" s="30"/>
      <c r="EN284" s="30"/>
      <c r="EO284" s="30"/>
      <c r="EP284" s="30"/>
      <c r="EQ284" s="30"/>
      <c r="ER284" s="30"/>
      <c r="ES284" s="30"/>
      <c r="ET284" s="30"/>
      <c r="EU284" s="30"/>
      <c r="EV284" s="30"/>
      <c r="EW284" s="30"/>
      <c r="EX284" s="30"/>
      <c r="EY284" s="30"/>
      <c r="EZ284" s="30"/>
      <c r="FA284" s="30"/>
      <c r="FB284" s="30"/>
      <c r="FC284" s="30"/>
      <c r="FD284" s="30"/>
      <c r="FE284" s="30"/>
      <c r="FF284" s="30"/>
      <c r="FG284" s="30"/>
      <c r="FH284" s="30"/>
      <c r="FI284" s="30"/>
      <c r="FJ284" s="30"/>
      <c r="FK284" s="30"/>
      <c r="FL284" s="30"/>
      <c r="FM284" s="30"/>
      <c r="FN284" s="30"/>
      <c r="FO284" s="30"/>
      <c r="FP284" s="30"/>
      <c r="FQ284" s="30"/>
      <c r="FR284" s="30"/>
      <c r="FS284" s="30"/>
      <c r="FT284" s="30"/>
      <c r="FU284" s="30"/>
      <c r="FV284" s="30"/>
      <c r="FW284" s="30"/>
      <c r="FX284" s="30"/>
      <c r="FY284" s="30"/>
      <c r="FZ284" s="30"/>
      <c r="GA284" s="30"/>
      <c r="GB284" s="30"/>
      <c r="GC284" s="30"/>
      <c r="GD284" s="30"/>
      <c r="GE284" s="30"/>
      <c r="GF284" s="30"/>
      <c r="GG284" s="30"/>
      <c r="GH284" s="30"/>
      <c r="GI284" s="30"/>
      <c r="GJ284" s="30"/>
      <c r="GK284" s="30"/>
      <c r="GL284" s="30"/>
      <c r="GM284" s="30"/>
      <c r="GN284" s="30"/>
      <c r="GO284" s="30"/>
      <c r="GP284" s="30"/>
      <c r="GQ284" s="30"/>
      <c r="GR284" s="30"/>
      <c r="GS284" s="30"/>
      <c r="GT284" s="30"/>
      <c r="GU284" s="30"/>
      <c r="GV284" s="30"/>
      <c r="GW284" s="30"/>
      <c r="GX284" s="30"/>
      <c r="GY284" s="30"/>
      <c r="GZ284" s="30"/>
      <c r="HA284" s="30"/>
      <c r="HB284" s="30"/>
      <c r="HC284" s="30"/>
      <c r="HD284" s="30"/>
      <c r="HE284" s="30"/>
      <c r="HF284" s="30"/>
      <c r="HG284" s="30"/>
      <c r="HH284" s="30"/>
      <c r="HI284" s="30"/>
      <c r="HJ284" s="30"/>
      <c r="HK284" s="30"/>
      <c r="HL284" s="30"/>
      <c r="HM284" s="30"/>
      <c r="HN284" s="30"/>
      <c r="HO284" s="30"/>
      <c r="HP284" s="30"/>
      <c r="HQ284" s="30"/>
      <c r="HR284" s="30"/>
      <c r="HS284" s="30"/>
      <c r="HT284" s="30"/>
      <c r="HU284" s="30"/>
      <c r="HV284" s="30"/>
      <c r="HW284" s="30"/>
      <c r="HX284" s="30"/>
      <c r="HY284" s="30"/>
      <c r="HZ284" s="30"/>
      <c r="IA284" s="30"/>
      <c r="IB284" s="30"/>
      <c r="IC284" s="30"/>
      <c r="ID284" s="30"/>
      <c r="IE284" s="30"/>
      <c r="IF284" s="30"/>
      <c r="IG284" s="30"/>
    </row>
    <row r="285" spans="1:241" s="36" customFormat="1" x14ac:dyDescent="0.25">
      <c r="A285" s="32"/>
      <c r="B285" s="32" t="s">
        <v>474</v>
      </c>
      <c r="C285" s="32" t="s">
        <v>205</v>
      </c>
      <c r="D285" s="46" t="s">
        <v>205</v>
      </c>
      <c r="E285" s="34"/>
      <c r="F285" s="35"/>
      <c r="G285" s="35"/>
      <c r="H285" s="35">
        <v>600000</v>
      </c>
      <c r="I285" s="35">
        <v>600000</v>
      </c>
      <c r="J285" s="35">
        <v>600000</v>
      </c>
      <c r="K285" s="35">
        <v>600000</v>
      </c>
      <c r="L285" s="35">
        <v>600000</v>
      </c>
      <c r="M285" s="33" t="s">
        <v>463</v>
      </c>
      <c r="N285" s="67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  <c r="CD285" s="30"/>
      <c r="CE285" s="30"/>
      <c r="CF285" s="30"/>
      <c r="CG285" s="30"/>
      <c r="CH285" s="30"/>
      <c r="CI285" s="30"/>
      <c r="CJ285" s="30"/>
      <c r="CK285" s="30"/>
      <c r="CL285" s="30"/>
      <c r="CM285" s="30"/>
      <c r="CN285" s="30"/>
      <c r="CO285" s="30"/>
      <c r="CP285" s="30"/>
      <c r="CQ285" s="30"/>
      <c r="CR285" s="30"/>
      <c r="CS285" s="30"/>
      <c r="CT285" s="30"/>
      <c r="CU285" s="30"/>
      <c r="CV285" s="30"/>
      <c r="CW285" s="30"/>
      <c r="CX285" s="30"/>
      <c r="CY285" s="30"/>
      <c r="CZ285" s="30"/>
      <c r="DA285" s="30"/>
      <c r="DB285" s="30"/>
      <c r="DC285" s="30"/>
      <c r="DD285" s="30"/>
      <c r="DE285" s="30"/>
      <c r="DF285" s="30"/>
      <c r="DG285" s="30"/>
      <c r="DH285" s="30"/>
      <c r="DI285" s="30"/>
      <c r="DJ285" s="30"/>
      <c r="DK285" s="30"/>
      <c r="DL285" s="30"/>
      <c r="DM285" s="30"/>
      <c r="DN285" s="30"/>
      <c r="DO285" s="30"/>
      <c r="DP285" s="30"/>
      <c r="DQ285" s="30"/>
      <c r="DR285" s="30"/>
      <c r="DS285" s="30"/>
      <c r="DT285" s="30"/>
      <c r="DU285" s="30"/>
      <c r="DV285" s="30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  <c r="EL285" s="30"/>
      <c r="EM285" s="30"/>
      <c r="EN285" s="30"/>
      <c r="EO285" s="30"/>
      <c r="EP285" s="30"/>
      <c r="EQ285" s="30"/>
      <c r="ER285" s="30"/>
      <c r="ES285" s="30"/>
      <c r="ET285" s="30"/>
      <c r="EU285" s="30"/>
      <c r="EV285" s="30"/>
      <c r="EW285" s="30"/>
      <c r="EX285" s="30"/>
      <c r="EY285" s="30"/>
      <c r="EZ285" s="30"/>
      <c r="FA285" s="30"/>
      <c r="FB285" s="30"/>
      <c r="FC285" s="30"/>
      <c r="FD285" s="30"/>
      <c r="FE285" s="30"/>
      <c r="FF285" s="30"/>
      <c r="FG285" s="30"/>
      <c r="FH285" s="30"/>
      <c r="FI285" s="30"/>
      <c r="FJ285" s="30"/>
      <c r="FK285" s="30"/>
      <c r="FL285" s="30"/>
      <c r="FM285" s="30"/>
      <c r="FN285" s="30"/>
      <c r="FO285" s="30"/>
      <c r="FP285" s="30"/>
      <c r="FQ285" s="30"/>
      <c r="FR285" s="30"/>
      <c r="FS285" s="30"/>
      <c r="FT285" s="30"/>
      <c r="FU285" s="30"/>
      <c r="FV285" s="30"/>
      <c r="FW285" s="30"/>
      <c r="FX285" s="30"/>
      <c r="FY285" s="30"/>
      <c r="FZ285" s="30"/>
      <c r="GA285" s="30"/>
      <c r="GB285" s="30"/>
      <c r="GC285" s="30"/>
      <c r="GD285" s="30"/>
      <c r="GE285" s="30"/>
      <c r="GF285" s="30"/>
      <c r="GG285" s="30"/>
      <c r="GH285" s="30"/>
      <c r="GI285" s="30"/>
      <c r="GJ285" s="30"/>
      <c r="GK285" s="30"/>
      <c r="GL285" s="30"/>
      <c r="GM285" s="30"/>
      <c r="GN285" s="30"/>
      <c r="GO285" s="30"/>
      <c r="GP285" s="30"/>
      <c r="GQ285" s="30"/>
      <c r="GR285" s="30"/>
      <c r="GS285" s="30"/>
      <c r="GT285" s="30"/>
      <c r="GU285" s="30"/>
      <c r="GV285" s="30"/>
      <c r="GW285" s="30"/>
      <c r="GX285" s="30"/>
      <c r="GY285" s="30"/>
      <c r="GZ285" s="30"/>
      <c r="HA285" s="30"/>
      <c r="HB285" s="30"/>
      <c r="HC285" s="30"/>
      <c r="HD285" s="30"/>
      <c r="HE285" s="30"/>
      <c r="HF285" s="30"/>
      <c r="HG285" s="30"/>
      <c r="HH285" s="30"/>
      <c r="HI285" s="30"/>
      <c r="HJ285" s="30"/>
      <c r="HK285" s="30"/>
      <c r="HL285" s="30"/>
      <c r="HM285" s="30"/>
      <c r="HN285" s="30"/>
      <c r="HO285" s="30"/>
      <c r="HP285" s="30"/>
      <c r="HQ285" s="30"/>
      <c r="HR285" s="30"/>
      <c r="HS285" s="30"/>
      <c r="HT285" s="30"/>
      <c r="HU285" s="30"/>
      <c r="HV285" s="30"/>
      <c r="HW285" s="30"/>
      <c r="HX285" s="30"/>
      <c r="HY285" s="30"/>
      <c r="HZ285" s="30"/>
      <c r="IA285" s="30"/>
      <c r="IB285" s="30"/>
      <c r="IC285" s="30"/>
      <c r="ID285" s="30"/>
      <c r="IE285" s="30"/>
      <c r="IF285" s="30"/>
      <c r="IG285" s="30"/>
    </row>
    <row r="286" spans="1:241" s="36" customFormat="1" ht="25.5" x14ac:dyDescent="0.25">
      <c r="A286" s="32"/>
      <c r="B286" s="32" t="s">
        <v>475</v>
      </c>
      <c r="C286" s="32" t="s">
        <v>205</v>
      </c>
      <c r="D286" s="46" t="s">
        <v>205</v>
      </c>
      <c r="E286" s="34"/>
      <c r="F286" s="35"/>
      <c r="G286" s="35"/>
      <c r="H286" s="35">
        <v>3300000</v>
      </c>
      <c r="I286" s="35">
        <v>3400000</v>
      </c>
      <c r="J286" s="35">
        <v>3400000</v>
      </c>
      <c r="K286" s="35">
        <f>9.5*2000000</f>
        <v>19000000</v>
      </c>
      <c r="L286" s="35">
        <v>19000000</v>
      </c>
      <c r="M286" s="33" t="s">
        <v>430</v>
      </c>
      <c r="N286" s="67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30"/>
      <c r="CE286" s="30"/>
      <c r="CF286" s="30"/>
      <c r="CG286" s="30"/>
      <c r="CH286" s="30"/>
      <c r="CI286" s="30"/>
      <c r="CJ286" s="30"/>
      <c r="CK286" s="30"/>
      <c r="CL286" s="30"/>
      <c r="CM286" s="30"/>
      <c r="CN286" s="30"/>
      <c r="CO286" s="30"/>
      <c r="CP286" s="30"/>
      <c r="CQ286" s="30"/>
      <c r="CR286" s="30"/>
      <c r="CS286" s="30"/>
      <c r="CT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  <c r="DF286" s="30"/>
      <c r="DG286" s="30"/>
      <c r="DH286" s="30"/>
      <c r="DI286" s="30"/>
      <c r="DJ286" s="30"/>
      <c r="DK286" s="30"/>
      <c r="DL286" s="30"/>
      <c r="DM286" s="30"/>
      <c r="DN286" s="30"/>
      <c r="DO286" s="30"/>
      <c r="DP286" s="30"/>
      <c r="DQ286" s="30"/>
      <c r="DR286" s="30"/>
      <c r="DS286" s="30"/>
      <c r="DT286" s="30"/>
      <c r="DU286" s="30"/>
      <c r="DV286" s="30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  <c r="EL286" s="30"/>
      <c r="EM286" s="30"/>
      <c r="EN286" s="30"/>
      <c r="EO286" s="30"/>
      <c r="EP286" s="30"/>
      <c r="EQ286" s="30"/>
      <c r="ER286" s="30"/>
      <c r="ES286" s="30"/>
      <c r="ET286" s="30"/>
      <c r="EU286" s="30"/>
      <c r="EV286" s="30"/>
      <c r="EW286" s="30"/>
      <c r="EX286" s="30"/>
      <c r="EY286" s="30"/>
      <c r="EZ286" s="30"/>
      <c r="FA286" s="30"/>
      <c r="FB286" s="30"/>
      <c r="FC286" s="30"/>
      <c r="FD286" s="30"/>
      <c r="FE286" s="30"/>
      <c r="FF286" s="30"/>
      <c r="FG286" s="30"/>
      <c r="FH286" s="30"/>
      <c r="FI286" s="30"/>
      <c r="FJ286" s="30"/>
      <c r="FK286" s="30"/>
      <c r="FL286" s="30"/>
      <c r="FM286" s="30"/>
      <c r="FN286" s="30"/>
      <c r="FO286" s="30"/>
      <c r="FP286" s="30"/>
      <c r="FQ286" s="30"/>
      <c r="FR286" s="30"/>
      <c r="FS286" s="30"/>
      <c r="FT286" s="30"/>
      <c r="FU286" s="30"/>
      <c r="FV286" s="30"/>
      <c r="FW286" s="30"/>
      <c r="FX286" s="30"/>
      <c r="FY286" s="30"/>
      <c r="FZ286" s="30"/>
      <c r="GA286" s="30"/>
      <c r="GB286" s="30"/>
      <c r="GC286" s="30"/>
      <c r="GD286" s="30"/>
      <c r="GE286" s="30"/>
      <c r="GF286" s="30"/>
      <c r="GG286" s="30"/>
      <c r="GH286" s="30"/>
      <c r="GI286" s="30"/>
      <c r="GJ286" s="30"/>
      <c r="GK286" s="30"/>
      <c r="GL286" s="30"/>
      <c r="GM286" s="30"/>
      <c r="GN286" s="30"/>
      <c r="GO286" s="30"/>
      <c r="GP286" s="30"/>
      <c r="GQ286" s="30"/>
      <c r="GR286" s="30"/>
      <c r="GS286" s="30"/>
      <c r="GT286" s="30"/>
      <c r="GU286" s="30"/>
      <c r="GV286" s="30"/>
      <c r="GW286" s="30"/>
      <c r="GX286" s="30"/>
      <c r="GY286" s="30"/>
      <c r="GZ286" s="30"/>
      <c r="HA286" s="30"/>
      <c r="HB286" s="30"/>
      <c r="HC286" s="30"/>
      <c r="HD286" s="30"/>
      <c r="HE286" s="30"/>
      <c r="HF286" s="30"/>
      <c r="HG286" s="30"/>
      <c r="HH286" s="30"/>
      <c r="HI286" s="30"/>
      <c r="HJ286" s="30"/>
      <c r="HK286" s="30"/>
      <c r="HL286" s="30"/>
      <c r="HM286" s="30"/>
      <c r="HN286" s="30"/>
      <c r="HO286" s="30"/>
      <c r="HP286" s="30"/>
      <c r="HQ286" s="30"/>
      <c r="HR286" s="30"/>
      <c r="HS286" s="30"/>
      <c r="HT286" s="30"/>
      <c r="HU286" s="30"/>
      <c r="HV286" s="30"/>
      <c r="HW286" s="30"/>
      <c r="HX286" s="30"/>
      <c r="HY286" s="30"/>
      <c r="HZ286" s="30"/>
      <c r="IA286" s="30"/>
      <c r="IB286" s="30"/>
      <c r="IC286" s="30"/>
      <c r="ID286" s="30"/>
      <c r="IE286" s="30"/>
      <c r="IF286" s="30"/>
      <c r="IG286" s="30"/>
    </row>
    <row r="287" spans="1:241" s="36" customFormat="1" x14ac:dyDescent="0.25">
      <c r="A287" s="32"/>
      <c r="B287" s="32" t="s">
        <v>476</v>
      </c>
      <c r="C287" s="32" t="s">
        <v>195</v>
      </c>
      <c r="D287" s="46" t="s">
        <v>195</v>
      </c>
      <c r="E287" s="34"/>
      <c r="F287" s="35"/>
      <c r="G287" s="35"/>
      <c r="H287" s="35">
        <v>600000</v>
      </c>
      <c r="I287" s="35">
        <v>600000</v>
      </c>
      <c r="J287" s="35">
        <v>600000</v>
      </c>
      <c r="K287" s="35">
        <v>600000</v>
      </c>
      <c r="L287" s="35">
        <v>600000</v>
      </c>
      <c r="M287" s="33" t="s">
        <v>463</v>
      </c>
      <c r="N287" s="67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0"/>
      <c r="CR287" s="30"/>
      <c r="CS287" s="30"/>
      <c r="CT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  <c r="DF287" s="30"/>
      <c r="DG287" s="30"/>
      <c r="DH287" s="30"/>
      <c r="DI287" s="30"/>
      <c r="DJ287" s="30"/>
      <c r="DK287" s="30"/>
      <c r="DL287" s="30"/>
      <c r="DM287" s="30"/>
      <c r="DN287" s="30"/>
      <c r="DO287" s="30"/>
      <c r="DP287" s="30"/>
      <c r="DQ287" s="30"/>
      <c r="DR287" s="30"/>
      <c r="DS287" s="30"/>
      <c r="DT287" s="30"/>
      <c r="DU287" s="30"/>
      <c r="DV287" s="30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  <c r="EL287" s="30"/>
      <c r="EM287" s="30"/>
      <c r="EN287" s="30"/>
      <c r="EO287" s="30"/>
      <c r="EP287" s="30"/>
      <c r="EQ287" s="30"/>
      <c r="ER287" s="30"/>
      <c r="ES287" s="30"/>
      <c r="ET287" s="30"/>
      <c r="EU287" s="30"/>
      <c r="EV287" s="30"/>
      <c r="EW287" s="30"/>
      <c r="EX287" s="30"/>
      <c r="EY287" s="30"/>
      <c r="EZ287" s="30"/>
      <c r="FA287" s="30"/>
      <c r="FB287" s="30"/>
      <c r="FC287" s="30"/>
      <c r="FD287" s="30"/>
      <c r="FE287" s="30"/>
      <c r="FF287" s="30"/>
      <c r="FG287" s="30"/>
      <c r="FH287" s="30"/>
      <c r="FI287" s="30"/>
      <c r="FJ287" s="30"/>
      <c r="FK287" s="30"/>
      <c r="FL287" s="30"/>
      <c r="FM287" s="30"/>
      <c r="FN287" s="30"/>
      <c r="FO287" s="30"/>
      <c r="FP287" s="30"/>
      <c r="FQ287" s="30"/>
      <c r="FR287" s="30"/>
      <c r="FS287" s="30"/>
      <c r="FT287" s="30"/>
      <c r="FU287" s="30"/>
      <c r="FV287" s="30"/>
      <c r="FW287" s="30"/>
      <c r="FX287" s="30"/>
      <c r="FY287" s="30"/>
      <c r="FZ287" s="30"/>
      <c r="GA287" s="30"/>
      <c r="GB287" s="30"/>
      <c r="GC287" s="30"/>
      <c r="GD287" s="30"/>
      <c r="GE287" s="30"/>
      <c r="GF287" s="30"/>
      <c r="GG287" s="30"/>
      <c r="GH287" s="30"/>
      <c r="GI287" s="30"/>
      <c r="GJ287" s="30"/>
      <c r="GK287" s="30"/>
      <c r="GL287" s="30"/>
      <c r="GM287" s="30"/>
      <c r="GN287" s="30"/>
      <c r="GO287" s="30"/>
      <c r="GP287" s="30"/>
      <c r="GQ287" s="30"/>
      <c r="GR287" s="30"/>
      <c r="GS287" s="30"/>
      <c r="GT287" s="30"/>
      <c r="GU287" s="30"/>
      <c r="GV287" s="30"/>
      <c r="GW287" s="30"/>
      <c r="GX287" s="30"/>
      <c r="GY287" s="30"/>
      <c r="GZ287" s="30"/>
      <c r="HA287" s="30"/>
      <c r="HB287" s="30"/>
      <c r="HC287" s="30"/>
      <c r="HD287" s="30"/>
      <c r="HE287" s="30"/>
      <c r="HF287" s="30"/>
      <c r="HG287" s="30"/>
      <c r="HH287" s="30"/>
      <c r="HI287" s="30"/>
      <c r="HJ287" s="30"/>
      <c r="HK287" s="30"/>
      <c r="HL287" s="30"/>
      <c r="HM287" s="30"/>
      <c r="HN287" s="30"/>
      <c r="HO287" s="30"/>
      <c r="HP287" s="30"/>
      <c r="HQ287" s="30"/>
      <c r="HR287" s="30"/>
      <c r="HS287" s="30"/>
      <c r="HT287" s="30"/>
      <c r="HU287" s="30"/>
      <c r="HV287" s="30"/>
      <c r="HW287" s="30"/>
      <c r="HX287" s="30"/>
      <c r="HY287" s="30"/>
      <c r="HZ287" s="30"/>
      <c r="IA287" s="30"/>
      <c r="IB287" s="30"/>
      <c r="IC287" s="30"/>
      <c r="ID287" s="30"/>
      <c r="IE287" s="30"/>
      <c r="IF287" s="30"/>
      <c r="IG287" s="30"/>
    </row>
    <row r="288" spans="1:241" s="36" customFormat="1" ht="25.5" x14ac:dyDescent="0.25">
      <c r="A288" s="32"/>
      <c r="B288" s="32" t="s">
        <v>477</v>
      </c>
      <c r="C288" s="32" t="s">
        <v>195</v>
      </c>
      <c r="D288" s="46" t="s">
        <v>195</v>
      </c>
      <c r="E288" s="34"/>
      <c r="F288" s="35"/>
      <c r="G288" s="35"/>
      <c r="H288" s="35">
        <v>1700000</v>
      </c>
      <c r="I288" s="35">
        <v>1700000</v>
      </c>
      <c r="J288" s="35">
        <v>1700000</v>
      </c>
      <c r="K288" s="35">
        <v>1751000</v>
      </c>
      <c r="L288" s="35">
        <v>1751000</v>
      </c>
      <c r="M288" s="33" t="s">
        <v>463</v>
      </c>
      <c r="N288" s="34">
        <v>1751000</v>
      </c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  <c r="CD288" s="30"/>
      <c r="CE288" s="30"/>
      <c r="CF288" s="30"/>
      <c r="CG288" s="30"/>
      <c r="CH288" s="30"/>
      <c r="CI288" s="30"/>
      <c r="CJ288" s="30"/>
      <c r="CK288" s="30"/>
      <c r="CL288" s="30"/>
      <c r="CM288" s="30"/>
      <c r="CN288" s="30"/>
      <c r="CO288" s="30"/>
      <c r="CP288" s="30"/>
      <c r="CQ288" s="30"/>
      <c r="CR288" s="30"/>
      <c r="CS288" s="30"/>
      <c r="CT288" s="30"/>
      <c r="CU288" s="30"/>
      <c r="CV288" s="30"/>
      <c r="CW288" s="30"/>
      <c r="CX288" s="30"/>
      <c r="CY288" s="30"/>
      <c r="CZ288" s="30"/>
      <c r="DA288" s="30"/>
      <c r="DB288" s="30"/>
      <c r="DC288" s="30"/>
      <c r="DD288" s="30"/>
      <c r="DE288" s="30"/>
      <c r="DF288" s="30"/>
      <c r="DG288" s="30"/>
      <c r="DH288" s="30"/>
      <c r="DI288" s="30"/>
      <c r="DJ288" s="30"/>
      <c r="DK288" s="30"/>
      <c r="DL288" s="30"/>
      <c r="DM288" s="30"/>
      <c r="DN288" s="30"/>
      <c r="DO288" s="30"/>
      <c r="DP288" s="30"/>
      <c r="DQ288" s="30"/>
      <c r="DR288" s="30"/>
      <c r="DS288" s="30"/>
      <c r="DT288" s="30"/>
      <c r="DU288" s="30"/>
      <c r="DV288" s="30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  <c r="EL288" s="30"/>
      <c r="EM288" s="30"/>
      <c r="EN288" s="30"/>
      <c r="EO288" s="30"/>
      <c r="EP288" s="30"/>
      <c r="EQ288" s="30"/>
      <c r="ER288" s="30"/>
      <c r="ES288" s="30"/>
      <c r="ET288" s="30"/>
      <c r="EU288" s="30"/>
      <c r="EV288" s="30"/>
      <c r="EW288" s="30"/>
      <c r="EX288" s="30"/>
      <c r="EY288" s="30"/>
      <c r="EZ288" s="30"/>
      <c r="FA288" s="30"/>
      <c r="FB288" s="30"/>
      <c r="FC288" s="30"/>
      <c r="FD288" s="30"/>
      <c r="FE288" s="30"/>
      <c r="FF288" s="30"/>
      <c r="FG288" s="30"/>
      <c r="FH288" s="30"/>
      <c r="FI288" s="30"/>
      <c r="FJ288" s="30"/>
      <c r="FK288" s="30"/>
      <c r="FL288" s="30"/>
      <c r="FM288" s="30"/>
      <c r="FN288" s="30"/>
      <c r="FO288" s="30"/>
      <c r="FP288" s="30"/>
      <c r="FQ288" s="30"/>
      <c r="FR288" s="30"/>
      <c r="FS288" s="30"/>
      <c r="FT288" s="30"/>
      <c r="FU288" s="30"/>
      <c r="FV288" s="30"/>
      <c r="FW288" s="30"/>
      <c r="FX288" s="30"/>
      <c r="FY288" s="30"/>
      <c r="FZ288" s="30"/>
      <c r="GA288" s="30"/>
      <c r="GB288" s="30"/>
      <c r="GC288" s="30"/>
      <c r="GD288" s="30"/>
      <c r="GE288" s="30"/>
      <c r="GF288" s="30"/>
      <c r="GG288" s="30"/>
      <c r="GH288" s="30"/>
      <c r="GI288" s="30"/>
      <c r="GJ288" s="30"/>
      <c r="GK288" s="30"/>
      <c r="GL288" s="30"/>
      <c r="GM288" s="30"/>
      <c r="GN288" s="30"/>
      <c r="GO288" s="30"/>
      <c r="GP288" s="30"/>
      <c r="GQ288" s="30"/>
      <c r="GR288" s="30"/>
      <c r="GS288" s="30"/>
      <c r="GT288" s="30"/>
      <c r="GU288" s="30"/>
      <c r="GV288" s="30"/>
      <c r="GW288" s="30"/>
      <c r="GX288" s="30"/>
      <c r="GY288" s="30"/>
      <c r="GZ288" s="30"/>
      <c r="HA288" s="30"/>
      <c r="HB288" s="30"/>
      <c r="HC288" s="30"/>
      <c r="HD288" s="30"/>
      <c r="HE288" s="30"/>
      <c r="HF288" s="30"/>
      <c r="HG288" s="30"/>
      <c r="HH288" s="30"/>
      <c r="HI288" s="30"/>
      <c r="HJ288" s="30"/>
      <c r="HK288" s="30"/>
      <c r="HL288" s="30"/>
      <c r="HM288" s="30"/>
      <c r="HN288" s="30"/>
      <c r="HO288" s="30"/>
      <c r="HP288" s="30"/>
      <c r="HQ288" s="30"/>
      <c r="HR288" s="30"/>
      <c r="HS288" s="30"/>
      <c r="HT288" s="30"/>
      <c r="HU288" s="30"/>
      <c r="HV288" s="30"/>
      <c r="HW288" s="30"/>
      <c r="HX288" s="30"/>
      <c r="HY288" s="30"/>
      <c r="HZ288" s="30"/>
      <c r="IA288" s="30"/>
      <c r="IB288" s="30"/>
      <c r="IC288" s="30"/>
      <c r="ID288" s="30"/>
      <c r="IE288" s="30"/>
      <c r="IF288" s="30"/>
      <c r="IG288" s="30"/>
    </row>
    <row r="289" spans="1:241" s="36" customFormat="1" x14ac:dyDescent="0.25">
      <c r="A289" s="32"/>
      <c r="B289" s="32" t="s">
        <v>478</v>
      </c>
      <c r="C289" s="32" t="s">
        <v>217</v>
      </c>
      <c r="D289" s="46" t="s">
        <v>217</v>
      </c>
      <c r="E289" s="34"/>
      <c r="F289" s="35"/>
      <c r="G289" s="35"/>
      <c r="H289" s="35">
        <v>600000</v>
      </c>
      <c r="I289" s="35">
        <v>600000</v>
      </c>
      <c r="J289" s="35">
        <v>600000</v>
      </c>
      <c r="K289" s="35">
        <v>600000</v>
      </c>
      <c r="L289" s="35">
        <v>600000</v>
      </c>
      <c r="M289" s="33" t="s">
        <v>463</v>
      </c>
      <c r="N289" s="67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30"/>
      <c r="CE289" s="30"/>
      <c r="CF289" s="30"/>
      <c r="CG289" s="30"/>
      <c r="CH289" s="30"/>
      <c r="CI289" s="30"/>
      <c r="CJ289" s="30"/>
      <c r="CK289" s="30"/>
      <c r="CL289" s="30"/>
      <c r="CM289" s="30"/>
      <c r="CN289" s="30"/>
      <c r="CO289" s="30"/>
      <c r="CP289" s="30"/>
      <c r="CQ289" s="30"/>
      <c r="CR289" s="30"/>
      <c r="CS289" s="30"/>
      <c r="CT289" s="30"/>
      <c r="CU289" s="30"/>
      <c r="CV289" s="30"/>
      <c r="CW289" s="30"/>
      <c r="CX289" s="30"/>
      <c r="CY289" s="30"/>
      <c r="CZ289" s="30"/>
      <c r="DA289" s="30"/>
      <c r="DB289" s="30"/>
      <c r="DC289" s="30"/>
      <c r="DD289" s="30"/>
      <c r="DE289" s="30"/>
      <c r="DF289" s="30"/>
      <c r="DG289" s="30"/>
      <c r="DH289" s="30"/>
      <c r="DI289" s="30"/>
      <c r="DJ289" s="30"/>
      <c r="DK289" s="30"/>
      <c r="DL289" s="30"/>
      <c r="DM289" s="30"/>
      <c r="DN289" s="30"/>
      <c r="DO289" s="30"/>
      <c r="DP289" s="30"/>
      <c r="DQ289" s="30"/>
      <c r="DR289" s="30"/>
      <c r="DS289" s="30"/>
      <c r="DT289" s="30"/>
      <c r="DU289" s="30"/>
      <c r="DV289" s="30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  <c r="EL289" s="30"/>
      <c r="EM289" s="30"/>
      <c r="EN289" s="30"/>
      <c r="EO289" s="30"/>
      <c r="EP289" s="30"/>
      <c r="EQ289" s="30"/>
      <c r="ER289" s="30"/>
      <c r="ES289" s="30"/>
      <c r="ET289" s="30"/>
      <c r="EU289" s="30"/>
      <c r="EV289" s="30"/>
      <c r="EW289" s="30"/>
      <c r="EX289" s="30"/>
      <c r="EY289" s="30"/>
      <c r="EZ289" s="30"/>
      <c r="FA289" s="30"/>
      <c r="FB289" s="30"/>
      <c r="FC289" s="30"/>
      <c r="FD289" s="30"/>
      <c r="FE289" s="30"/>
      <c r="FF289" s="30"/>
      <c r="FG289" s="30"/>
      <c r="FH289" s="30"/>
      <c r="FI289" s="30"/>
      <c r="FJ289" s="30"/>
      <c r="FK289" s="30"/>
      <c r="FL289" s="30"/>
      <c r="FM289" s="30"/>
      <c r="FN289" s="30"/>
      <c r="FO289" s="30"/>
      <c r="FP289" s="30"/>
      <c r="FQ289" s="30"/>
      <c r="FR289" s="30"/>
      <c r="FS289" s="30"/>
      <c r="FT289" s="30"/>
      <c r="FU289" s="30"/>
      <c r="FV289" s="30"/>
      <c r="FW289" s="30"/>
      <c r="FX289" s="30"/>
      <c r="FY289" s="30"/>
      <c r="FZ289" s="30"/>
      <c r="GA289" s="30"/>
      <c r="GB289" s="30"/>
      <c r="GC289" s="30"/>
      <c r="GD289" s="30"/>
      <c r="GE289" s="30"/>
      <c r="GF289" s="30"/>
      <c r="GG289" s="30"/>
      <c r="GH289" s="30"/>
      <c r="GI289" s="30"/>
      <c r="GJ289" s="30"/>
      <c r="GK289" s="30"/>
      <c r="GL289" s="30"/>
      <c r="GM289" s="30"/>
      <c r="GN289" s="30"/>
      <c r="GO289" s="30"/>
      <c r="GP289" s="30"/>
      <c r="GQ289" s="30"/>
      <c r="GR289" s="30"/>
      <c r="GS289" s="30"/>
      <c r="GT289" s="30"/>
      <c r="GU289" s="30"/>
      <c r="GV289" s="30"/>
      <c r="GW289" s="30"/>
      <c r="GX289" s="30"/>
      <c r="GY289" s="30"/>
      <c r="GZ289" s="30"/>
      <c r="HA289" s="30"/>
      <c r="HB289" s="30"/>
      <c r="HC289" s="30"/>
      <c r="HD289" s="30"/>
      <c r="HE289" s="30"/>
      <c r="HF289" s="30"/>
      <c r="HG289" s="30"/>
      <c r="HH289" s="30"/>
      <c r="HI289" s="30"/>
      <c r="HJ289" s="30"/>
      <c r="HK289" s="30"/>
      <c r="HL289" s="30"/>
      <c r="HM289" s="30"/>
      <c r="HN289" s="30"/>
      <c r="HO289" s="30"/>
      <c r="HP289" s="30"/>
      <c r="HQ289" s="30"/>
      <c r="HR289" s="30"/>
      <c r="HS289" s="30"/>
      <c r="HT289" s="30"/>
      <c r="HU289" s="30"/>
      <c r="HV289" s="30"/>
      <c r="HW289" s="30"/>
      <c r="HX289" s="30"/>
      <c r="HY289" s="30"/>
      <c r="HZ289" s="30"/>
      <c r="IA289" s="30"/>
      <c r="IB289" s="30"/>
      <c r="IC289" s="30"/>
      <c r="ID289" s="30"/>
      <c r="IE289" s="30"/>
      <c r="IF289" s="30"/>
      <c r="IG289" s="30"/>
    </row>
    <row r="290" spans="1:241" s="36" customFormat="1" ht="25.5" x14ac:dyDescent="0.25">
      <c r="A290" s="32"/>
      <c r="B290" s="32" t="s">
        <v>479</v>
      </c>
      <c r="C290" s="32" t="s">
        <v>217</v>
      </c>
      <c r="D290" s="46" t="s">
        <v>217</v>
      </c>
      <c r="E290" s="34"/>
      <c r="F290" s="35"/>
      <c r="G290" s="35"/>
      <c r="H290" s="35"/>
      <c r="I290" s="35"/>
      <c r="J290" s="35"/>
      <c r="K290" s="35"/>
      <c r="L290" s="35"/>
      <c r="M290" s="33" t="s">
        <v>463</v>
      </c>
      <c r="N290" s="34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30"/>
      <c r="CE290" s="30"/>
      <c r="CF290" s="30"/>
      <c r="CG290" s="30"/>
      <c r="CH290" s="30"/>
      <c r="CI290" s="30"/>
      <c r="CJ290" s="30"/>
      <c r="CK290" s="30"/>
      <c r="CL290" s="30"/>
      <c r="CM290" s="30"/>
      <c r="CN290" s="30"/>
      <c r="CO290" s="30"/>
      <c r="CP290" s="30"/>
      <c r="CQ290" s="30"/>
      <c r="CR290" s="30"/>
      <c r="CS290" s="30"/>
      <c r="CT290" s="30"/>
      <c r="CU290" s="30"/>
      <c r="CV290" s="30"/>
      <c r="CW290" s="30"/>
      <c r="CX290" s="30"/>
      <c r="CY290" s="30"/>
      <c r="CZ290" s="30"/>
      <c r="DA290" s="30"/>
      <c r="DB290" s="30"/>
      <c r="DC290" s="30"/>
      <c r="DD290" s="30"/>
      <c r="DE290" s="30"/>
      <c r="DF290" s="30"/>
      <c r="DG290" s="30"/>
      <c r="DH290" s="30"/>
      <c r="DI290" s="30"/>
      <c r="DJ290" s="30"/>
      <c r="DK290" s="30"/>
      <c r="DL290" s="30"/>
      <c r="DM290" s="30"/>
      <c r="DN290" s="30"/>
      <c r="DO290" s="30"/>
      <c r="DP290" s="30"/>
      <c r="DQ290" s="30"/>
      <c r="DR290" s="30"/>
      <c r="DS290" s="30"/>
      <c r="DT290" s="30"/>
      <c r="DU290" s="30"/>
      <c r="DV290" s="30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  <c r="EL290" s="30"/>
      <c r="EM290" s="30"/>
      <c r="EN290" s="30"/>
      <c r="EO290" s="30"/>
      <c r="EP290" s="30"/>
      <c r="EQ290" s="30"/>
      <c r="ER290" s="30"/>
      <c r="ES290" s="30"/>
      <c r="ET290" s="30"/>
      <c r="EU290" s="30"/>
      <c r="EV290" s="30"/>
      <c r="EW290" s="30"/>
      <c r="EX290" s="30"/>
      <c r="EY290" s="30"/>
      <c r="EZ290" s="30"/>
      <c r="FA290" s="30"/>
      <c r="FB290" s="30"/>
      <c r="FC290" s="30"/>
      <c r="FD290" s="30"/>
      <c r="FE290" s="30"/>
      <c r="FF290" s="30"/>
      <c r="FG290" s="30"/>
      <c r="FH290" s="30"/>
      <c r="FI290" s="30"/>
      <c r="FJ290" s="30"/>
      <c r="FK290" s="30"/>
      <c r="FL290" s="30"/>
      <c r="FM290" s="30"/>
      <c r="FN290" s="30"/>
      <c r="FO290" s="30"/>
      <c r="FP290" s="30"/>
      <c r="FQ290" s="30"/>
      <c r="FR290" s="30"/>
      <c r="FS290" s="30"/>
      <c r="FT290" s="30"/>
      <c r="FU290" s="30"/>
      <c r="FV290" s="30"/>
      <c r="FW290" s="30"/>
      <c r="FX290" s="30"/>
      <c r="FY290" s="30"/>
      <c r="FZ290" s="30"/>
      <c r="GA290" s="30"/>
      <c r="GB290" s="30"/>
      <c r="GC290" s="30"/>
      <c r="GD290" s="30"/>
      <c r="GE290" s="30"/>
      <c r="GF290" s="30"/>
      <c r="GG290" s="30"/>
      <c r="GH290" s="30"/>
      <c r="GI290" s="30"/>
      <c r="GJ290" s="30"/>
      <c r="GK290" s="30"/>
      <c r="GL290" s="30"/>
      <c r="GM290" s="30"/>
      <c r="GN290" s="30"/>
      <c r="GO290" s="30"/>
      <c r="GP290" s="30"/>
      <c r="GQ290" s="30"/>
      <c r="GR290" s="30"/>
      <c r="GS290" s="30"/>
      <c r="GT290" s="30"/>
      <c r="GU290" s="30"/>
      <c r="GV290" s="30"/>
      <c r="GW290" s="30"/>
      <c r="GX290" s="30"/>
      <c r="GY290" s="30"/>
      <c r="GZ290" s="30"/>
      <c r="HA290" s="30"/>
      <c r="HB290" s="30"/>
      <c r="HC290" s="30"/>
      <c r="HD290" s="30"/>
      <c r="HE290" s="30"/>
      <c r="HF290" s="30"/>
      <c r="HG290" s="30"/>
      <c r="HH290" s="30"/>
      <c r="HI290" s="30"/>
      <c r="HJ290" s="30"/>
      <c r="HK290" s="30"/>
      <c r="HL290" s="30"/>
      <c r="HM290" s="30"/>
      <c r="HN290" s="30"/>
      <c r="HO290" s="30"/>
      <c r="HP290" s="30"/>
      <c r="HQ290" s="30"/>
      <c r="HR290" s="30"/>
      <c r="HS290" s="30"/>
      <c r="HT290" s="30"/>
      <c r="HU290" s="30"/>
      <c r="HV290" s="30"/>
      <c r="HW290" s="30"/>
      <c r="HX290" s="30"/>
      <c r="HY290" s="30"/>
      <c r="HZ290" s="30"/>
      <c r="IA290" s="30"/>
      <c r="IB290" s="30"/>
      <c r="IC290" s="30"/>
      <c r="ID290" s="30"/>
      <c r="IE290" s="30"/>
      <c r="IF290" s="30"/>
      <c r="IG290" s="30"/>
    </row>
    <row r="291" spans="1:241" s="36" customFormat="1" ht="25.5" x14ac:dyDescent="0.25">
      <c r="A291" s="32"/>
      <c r="B291" s="32" t="s">
        <v>480</v>
      </c>
      <c r="C291" s="32" t="s">
        <v>217</v>
      </c>
      <c r="D291" s="46" t="s">
        <v>217</v>
      </c>
      <c r="E291" s="34"/>
      <c r="F291" s="35"/>
      <c r="G291" s="35"/>
      <c r="H291" s="35">
        <v>3300000</v>
      </c>
      <c r="I291" s="35">
        <v>3400000</v>
      </c>
      <c r="J291" s="35">
        <v>3400000</v>
      </c>
      <c r="K291" s="35">
        <f>9.5*2000000</f>
        <v>19000000</v>
      </c>
      <c r="L291" s="35">
        <f>9.5*2000000</f>
        <v>19000000</v>
      </c>
      <c r="M291" s="33" t="s">
        <v>430</v>
      </c>
      <c r="N291" s="67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0"/>
      <c r="CD291" s="30"/>
      <c r="CE291" s="30"/>
      <c r="CF291" s="30"/>
      <c r="CG291" s="30"/>
      <c r="CH291" s="30"/>
      <c r="CI291" s="30"/>
      <c r="CJ291" s="30"/>
      <c r="CK291" s="30"/>
      <c r="CL291" s="30"/>
      <c r="CM291" s="30"/>
      <c r="CN291" s="30"/>
      <c r="CO291" s="30"/>
      <c r="CP291" s="30"/>
      <c r="CQ291" s="30"/>
      <c r="CR291" s="30"/>
      <c r="CS291" s="30"/>
      <c r="CT291" s="30"/>
      <c r="CU291" s="30"/>
      <c r="CV291" s="30"/>
      <c r="CW291" s="30"/>
      <c r="CX291" s="30"/>
      <c r="CY291" s="30"/>
      <c r="CZ291" s="30"/>
      <c r="DA291" s="30"/>
      <c r="DB291" s="30"/>
      <c r="DC291" s="30"/>
      <c r="DD291" s="30"/>
      <c r="DE291" s="30"/>
      <c r="DF291" s="30"/>
      <c r="DG291" s="30"/>
      <c r="DH291" s="30"/>
      <c r="DI291" s="30"/>
      <c r="DJ291" s="30"/>
      <c r="DK291" s="30"/>
      <c r="DL291" s="30"/>
      <c r="DM291" s="30"/>
      <c r="DN291" s="30"/>
      <c r="DO291" s="30"/>
      <c r="DP291" s="30"/>
      <c r="DQ291" s="30"/>
      <c r="DR291" s="30"/>
      <c r="DS291" s="30"/>
      <c r="DT291" s="30"/>
      <c r="DU291" s="30"/>
      <c r="DV291" s="30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  <c r="EL291" s="30"/>
      <c r="EM291" s="30"/>
      <c r="EN291" s="30"/>
      <c r="EO291" s="30"/>
      <c r="EP291" s="30"/>
      <c r="EQ291" s="30"/>
      <c r="ER291" s="30"/>
      <c r="ES291" s="30"/>
      <c r="ET291" s="30"/>
      <c r="EU291" s="30"/>
      <c r="EV291" s="30"/>
      <c r="EW291" s="30"/>
      <c r="EX291" s="30"/>
      <c r="EY291" s="30"/>
      <c r="EZ291" s="30"/>
      <c r="FA291" s="30"/>
      <c r="FB291" s="30"/>
      <c r="FC291" s="30"/>
      <c r="FD291" s="30"/>
      <c r="FE291" s="30"/>
      <c r="FF291" s="30"/>
      <c r="FG291" s="30"/>
      <c r="FH291" s="30"/>
      <c r="FI291" s="30"/>
      <c r="FJ291" s="30"/>
      <c r="FK291" s="30"/>
      <c r="FL291" s="30"/>
      <c r="FM291" s="30"/>
      <c r="FN291" s="30"/>
      <c r="FO291" s="30"/>
      <c r="FP291" s="30"/>
      <c r="FQ291" s="30"/>
      <c r="FR291" s="30"/>
      <c r="FS291" s="30"/>
      <c r="FT291" s="30"/>
      <c r="FU291" s="30"/>
      <c r="FV291" s="30"/>
      <c r="FW291" s="30"/>
      <c r="FX291" s="30"/>
      <c r="FY291" s="30"/>
      <c r="FZ291" s="30"/>
      <c r="GA291" s="30"/>
      <c r="GB291" s="30"/>
      <c r="GC291" s="30"/>
      <c r="GD291" s="30"/>
      <c r="GE291" s="30"/>
      <c r="GF291" s="30"/>
      <c r="GG291" s="30"/>
      <c r="GH291" s="30"/>
      <c r="GI291" s="30"/>
      <c r="GJ291" s="30"/>
      <c r="GK291" s="30"/>
      <c r="GL291" s="30"/>
      <c r="GM291" s="30"/>
      <c r="GN291" s="30"/>
      <c r="GO291" s="30"/>
      <c r="GP291" s="30"/>
      <c r="GQ291" s="30"/>
      <c r="GR291" s="30"/>
      <c r="GS291" s="30"/>
      <c r="GT291" s="30"/>
      <c r="GU291" s="30"/>
      <c r="GV291" s="30"/>
      <c r="GW291" s="30"/>
      <c r="GX291" s="30"/>
      <c r="GY291" s="30"/>
      <c r="GZ291" s="30"/>
      <c r="HA291" s="30"/>
      <c r="HB291" s="30"/>
      <c r="HC291" s="30"/>
      <c r="HD291" s="30"/>
      <c r="HE291" s="30"/>
      <c r="HF291" s="30"/>
      <c r="HG291" s="30"/>
      <c r="HH291" s="30"/>
      <c r="HI291" s="30"/>
      <c r="HJ291" s="30"/>
      <c r="HK291" s="30"/>
      <c r="HL291" s="30"/>
      <c r="HM291" s="30"/>
      <c r="HN291" s="30"/>
      <c r="HO291" s="30"/>
      <c r="HP291" s="30"/>
      <c r="HQ291" s="30"/>
      <c r="HR291" s="30"/>
      <c r="HS291" s="30"/>
      <c r="HT291" s="30"/>
      <c r="HU291" s="30"/>
      <c r="HV291" s="30"/>
      <c r="HW291" s="30"/>
      <c r="HX291" s="30"/>
      <c r="HY291" s="30"/>
      <c r="HZ291" s="30"/>
      <c r="IA291" s="30"/>
      <c r="IB291" s="30"/>
      <c r="IC291" s="30"/>
      <c r="ID291" s="30"/>
      <c r="IE291" s="30"/>
      <c r="IF291" s="30"/>
      <c r="IG291" s="30"/>
    </row>
    <row r="292" spans="1:241" s="36" customFormat="1" ht="25.5" x14ac:dyDescent="0.25">
      <c r="A292" s="32"/>
      <c r="B292" s="32" t="s">
        <v>481</v>
      </c>
      <c r="C292" s="32" t="s">
        <v>482</v>
      </c>
      <c r="D292" s="46" t="s">
        <v>482</v>
      </c>
      <c r="E292" s="34"/>
      <c r="F292" s="35"/>
      <c r="G292" s="35"/>
      <c r="H292" s="35">
        <v>3300000</v>
      </c>
      <c r="I292" s="35">
        <v>3400000</v>
      </c>
      <c r="J292" s="35">
        <v>3400000</v>
      </c>
      <c r="K292" s="35">
        <v>19000000</v>
      </c>
      <c r="L292" s="35">
        <v>19000000</v>
      </c>
      <c r="M292" s="33" t="s">
        <v>430</v>
      </c>
      <c r="N292" s="67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0"/>
      <c r="CD292" s="30"/>
      <c r="CE292" s="30"/>
      <c r="CF292" s="30"/>
      <c r="CG292" s="30"/>
      <c r="CH292" s="30"/>
      <c r="CI292" s="30"/>
      <c r="CJ292" s="30"/>
      <c r="CK292" s="30"/>
      <c r="CL292" s="30"/>
      <c r="CM292" s="30"/>
      <c r="CN292" s="30"/>
      <c r="CO292" s="30"/>
      <c r="CP292" s="30"/>
      <c r="CQ292" s="30"/>
      <c r="CR292" s="30"/>
      <c r="CS292" s="30"/>
      <c r="CT292" s="30"/>
      <c r="CU292" s="30"/>
      <c r="CV292" s="30"/>
      <c r="CW292" s="30"/>
      <c r="CX292" s="30"/>
      <c r="CY292" s="30"/>
      <c r="CZ292" s="30"/>
      <c r="DA292" s="30"/>
      <c r="DB292" s="30"/>
      <c r="DC292" s="30"/>
      <c r="DD292" s="30"/>
      <c r="DE292" s="30"/>
      <c r="DF292" s="30"/>
      <c r="DG292" s="30"/>
      <c r="DH292" s="30"/>
      <c r="DI292" s="30"/>
      <c r="DJ292" s="30"/>
      <c r="DK292" s="30"/>
      <c r="DL292" s="30"/>
      <c r="DM292" s="30"/>
      <c r="DN292" s="30"/>
      <c r="DO292" s="30"/>
      <c r="DP292" s="30"/>
      <c r="DQ292" s="30"/>
      <c r="DR292" s="30"/>
      <c r="DS292" s="30"/>
      <c r="DT292" s="30"/>
      <c r="DU292" s="30"/>
      <c r="DV292" s="30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  <c r="EL292" s="30"/>
      <c r="EM292" s="30"/>
      <c r="EN292" s="30"/>
      <c r="EO292" s="30"/>
      <c r="EP292" s="30"/>
      <c r="EQ292" s="30"/>
      <c r="ER292" s="30"/>
      <c r="ES292" s="30"/>
      <c r="ET292" s="30"/>
      <c r="EU292" s="30"/>
      <c r="EV292" s="30"/>
      <c r="EW292" s="30"/>
      <c r="EX292" s="30"/>
      <c r="EY292" s="30"/>
      <c r="EZ292" s="30"/>
      <c r="FA292" s="30"/>
      <c r="FB292" s="30"/>
      <c r="FC292" s="30"/>
      <c r="FD292" s="30"/>
      <c r="FE292" s="30"/>
      <c r="FF292" s="30"/>
      <c r="FG292" s="30"/>
      <c r="FH292" s="30"/>
      <c r="FI292" s="30"/>
      <c r="FJ292" s="30"/>
      <c r="FK292" s="30"/>
      <c r="FL292" s="30"/>
      <c r="FM292" s="30"/>
      <c r="FN292" s="30"/>
      <c r="FO292" s="30"/>
      <c r="FP292" s="30"/>
      <c r="FQ292" s="30"/>
      <c r="FR292" s="30"/>
      <c r="FS292" s="30"/>
      <c r="FT292" s="30"/>
      <c r="FU292" s="30"/>
      <c r="FV292" s="30"/>
      <c r="FW292" s="30"/>
      <c r="FX292" s="30"/>
      <c r="FY292" s="30"/>
      <c r="FZ292" s="30"/>
      <c r="GA292" s="30"/>
      <c r="GB292" s="30"/>
      <c r="GC292" s="30"/>
      <c r="GD292" s="30"/>
      <c r="GE292" s="30"/>
      <c r="GF292" s="30"/>
      <c r="GG292" s="30"/>
      <c r="GH292" s="30"/>
      <c r="GI292" s="30"/>
      <c r="GJ292" s="30"/>
      <c r="GK292" s="30"/>
      <c r="GL292" s="30"/>
      <c r="GM292" s="30"/>
      <c r="GN292" s="30"/>
      <c r="GO292" s="30"/>
      <c r="GP292" s="30"/>
      <c r="GQ292" s="30"/>
      <c r="GR292" s="30"/>
      <c r="GS292" s="30"/>
      <c r="GT292" s="30"/>
      <c r="GU292" s="30"/>
      <c r="GV292" s="30"/>
      <c r="GW292" s="30"/>
      <c r="GX292" s="30"/>
      <c r="GY292" s="30"/>
      <c r="GZ292" s="30"/>
      <c r="HA292" s="30"/>
      <c r="HB292" s="30"/>
      <c r="HC292" s="30"/>
      <c r="HD292" s="30"/>
      <c r="HE292" s="30"/>
      <c r="HF292" s="30"/>
      <c r="HG292" s="30"/>
      <c r="HH292" s="30"/>
      <c r="HI292" s="30"/>
      <c r="HJ292" s="30"/>
      <c r="HK292" s="30"/>
      <c r="HL292" s="30"/>
      <c r="HM292" s="30"/>
      <c r="HN292" s="30"/>
      <c r="HO292" s="30"/>
      <c r="HP292" s="30"/>
      <c r="HQ292" s="30"/>
      <c r="HR292" s="30"/>
      <c r="HS292" s="30"/>
      <c r="HT292" s="30"/>
      <c r="HU292" s="30"/>
      <c r="HV292" s="30"/>
      <c r="HW292" s="30"/>
      <c r="HX292" s="30"/>
      <c r="HY292" s="30"/>
      <c r="HZ292" s="30"/>
      <c r="IA292" s="30"/>
      <c r="IB292" s="30"/>
      <c r="IC292" s="30"/>
      <c r="ID292" s="30"/>
      <c r="IE292" s="30"/>
      <c r="IF292" s="30"/>
      <c r="IG292" s="30"/>
    </row>
    <row r="293" spans="1:241" s="36" customFormat="1" ht="25.5" x14ac:dyDescent="0.25">
      <c r="A293" s="32"/>
      <c r="B293" s="32" t="s">
        <v>483</v>
      </c>
      <c r="C293" s="32" t="s">
        <v>482</v>
      </c>
      <c r="D293" s="46" t="s">
        <v>482</v>
      </c>
      <c r="E293" s="34"/>
      <c r="F293" s="35"/>
      <c r="G293" s="35"/>
      <c r="H293" s="35">
        <v>2250000</v>
      </c>
      <c r="I293" s="35">
        <v>2250000</v>
      </c>
      <c r="J293" s="35">
        <v>2250000</v>
      </c>
      <c r="K293" s="35">
        <v>2250000</v>
      </c>
      <c r="L293" s="35">
        <v>2250000</v>
      </c>
      <c r="M293" s="33" t="s">
        <v>463</v>
      </c>
      <c r="N293" s="34">
        <v>2250000</v>
      </c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30"/>
      <c r="CE293" s="30"/>
      <c r="CF293" s="30"/>
      <c r="CG293" s="30"/>
      <c r="CH293" s="30"/>
      <c r="CI293" s="30"/>
      <c r="CJ293" s="30"/>
      <c r="CK293" s="30"/>
      <c r="CL293" s="30"/>
      <c r="CM293" s="30"/>
      <c r="CN293" s="30"/>
      <c r="CO293" s="30"/>
      <c r="CP293" s="30"/>
      <c r="CQ293" s="30"/>
      <c r="CR293" s="30"/>
      <c r="CS293" s="30"/>
      <c r="CT293" s="30"/>
      <c r="CU293" s="30"/>
      <c r="CV293" s="30"/>
      <c r="CW293" s="30"/>
      <c r="CX293" s="30"/>
      <c r="CY293" s="30"/>
      <c r="CZ293" s="30"/>
      <c r="DA293" s="30"/>
      <c r="DB293" s="30"/>
      <c r="DC293" s="30"/>
      <c r="DD293" s="30"/>
      <c r="DE293" s="30"/>
      <c r="DF293" s="30"/>
      <c r="DG293" s="30"/>
      <c r="DH293" s="30"/>
      <c r="DI293" s="30"/>
      <c r="DJ293" s="30"/>
      <c r="DK293" s="30"/>
      <c r="DL293" s="30"/>
      <c r="DM293" s="30"/>
      <c r="DN293" s="30"/>
      <c r="DO293" s="30"/>
      <c r="DP293" s="30"/>
      <c r="DQ293" s="30"/>
      <c r="DR293" s="30"/>
      <c r="DS293" s="30"/>
      <c r="DT293" s="30"/>
      <c r="DU293" s="30"/>
      <c r="DV293" s="30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  <c r="EL293" s="30"/>
      <c r="EM293" s="30"/>
      <c r="EN293" s="30"/>
      <c r="EO293" s="30"/>
      <c r="EP293" s="30"/>
      <c r="EQ293" s="30"/>
      <c r="ER293" s="30"/>
      <c r="ES293" s="30"/>
      <c r="ET293" s="30"/>
      <c r="EU293" s="30"/>
      <c r="EV293" s="30"/>
      <c r="EW293" s="30"/>
      <c r="EX293" s="30"/>
      <c r="EY293" s="30"/>
      <c r="EZ293" s="30"/>
      <c r="FA293" s="30"/>
      <c r="FB293" s="30"/>
      <c r="FC293" s="30"/>
      <c r="FD293" s="30"/>
      <c r="FE293" s="30"/>
      <c r="FF293" s="30"/>
      <c r="FG293" s="30"/>
      <c r="FH293" s="30"/>
      <c r="FI293" s="30"/>
      <c r="FJ293" s="30"/>
      <c r="FK293" s="30"/>
      <c r="FL293" s="30"/>
      <c r="FM293" s="30"/>
      <c r="FN293" s="30"/>
      <c r="FO293" s="30"/>
      <c r="FP293" s="30"/>
      <c r="FQ293" s="30"/>
      <c r="FR293" s="30"/>
      <c r="FS293" s="30"/>
      <c r="FT293" s="30"/>
      <c r="FU293" s="30"/>
      <c r="FV293" s="30"/>
      <c r="FW293" s="30"/>
      <c r="FX293" s="30"/>
      <c r="FY293" s="30"/>
      <c r="FZ293" s="30"/>
      <c r="GA293" s="30"/>
      <c r="GB293" s="30"/>
      <c r="GC293" s="30"/>
      <c r="GD293" s="30"/>
      <c r="GE293" s="30"/>
      <c r="GF293" s="30"/>
      <c r="GG293" s="30"/>
      <c r="GH293" s="30"/>
      <c r="GI293" s="30"/>
      <c r="GJ293" s="30"/>
      <c r="GK293" s="30"/>
      <c r="GL293" s="30"/>
      <c r="GM293" s="30"/>
      <c r="GN293" s="30"/>
      <c r="GO293" s="30"/>
      <c r="GP293" s="30"/>
      <c r="GQ293" s="30"/>
      <c r="GR293" s="30"/>
      <c r="GS293" s="30"/>
      <c r="GT293" s="30"/>
      <c r="GU293" s="30"/>
      <c r="GV293" s="30"/>
      <c r="GW293" s="30"/>
      <c r="GX293" s="30"/>
      <c r="GY293" s="30"/>
      <c r="GZ293" s="30"/>
      <c r="HA293" s="30"/>
      <c r="HB293" s="30"/>
      <c r="HC293" s="30"/>
      <c r="HD293" s="30"/>
      <c r="HE293" s="30"/>
      <c r="HF293" s="30"/>
      <c r="HG293" s="30"/>
      <c r="HH293" s="30"/>
      <c r="HI293" s="30"/>
      <c r="HJ293" s="30"/>
      <c r="HK293" s="30"/>
      <c r="HL293" s="30"/>
      <c r="HM293" s="30"/>
      <c r="HN293" s="30"/>
      <c r="HO293" s="30"/>
      <c r="HP293" s="30"/>
      <c r="HQ293" s="30"/>
      <c r="HR293" s="30"/>
      <c r="HS293" s="30"/>
      <c r="HT293" s="30"/>
      <c r="HU293" s="30"/>
      <c r="HV293" s="30"/>
      <c r="HW293" s="30"/>
      <c r="HX293" s="30"/>
      <c r="HY293" s="30"/>
      <c r="HZ293" s="30"/>
      <c r="IA293" s="30"/>
      <c r="IB293" s="30"/>
      <c r="IC293" s="30"/>
      <c r="ID293" s="30"/>
      <c r="IE293" s="30"/>
      <c r="IF293" s="30"/>
      <c r="IG293" s="30"/>
    </row>
    <row r="294" spans="1:241" s="36" customFormat="1" x14ac:dyDescent="0.25">
      <c r="A294" s="32"/>
      <c r="B294" s="32" t="s">
        <v>484</v>
      </c>
      <c r="C294" s="32" t="s">
        <v>219</v>
      </c>
      <c r="D294" s="46" t="s">
        <v>219</v>
      </c>
      <c r="E294" s="34"/>
      <c r="F294" s="35"/>
      <c r="G294" s="35"/>
      <c r="H294" s="35">
        <v>600000</v>
      </c>
      <c r="I294" s="35">
        <v>600000</v>
      </c>
      <c r="J294" s="35">
        <v>600000</v>
      </c>
      <c r="K294" s="35">
        <v>600000</v>
      </c>
      <c r="L294" s="35">
        <v>600000</v>
      </c>
      <c r="M294" s="33" t="s">
        <v>463</v>
      </c>
      <c r="N294" s="67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30"/>
      <c r="CE294" s="30"/>
      <c r="CF294" s="30"/>
      <c r="CG294" s="30"/>
      <c r="CH294" s="30"/>
      <c r="CI294" s="30"/>
      <c r="CJ294" s="30"/>
      <c r="CK294" s="30"/>
      <c r="CL294" s="30"/>
      <c r="CM294" s="30"/>
      <c r="CN294" s="30"/>
      <c r="CO294" s="30"/>
      <c r="CP294" s="30"/>
      <c r="CQ294" s="30"/>
      <c r="CR294" s="30"/>
      <c r="CS294" s="30"/>
      <c r="CT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/>
      <c r="DF294" s="30"/>
      <c r="DG294" s="30"/>
      <c r="DH294" s="30"/>
      <c r="DI294" s="30"/>
      <c r="DJ294" s="30"/>
      <c r="DK294" s="30"/>
      <c r="DL294" s="30"/>
      <c r="DM294" s="30"/>
      <c r="DN294" s="30"/>
      <c r="DO294" s="30"/>
      <c r="DP294" s="30"/>
      <c r="DQ294" s="30"/>
      <c r="DR294" s="30"/>
      <c r="DS294" s="30"/>
      <c r="DT294" s="30"/>
      <c r="DU294" s="30"/>
      <c r="DV294" s="30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  <c r="EL294" s="30"/>
      <c r="EM294" s="30"/>
      <c r="EN294" s="30"/>
      <c r="EO294" s="30"/>
      <c r="EP294" s="30"/>
      <c r="EQ294" s="30"/>
      <c r="ER294" s="30"/>
      <c r="ES294" s="30"/>
      <c r="ET294" s="30"/>
      <c r="EU294" s="30"/>
      <c r="EV294" s="30"/>
      <c r="EW294" s="30"/>
      <c r="EX294" s="30"/>
      <c r="EY294" s="30"/>
      <c r="EZ294" s="30"/>
      <c r="FA294" s="30"/>
      <c r="FB294" s="30"/>
      <c r="FC294" s="30"/>
      <c r="FD294" s="30"/>
      <c r="FE294" s="30"/>
      <c r="FF294" s="30"/>
      <c r="FG294" s="30"/>
      <c r="FH294" s="30"/>
      <c r="FI294" s="30"/>
      <c r="FJ294" s="30"/>
      <c r="FK294" s="30"/>
      <c r="FL294" s="30"/>
      <c r="FM294" s="30"/>
      <c r="FN294" s="30"/>
      <c r="FO294" s="30"/>
      <c r="FP294" s="30"/>
      <c r="FQ294" s="30"/>
      <c r="FR294" s="30"/>
      <c r="FS294" s="30"/>
      <c r="FT294" s="30"/>
      <c r="FU294" s="30"/>
      <c r="FV294" s="30"/>
      <c r="FW294" s="30"/>
      <c r="FX294" s="30"/>
      <c r="FY294" s="30"/>
      <c r="FZ294" s="30"/>
      <c r="GA294" s="30"/>
      <c r="GB294" s="30"/>
      <c r="GC294" s="30"/>
      <c r="GD294" s="30"/>
      <c r="GE294" s="30"/>
      <c r="GF294" s="30"/>
      <c r="GG294" s="30"/>
      <c r="GH294" s="30"/>
      <c r="GI294" s="30"/>
      <c r="GJ294" s="30"/>
      <c r="GK294" s="30"/>
      <c r="GL294" s="30"/>
      <c r="GM294" s="30"/>
      <c r="GN294" s="30"/>
      <c r="GO294" s="30"/>
      <c r="GP294" s="30"/>
      <c r="GQ294" s="30"/>
      <c r="GR294" s="30"/>
      <c r="GS294" s="30"/>
      <c r="GT294" s="30"/>
      <c r="GU294" s="30"/>
      <c r="GV294" s="30"/>
      <c r="GW294" s="30"/>
      <c r="GX294" s="30"/>
      <c r="GY294" s="30"/>
      <c r="GZ294" s="30"/>
      <c r="HA294" s="30"/>
      <c r="HB294" s="30"/>
      <c r="HC294" s="30"/>
      <c r="HD294" s="30"/>
      <c r="HE294" s="30"/>
      <c r="HF294" s="30"/>
      <c r="HG294" s="30"/>
      <c r="HH294" s="30"/>
      <c r="HI294" s="30"/>
      <c r="HJ294" s="30"/>
      <c r="HK294" s="30"/>
      <c r="HL294" s="30"/>
      <c r="HM294" s="30"/>
      <c r="HN294" s="30"/>
      <c r="HO294" s="30"/>
      <c r="HP294" s="30"/>
      <c r="HQ294" s="30"/>
      <c r="HR294" s="30"/>
      <c r="HS294" s="30"/>
      <c r="HT294" s="30"/>
      <c r="HU294" s="30"/>
      <c r="HV294" s="30"/>
      <c r="HW294" s="30"/>
      <c r="HX294" s="30"/>
      <c r="HY294" s="30"/>
      <c r="HZ294" s="30"/>
      <c r="IA294" s="30"/>
      <c r="IB294" s="30"/>
      <c r="IC294" s="30"/>
      <c r="ID294" s="30"/>
      <c r="IE294" s="30"/>
      <c r="IF294" s="30"/>
      <c r="IG294" s="30"/>
    </row>
    <row r="295" spans="1:241" s="36" customFormat="1" ht="25.5" x14ac:dyDescent="0.25">
      <c r="A295" s="32"/>
      <c r="B295" s="32" t="s">
        <v>485</v>
      </c>
      <c r="C295" s="32" t="s">
        <v>219</v>
      </c>
      <c r="D295" s="46" t="s">
        <v>219</v>
      </c>
      <c r="E295" s="34"/>
      <c r="F295" s="35"/>
      <c r="G295" s="35"/>
      <c r="H295" s="35">
        <v>3300000</v>
      </c>
      <c r="I295" s="35">
        <v>3400000</v>
      </c>
      <c r="J295" s="35">
        <v>3400000</v>
      </c>
      <c r="K295" s="35">
        <v>19000000</v>
      </c>
      <c r="L295" s="35">
        <v>19000000</v>
      </c>
      <c r="M295" s="33" t="s">
        <v>430</v>
      </c>
      <c r="N295" s="67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  <c r="CC295" s="30"/>
      <c r="CD295" s="30"/>
      <c r="CE295" s="30"/>
      <c r="CF295" s="30"/>
      <c r="CG295" s="30"/>
      <c r="CH295" s="30"/>
      <c r="CI295" s="30"/>
      <c r="CJ295" s="30"/>
      <c r="CK295" s="30"/>
      <c r="CL295" s="30"/>
      <c r="CM295" s="30"/>
      <c r="CN295" s="30"/>
      <c r="CO295" s="30"/>
      <c r="CP295" s="30"/>
      <c r="CQ295" s="30"/>
      <c r="CR295" s="30"/>
      <c r="CS295" s="30"/>
      <c r="CT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/>
      <c r="DF295" s="30"/>
      <c r="DG295" s="30"/>
      <c r="DH295" s="30"/>
      <c r="DI295" s="30"/>
      <c r="DJ295" s="30"/>
      <c r="DK295" s="30"/>
      <c r="DL295" s="30"/>
      <c r="DM295" s="30"/>
      <c r="DN295" s="30"/>
      <c r="DO295" s="30"/>
      <c r="DP295" s="30"/>
      <c r="DQ295" s="30"/>
      <c r="DR295" s="30"/>
      <c r="DS295" s="30"/>
      <c r="DT295" s="30"/>
      <c r="DU295" s="30"/>
      <c r="DV295" s="30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  <c r="EL295" s="30"/>
      <c r="EM295" s="30"/>
      <c r="EN295" s="30"/>
      <c r="EO295" s="30"/>
      <c r="EP295" s="30"/>
      <c r="EQ295" s="30"/>
      <c r="ER295" s="30"/>
      <c r="ES295" s="30"/>
      <c r="ET295" s="30"/>
      <c r="EU295" s="30"/>
      <c r="EV295" s="30"/>
      <c r="EW295" s="30"/>
      <c r="EX295" s="30"/>
      <c r="EY295" s="30"/>
      <c r="EZ295" s="30"/>
      <c r="FA295" s="30"/>
      <c r="FB295" s="30"/>
      <c r="FC295" s="30"/>
      <c r="FD295" s="30"/>
      <c r="FE295" s="30"/>
      <c r="FF295" s="30"/>
      <c r="FG295" s="30"/>
      <c r="FH295" s="30"/>
      <c r="FI295" s="30"/>
      <c r="FJ295" s="30"/>
      <c r="FK295" s="30"/>
      <c r="FL295" s="30"/>
      <c r="FM295" s="30"/>
      <c r="FN295" s="30"/>
      <c r="FO295" s="30"/>
      <c r="FP295" s="30"/>
      <c r="FQ295" s="30"/>
      <c r="FR295" s="30"/>
      <c r="FS295" s="30"/>
      <c r="FT295" s="30"/>
      <c r="FU295" s="30"/>
      <c r="FV295" s="30"/>
      <c r="FW295" s="30"/>
      <c r="FX295" s="30"/>
      <c r="FY295" s="30"/>
      <c r="FZ295" s="30"/>
      <c r="GA295" s="30"/>
      <c r="GB295" s="30"/>
      <c r="GC295" s="30"/>
      <c r="GD295" s="30"/>
      <c r="GE295" s="30"/>
      <c r="GF295" s="30"/>
      <c r="GG295" s="30"/>
      <c r="GH295" s="30"/>
      <c r="GI295" s="30"/>
      <c r="GJ295" s="30"/>
      <c r="GK295" s="30"/>
      <c r="GL295" s="30"/>
      <c r="GM295" s="30"/>
      <c r="GN295" s="30"/>
      <c r="GO295" s="30"/>
      <c r="GP295" s="30"/>
      <c r="GQ295" s="30"/>
      <c r="GR295" s="30"/>
      <c r="GS295" s="30"/>
      <c r="GT295" s="30"/>
      <c r="GU295" s="30"/>
      <c r="GV295" s="30"/>
      <c r="GW295" s="30"/>
      <c r="GX295" s="30"/>
      <c r="GY295" s="30"/>
      <c r="GZ295" s="30"/>
      <c r="HA295" s="30"/>
      <c r="HB295" s="30"/>
      <c r="HC295" s="30"/>
      <c r="HD295" s="30"/>
      <c r="HE295" s="30"/>
      <c r="HF295" s="30"/>
      <c r="HG295" s="30"/>
      <c r="HH295" s="30"/>
      <c r="HI295" s="30"/>
      <c r="HJ295" s="30"/>
      <c r="HK295" s="30"/>
      <c r="HL295" s="30"/>
      <c r="HM295" s="30"/>
      <c r="HN295" s="30"/>
      <c r="HO295" s="30"/>
      <c r="HP295" s="30"/>
      <c r="HQ295" s="30"/>
      <c r="HR295" s="30"/>
      <c r="HS295" s="30"/>
      <c r="HT295" s="30"/>
      <c r="HU295" s="30"/>
      <c r="HV295" s="30"/>
      <c r="HW295" s="30"/>
      <c r="HX295" s="30"/>
      <c r="HY295" s="30"/>
      <c r="HZ295" s="30"/>
      <c r="IA295" s="30"/>
      <c r="IB295" s="30"/>
      <c r="IC295" s="30"/>
      <c r="ID295" s="30"/>
      <c r="IE295" s="30"/>
      <c r="IF295" s="30"/>
      <c r="IG295" s="30"/>
    </row>
    <row r="296" spans="1:241" s="36" customFormat="1" ht="25.5" x14ac:dyDescent="0.25">
      <c r="A296" s="32"/>
      <c r="B296" s="32" t="s">
        <v>486</v>
      </c>
      <c r="C296" s="32" t="s">
        <v>212</v>
      </c>
      <c r="D296" s="46" t="s">
        <v>212</v>
      </c>
      <c r="E296" s="34"/>
      <c r="F296" s="35"/>
      <c r="G296" s="35"/>
      <c r="H296" s="35">
        <v>3300000</v>
      </c>
      <c r="I296" s="35">
        <v>3400000</v>
      </c>
      <c r="J296" s="35">
        <v>3400000</v>
      </c>
      <c r="K296" s="35">
        <v>19000000</v>
      </c>
      <c r="L296" s="35">
        <v>19000000</v>
      </c>
      <c r="M296" s="33" t="s">
        <v>430</v>
      </c>
      <c r="N296" s="67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  <c r="CC296" s="30"/>
      <c r="CD296" s="30"/>
      <c r="CE296" s="30"/>
      <c r="CF296" s="30"/>
      <c r="CG296" s="30"/>
      <c r="CH296" s="30"/>
      <c r="CI296" s="30"/>
      <c r="CJ296" s="30"/>
      <c r="CK296" s="30"/>
      <c r="CL296" s="30"/>
      <c r="CM296" s="30"/>
      <c r="CN296" s="30"/>
      <c r="CO296" s="30"/>
      <c r="CP296" s="30"/>
      <c r="CQ296" s="30"/>
      <c r="CR296" s="30"/>
      <c r="CS296" s="30"/>
      <c r="CT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  <c r="DF296" s="30"/>
      <c r="DG296" s="30"/>
      <c r="DH296" s="30"/>
      <c r="DI296" s="30"/>
      <c r="DJ296" s="30"/>
      <c r="DK296" s="30"/>
      <c r="DL296" s="30"/>
      <c r="DM296" s="30"/>
      <c r="DN296" s="30"/>
      <c r="DO296" s="30"/>
      <c r="DP296" s="30"/>
      <c r="DQ296" s="30"/>
      <c r="DR296" s="30"/>
      <c r="DS296" s="30"/>
      <c r="DT296" s="30"/>
      <c r="DU296" s="30"/>
      <c r="DV296" s="30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  <c r="EL296" s="30"/>
      <c r="EM296" s="30"/>
      <c r="EN296" s="30"/>
      <c r="EO296" s="30"/>
      <c r="EP296" s="30"/>
      <c r="EQ296" s="30"/>
      <c r="ER296" s="30"/>
      <c r="ES296" s="30"/>
      <c r="ET296" s="30"/>
      <c r="EU296" s="30"/>
      <c r="EV296" s="30"/>
      <c r="EW296" s="30"/>
      <c r="EX296" s="30"/>
      <c r="EY296" s="30"/>
      <c r="EZ296" s="30"/>
      <c r="FA296" s="30"/>
      <c r="FB296" s="30"/>
      <c r="FC296" s="30"/>
      <c r="FD296" s="30"/>
      <c r="FE296" s="30"/>
      <c r="FF296" s="30"/>
      <c r="FG296" s="30"/>
      <c r="FH296" s="30"/>
      <c r="FI296" s="30"/>
      <c r="FJ296" s="30"/>
      <c r="FK296" s="30"/>
      <c r="FL296" s="30"/>
      <c r="FM296" s="30"/>
      <c r="FN296" s="30"/>
      <c r="FO296" s="30"/>
      <c r="FP296" s="30"/>
      <c r="FQ296" s="30"/>
      <c r="FR296" s="30"/>
      <c r="FS296" s="30"/>
      <c r="FT296" s="30"/>
      <c r="FU296" s="30"/>
      <c r="FV296" s="30"/>
      <c r="FW296" s="30"/>
      <c r="FX296" s="30"/>
      <c r="FY296" s="30"/>
      <c r="FZ296" s="30"/>
      <c r="GA296" s="30"/>
      <c r="GB296" s="30"/>
      <c r="GC296" s="30"/>
      <c r="GD296" s="30"/>
      <c r="GE296" s="30"/>
      <c r="GF296" s="30"/>
      <c r="GG296" s="30"/>
      <c r="GH296" s="30"/>
      <c r="GI296" s="30"/>
      <c r="GJ296" s="30"/>
      <c r="GK296" s="30"/>
      <c r="GL296" s="30"/>
      <c r="GM296" s="30"/>
      <c r="GN296" s="30"/>
      <c r="GO296" s="30"/>
      <c r="GP296" s="30"/>
      <c r="GQ296" s="30"/>
      <c r="GR296" s="30"/>
      <c r="GS296" s="30"/>
      <c r="GT296" s="30"/>
      <c r="GU296" s="30"/>
      <c r="GV296" s="30"/>
      <c r="GW296" s="30"/>
      <c r="GX296" s="30"/>
      <c r="GY296" s="30"/>
      <c r="GZ296" s="30"/>
      <c r="HA296" s="30"/>
      <c r="HB296" s="30"/>
      <c r="HC296" s="30"/>
      <c r="HD296" s="30"/>
      <c r="HE296" s="30"/>
      <c r="HF296" s="30"/>
      <c r="HG296" s="30"/>
      <c r="HH296" s="30"/>
      <c r="HI296" s="30"/>
      <c r="HJ296" s="30"/>
      <c r="HK296" s="30"/>
      <c r="HL296" s="30"/>
      <c r="HM296" s="30"/>
      <c r="HN296" s="30"/>
      <c r="HO296" s="30"/>
      <c r="HP296" s="30"/>
      <c r="HQ296" s="30"/>
      <c r="HR296" s="30"/>
      <c r="HS296" s="30"/>
      <c r="HT296" s="30"/>
      <c r="HU296" s="30"/>
      <c r="HV296" s="30"/>
      <c r="HW296" s="30"/>
      <c r="HX296" s="30"/>
      <c r="HY296" s="30"/>
      <c r="HZ296" s="30"/>
      <c r="IA296" s="30"/>
      <c r="IB296" s="30"/>
      <c r="IC296" s="30"/>
      <c r="ID296" s="30"/>
      <c r="IE296" s="30"/>
      <c r="IF296" s="30"/>
      <c r="IG296" s="30"/>
    </row>
    <row r="297" spans="1:241" s="36" customFormat="1" x14ac:dyDescent="0.25">
      <c r="A297" s="32"/>
      <c r="B297" s="32" t="s">
        <v>487</v>
      </c>
      <c r="C297" s="32" t="s">
        <v>212</v>
      </c>
      <c r="D297" s="46" t="s">
        <v>212</v>
      </c>
      <c r="E297" s="34"/>
      <c r="F297" s="35"/>
      <c r="G297" s="35"/>
      <c r="H297" s="35">
        <v>600000</v>
      </c>
      <c r="I297" s="35">
        <v>600000</v>
      </c>
      <c r="J297" s="35">
        <v>600000</v>
      </c>
      <c r="K297" s="35">
        <v>600000</v>
      </c>
      <c r="L297" s="35">
        <v>600000</v>
      </c>
      <c r="M297" s="33" t="s">
        <v>463</v>
      </c>
      <c r="N297" s="67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  <c r="CC297" s="30"/>
      <c r="CD297" s="30"/>
      <c r="CE297" s="30"/>
      <c r="CF297" s="30"/>
      <c r="CG297" s="30"/>
      <c r="CH297" s="30"/>
      <c r="CI297" s="30"/>
      <c r="CJ297" s="30"/>
      <c r="CK297" s="30"/>
      <c r="CL297" s="30"/>
      <c r="CM297" s="30"/>
      <c r="CN297" s="30"/>
      <c r="CO297" s="30"/>
      <c r="CP297" s="30"/>
      <c r="CQ297" s="30"/>
      <c r="CR297" s="30"/>
      <c r="CS297" s="30"/>
      <c r="CT297" s="30"/>
      <c r="CU297" s="30"/>
      <c r="CV297" s="30"/>
      <c r="CW297" s="30"/>
      <c r="CX297" s="30"/>
      <c r="CY297" s="30"/>
      <c r="CZ297" s="30"/>
      <c r="DA297" s="30"/>
      <c r="DB297" s="30"/>
      <c r="DC297" s="30"/>
      <c r="DD297" s="30"/>
      <c r="DE297" s="30"/>
      <c r="DF297" s="30"/>
      <c r="DG297" s="30"/>
      <c r="DH297" s="30"/>
      <c r="DI297" s="30"/>
      <c r="DJ297" s="30"/>
      <c r="DK297" s="30"/>
      <c r="DL297" s="30"/>
      <c r="DM297" s="30"/>
      <c r="DN297" s="30"/>
      <c r="DO297" s="30"/>
      <c r="DP297" s="30"/>
      <c r="DQ297" s="30"/>
      <c r="DR297" s="30"/>
      <c r="DS297" s="30"/>
      <c r="DT297" s="30"/>
      <c r="DU297" s="30"/>
      <c r="DV297" s="30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  <c r="EL297" s="30"/>
      <c r="EM297" s="30"/>
      <c r="EN297" s="30"/>
      <c r="EO297" s="30"/>
      <c r="EP297" s="30"/>
      <c r="EQ297" s="30"/>
      <c r="ER297" s="30"/>
      <c r="ES297" s="30"/>
      <c r="ET297" s="30"/>
      <c r="EU297" s="30"/>
      <c r="EV297" s="30"/>
      <c r="EW297" s="30"/>
      <c r="EX297" s="30"/>
      <c r="EY297" s="30"/>
      <c r="EZ297" s="30"/>
      <c r="FA297" s="30"/>
      <c r="FB297" s="30"/>
      <c r="FC297" s="30"/>
      <c r="FD297" s="30"/>
      <c r="FE297" s="30"/>
      <c r="FF297" s="30"/>
      <c r="FG297" s="30"/>
      <c r="FH297" s="30"/>
      <c r="FI297" s="30"/>
      <c r="FJ297" s="30"/>
      <c r="FK297" s="30"/>
      <c r="FL297" s="30"/>
      <c r="FM297" s="30"/>
      <c r="FN297" s="30"/>
      <c r="FO297" s="30"/>
      <c r="FP297" s="30"/>
      <c r="FQ297" s="30"/>
      <c r="FR297" s="30"/>
      <c r="FS297" s="30"/>
      <c r="FT297" s="30"/>
      <c r="FU297" s="30"/>
      <c r="FV297" s="30"/>
      <c r="FW297" s="30"/>
      <c r="FX297" s="30"/>
      <c r="FY297" s="30"/>
      <c r="FZ297" s="30"/>
      <c r="GA297" s="30"/>
      <c r="GB297" s="30"/>
      <c r="GC297" s="30"/>
      <c r="GD297" s="30"/>
      <c r="GE297" s="30"/>
      <c r="GF297" s="30"/>
      <c r="GG297" s="30"/>
      <c r="GH297" s="30"/>
      <c r="GI297" s="30"/>
      <c r="GJ297" s="30"/>
      <c r="GK297" s="30"/>
      <c r="GL297" s="30"/>
      <c r="GM297" s="30"/>
      <c r="GN297" s="30"/>
      <c r="GO297" s="30"/>
      <c r="GP297" s="30"/>
      <c r="GQ297" s="30"/>
      <c r="GR297" s="30"/>
      <c r="GS297" s="30"/>
      <c r="GT297" s="30"/>
      <c r="GU297" s="30"/>
      <c r="GV297" s="30"/>
      <c r="GW297" s="30"/>
      <c r="GX297" s="30"/>
      <c r="GY297" s="30"/>
      <c r="GZ297" s="30"/>
      <c r="HA297" s="30"/>
      <c r="HB297" s="30"/>
      <c r="HC297" s="30"/>
      <c r="HD297" s="30"/>
      <c r="HE297" s="30"/>
      <c r="HF297" s="30"/>
      <c r="HG297" s="30"/>
      <c r="HH297" s="30"/>
      <c r="HI297" s="30"/>
      <c r="HJ297" s="30"/>
      <c r="HK297" s="30"/>
      <c r="HL297" s="30"/>
      <c r="HM297" s="30"/>
      <c r="HN297" s="30"/>
      <c r="HO297" s="30"/>
      <c r="HP297" s="30"/>
      <c r="HQ297" s="30"/>
      <c r="HR297" s="30"/>
      <c r="HS297" s="30"/>
      <c r="HT297" s="30"/>
      <c r="HU297" s="30"/>
      <c r="HV297" s="30"/>
      <c r="HW297" s="30"/>
      <c r="HX297" s="30"/>
      <c r="HY297" s="30"/>
      <c r="HZ297" s="30"/>
      <c r="IA297" s="30"/>
      <c r="IB297" s="30"/>
      <c r="IC297" s="30"/>
      <c r="ID297" s="30"/>
      <c r="IE297" s="30"/>
      <c r="IF297" s="30"/>
      <c r="IG297" s="30"/>
    </row>
    <row r="298" spans="1:241" s="36" customFormat="1" x14ac:dyDescent="0.25">
      <c r="A298" s="32"/>
      <c r="B298" s="32" t="s">
        <v>488</v>
      </c>
      <c r="C298" s="32" t="s">
        <v>212</v>
      </c>
      <c r="D298" s="46" t="s">
        <v>212</v>
      </c>
      <c r="E298" s="34"/>
      <c r="F298" s="35"/>
      <c r="G298" s="35"/>
      <c r="H298" s="35">
        <v>2000000</v>
      </c>
      <c r="I298" s="35">
        <v>2000000</v>
      </c>
      <c r="J298" s="35">
        <v>2000000</v>
      </c>
      <c r="K298" s="35">
        <v>2000000</v>
      </c>
      <c r="L298" s="35">
        <v>2000000</v>
      </c>
      <c r="M298" s="33" t="s">
        <v>463</v>
      </c>
      <c r="N298" s="34">
        <v>2000000</v>
      </c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30"/>
      <c r="CK298" s="30"/>
      <c r="CL298" s="30"/>
      <c r="CM298" s="30"/>
      <c r="CN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  <c r="DT298" s="30"/>
      <c r="DU298" s="30"/>
      <c r="DV298" s="30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  <c r="EL298" s="30"/>
      <c r="EM298" s="30"/>
      <c r="EN298" s="30"/>
      <c r="EO298" s="30"/>
      <c r="EP298" s="30"/>
      <c r="EQ298" s="30"/>
      <c r="ER298" s="30"/>
      <c r="ES298" s="30"/>
      <c r="ET298" s="30"/>
      <c r="EU298" s="30"/>
      <c r="EV298" s="30"/>
      <c r="EW298" s="30"/>
      <c r="EX298" s="30"/>
      <c r="EY298" s="30"/>
      <c r="EZ298" s="30"/>
      <c r="FA298" s="30"/>
      <c r="FB298" s="30"/>
      <c r="FC298" s="30"/>
      <c r="FD298" s="30"/>
      <c r="FE298" s="30"/>
      <c r="FF298" s="30"/>
      <c r="FG298" s="30"/>
      <c r="FH298" s="30"/>
      <c r="FI298" s="30"/>
      <c r="FJ298" s="30"/>
      <c r="FK298" s="30"/>
      <c r="FL298" s="30"/>
      <c r="FM298" s="30"/>
      <c r="FN298" s="30"/>
      <c r="FO298" s="30"/>
      <c r="FP298" s="30"/>
      <c r="FQ298" s="30"/>
      <c r="FR298" s="30"/>
      <c r="FS298" s="30"/>
      <c r="FT298" s="30"/>
      <c r="FU298" s="30"/>
      <c r="FV298" s="30"/>
      <c r="FW298" s="30"/>
      <c r="FX298" s="30"/>
      <c r="FY298" s="30"/>
      <c r="FZ298" s="30"/>
      <c r="GA298" s="30"/>
      <c r="GB298" s="30"/>
      <c r="GC298" s="30"/>
      <c r="GD298" s="30"/>
      <c r="GE298" s="30"/>
      <c r="GF298" s="30"/>
      <c r="GG298" s="30"/>
      <c r="GH298" s="30"/>
      <c r="GI298" s="30"/>
      <c r="GJ298" s="30"/>
      <c r="GK298" s="30"/>
      <c r="GL298" s="30"/>
      <c r="GM298" s="30"/>
      <c r="GN298" s="30"/>
      <c r="GO298" s="30"/>
      <c r="GP298" s="30"/>
      <c r="GQ298" s="30"/>
      <c r="GR298" s="30"/>
      <c r="GS298" s="30"/>
      <c r="GT298" s="30"/>
      <c r="GU298" s="30"/>
      <c r="GV298" s="30"/>
      <c r="GW298" s="30"/>
      <c r="GX298" s="30"/>
      <c r="GY298" s="30"/>
      <c r="GZ298" s="30"/>
      <c r="HA298" s="30"/>
      <c r="HB298" s="30"/>
      <c r="HC298" s="30"/>
      <c r="HD298" s="30"/>
      <c r="HE298" s="30"/>
      <c r="HF298" s="30"/>
      <c r="HG298" s="30"/>
      <c r="HH298" s="30"/>
      <c r="HI298" s="30"/>
      <c r="HJ298" s="30"/>
      <c r="HK298" s="30"/>
      <c r="HL298" s="30"/>
      <c r="HM298" s="30"/>
      <c r="HN298" s="30"/>
      <c r="HO298" s="30"/>
      <c r="HP298" s="30"/>
      <c r="HQ298" s="30"/>
      <c r="HR298" s="30"/>
      <c r="HS298" s="30"/>
      <c r="HT298" s="30"/>
      <c r="HU298" s="30"/>
      <c r="HV298" s="30"/>
      <c r="HW298" s="30"/>
      <c r="HX298" s="30"/>
      <c r="HY298" s="30"/>
      <c r="HZ298" s="30"/>
      <c r="IA298" s="30"/>
      <c r="IB298" s="30"/>
      <c r="IC298" s="30"/>
      <c r="ID298" s="30"/>
      <c r="IE298" s="30"/>
      <c r="IF298" s="30"/>
      <c r="IG298" s="30"/>
    </row>
    <row r="299" spans="1:241" s="36" customFormat="1" x14ac:dyDescent="0.25">
      <c r="A299" s="32"/>
      <c r="B299" s="32" t="s">
        <v>489</v>
      </c>
      <c r="C299" s="32" t="s">
        <v>212</v>
      </c>
      <c r="D299" s="46" t="s">
        <v>212</v>
      </c>
      <c r="E299" s="34"/>
      <c r="F299" s="35"/>
      <c r="G299" s="35"/>
      <c r="H299" s="35">
        <v>500000</v>
      </c>
      <c r="I299" s="35">
        <v>500000</v>
      </c>
      <c r="J299" s="35">
        <v>500000</v>
      </c>
      <c r="K299" s="35">
        <v>500000</v>
      </c>
      <c r="L299" s="35">
        <v>500000</v>
      </c>
      <c r="M299" s="33" t="s">
        <v>463</v>
      </c>
      <c r="N299" s="34">
        <v>500000</v>
      </c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30"/>
      <c r="CK299" s="30"/>
      <c r="CL299" s="30"/>
      <c r="CM299" s="30"/>
      <c r="CN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  <c r="DT299" s="30"/>
      <c r="DU299" s="30"/>
      <c r="DV299" s="30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  <c r="EL299" s="30"/>
      <c r="EM299" s="30"/>
      <c r="EN299" s="30"/>
      <c r="EO299" s="30"/>
      <c r="EP299" s="30"/>
      <c r="EQ299" s="30"/>
      <c r="ER299" s="30"/>
      <c r="ES299" s="30"/>
      <c r="ET299" s="30"/>
      <c r="EU299" s="30"/>
      <c r="EV299" s="30"/>
      <c r="EW299" s="30"/>
      <c r="EX299" s="30"/>
      <c r="EY299" s="30"/>
      <c r="EZ299" s="30"/>
      <c r="FA299" s="30"/>
      <c r="FB299" s="30"/>
      <c r="FC299" s="30"/>
      <c r="FD299" s="30"/>
      <c r="FE299" s="30"/>
      <c r="FF299" s="30"/>
      <c r="FG299" s="30"/>
      <c r="FH299" s="30"/>
      <c r="FI299" s="30"/>
      <c r="FJ299" s="30"/>
      <c r="FK299" s="30"/>
      <c r="FL299" s="30"/>
      <c r="FM299" s="30"/>
      <c r="FN299" s="30"/>
      <c r="FO299" s="30"/>
      <c r="FP299" s="30"/>
      <c r="FQ299" s="30"/>
      <c r="FR299" s="30"/>
      <c r="FS299" s="30"/>
      <c r="FT299" s="30"/>
      <c r="FU299" s="30"/>
      <c r="FV299" s="30"/>
      <c r="FW299" s="30"/>
      <c r="FX299" s="30"/>
      <c r="FY299" s="30"/>
      <c r="FZ299" s="30"/>
      <c r="GA299" s="30"/>
      <c r="GB299" s="30"/>
      <c r="GC299" s="30"/>
      <c r="GD299" s="30"/>
      <c r="GE299" s="30"/>
      <c r="GF299" s="30"/>
      <c r="GG299" s="30"/>
      <c r="GH299" s="30"/>
      <c r="GI299" s="30"/>
      <c r="GJ299" s="30"/>
      <c r="GK299" s="30"/>
      <c r="GL299" s="30"/>
      <c r="GM299" s="30"/>
      <c r="GN299" s="30"/>
      <c r="GO299" s="30"/>
      <c r="GP299" s="30"/>
      <c r="GQ299" s="30"/>
      <c r="GR299" s="30"/>
      <c r="GS299" s="30"/>
      <c r="GT299" s="30"/>
      <c r="GU299" s="30"/>
      <c r="GV299" s="30"/>
      <c r="GW299" s="30"/>
      <c r="GX299" s="30"/>
      <c r="GY299" s="30"/>
      <c r="GZ299" s="30"/>
      <c r="HA299" s="30"/>
      <c r="HB299" s="30"/>
      <c r="HC299" s="30"/>
      <c r="HD299" s="30"/>
      <c r="HE299" s="30"/>
      <c r="HF299" s="30"/>
      <c r="HG299" s="30"/>
      <c r="HH299" s="30"/>
      <c r="HI299" s="30"/>
      <c r="HJ299" s="30"/>
      <c r="HK299" s="30"/>
      <c r="HL299" s="30"/>
      <c r="HM299" s="30"/>
      <c r="HN299" s="30"/>
      <c r="HO299" s="30"/>
      <c r="HP299" s="30"/>
      <c r="HQ299" s="30"/>
      <c r="HR299" s="30"/>
      <c r="HS299" s="30"/>
      <c r="HT299" s="30"/>
      <c r="HU299" s="30"/>
      <c r="HV299" s="30"/>
      <c r="HW299" s="30"/>
      <c r="HX299" s="30"/>
      <c r="HY299" s="30"/>
      <c r="HZ299" s="30"/>
      <c r="IA299" s="30"/>
      <c r="IB299" s="30"/>
      <c r="IC299" s="30"/>
      <c r="ID299" s="30"/>
      <c r="IE299" s="30"/>
      <c r="IF299" s="30"/>
      <c r="IG299" s="30"/>
    </row>
    <row r="300" spans="1:241" s="36" customFormat="1" ht="25.5" x14ac:dyDescent="0.25">
      <c r="A300" s="32"/>
      <c r="B300" s="32" t="s">
        <v>490</v>
      </c>
      <c r="C300" s="32" t="s">
        <v>212</v>
      </c>
      <c r="D300" s="46" t="s">
        <v>212</v>
      </c>
      <c r="E300" s="34"/>
      <c r="F300" s="35"/>
      <c r="G300" s="35"/>
      <c r="H300" s="35">
        <v>650000</v>
      </c>
      <c r="I300" s="35">
        <v>650000</v>
      </c>
      <c r="J300" s="35">
        <v>650000</v>
      </c>
      <c r="K300" s="35">
        <v>650000</v>
      </c>
      <c r="L300" s="35">
        <v>650000</v>
      </c>
      <c r="M300" s="33" t="s">
        <v>463</v>
      </c>
      <c r="N300" s="34">
        <v>650000</v>
      </c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  <c r="CC300" s="30"/>
      <c r="CD300" s="30"/>
      <c r="CE300" s="30"/>
      <c r="CF300" s="30"/>
      <c r="CG300" s="30"/>
      <c r="CH300" s="30"/>
      <c r="CI300" s="30"/>
      <c r="CJ300" s="30"/>
      <c r="CK300" s="30"/>
      <c r="CL300" s="30"/>
      <c r="CM300" s="30"/>
      <c r="CN300" s="30"/>
      <c r="CO300" s="30"/>
      <c r="CP300" s="30"/>
      <c r="CQ300" s="30"/>
      <c r="CR300" s="30"/>
      <c r="CS300" s="30"/>
      <c r="CT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J300" s="30"/>
      <c r="DK300" s="30"/>
      <c r="DL300" s="30"/>
      <c r="DM300" s="30"/>
      <c r="DN300" s="30"/>
      <c r="DO300" s="30"/>
      <c r="DP300" s="30"/>
      <c r="DQ300" s="30"/>
      <c r="DR300" s="30"/>
      <c r="DS300" s="30"/>
      <c r="DT300" s="30"/>
      <c r="DU300" s="30"/>
      <c r="DV300" s="30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  <c r="EL300" s="30"/>
      <c r="EM300" s="30"/>
      <c r="EN300" s="30"/>
      <c r="EO300" s="30"/>
      <c r="EP300" s="30"/>
      <c r="EQ300" s="30"/>
      <c r="ER300" s="30"/>
      <c r="ES300" s="30"/>
      <c r="ET300" s="30"/>
      <c r="EU300" s="30"/>
      <c r="EV300" s="30"/>
      <c r="EW300" s="30"/>
      <c r="EX300" s="30"/>
      <c r="EY300" s="30"/>
      <c r="EZ300" s="30"/>
      <c r="FA300" s="30"/>
      <c r="FB300" s="30"/>
      <c r="FC300" s="30"/>
      <c r="FD300" s="30"/>
      <c r="FE300" s="30"/>
      <c r="FF300" s="30"/>
      <c r="FG300" s="30"/>
      <c r="FH300" s="30"/>
      <c r="FI300" s="30"/>
      <c r="FJ300" s="30"/>
      <c r="FK300" s="30"/>
      <c r="FL300" s="30"/>
      <c r="FM300" s="30"/>
      <c r="FN300" s="30"/>
      <c r="FO300" s="30"/>
      <c r="FP300" s="30"/>
      <c r="FQ300" s="30"/>
      <c r="FR300" s="30"/>
      <c r="FS300" s="30"/>
      <c r="FT300" s="30"/>
      <c r="FU300" s="30"/>
      <c r="FV300" s="30"/>
      <c r="FW300" s="30"/>
      <c r="FX300" s="30"/>
      <c r="FY300" s="30"/>
      <c r="FZ300" s="30"/>
      <c r="GA300" s="30"/>
      <c r="GB300" s="30"/>
      <c r="GC300" s="30"/>
      <c r="GD300" s="30"/>
      <c r="GE300" s="30"/>
      <c r="GF300" s="30"/>
      <c r="GG300" s="30"/>
      <c r="GH300" s="30"/>
      <c r="GI300" s="30"/>
      <c r="GJ300" s="30"/>
      <c r="GK300" s="30"/>
      <c r="GL300" s="30"/>
      <c r="GM300" s="30"/>
      <c r="GN300" s="30"/>
      <c r="GO300" s="30"/>
      <c r="GP300" s="30"/>
      <c r="GQ300" s="30"/>
      <c r="GR300" s="30"/>
      <c r="GS300" s="30"/>
      <c r="GT300" s="30"/>
      <c r="GU300" s="30"/>
      <c r="GV300" s="30"/>
      <c r="GW300" s="30"/>
      <c r="GX300" s="30"/>
      <c r="GY300" s="30"/>
      <c r="GZ300" s="30"/>
      <c r="HA300" s="30"/>
      <c r="HB300" s="30"/>
      <c r="HC300" s="30"/>
      <c r="HD300" s="30"/>
      <c r="HE300" s="30"/>
      <c r="HF300" s="30"/>
      <c r="HG300" s="30"/>
      <c r="HH300" s="30"/>
      <c r="HI300" s="30"/>
      <c r="HJ300" s="30"/>
      <c r="HK300" s="30"/>
      <c r="HL300" s="30"/>
      <c r="HM300" s="30"/>
      <c r="HN300" s="30"/>
      <c r="HO300" s="30"/>
      <c r="HP300" s="30"/>
      <c r="HQ300" s="30"/>
      <c r="HR300" s="30"/>
      <c r="HS300" s="30"/>
      <c r="HT300" s="30"/>
      <c r="HU300" s="30"/>
      <c r="HV300" s="30"/>
      <c r="HW300" s="30"/>
      <c r="HX300" s="30"/>
      <c r="HY300" s="30"/>
      <c r="HZ300" s="30"/>
      <c r="IA300" s="30"/>
      <c r="IB300" s="30"/>
      <c r="IC300" s="30"/>
      <c r="ID300" s="30"/>
      <c r="IE300" s="30"/>
      <c r="IF300" s="30"/>
      <c r="IG300" s="30"/>
    </row>
    <row r="301" spans="1:241" s="36" customFormat="1" x14ac:dyDescent="0.25">
      <c r="A301" s="32"/>
      <c r="B301" s="32" t="s">
        <v>491</v>
      </c>
      <c r="C301" s="32" t="s">
        <v>212</v>
      </c>
      <c r="D301" s="46" t="s">
        <v>212</v>
      </c>
      <c r="E301" s="34"/>
      <c r="F301" s="35"/>
      <c r="G301" s="35"/>
      <c r="H301" s="35">
        <v>450000</v>
      </c>
      <c r="I301" s="35">
        <v>450000</v>
      </c>
      <c r="J301" s="35">
        <v>450000</v>
      </c>
      <c r="K301" s="35">
        <v>450000</v>
      </c>
      <c r="L301" s="35">
        <v>450000</v>
      </c>
      <c r="M301" s="33" t="s">
        <v>463</v>
      </c>
      <c r="N301" s="34">
        <v>450000</v>
      </c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  <c r="CC301" s="30"/>
      <c r="CD301" s="30"/>
      <c r="CE301" s="30"/>
      <c r="CF301" s="30"/>
      <c r="CG301" s="30"/>
      <c r="CH301" s="30"/>
      <c r="CI301" s="30"/>
      <c r="CJ301" s="30"/>
      <c r="CK301" s="30"/>
      <c r="CL301" s="30"/>
      <c r="CM301" s="30"/>
      <c r="CN301" s="30"/>
      <c r="CO301" s="30"/>
      <c r="CP301" s="30"/>
      <c r="CQ301" s="30"/>
      <c r="CR301" s="30"/>
      <c r="CS301" s="30"/>
      <c r="CT301" s="30"/>
      <c r="CU301" s="30"/>
      <c r="CV301" s="30"/>
      <c r="CW301" s="30"/>
      <c r="CX301" s="30"/>
      <c r="CY301" s="30"/>
      <c r="CZ301" s="30"/>
      <c r="DA301" s="30"/>
      <c r="DB301" s="30"/>
      <c r="DC301" s="30"/>
      <c r="DD301" s="30"/>
      <c r="DE301" s="30"/>
      <c r="DF301" s="30"/>
      <c r="DG301" s="30"/>
      <c r="DH301" s="30"/>
      <c r="DI301" s="30"/>
      <c r="DJ301" s="30"/>
      <c r="DK301" s="30"/>
      <c r="DL301" s="30"/>
      <c r="DM301" s="30"/>
      <c r="DN301" s="30"/>
      <c r="DO301" s="30"/>
      <c r="DP301" s="30"/>
      <c r="DQ301" s="30"/>
      <c r="DR301" s="30"/>
      <c r="DS301" s="30"/>
      <c r="DT301" s="30"/>
      <c r="DU301" s="30"/>
      <c r="DV301" s="30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  <c r="EL301" s="30"/>
      <c r="EM301" s="30"/>
      <c r="EN301" s="30"/>
      <c r="EO301" s="30"/>
      <c r="EP301" s="30"/>
      <c r="EQ301" s="30"/>
      <c r="ER301" s="30"/>
      <c r="ES301" s="30"/>
      <c r="ET301" s="30"/>
      <c r="EU301" s="30"/>
      <c r="EV301" s="30"/>
      <c r="EW301" s="30"/>
      <c r="EX301" s="30"/>
      <c r="EY301" s="30"/>
      <c r="EZ301" s="30"/>
      <c r="FA301" s="30"/>
      <c r="FB301" s="30"/>
      <c r="FC301" s="30"/>
      <c r="FD301" s="30"/>
      <c r="FE301" s="30"/>
      <c r="FF301" s="30"/>
      <c r="FG301" s="30"/>
      <c r="FH301" s="30"/>
      <c r="FI301" s="30"/>
      <c r="FJ301" s="30"/>
      <c r="FK301" s="30"/>
      <c r="FL301" s="30"/>
      <c r="FM301" s="30"/>
      <c r="FN301" s="30"/>
      <c r="FO301" s="30"/>
      <c r="FP301" s="30"/>
      <c r="FQ301" s="30"/>
      <c r="FR301" s="30"/>
      <c r="FS301" s="30"/>
      <c r="FT301" s="30"/>
      <c r="FU301" s="30"/>
      <c r="FV301" s="30"/>
      <c r="FW301" s="30"/>
      <c r="FX301" s="30"/>
      <c r="FY301" s="30"/>
      <c r="FZ301" s="30"/>
      <c r="GA301" s="30"/>
      <c r="GB301" s="30"/>
      <c r="GC301" s="30"/>
      <c r="GD301" s="30"/>
      <c r="GE301" s="30"/>
      <c r="GF301" s="30"/>
      <c r="GG301" s="30"/>
      <c r="GH301" s="30"/>
      <c r="GI301" s="30"/>
      <c r="GJ301" s="30"/>
      <c r="GK301" s="30"/>
      <c r="GL301" s="30"/>
      <c r="GM301" s="30"/>
      <c r="GN301" s="30"/>
      <c r="GO301" s="30"/>
      <c r="GP301" s="30"/>
      <c r="GQ301" s="30"/>
      <c r="GR301" s="30"/>
      <c r="GS301" s="30"/>
      <c r="GT301" s="30"/>
      <c r="GU301" s="30"/>
      <c r="GV301" s="30"/>
      <c r="GW301" s="30"/>
      <c r="GX301" s="30"/>
      <c r="GY301" s="30"/>
      <c r="GZ301" s="30"/>
      <c r="HA301" s="30"/>
      <c r="HB301" s="30"/>
      <c r="HC301" s="30"/>
      <c r="HD301" s="30"/>
      <c r="HE301" s="30"/>
      <c r="HF301" s="30"/>
      <c r="HG301" s="30"/>
      <c r="HH301" s="30"/>
      <c r="HI301" s="30"/>
      <c r="HJ301" s="30"/>
      <c r="HK301" s="30"/>
      <c r="HL301" s="30"/>
      <c r="HM301" s="30"/>
      <c r="HN301" s="30"/>
      <c r="HO301" s="30"/>
      <c r="HP301" s="30"/>
      <c r="HQ301" s="30"/>
      <c r="HR301" s="30"/>
      <c r="HS301" s="30"/>
      <c r="HT301" s="30"/>
      <c r="HU301" s="30"/>
      <c r="HV301" s="30"/>
      <c r="HW301" s="30"/>
      <c r="HX301" s="30"/>
      <c r="HY301" s="30"/>
      <c r="HZ301" s="30"/>
      <c r="IA301" s="30"/>
      <c r="IB301" s="30"/>
      <c r="IC301" s="30"/>
      <c r="ID301" s="30"/>
      <c r="IE301" s="30"/>
      <c r="IF301" s="30"/>
      <c r="IG301" s="30"/>
    </row>
    <row r="302" spans="1:241" s="36" customFormat="1" x14ac:dyDescent="0.25">
      <c r="A302" s="32"/>
      <c r="B302" s="32" t="s">
        <v>492</v>
      </c>
      <c r="C302" s="32" t="s">
        <v>210</v>
      </c>
      <c r="D302" s="46" t="s">
        <v>210</v>
      </c>
      <c r="E302" s="34"/>
      <c r="F302" s="35"/>
      <c r="G302" s="35"/>
      <c r="H302" s="35">
        <v>600000</v>
      </c>
      <c r="I302" s="35">
        <v>600000</v>
      </c>
      <c r="J302" s="35">
        <v>600000</v>
      </c>
      <c r="K302" s="35">
        <v>600000</v>
      </c>
      <c r="L302" s="35">
        <v>600000</v>
      </c>
      <c r="M302" s="33" t="s">
        <v>463</v>
      </c>
      <c r="N302" s="67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  <c r="CC302" s="30"/>
      <c r="CD302" s="30"/>
      <c r="CE302" s="30"/>
      <c r="CF302" s="30"/>
      <c r="CG302" s="30"/>
      <c r="CH302" s="30"/>
      <c r="CI302" s="30"/>
      <c r="CJ302" s="30"/>
      <c r="CK302" s="30"/>
      <c r="CL302" s="30"/>
      <c r="CM302" s="30"/>
      <c r="CN302" s="30"/>
      <c r="CO302" s="30"/>
      <c r="CP302" s="30"/>
      <c r="CQ302" s="30"/>
      <c r="CR302" s="30"/>
      <c r="CS302" s="30"/>
      <c r="CT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  <c r="DF302" s="30"/>
      <c r="DG302" s="30"/>
      <c r="DH302" s="30"/>
      <c r="DI302" s="30"/>
      <c r="DJ302" s="30"/>
      <c r="DK302" s="30"/>
      <c r="DL302" s="30"/>
      <c r="DM302" s="30"/>
      <c r="DN302" s="30"/>
      <c r="DO302" s="30"/>
      <c r="DP302" s="30"/>
      <c r="DQ302" s="30"/>
      <c r="DR302" s="30"/>
      <c r="DS302" s="30"/>
      <c r="DT302" s="30"/>
      <c r="DU302" s="30"/>
      <c r="DV302" s="30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  <c r="EL302" s="30"/>
      <c r="EM302" s="30"/>
      <c r="EN302" s="30"/>
      <c r="EO302" s="30"/>
      <c r="EP302" s="30"/>
      <c r="EQ302" s="30"/>
      <c r="ER302" s="30"/>
      <c r="ES302" s="30"/>
      <c r="ET302" s="30"/>
      <c r="EU302" s="30"/>
      <c r="EV302" s="30"/>
      <c r="EW302" s="30"/>
      <c r="EX302" s="30"/>
      <c r="EY302" s="30"/>
      <c r="EZ302" s="30"/>
      <c r="FA302" s="30"/>
      <c r="FB302" s="30"/>
      <c r="FC302" s="30"/>
      <c r="FD302" s="30"/>
      <c r="FE302" s="30"/>
      <c r="FF302" s="30"/>
      <c r="FG302" s="30"/>
      <c r="FH302" s="30"/>
      <c r="FI302" s="30"/>
      <c r="FJ302" s="30"/>
      <c r="FK302" s="30"/>
      <c r="FL302" s="30"/>
      <c r="FM302" s="30"/>
      <c r="FN302" s="30"/>
      <c r="FO302" s="30"/>
      <c r="FP302" s="30"/>
      <c r="FQ302" s="30"/>
      <c r="FR302" s="30"/>
      <c r="FS302" s="30"/>
      <c r="FT302" s="30"/>
      <c r="FU302" s="30"/>
      <c r="FV302" s="30"/>
      <c r="FW302" s="30"/>
      <c r="FX302" s="30"/>
      <c r="FY302" s="30"/>
      <c r="FZ302" s="30"/>
      <c r="GA302" s="30"/>
      <c r="GB302" s="30"/>
      <c r="GC302" s="30"/>
      <c r="GD302" s="30"/>
      <c r="GE302" s="30"/>
      <c r="GF302" s="30"/>
      <c r="GG302" s="30"/>
      <c r="GH302" s="30"/>
      <c r="GI302" s="30"/>
      <c r="GJ302" s="30"/>
      <c r="GK302" s="30"/>
      <c r="GL302" s="30"/>
      <c r="GM302" s="30"/>
      <c r="GN302" s="30"/>
      <c r="GO302" s="30"/>
      <c r="GP302" s="30"/>
      <c r="GQ302" s="30"/>
      <c r="GR302" s="30"/>
      <c r="GS302" s="30"/>
      <c r="GT302" s="30"/>
      <c r="GU302" s="30"/>
      <c r="GV302" s="30"/>
      <c r="GW302" s="30"/>
      <c r="GX302" s="30"/>
      <c r="GY302" s="30"/>
      <c r="GZ302" s="30"/>
      <c r="HA302" s="30"/>
      <c r="HB302" s="30"/>
      <c r="HC302" s="30"/>
      <c r="HD302" s="30"/>
      <c r="HE302" s="30"/>
      <c r="HF302" s="30"/>
      <c r="HG302" s="30"/>
      <c r="HH302" s="30"/>
      <c r="HI302" s="30"/>
      <c r="HJ302" s="30"/>
      <c r="HK302" s="30"/>
      <c r="HL302" s="30"/>
      <c r="HM302" s="30"/>
      <c r="HN302" s="30"/>
      <c r="HO302" s="30"/>
      <c r="HP302" s="30"/>
      <c r="HQ302" s="30"/>
      <c r="HR302" s="30"/>
      <c r="HS302" s="30"/>
      <c r="HT302" s="30"/>
      <c r="HU302" s="30"/>
      <c r="HV302" s="30"/>
      <c r="HW302" s="30"/>
      <c r="HX302" s="30"/>
      <c r="HY302" s="30"/>
      <c r="HZ302" s="30"/>
      <c r="IA302" s="30"/>
      <c r="IB302" s="30"/>
      <c r="IC302" s="30"/>
      <c r="ID302" s="30"/>
      <c r="IE302" s="30"/>
      <c r="IF302" s="30"/>
      <c r="IG302" s="30"/>
    </row>
    <row r="303" spans="1:241" s="36" customFormat="1" ht="25.5" x14ac:dyDescent="0.25">
      <c r="A303" s="32"/>
      <c r="B303" s="32" t="s">
        <v>493</v>
      </c>
      <c r="C303" s="32" t="s">
        <v>210</v>
      </c>
      <c r="D303" s="46" t="s">
        <v>210</v>
      </c>
      <c r="E303" s="34"/>
      <c r="F303" s="35"/>
      <c r="G303" s="35"/>
      <c r="H303" s="35">
        <v>3300000</v>
      </c>
      <c r="I303" s="35">
        <v>3400000</v>
      </c>
      <c r="J303" s="35">
        <v>3400000</v>
      </c>
      <c r="K303" s="35">
        <v>19000000</v>
      </c>
      <c r="L303" s="35">
        <v>19000000</v>
      </c>
      <c r="M303" s="33" t="s">
        <v>430</v>
      </c>
      <c r="N303" s="67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  <c r="CC303" s="30"/>
      <c r="CD303" s="30"/>
      <c r="CE303" s="30"/>
      <c r="CF303" s="30"/>
      <c r="CG303" s="30"/>
      <c r="CH303" s="30"/>
      <c r="CI303" s="30"/>
      <c r="CJ303" s="30"/>
      <c r="CK303" s="30"/>
      <c r="CL303" s="30"/>
      <c r="CM303" s="30"/>
      <c r="CN303" s="30"/>
      <c r="CO303" s="30"/>
      <c r="CP303" s="30"/>
      <c r="CQ303" s="30"/>
      <c r="CR303" s="30"/>
      <c r="CS303" s="30"/>
      <c r="CT303" s="30"/>
      <c r="CU303" s="30"/>
      <c r="CV303" s="30"/>
      <c r="CW303" s="30"/>
      <c r="CX303" s="30"/>
      <c r="CY303" s="30"/>
      <c r="CZ303" s="30"/>
      <c r="DA303" s="30"/>
      <c r="DB303" s="30"/>
      <c r="DC303" s="30"/>
      <c r="DD303" s="30"/>
      <c r="DE303" s="30"/>
      <c r="DF303" s="30"/>
      <c r="DG303" s="30"/>
      <c r="DH303" s="30"/>
      <c r="DI303" s="30"/>
      <c r="DJ303" s="30"/>
      <c r="DK303" s="30"/>
      <c r="DL303" s="30"/>
      <c r="DM303" s="30"/>
      <c r="DN303" s="30"/>
      <c r="DO303" s="30"/>
      <c r="DP303" s="30"/>
      <c r="DQ303" s="30"/>
      <c r="DR303" s="30"/>
      <c r="DS303" s="30"/>
      <c r="DT303" s="30"/>
      <c r="DU303" s="30"/>
      <c r="DV303" s="30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  <c r="EL303" s="30"/>
      <c r="EM303" s="30"/>
      <c r="EN303" s="30"/>
      <c r="EO303" s="30"/>
      <c r="EP303" s="30"/>
      <c r="EQ303" s="30"/>
      <c r="ER303" s="30"/>
      <c r="ES303" s="30"/>
      <c r="ET303" s="30"/>
      <c r="EU303" s="30"/>
      <c r="EV303" s="30"/>
      <c r="EW303" s="30"/>
      <c r="EX303" s="30"/>
      <c r="EY303" s="30"/>
      <c r="EZ303" s="30"/>
      <c r="FA303" s="30"/>
      <c r="FB303" s="30"/>
      <c r="FC303" s="30"/>
      <c r="FD303" s="30"/>
      <c r="FE303" s="30"/>
      <c r="FF303" s="30"/>
      <c r="FG303" s="30"/>
      <c r="FH303" s="30"/>
      <c r="FI303" s="30"/>
      <c r="FJ303" s="30"/>
      <c r="FK303" s="30"/>
      <c r="FL303" s="30"/>
      <c r="FM303" s="30"/>
      <c r="FN303" s="30"/>
      <c r="FO303" s="30"/>
      <c r="FP303" s="30"/>
      <c r="FQ303" s="30"/>
      <c r="FR303" s="30"/>
      <c r="FS303" s="30"/>
      <c r="FT303" s="30"/>
      <c r="FU303" s="30"/>
      <c r="FV303" s="30"/>
      <c r="FW303" s="30"/>
      <c r="FX303" s="30"/>
      <c r="FY303" s="30"/>
      <c r="FZ303" s="30"/>
      <c r="GA303" s="30"/>
      <c r="GB303" s="30"/>
      <c r="GC303" s="30"/>
      <c r="GD303" s="30"/>
      <c r="GE303" s="30"/>
      <c r="GF303" s="30"/>
      <c r="GG303" s="30"/>
      <c r="GH303" s="30"/>
      <c r="GI303" s="30"/>
      <c r="GJ303" s="30"/>
      <c r="GK303" s="30"/>
      <c r="GL303" s="30"/>
      <c r="GM303" s="30"/>
      <c r="GN303" s="30"/>
      <c r="GO303" s="30"/>
      <c r="GP303" s="30"/>
      <c r="GQ303" s="30"/>
      <c r="GR303" s="30"/>
      <c r="GS303" s="30"/>
      <c r="GT303" s="30"/>
      <c r="GU303" s="30"/>
      <c r="GV303" s="30"/>
      <c r="GW303" s="30"/>
      <c r="GX303" s="30"/>
      <c r="GY303" s="30"/>
      <c r="GZ303" s="30"/>
      <c r="HA303" s="30"/>
      <c r="HB303" s="30"/>
      <c r="HC303" s="30"/>
      <c r="HD303" s="30"/>
      <c r="HE303" s="30"/>
      <c r="HF303" s="30"/>
      <c r="HG303" s="30"/>
      <c r="HH303" s="30"/>
      <c r="HI303" s="30"/>
      <c r="HJ303" s="30"/>
      <c r="HK303" s="30"/>
      <c r="HL303" s="30"/>
      <c r="HM303" s="30"/>
      <c r="HN303" s="30"/>
      <c r="HO303" s="30"/>
      <c r="HP303" s="30"/>
      <c r="HQ303" s="30"/>
      <c r="HR303" s="30"/>
      <c r="HS303" s="30"/>
      <c r="HT303" s="30"/>
      <c r="HU303" s="30"/>
      <c r="HV303" s="30"/>
      <c r="HW303" s="30"/>
      <c r="HX303" s="30"/>
      <c r="HY303" s="30"/>
      <c r="HZ303" s="30"/>
      <c r="IA303" s="30"/>
      <c r="IB303" s="30"/>
      <c r="IC303" s="30"/>
      <c r="ID303" s="30"/>
      <c r="IE303" s="30"/>
      <c r="IF303" s="30"/>
      <c r="IG303" s="30"/>
    </row>
    <row r="304" spans="1:241" s="36" customFormat="1" ht="25.5" x14ac:dyDescent="0.25">
      <c r="A304" s="32"/>
      <c r="B304" s="32" t="s">
        <v>494</v>
      </c>
      <c r="C304" s="32" t="s">
        <v>215</v>
      </c>
      <c r="D304" s="46" t="s">
        <v>215</v>
      </c>
      <c r="E304" s="34"/>
      <c r="F304" s="35"/>
      <c r="G304" s="35"/>
      <c r="H304" s="35">
        <v>3300000</v>
      </c>
      <c r="I304" s="35">
        <v>3400000</v>
      </c>
      <c r="J304" s="35">
        <v>3400000</v>
      </c>
      <c r="K304" s="35">
        <v>19000000</v>
      </c>
      <c r="L304" s="35">
        <v>19000000</v>
      </c>
      <c r="M304" s="33" t="s">
        <v>430</v>
      </c>
      <c r="N304" s="67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  <c r="CI304" s="30"/>
      <c r="CJ304" s="30"/>
      <c r="CK304" s="30"/>
      <c r="CL304" s="30"/>
      <c r="CM304" s="30"/>
      <c r="CN304" s="30"/>
      <c r="CO304" s="30"/>
      <c r="CP304" s="30"/>
      <c r="CQ304" s="30"/>
      <c r="CR304" s="30"/>
      <c r="CS304" s="30"/>
      <c r="CT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  <c r="DH304" s="30"/>
      <c r="DI304" s="30"/>
      <c r="DJ304" s="30"/>
      <c r="DK304" s="30"/>
      <c r="DL304" s="30"/>
      <c r="DM304" s="30"/>
      <c r="DN304" s="30"/>
      <c r="DO304" s="30"/>
      <c r="DP304" s="30"/>
      <c r="DQ304" s="30"/>
      <c r="DR304" s="30"/>
      <c r="DS304" s="30"/>
      <c r="DT304" s="30"/>
      <c r="DU304" s="30"/>
      <c r="DV304" s="30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  <c r="EL304" s="30"/>
      <c r="EM304" s="30"/>
      <c r="EN304" s="30"/>
      <c r="EO304" s="30"/>
      <c r="EP304" s="30"/>
      <c r="EQ304" s="30"/>
      <c r="ER304" s="30"/>
      <c r="ES304" s="30"/>
      <c r="ET304" s="30"/>
      <c r="EU304" s="30"/>
      <c r="EV304" s="30"/>
      <c r="EW304" s="30"/>
      <c r="EX304" s="30"/>
      <c r="EY304" s="30"/>
      <c r="EZ304" s="30"/>
      <c r="FA304" s="30"/>
      <c r="FB304" s="30"/>
      <c r="FC304" s="30"/>
      <c r="FD304" s="30"/>
      <c r="FE304" s="30"/>
      <c r="FF304" s="30"/>
      <c r="FG304" s="30"/>
      <c r="FH304" s="30"/>
      <c r="FI304" s="30"/>
      <c r="FJ304" s="30"/>
      <c r="FK304" s="30"/>
      <c r="FL304" s="30"/>
      <c r="FM304" s="30"/>
      <c r="FN304" s="30"/>
      <c r="FO304" s="30"/>
      <c r="FP304" s="30"/>
      <c r="FQ304" s="30"/>
      <c r="FR304" s="30"/>
      <c r="FS304" s="30"/>
      <c r="FT304" s="30"/>
      <c r="FU304" s="30"/>
      <c r="FV304" s="30"/>
      <c r="FW304" s="30"/>
      <c r="FX304" s="30"/>
      <c r="FY304" s="30"/>
      <c r="FZ304" s="30"/>
      <c r="GA304" s="30"/>
      <c r="GB304" s="30"/>
      <c r="GC304" s="30"/>
      <c r="GD304" s="30"/>
      <c r="GE304" s="30"/>
      <c r="GF304" s="30"/>
      <c r="GG304" s="30"/>
      <c r="GH304" s="30"/>
      <c r="GI304" s="30"/>
      <c r="GJ304" s="30"/>
      <c r="GK304" s="30"/>
      <c r="GL304" s="30"/>
      <c r="GM304" s="30"/>
      <c r="GN304" s="30"/>
      <c r="GO304" s="30"/>
      <c r="GP304" s="30"/>
      <c r="GQ304" s="30"/>
      <c r="GR304" s="30"/>
      <c r="GS304" s="30"/>
      <c r="GT304" s="30"/>
      <c r="GU304" s="30"/>
      <c r="GV304" s="30"/>
      <c r="GW304" s="30"/>
      <c r="GX304" s="30"/>
      <c r="GY304" s="30"/>
      <c r="GZ304" s="30"/>
      <c r="HA304" s="30"/>
      <c r="HB304" s="30"/>
      <c r="HC304" s="30"/>
      <c r="HD304" s="30"/>
      <c r="HE304" s="30"/>
      <c r="HF304" s="30"/>
      <c r="HG304" s="30"/>
      <c r="HH304" s="30"/>
      <c r="HI304" s="30"/>
      <c r="HJ304" s="30"/>
      <c r="HK304" s="30"/>
      <c r="HL304" s="30"/>
      <c r="HM304" s="30"/>
      <c r="HN304" s="30"/>
      <c r="HO304" s="30"/>
      <c r="HP304" s="30"/>
      <c r="HQ304" s="30"/>
      <c r="HR304" s="30"/>
      <c r="HS304" s="30"/>
      <c r="HT304" s="30"/>
      <c r="HU304" s="30"/>
      <c r="HV304" s="30"/>
      <c r="HW304" s="30"/>
      <c r="HX304" s="30"/>
      <c r="HY304" s="30"/>
      <c r="HZ304" s="30"/>
      <c r="IA304" s="30"/>
      <c r="IB304" s="30"/>
      <c r="IC304" s="30"/>
      <c r="ID304" s="30"/>
      <c r="IE304" s="30"/>
      <c r="IF304" s="30"/>
      <c r="IG304" s="30"/>
    </row>
    <row r="305" spans="1:241" s="36" customFormat="1" x14ac:dyDescent="0.25">
      <c r="A305" s="32"/>
      <c r="B305" s="32" t="s">
        <v>495</v>
      </c>
      <c r="C305" s="32" t="s">
        <v>215</v>
      </c>
      <c r="D305" s="46" t="s">
        <v>215</v>
      </c>
      <c r="E305" s="34"/>
      <c r="F305" s="35"/>
      <c r="G305" s="35"/>
      <c r="H305" s="35">
        <v>600000</v>
      </c>
      <c r="I305" s="35">
        <v>600000</v>
      </c>
      <c r="J305" s="35">
        <v>600000</v>
      </c>
      <c r="K305" s="35">
        <v>600000</v>
      </c>
      <c r="L305" s="35">
        <v>600000</v>
      </c>
      <c r="M305" s="33" t="s">
        <v>463</v>
      </c>
      <c r="N305" s="67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0"/>
      <c r="CR305" s="30"/>
      <c r="CS305" s="30"/>
      <c r="CT305" s="30"/>
      <c r="CU305" s="30"/>
      <c r="CV305" s="30"/>
      <c r="CW305" s="30"/>
      <c r="CX305" s="30"/>
      <c r="CY305" s="30"/>
      <c r="CZ305" s="30"/>
      <c r="DA305" s="30"/>
      <c r="DB305" s="30"/>
      <c r="DC305" s="30"/>
      <c r="DD305" s="30"/>
      <c r="DE305" s="30"/>
      <c r="DF305" s="30"/>
      <c r="DG305" s="30"/>
      <c r="DH305" s="30"/>
      <c r="DI305" s="30"/>
      <c r="DJ305" s="30"/>
      <c r="DK305" s="30"/>
      <c r="DL305" s="30"/>
      <c r="DM305" s="30"/>
      <c r="DN305" s="30"/>
      <c r="DO305" s="30"/>
      <c r="DP305" s="30"/>
      <c r="DQ305" s="30"/>
      <c r="DR305" s="30"/>
      <c r="DS305" s="30"/>
      <c r="DT305" s="30"/>
      <c r="DU305" s="30"/>
      <c r="DV305" s="30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  <c r="EL305" s="30"/>
      <c r="EM305" s="30"/>
      <c r="EN305" s="30"/>
      <c r="EO305" s="30"/>
      <c r="EP305" s="30"/>
      <c r="EQ305" s="30"/>
      <c r="ER305" s="30"/>
      <c r="ES305" s="30"/>
      <c r="ET305" s="30"/>
      <c r="EU305" s="30"/>
      <c r="EV305" s="30"/>
      <c r="EW305" s="30"/>
      <c r="EX305" s="30"/>
      <c r="EY305" s="30"/>
      <c r="EZ305" s="30"/>
      <c r="FA305" s="30"/>
      <c r="FB305" s="30"/>
      <c r="FC305" s="30"/>
      <c r="FD305" s="30"/>
      <c r="FE305" s="30"/>
      <c r="FF305" s="30"/>
      <c r="FG305" s="30"/>
      <c r="FH305" s="30"/>
      <c r="FI305" s="30"/>
      <c r="FJ305" s="30"/>
      <c r="FK305" s="30"/>
      <c r="FL305" s="30"/>
      <c r="FM305" s="30"/>
      <c r="FN305" s="30"/>
      <c r="FO305" s="30"/>
      <c r="FP305" s="30"/>
      <c r="FQ305" s="30"/>
      <c r="FR305" s="30"/>
      <c r="FS305" s="30"/>
      <c r="FT305" s="30"/>
      <c r="FU305" s="30"/>
      <c r="FV305" s="30"/>
      <c r="FW305" s="30"/>
      <c r="FX305" s="30"/>
      <c r="FY305" s="30"/>
      <c r="FZ305" s="30"/>
      <c r="GA305" s="30"/>
      <c r="GB305" s="30"/>
      <c r="GC305" s="30"/>
      <c r="GD305" s="30"/>
      <c r="GE305" s="30"/>
      <c r="GF305" s="30"/>
      <c r="GG305" s="30"/>
      <c r="GH305" s="30"/>
      <c r="GI305" s="30"/>
      <c r="GJ305" s="30"/>
      <c r="GK305" s="30"/>
      <c r="GL305" s="30"/>
      <c r="GM305" s="30"/>
      <c r="GN305" s="30"/>
      <c r="GO305" s="30"/>
      <c r="GP305" s="30"/>
      <c r="GQ305" s="30"/>
      <c r="GR305" s="30"/>
      <c r="GS305" s="30"/>
      <c r="GT305" s="30"/>
      <c r="GU305" s="30"/>
      <c r="GV305" s="30"/>
      <c r="GW305" s="30"/>
      <c r="GX305" s="30"/>
      <c r="GY305" s="30"/>
      <c r="GZ305" s="30"/>
      <c r="HA305" s="30"/>
      <c r="HB305" s="30"/>
      <c r="HC305" s="30"/>
      <c r="HD305" s="30"/>
      <c r="HE305" s="30"/>
      <c r="HF305" s="30"/>
      <c r="HG305" s="30"/>
      <c r="HH305" s="30"/>
      <c r="HI305" s="30"/>
      <c r="HJ305" s="30"/>
      <c r="HK305" s="30"/>
      <c r="HL305" s="30"/>
      <c r="HM305" s="30"/>
      <c r="HN305" s="30"/>
      <c r="HO305" s="30"/>
      <c r="HP305" s="30"/>
      <c r="HQ305" s="30"/>
      <c r="HR305" s="30"/>
      <c r="HS305" s="30"/>
      <c r="HT305" s="30"/>
      <c r="HU305" s="30"/>
      <c r="HV305" s="30"/>
      <c r="HW305" s="30"/>
      <c r="HX305" s="30"/>
      <c r="HY305" s="30"/>
      <c r="HZ305" s="30"/>
      <c r="IA305" s="30"/>
      <c r="IB305" s="30"/>
      <c r="IC305" s="30"/>
      <c r="ID305" s="30"/>
      <c r="IE305" s="30"/>
      <c r="IF305" s="30"/>
      <c r="IG305" s="30"/>
    </row>
    <row r="306" spans="1:241" s="36" customFormat="1" ht="25.5" x14ac:dyDescent="0.25">
      <c r="A306" s="32"/>
      <c r="B306" s="32" t="s">
        <v>496</v>
      </c>
      <c r="C306" s="32" t="s">
        <v>215</v>
      </c>
      <c r="D306" s="46" t="s">
        <v>215</v>
      </c>
      <c r="E306" s="34"/>
      <c r="F306" s="35"/>
      <c r="G306" s="35"/>
      <c r="H306" s="35"/>
      <c r="I306" s="35">
        <v>120000</v>
      </c>
      <c r="J306" s="35">
        <v>120000</v>
      </c>
      <c r="K306" s="35"/>
      <c r="L306" s="35"/>
      <c r="M306" s="33" t="s">
        <v>463</v>
      </c>
      <c r="N306" s="67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  <c r="CC306" s="30"/>
      <c r="CD306" s="30"/>
      <c r="CE306" s="30"/>
      <c r="CF306" s="30"/>
      <c r="CG306" s="30"/>
      <c r="CH306" s="30"/>
      <c r="CI306" s="30"/>
      <c r="CJ306" s="30"/>
      <c r="CK306" s="30"/>
      <c r="CL306" s="30"/>
      <c r="CM306" s="30"/>
      <c r="CN306" s="30"/>
      <c r="CO306" s="30"/>
      <c r="CP306" s="30"/>
      <c r="CQ306" s="30"/>
      <c r="CR306" s="30"/>
      <c r="CS306" s="30"/>
      <c r="CT306" s="30"/>
      <c r="CU306" s="30"/>
      <c r="CV306" s="30"/>
      <c r="CW306" s="30"/>
      <c r="CX306" s="30"/>
      <c r="CY306" s="30"/>
      <c r="CZ306" s="30"/>
      <c r="DA306" s="30"/>
      <c r="DB306" s="30"/>
      <c r="DC306" s="30"/>
      <c r="DD306" s="30"/>
      <c r="DE306" s="30"/>
      <c r="DF306" s="30"/>
      <c r="DG306" s="30"/>
      <c r="DH306" s="30"/>
      <c r="DI306" s="30"/>
      <c r="DJ306" s="30"/>
      <c r="DK306" s="30"/>
      <c r="DL306" s="30"/>
      <c r="DM306" s="30"/>
      <c r="DN306" s="30"/>
      <c r="DO306" s="30"/>
      <c r="DP306" s="30"/>
      <c r="DQ306" s="30"/>
      <c r="DR306" s="30"/>
      <c r="DS306" s="30"/>
      <c r="DT306" s="30"/>
      <c r="DU306" s="30"/>
      <c r="DV306" s="30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  <c r="EL306" s="30"/>
      <c r="EM306" s="30"/>
      <c r="EN306" s="30"/>
      <c r="EO306" s="30"/>
      <c r="EP306" s="30"/>
      <c r="EQ306" s="30"/>
      <c r="ER306" s="30"/>
      <c r="ES306" s="30"/>
      <c r="ET306" s="30"/>
      <c r="EU306" s="30"/>
      <c r="EV306" s="30"/>
      <c r="EW306" s="30"/>
      <c r="EX306" s="30"/>
      <c r="EY306" s="30"/>
      <c r="EZ306" s="30"/>
      <c r="FA306" s="30"/>
      <c r="FB306" s="30"/>
      <c r="FC306" s="30"/>
      <c r="FD306" s="30"/>
      <c r="FE306" s="30"/>
      <c r="FF306" s="30"/>
      <c r="FG306" s="30"/>
      <c r="FH306" s="30"/>
      <c r="FI306" s="30"/>
      <c r="FJ306" s="30"/>
      <c r="FK306" s="30"/>
      <c r="FL306" s="30"/>
      <c r="FM306" s="30"/>
      <c r="FN306" s="30"/>
      <c r="FO306" s="30"/>
      <c r="FP306" s="30"/>
      <c r="FQ306" s="30"/>
      <c r="FR306" s="30"/>
      <c r="FS306" s="30"/>
      <c r="FT306" s="30"/>
      <c r="FU306" s="30"/>
      <c r="FV306" s="30"/>
      <c r="FW306" s="30"/>
      <c r="FX306" s="30"/>
      <c r="FY306" s="30"/>
      <c r="FZ306" s="30"/>
      <c r="GA306" s="30"/>
      <c r="GB306" s="30"/>
      <c r="GC306" s="30"/>
      <c r="GD306" s="30"/>
      <c r="GE306" s="30"/>
      <c r="GF306" s="30"/>
      <c r="GG306" s="30"/>
      <c r="GH306" s="30"/>
      <c r="GI306" s="30"/>
      <c r="GJ306" s="30"/>
      <c r="GK306" s="30"/>
      <c r="GL306" s="30"/>
      <c r="GM306" s="30"/>
      <c r="GN306" s="30"/>
      <c r="GO306" s="30"/>
      <c r="GP306" s="30"/>
      <c r="GQ306" s="30"/>
      <c r="GR306" s="30"/>
      <c r="GS306" s="30"/>
      <c r="GT306" s="30"/>
      <c r="GU306" s="30"/>
      <c r="GV306" s="30"/>
      <c r="GW306" s="30"/>
      <c r="GX306" s="30"/>
      <c r="GY306" s="30"/>
      <c r="GZ306" s="30"/>
      <c r="HA306" s="30"/>
      <c r="HB306" s="30"/>
      <c r="HC306" s="30"/>
      <c r="HD306" s="30"/>
      <c r="HE306" s="30"/>
      <c r="HF306" s="30"/>
      <c r="HG306" s="30"/>
      <c r="HH306" s="30"/>
      <c r="HI306" s="30"/>
      <c r="HJ306" s="30"/>
      <c r="HK306" s="30"/>
      <c r="HL306" s="30"/>
      <c r="HM306" s="30"/>
      <c r="HN306" s="30"/>
      <c r="HO306" s="30"/>
      <c r="HP306" s="30"/>
      <c r="HQ306" s="30"/>
      <c r="HR306" s="30"/>
      <c r="HS306" s="30"/>
      <c r="HT306" s="30"/>
      <c r="HU306" s="30"/>
      <c r="HV306" s="30"/>
      <c r="HW306" s="30"/>
      <c r="HX306" s="30"/>
      <c r="HY306" s="30"/>
      <c r="HZ306" s="30"/>
      <c r="IA306" s="30"/>
      <c r="IB306" s="30"/>
      <c r="IC306" s="30"/>
      <c r="ID306" s="30"/>
      <c r="IE306" s="30"/>
      <c r="IF306" s="30"/>
      <c r="IG306" s="30"/>
    </row>
    <row r="307" spans="1:241" s="36" customFormat="1" x14ac:dyDescent="0.25">
      <c r="A307" s="32"/>
      <c r="B307" s="32" t="s">
        <v>497</v>
      </c>
      <c r="C307" s="32" t="s">
        <v>198</v>
      </c>
      <c r="D307" s="46" t="s">
        <v>198</v>
      </c>
      <c r="E307" s="34"/>
      <c r="F307" s="35"/>
      <c r="G307" s="35"/>
      <c r="H307" s="35">
        <v>600000</v>
      </c>
      <c r="I307" s="35">
        <v>600000</v>
      </c>
      <c r="J307" s="35">
        <v>600000</v>
      </c>
      <c r="K307" s="35">
        <v>600000</v>
      </c>
      <c r="L307" s="35">
        <v>600000</v>
      </c>
      <c r="M307" s="33" t="s">
        <v>463</v>
      </c>
      <c r="N307" s="67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  <c r="CC307" s="30"/>
      <c r="CD307" s="30"/>
      <c r="CE307" s="30"/>
      <c r="CF307" s="30"/>
      <c r="CG307" s="30"/>
      <c r="CH307" s="30"/>
      <c r="CI307" s="30"/>
      <c r="CJ307" s="30"/>
      <c r="CK307" s="30"/>
      <c r="CL307" s="30"/>
      <c r="CM307" s="30"/>
      <c r="CN307" s="30"/>
      <c r="CO307" s="30"/>
      <c r="CP307" s="30"/>
      <c r="CQ307" s="30"/>
      <c r="CR307" s="30"/>
      <c r="CS307" s="30"/>
      <c r="CT307" s="30"/>
      <c r="CU307" s="30"/>
      <c r="CV307" s="30"/>
      <c r="CW307" s="30"/>
      <c r="CX307" s="30"/>
      <c r="CY307" s="30"/>
      <c r="CZ307" s="30"/>
      <c r="DA307" s="30"/>
      <c r="DB307" s="30"/>
      <c r="DC307" s="30"/>
      <c r="DD307" s="30"/>
      <c r="DE307" s="30"/>
      <c r="DF307" s="30"/>
      <c r="DG307" s="30"/>
      <c r="DH307" s="30"/>
      <c r="DI307" s="30"/>
      <c r="DJ307" s="30"/>
      <c r="DK307" s="30"/>
      <c r="DL307" s="30"/>
      <c r="DM307" s="30"/>
      <c r="DN307" s="30"/>
      <c r="DO307" s="30"/>
      <c r="DP307" s="30"/>
      <c r="DQ307" s="30"/>
      <c r="DR307" s="30"/>
      <c r="DS307" s="30"/>
      <c r="DT307" s="30"/>
      <c r="DU307" s="30"/>
      <c r="DV307" s="30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  <c r="EL307" s="30"/>
      <c r="EM307" s="30"/>
      <c r="EN307" s="30"/>
      <c r="EO307" s="30"/>
      <c r="EP307" s="30"/>
      <c r="EQ307" s="30"/>
      <c r="ER307" s="30"/>
      <c r="ES307" s="30"/>
      <c r="ET307" s="30"/>
      <c r="EU307" s="30"/>
      <c r="EV307" s="30"/>
      <c r="EW307" s="30"/>
      <c r="EX307" s="30"/>
      <c r="EY307" s="30"/>
      <c r="EZ307" s="30"/>
      <c r="FA307" s="30"/>
      <c r="FB307" s="30"/>
      <c r="FC307" s="30"/>
      <c r="FD307" s="30"/>
      <c r="FE307" s="30"/>
      <c r="FF307" s="30"/>
      <c r="FG307" s="30"/>
      <c r="FH307" s="30"/>
      <c r="FI307" s="30"/>
      <c r="FJ307" s="30"/>
      <c r="FK307" s="30"/>
      <c r="FL307" s="30"/>
      <c r="FM307" s="30"/>
      <c r="FN307" s="30"/>
      <c r="FO307" s="30"/>
      <c r="FP307" s="30"/>
      <c r="FQ307" s="30"/>
      <c r="FR307" s="30"/>
      <c r="FS307" s="30"/>
      <c r="FT307" s="30"/>
      <c r="FU307" s="30"/>
      <c r="FV307" s="30"/>
      <c r="FW307" s="30"/>
      <c r="FX307" s="30"/>
      <c r="FY307" s="30"/>
      <c r="FZ307" s="30"/>
      <c r="GA307" s="30"/>
      <c r="GB307" s="30"/>
      <c r="GC307" s="30"/>
      <c r="GD307" s="30"/>
      <c r="GE307" s="30"/>
      <c r="GF307" s="30"/>
      <c r="GG307" s="30"/>
      <c r="GH307" s="30"/>
      <c r="GI307" s="30"/>
      <c r="GJ307" s="30"/>
      <c r="GK307" s="30"/>
      <c r="GL307" s="30"/>
      <c r="GM307" s="30"/>
      <c r="GN307" s="30"/>
      <c r="GO307" s="30"/>
      <c r="GP307" s="30"/>
      <c r="GQ307" s="30"/>
      <c r="GR307" s="30"/>
      <c r="GS307" s="30"/>
      <c r="GT307" s="30"/>
      <c r="GU307" s="30"/>
      <c r="GV307" s="30"/>
      <c r="GW307" s="30"/>
      <c r="GX307" s="30"/>
      <c r="GY307" s="30"/>
      <c r="GZ307" s="30"/>
      <c r="HA307" s="30"/>
      <c r="HB307" s="30"/>
      <c r="HC307" s="30"/>
      <c r="HD307" s="30"/>
      <c r="HE307" s="30"/>
      <c r="HF307" s="30"/>
      <c r="HG307" s="30"/>
      <c r="HH307" s="30"/>
      <c r="HI307" s="30"/>
      <c r="HJ307" s="30"/>
      <c r="HK307" s="30"/>
      <c r="HL307" s="30"/>
      <c r="HM307" s="30"/>
      <c r="HN307" s="30"/>
      <c r="HO307" s="30"/>
      <c r="HP307" s="30"/>
      <c r="HQ307" s="30"/>
      <c r="HR307" s="30"/>
      <c r="HS307" s="30"/>
      <c r="HT307" s="30"/>
      <c r="HU307" s="30"/>
      <c r="HV307" s="30"/>
      <c r="HW307" s="30"/>
      <c r="HX307" s="30"/>
      <c r="HY307" s="30"/>
      <c r="HZ307" s="30"/>
      <c r="IA307" s="30"/>
      <c r="IB307" s="30"/>
      <c r="IC307" s="30"/>
      <c r="ID307" s="30"/>
      <c r="IE307" s="30"/>
      <c r="IF307" s="30"/>
      <c r="IG307" s="30"/>
    </row>
    <row r="308" spans="1:241" s="36" customFormat="1" ht="25.5" x14ac:dyDescent="0.25">
      <c r="A308" s="32"/>
      <c r="B308" s="32" t="s">
        <v>498</v>
      </c>
      <c r="C308" s="32" t="s">
        <v>198</v>
      </c>
      <c r="D308" s="46" t="s">
        <v>198</v>
      </c>
      <c r="E308" s="34"/>
      <c r="F308" s="35"/>
      <c r="G308" s="35"/>
      <c r="H308" s="35">
        <v>3300000</v>
      </c>
      <c r="I308" s="35">
        <v>3400000</v>
      </c>
      <c r="J308" s="35">
        <v>3400000</v>
      </c>
      <c r="K308" s="35">
        <v>19000000</v>
      </c>
      <c r="L308" s="35">
        <v>19000000</v>
      </c>
      <c r="M308" s="33" t="s">
        <v>430</v>
      </c>
      <c r="N308" s="67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  <c r="CC308" s="30"/>
      <c r="CD308" s="30"/>
      <c r="CE308" s="30"/>
      <c r="CF308" s="30"/>
      <c r="CG308" s="30"/>
      <c r="CH308" s="30"/>
      <c r="CI308" s="30"/>
      <c r="CJ308" s="30"/>
      <c r="CK308" s="30"/>
      <c r="CL308" s="30"/>
      <c r="CM308" s="30"/>
      <c r="CN308" s="30"/>
      <c r="CO308" s="30"/>
      <c r="CP308" s="30"/>
      <c r="CQ308" s="30"/>
      <c r="CR308" s="30"/>
      <c r="CS308" s="30"/>
      <c r="CT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  <c r="DF308" s="30"/>
      <c r="DG308" s="30"/>
      <c r="DH308" s="30"/>
      <c r="DI308" s="30"/>
      <c r="DJ308" s="30"/>
      <c r="DK308" s="30"/>
      <c r="DL308" s="30"/>
      <c r="DM308" s="30"/>
      <c r="DN308" s="30"/>
      <c r="DO308" s="30"/>
      <c r="DP308" s="30"/>
      <c r="DQ308" s="30"/>
      <c r="DR308" s="30"/>
      <c r="DS308" s="30"/>
      <c r="DT308" s="30"/>
      <c r="DU308" s="30"/>
      <c r="DV308" s="30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  <c r="EL308" s="30"/>
      <c r="EM308" s="30"/>
      <c r="EN308" s="30"/>
      <c r="EO308" s="30"/>
      <c r="EP308" s="30"/>
      <c r="EQ308" s="30"/>
      <c r="ER308" s="30"/>
      <c r="ES308" s="30"/>
      <c r="ET308" s="30"/>
      <c r="EU308" s="30"/>
      <c r="EV308" s="30"/>
      <c r="EW308" s="30"/>
      <c r="EX308" s="30"/>
      <c r="EY308" s="30"/>
      <c r="EZ308" s="30"/>
      <c r="FA308" s="30"/>
      <c r="FB308" s="30"/>
      <c r="FC308" s="30"/>
      <c r="FD308" s="30"/>
      <c r="FE308" s="30"/>
      <c r="FF308" s="30"/>
      <c r="FG308" s="30"/>
      <c r="FH308" s="30"/>
      <c r="FI308" s="30"/>
      <c r="FJ308" s="30"/>
      <c r="FK308" s="30"/>
      <c r="FL308" s="30"/>
      <c r="FM308" s="30"/>
      <c r="FN308" s="30"/>
      <c r="FO308" s="30"/>
      <c r="FP308" s="30"/>
      <c r="FQ308" s="30"/>
      <c r="FR308" s="30"/>
      <c r="FS308" s="30"/>
      <c r="FT308" s="30"/>
      <c r="FU308" s="30"/>
      <c r="FV308" s="30"/>
      <c r="FW308" s="30"/>
      <c r="FX308" s="30"/>
      <c r="FY308" s="30"/>
      <c r="FZ308" s="30"/>
      <c r="GA308" s="30"/>
      <c r="GB308" s="30"/>
      <c r="GC308" s="30"/>
      <c r="GD308" s="30"/>
      <c r="GE308" s="30"/>
      <c r="GF308" s="30"/>
      <c r="GG308" s="30"/>
      <c r="GH308" s="30"/>
      <c r="GI308" s="30"/>
      <c r="GJ308" s="30"/>
      <c r="GK308" s="30"/>
      <c r="GL308" s="30"/>
      <c r="GM308" s="30"/>
      <c r="GN308" s="30"/>
      <c r="GO308" s="30"/>
      <c r="GP308" s="30"/>
      <c r="GQ308" s="30"/>
      <c r="GR308" s="30"/>
      <c r="GS308" s="30"/>
      <c r="GT308" s="30"/>
      <c r="GU308" s="30"/>
      <c r="GV308" s="30"/>
      <c r="GW308" s="30"/>
      <c r="GX308" s="30"/>
      <c r="GY308" s="30"/>
      <c r="GZ308" s="30"/>
      <c r="HA308" s="30"/>
      <c r="HB308" s="30"/>
      <c r="HC308" s="30"/>
      <c r="HD308" s="30"/>
      <c r="HE308" s="30"/>
      <c r="HF308" s="30"/>
      <c r="HG308" s="30"/>
      <c r="HH308" s="30"/>
      <c r="HI308" s="30"/>
      <c r="HJ308" s="30"/>
      <c r="HK308" s="30"/>
      <c r="HL308" s="30"/>
      <c r="HM308" s="30"/>
      <c r="HN308" s="30"/>
      <c r="HO308" s="30"/>
      <c r="HP308" s="30"/>
      <c r="HQ308" s="30"/>
      <c r="HR308" s="30"/>
      <c r="HS308" s="30"/>
      <c r="HT308" s="30"/>
      <c r="HU308" s="30"/>
      <c r="HV308" s="30"/>
      <c r="HW308" s="30"/>
      <c r="HX308" s="30"/>
      <c r="HY308" s="30"/>
      <c r="HZ308" s="30"/>
      <c r="IA308" s="30"/>
      <c r="IB308" s="30"/>
      <c r="IC308" s="30"/>
      <c r="ID308" s="30"/>
      <c r="IE308" s="30"/>
      <c r="IF308" s="30"/>
      <c r="IG308" s="30"/>
    </row>
    <row r="309" spans="1:241" s="36" customFormat="1" x14ac:dyDescent="0.25">
      <c r="A309" s="32"/>
      <c r="B309" s="32" t="s">
        <v>499</v>
      </c>
      <c r="C309" s="32" t="s">
        <v>198</v>
      </c>
      <c r="D309" s="46" t="s">
        <v>198</v>
      </c>
      <c r="E309" s="34"/>
      <c r="F309" s="35"/>
      <c r="G309" s="35"/>
      <c r="H309" s="35">
        <v>1083000</v>
      </c>
      <c r="I309" s="35">
        <v>1083000</v>
      </c>
      <c r="J309" s="35">
        <v>1083000</v>
      </c>
      <c r="K309" s="35">
        <v>1115500</v>
      </c>
      <c r="L309" s="35">
        <v>1115500</v>
      </c>
      <c r="M309" s="33" t="s">
        <v>463</v>
      </c>
      <c r="N309" s="34">
        <v>1115500</v>
      </c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  <c r="CC309" s="30"/>
      <c r="CD309" s="30"/>
      <c r="CE309" s="30"/>
      <c r="CF309" s="30"/>
      <c r="CG309" s="30"/>
      <c r="CH309" s="30"/>
      <c r="CI309" s="30"/>
      <c r="CJ309" s="30"/>
      <c r="CK309" s="30"/>
      <c r="CL309" s="30"/>
      <c r="CM309" s="30"/>
      <c r="CN309" s="30"/>
      <c r="CO309" s="30"/>
      <c r="CP309" s="30"/>
      <c r="CQ309" s="30"/>
      <c r="CR309" s="30"/>
      <c r="CS309" s="30"/>
      <c r="CT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30"/>
      <c r="DF309" s="30"/>
      <c r="DG309" s="30"/>
      <c r="DH309" s="30"/>
      <c r="DI309" s="30"/>
      <c r="DJ309" s="30"/>
      <c r="DK309" s="30"/>
      <c r="DL309" s="30"/>
      <c r="DM309" s="30"/>
      <c r="DN309" s="30"/>
      <c r="DO309" s="30"/>
      <c r="DP309" s="30"/>
      <c r="DQ309" s="30"/>
      <c r="DR309" s="30"/>
      <c r="DS309" s="30"/>
      <c r="DT309" s="30"/>
      <c r="DU309" s="30"/>
      <c r="DV309" s="30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  <c r="EL309" s="30"/>
      <c r="EM309" s="30"/>
      <c r="EN309" s="30"/>
      <c r="EO309" s="30"/>
      <c r="EP309" s="30"/>
      <c r="EQ309" s="30"/>
      <c r="ER309" s="30"/>
      <c r="ES309" s="30"/>
      <c r="ET309" s="30"/>
      <c r="EU309" s="30"/>
      <c r="EV309" s="30"/>
      <c r="EW309" s="30"/>
      <c r="EX309" s="30"/>
      <c r="EY309" s="30"/>
      <c r="EZ309" s="30"/>
      <c r="FA309" s="30"/>
      <c r="FB309" s="30"/>
      <c r="FC309" s="30"/>
      <c r="FD309" s="30"/>
      <c r="FE309" s="30"/>
      <c r="FF309" s="30"/>
      <c r="FG309" s="30"/>
      <c r="FH309" s="30"/>
      <c r="FI309" s="30"/>
      <c r="FJ309" s="30"/>
      <c r="FK309" s="30"/>
      <c r="FL309" s="30"/>
      <c r="FM309" s="30"/>
      <c r="FN309" s="30"/>
      <c r="FO309" s="30"/>
      <c r="FP309" s="30"/>
      <c r="FQ309" s="30"/>
      <c r="FR309" s="30"/>
      <c r="FS309" s="30"/>
      <c r="FT309" s="30"/>
      <c r="FU309" s="30"/>
      <c r="FV309" s="30"/>
      <c r="FW309" s="30"/>
      <c r="FX309" s="30"/>
      <c r="FY309" s="30"/>
      <c r="FZ309" s="30"/>
      <c r="GA309" s="30"/>
      <c r="GB309" s="30"/>
      <c r="GC309" s="30"/>
      <c r="GD309" s="30"/>
      <c r="GE309" s="30"/>
      <c r="GF309" s="30"/>
      <c r="GG309" s="30"/>
      <c r="GH309" s="30"/>
      <c r="GI309" s="30"/>
      <c r="GJ309" s="30"/>
      <c r="GK309" s="30"/>
      <c r="GL309" s="30"/>
      <c r="GM309" s="30"/>
      <c r="GN309" s="30"/>
      <c r="GO309" s="30"/>
      <c r="GP309" s="30"/>
      <c r="GQ309" s="30"/>
      <c r="GR309" s="30"/>
      <c r="GS309" s="30"/>
      <c r="GT309" s="30"/>
      <c r="GU309" s="30"/>
      <c r="GV309" s="30"/>
      <c r="GW309" s="30"/>
      <c r="GX309" s="30"/>
      <c r="GY309" s="30"/>
      <c r="GZ309" s="30"/>
      <c r="HA309" s="30"/>
      <c r="HB309" s="30"/>
      <c r="HC309" s="30"/>
      <c r="HD309" s="30"/>
      <c r="HE309" s="30"/>
      <c r="HF309" s="30"/>
      <c r="HG309" s="30"/>
      <c r="HH309" s="30"/>
      <c r="HI309" s="30"/>
      <c r="HJ309" s="30"/>
      <c r="HK309" s="30"/>
      <c r="HL309" s="30"/>
      <c r="HM309" s="30"/>
      <c r="HN309" s="30"/>
      <c r="HO309" s="30"/>
      <c r="HP309" s="30"/>
      <c r="HQ309" s="30"/>
      <c r="HR309" s="30"/>
      <c r="HS309" s="30"/>
      <c r="HT309" s="30"/>
      <c r="HU309" s="30"/>
      <c r="HV309" s="30"/>
      <c r="HW309" s="30"/>
      <c r="HX309" s="30"/>
      <c r="HY309" s="30"/>
      <c r="HZ309" s="30"/>
      <c r="IA309" s="30"/>
      <c r="IB309" s="30"/>
      <c r="IC309" s="30"/>
      <c r="ID309" s="30"/>
      <c r="IE309" s="30"/>
      <c r="IF309" s="30"/>
      <c r="IG309" s="30"/>
    </row>
    <row r="310" spans="1:241" s="36" customFormat="1" ht="25.5" x14ac:dyDescent="0.25">
      <c r="A310" s="32"/>
      <c r="B310" s="32" t="s">
        <v>500</v>
      </c>
      <c r="C310" s="32" t="s">
        <v>198</v>
      </c>
      <c r="D310" s="46" t="s">
        <v>198</v>
      </c>
      <c r="E310" s="34"/>
      <c r="F310" s="35"/>
      <c r="G310" s="35"/>
      <c r="H310" s="35">
        <v>74000</v>
      </c>
      <c r="I310" s="35">
        <v>74000</v>
      </c>
      <c r="J310" s="35">
        <v>74000</v>
      </c>
      <c r="K310" s="35">
        <v>74000</v>
      </c>
      <c r="L310" s="35">
        <v>74000</v>
      </c>
      <c r="M310" s="33" t="s">
        <v>463</v>
      </c>
      <c r="N310" s="34">
        <v>150000</v>
      </c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  <c r="CC310" s="30"/>
      <c r="CD310" s="30"/>
      <c r="CE310" s="30"/>
      <c r="CF310" s="30"/>
      <c r="CG310" s="30"/>
      <c r="CH310" s="30"/>
      <c r="CI310" s="30"/>
      <c r="CJ310" s="30"/>
      <c r="CK310" s="30"/>
      <c r="CL310" s="30"/>
      <c r="CM310" s="30"/>
      <c r="CN310" s="30"/>
      <c r="CO310" s="30"/>
      <c r="CP310" s="30"/>
      <c r="CQ310" s="30"/>
      <c r="CR310" s="30"/>
      <c r="CS310" s="30"/>
      <c r="CT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  <c r="DF310" s="30"/>
      <c r="DG310" s="30"/>
      <c r="DH310" s="30"/>
      <c r="DI310" s="30"/>
      <c r="DJ310" s="30"/>
      <c r="DK310" s="30"/>
      <c r="DL310" s="30"/>
      <c r="DM310" s="30"/>
      <c r="DN310" s="30"/>
      <c r="DO310" s="30"/>
      <c r="DP310" s="30"/>
      <c r="DQ310" s="30"/>
      <c r="DR310" s="30"/>
      <c r="DS310" s="30"/>
      <c r="DT310" s="30"/>
      <c r="DU310" s="30"/>
      <c r="DV310" s="30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  <c r="EL310" s="30"/>
      <c r="EM310" s="30"/>
      <c r="EN310" s="30"/>
      <c r="EO310" s="30"/>
      <c r="EP310" s="30"/>
      <c r="EQ310" s="30"/>
      <c r="ER310" s="30"/>
      <c r="ES310" s="30"/>
      <c r="ET310" s="30"/>
      <c r="EU310" s="30"/>
      <c r="EV310" s="30"/>
      <c r="EW310" s="30"/>
      <c r="EX310" s="30"/>
      <c r="EY310" s="30"/>
      <c r="EZ310" s="30"/>
      <c r="FA310" s="30"/>
      <c r="FB310" s="30"/>
      <c r="FC310" s="30"/>
      <c r="FD310" s="30"/>
      <c r="FE310" s="30"/>
      <c r="FF310" s="30"/>
      <c r="FG310" s="30"/>
      <c r="FH310" s="30"/>
      <c r="FI310" s="30"/>
      <c r="FJ310" s="30"/>
      <c r="FK310" s="30"/>
      <c r="FL310" s="30"/>
      <c r="FM310" s="30"/>
      <c r="FN310" s="30"/>
      <c r="FO310" s="30"/>
      <c r="FP310" s="30"/>
      <c r="FQ310" s="30"/>
      <c r="FR310" s="30"/>
      <c r="FS310" s="30"/>
      <c r="FT310" s="30"/>
      <c r="FU310" s="30"/>
      <c r="FV310" s="30"/>
      <c r="FW310" s="30"/>
      <c r="FX310" s="30"/>
      <c r="FY310" s="30"/>
      <c r="FZ310" s="30"/>
      <c r="GA310" s="30"/>
      <c r="GB310" s="30"/>
      <c r="GC310" s="30"/>
      <c r="GD310" s="30"/>
      <c r="GE310" s="30"/>
      <c r="GF310" s="30"/>
      <c r="GG310" s="30"/>
      <c r="GH310" s="30"/>
      <c r="GI310" s="30"/>
      <c r="GJ310" s="30"/>
      <c r="GK310" s="30"/>
      <c r="GL310" s="30"/>
      <c r="GM310" s="30"/>
      <c r="GN310" s="30"/>
      <c r="GO310" s="30"/>
      <c r="GP310" s="30"/>
      <c r="GQ310" s="30"/>
      <c r="GR310" s="30"/>
      <c r="GS310" s="30"/>
      <c r="GT310" s="30"/>
      <c r="GU310" s="30"/>
      <c r="GV310" s="30"/>
      <c r="GW310" s="30"/>
      <c r="GX310" s="30"/>
      <c r="GY310" s="30"/>
      <c r="GZ310" s="30"/>
      <c r="HA310" s="30"/>
      <c r="HB310" s="30"/>
      <c r="HC310" s="30"/>
      <c r="HD310" s="30"/>
      <c r="HE310" s="30"/>
      <c r="HF310" s="30"/>
      <c r="HG310" s="30"/>
      <c r="HH310" s="30"/>
      <c r="HI310" s="30"/>
      <c r="HJ310" s="30"/>
      <c r="HK310" s="30"/>
      <c r="HL310" s="30"/>
      <c r="HM310" s="30"/>
      <c r="HN310" s="30"/>
      <c r="HO310" s="30"/>
      <c r="HP310" s="30"/>
      <c r="HQ310" s="30"/>
      <c r="HR310" s="30"/>
      <c r="HS310" s="30"/>
      <c r="HT310" s="30"/>
      <c r="HU310" s="30"/>
      <c r="HV310" s="30"/>
      <c r="HW310" s="30"/>
      <c r="HX310" s="30"/>
      <c r="HY310" s="30"/>
      <c r="HZ310" s="30"/>
      <c r="IA310" s="30"/>
      <c r="IB310" s="30"/>
      <c r="IC310" s="30"/>
      <c r="ID310" s="30"/>
      <c r="IE310" s="30"/>
      <c r="IF310" s="30"/>
      <c r="IG310" s="30"/>
    </row>
    <row r="311" spans="1:241" s="36" customFormat="1" x14ac:dyDescent="0.25">
      <c r="A311" s="32"/>
      <c r="B311" s="32" t="s">
        <v>501</v>
      </c>
      <c r="C311" s="32" t="s">
        <v>198</v>
      </c>
      <c r="D311" s="46" t="s">
        <v>198</v>
      </c>
      <c r="E311" s="34"/>
      <c r="F311" s="35"/>
      <c r="G311" s="35"/>
      <c r="H311" s="35">
        <v>50000</v>
      </c>
      <c r="I311" s="35">
        <v>50000</v>
      </c>
      <c r="J311" s="35">
        <v>50000</v>
      </c>
      <c r="K311" s="35">
        <v>50000</v>
      </c>
      <c r="L311" s="35">
        <v>50000</v>
      </c>
      <c r="M311" s="33" t="s">
        <v>463</v>
      </c>
      <c r="N311" s="34">
        <v>100000</v>
      </c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  <c r="CC311" s="30"/>
      <c r="CD311" s="30"/>
      <c r="CE311" s="30"/>
      <c r="CF311" s="30"/>
      <c r="CG311" s="30"/>
      <c r="CH311" s="30"/>
      <c r="CI311" s="30"/>
      <c r="CJ311" s="30"/>
      <c r="CK311" s="30"/>
      <c r="CL311" s="30"/>
      <c r="CM311" s="30"/>
      <c r="CN311" s="30"/>
      <c r="CO311" s="30"/>
      <c r="CP311" s="30"/>
      <c r="CQ311" s="30"/>
      <c r="CR311" s="30"/>
      <c r="CS311" s="30"/>
      <c r="CT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30"/>
      <c r="DF311" s="30"/>
      <c r="DG311" s="30"/>
      <c r="DH311" s="30"/>
      <c r="DI311" s="30"/>
      <c r="DJ311" s="30"/>
      <c r="DK311" s="30"/>
      <c r="DL311" s="30"/>
      <c r="DM311" s="30"/>
      <c r="DN311" s="30"/>
      <c r="DO311" s="30"/>
      <c r="DP311" s="30"/>
      <c r="DQ311" s="30"/>
      <c r="DR311" s="30"/>
      <c r="DS311" s="30"/>
      <c r="DT311" s="30"/>
      <c r="DU311" s="30"/>
      <c r="DV311" s="30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  <c r="EL311" s="30"/>
      <c r="EM311" s="30"/>
      <c r="EN311" s="30"/>
      <c r="EO311" s="30"/>
      <c r="EP311" s="30"/>
      <c r="EQ311" s="30"/>
      <c r="ER311" s="30"/>
      <c r="ES311" s="30"/>
      <c r="ET311" s="30"/>
      <c r="EU311" s="30"/>
      <c r="EV311" s="30"/>
      <c r="EW311" s="30"/>
      <c r="EX311" s="30"/>
      <c r="EY311" s="30"/>
      <c r="EZ311" s="30"/>
      <c r="FA311" s="30"/>
      <c r="FB311" s="30"/>
      <c r="FC311" s="30"/>
      <c r="FD311" s="30"/>
      <c r="FE311" s="30"/>
      <c r="FF311" s="30"/>
      <c r="FG311" s="30"/>
      <c r="FH311" s="30"/>
      <c r="FI311" s="30"/>
      <c r="FJ311" s="30"/>
      <c r="FK311" s="30"/>
      <c r="FL311" s="30"/>
      <c r="FM311" s="30"/>
      <c r="FN311" s="30"/>
      <c r="FO311" s="30"/>
      <c r="FP311" s="30"/>
      <c r="FQ311" s="30"/>
      <c r="FR311" s="30"/>
      <c r="FS311" s="30"/>
      <c r="FT311" s="30"/>
      <c r="FU311" s="30"/>
      <c r="FV311" s="30"/>
      <c r="FW311" s="30"/>
      <c r="FX311" s="30"/>
      <c r="FY311" s="30"/>
      <c r="FZ311" s="30"/>
      <c r="GA311" s="30"/>
      <c r="GB311" s="30"/>
      <c r="GC311" s="30"/>
      <c r="GD311" s="30"/>
      <c r="GE311" s="30"/>
      <c r="GF311" s="30"/>
      <c r="GG311" s="30"/>
      <c r="GH311" s="30"/>
      <c r="GI311" s="30"/>
      <c r="GJ311" s="30"/>
      <c r="GK311" s="30"/>
      <c r="GL311" s="30"/>
      <c r="GM311" s="30"/>
      <c r="GN311" s="30"/>
      <c r="GO311" s="30"/>
      <c r="GP311" s="30"/>
      <c r="GQ311" s="30"/>
      <c r="GR311" s="30"/>
      <c r="GS311" s="30"/>
      <c r="GT311" s="30"/>
      <c r="GU311" s="30"/>
      <c r="GV311" s="30"/>
      <c r="GW311" s="30"/>
      <c r="GX311" s="30"/>
      <c r="GY311" s="30"/>
      <c r="GZ311" s="30"/>
      <c r="HA311" s="30"/>
      <c r="HB311" s="30"/>
      <c r="HC311" s="30"/>
      <c r="HD311" s="30"/>
      <c r="HE311" s="30"/>
      <c r="HF311" s="30"/>
      <c r="HG311" s="30"/>
      <c r="HH311" s="30"/>
      <c r="HI311" s="30"/>
      <c r="HJ311" s="30"/>
      <c r="HK311" s="30"/>
      <c r="HL311" s="30"/>
      <c r="HM311" s="30"/>
      <c r="HN311" s="30"/>
      <c r="HO311" s="30"/>
      <c r="HP311" s="30"/>
      <c r="HQ311" s="30"/>
      <c r="HR311" s="30"/>
      <c r="HS311" s="30"/>
      <c r="HT311" s="30"/>
      <c r="HU311" s="30"/>
      <c r="HV311" s="30"/>
      <c r="HW311" s="30"/>
      <c r="HX311" s="30"/>
      <c r="HY311" s="30"/>
      <c r="HZ311" s="30"/>
      <c r="IA311" s="30"/>
      <c r="IB311" s="30"/>
      <c r="IC311" s="30"/>
      <c r="ID311" s="30"/>
      <c r="IE311" s="30"/>
      <c r="IF311" s="30"/>
      <c r="IG311" s="30"/>
    </row>
    <row r="312" spans="1:241" s="36" customFormat="1" x14ac:dyDescent="0.25">
      <c r="A312" s="32"/>
      <c r="B312" s="32" t="s">
        <v>502</v>
      </c>
      <c r="C312" s="32" t="s">
        <v>198</v>
      </c>
      <c r="D312" s="46" t="s">
        <v>198</v>
      </c>
      <c r="E312" s="34"/>
      <c r="F312" s="35"/>
      <c r="G312" s="35"/>
      <c r="H312" s="35">
        <v>50000</v>
      </c>
      <c r="I312" s="35">
        <v>50000</v>
      </c>
      <c r="J312" s="35">
        <v>50000</v>
      </c>
      <c r="K312" s="35">
        <v>50000</v>
      </c>
      <c r="L312" s="35">
        <v>50000</v>
      </c>
      <c r="M312" s="33" t="s">
        <v>463</v>
      </c>
      <c r="N312" s="34">
        <v>100000</v>
      </c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  <c r="CC312" s="30"/>
      <c r="CD312" s="30"/>
      <c r="CE312" s="30"/>
      <c r="CF312" s="30"/>
      <c r="CG312" s="30"/>
      <c r="CH312" s="30"/>
      <c r="CI312" s="30"/>
      <c r="CJ312" s="30"/>
      <c r="CK312" s="30"/>
      <c r="CL312" s="30"/>
      <c r="CM312" s="30"/>
      <c r="CN312" s="30"/>
      <c r="CO312" s="30"/>
      <c r="CP312" s="30"/>
      <c r="CQ312" s="30"/>
      <c r="CR312" s="30"/>
      <c r="CS312" s="30"/>
      <c r="CT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30"/>
      <c r="DF312" s="30"/>
      <c r="DG312" s="30"/>
      <c r="DH312" s="30"/>
      <c r="DI312" s="30"/>
      <c r="DJ312" s="30"/>
      <c r="DK312" s="30"/>
      <c r="DL312" s="30"/>
      <c r="DM312" s="30"/>
      <c r="DN312" s="30"/>
      <c r="DO312" s="30"/>
      <c r="DP312" s="30"/>
      <c r="DQ312" s="30"/>
      <c r="DR312" s="30"/>
      <c r="DS312" s="30"/>
      <c r="DT312" s="30"/>
      <c r="DU312" s="30"/>
      <c r="DV312" s="30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  <c r="EL312" s="30"/>
      <c r="EM312" s="30"/>
      <c r="EN312" s="30"/>
      <c r="EO312" s="30"/>
      <c r="EP312" s="30"/>
      <c r="EQ312" s="30"/>
      <c r="ER312" s="30"/>
      <c r="ES312" s="30"/>
      <c r="ET312" s="30"/>
      <c r="EU312" s="30"/>
      <c r="EV312" s="30"/>
      <c r="EW312" s="30"/>
      <c r="EX312" s="30"/>
      <c r="EY312" s="30"/>
      <c r="EZ312" s="30"/>
      <c r="FA312" s="30"/>
      <c r="FB312" s="30"/>
      <c r="FC312" s="30"/>
      <c r="FD312" s="30"/>
      <c r="FE312" s="30"/>
      <c r="FF312" s="30"/>
      <c r="FG312" s="30"/>
      <c r="FH312" s="30"/>
      <c r="FI312" s="30"/>
      <c r="FJ312" s="30"/>
      <c r="FK312" s="30"/>
      <c r="FL312" s="30"/>
      <c r="FM312" s="30"/>
      <c r="FN312" s="30"/>
      <c r="FO312" s="30"/>
      <c r="FP312" s="30"/>
      <c r="FQ312" s="30"/>
      <c r="FR312" s="30"/>
      <c r="FS312" s="30"/>
      <c r="FT312" s="30"/>
      <c r="FU312" s="30"/>
      <c r="FV312" s="30"/>
      <c r="FW312" s="30"/>
      <c r="FX312" s="30"/>
      <c r="FY312" s="30"/>
      <c r="FZ312" s="30"/>
      <c r="GA312" s="30"/>
      <c r="GB312" s="30"/>
      <c r="GC312" s="30"/>
      <c r="GD312" s="30"/>
      <c r="GE312" s="30"/>
      <c r="GF312" s="30"/>
      <c r="GG312" s="30"/>
      <c r="GH312" s="30"/>
      <c r="GI312" s="30"/>
      <c r="GJ312" s="30"/>
      <c r="GK312" s="30"/>
      <c r="GL312" s="30"/>
      <c r="GM312" s="30"/>
      <c r="GN312" s="30"/>
      <c r="GO312" s="30"/>
      <c r="GP312" s="30"/>
      <c r="GQ312" s="30"/>
      <c r="GR312" s="30"/>
      <c r="GS312" s="30"/>
      <c r="GT312" s="30"/>
      <c r="GU312" s="30"/>
      <c r="GV312" s="30"/>
      <c r="GW312" s="30"/>
      <c r="GX312" s="30"/>
      <c r="GY312" s="30"/>
      <c r="GZ312" s="30"/>
      <c r="HA312" s="30"/>
      <c r="HB312" s="30"/>
      <c r="HC312" s="30"/>
      <c r="HD312" s="30"/>
      <c r="HE312" s="30"/>
      <c r="HF312" s="30"/>
      <c r="HG312" s="30"/>
      <c r="HH312" s="30"/>
      <c r="HI312" s="30"/>
      <c r="HJ312" s="30"/>
      <c r="HK312" s="30"/>
      <c r="HL312" s="30"/>
      <c r="HM312" s="30"/>
      <c r="HN312" s="30"/>
      <c r="HO312" s="30"/>
      <c r="HP312" s="30"/>
      <c r="HQ312" s="30"/>
      <c r="HR312" s="30"/>
      <c r="HS312" s="30"/>
      <c r="HT312" s="30"/>
      <c r="HU312" s="30"/>
      <c r="HV312" s="30"/>
      <c r="HW312" s="30"/>
      <c r="HX312" s="30"/>
      <c r="HY312" s="30"/>
      <c r="HZ312" s="30"/>
      <c r="IA312" s="30"/>
      <c r="IB312" s="30"/>
      <c r="IC312" s="30"/>
      <c r="ID312" s="30"/>
      <c r="IE312" s="30"/>
      <c r="IF312" s="30"/>
      <c r="IG312" s="30"/>
    </row>
    <row r="313" spans="1:241" s="36" customFormat="1" x14ac:dyDescent="0.25">
      <c r="A313" s="32"/>
      <c r="B313" s="32" t="s">
        <v>503</v>
      </c>
      <c r="C313" s="32" t="s">
        <v>198</v>
      </c>
      <c r="D313" s="46" t="s">
        <v>198</v>
      </c>
      <c r="E313" s="34"/>
      <c r="F313" s="35"/>
      <c r="G313" s="35"/>
      <c r="H313" s="35">
        <v>83000</v>
      </c>
      <c r="I313" s="35">
        <v>83000</v>
      </c>
      <c r="J313" s="35">
        <v>83000</v>
      </c>
      <c r="K313" s="35">
        <v>83000</v>
      </c>
      <c r="L313" s="35">
        <v>83000</v>
      </c>
      <c r="M313" s="33" t="s">
        <v>463</v>
      </c>
      <c r="N313" s="34">
        <v>250000</v>
      </c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  <c r="CC313" s="30"/>
      <c r="CD313" s="30"/>
      <c r="CE313" s="30"/>
      <c r="CF313" s="30"/>
      <c r="CG313" s="30"/>
      <c r="CH313" s="30"/>
      <c r="CI313" s="30"/>
      <c r="CJ313" s="30"/>
      <c r="CK313" s="30"/>
      <c r="CL313" s="30"/>
      <c r="CM313" s="30"/>
      <c r="CN313" s="30"/>
      <c r="CO313" s="30"/>
      <c r="CP313" s="30"/>
      <c r="CQ313" s="30"/>
      <c r="CR313" s="30"/>
      <c r="CS313" s="30"/>
      <c r="CT313" s="30"/>
      <c r="CU313" s="30"/>
      <c r="CV313" s="30"/>
      <c r="CW313" s="30"/>
      <c r="CX313" s="30"/>
      <c r="CY313" s="30"/>
      <c r="CZ313" s="30"/>
      <c r="DA313" s="30"/>
      <c r="DB313" s="30"/>
      <c r="DC313" s="30"/>
      <c r="DD313" s="30"/>
      <c r="DE313" s="30"/>
      <c r="DF313" s="30"/>
      <c r="DG313" s="30"/>
      <c r="DH313" s="30"/>
      <c r="DI313" s="30"/>
      <c r="DJ313" s="30"/>
      <c r="DK313" s="30"/>
      <c r="DL313" s="30"/>
      <c r="DM313" s="30"/>
      <c r="DN313" s="30"/>
      <c r="DO313" s="30"/>
      <c r="DP313" s="30"/>
      <c r="DQ313" s="30"/>
      <c r="DR313" s="30"/>
      <c r="DS313" s="30"/>
      <c r="DT313" s="30"/>
      <c r="DU313" s="30"/>
      <c r="DV313" s="30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  <c r="EL313" s="30"/>
      <c r="EM313" s="30"/>
      <c r="EN313" s="30"/>
      <c r="EO313" s="30"/>
      <c r="EP313" s="30"/>
      <c r="EQ313" s="30"/>
      <c r="ER313" s="30"/>
      <c r="ES313" s="30"/>
      <c r="ET313" s="30"/>
      <c r="EU313" s="30"/>
      <c r="EV313" s="30"/>
      <c r="EW313" s="30"/>
      <c r="EX313" s="30"/>
      <c r="EY313" s="30"/>
      <c r="EZ313" s="30"/>
      <c r="FA313" s="30"/>
      <c r="FB313" s="30"/>
      <c r="FC313" s="30"/>
      <c r="FD313" s="30"/>
      <c r="FE313" s="30"/>
      <c r="FF313" s="30"/>
      <c r="FG313" s="30"/>
      <c r="FH313" s="30"/>
      <c r="FI313" s="30"/>
      <c r="FJ313" s="30"/>
      <c r="FK313" s="30"/>
      <c r="FL313" s="30"/>
      <c r="FM313" s="30"/>
      <c r="FN313" s="30"/>
      <c r="FO313" s="30"/>
      <c r="FP313" s="30"/>
      <c r="FQ313" s="30"/>
      <c r="FR313" s="30"/>
      <c r="FS313" s="30"/>
      <c r="FT313" s="30"/>
      <c r="FU313" s="30"/>
      <c r="FV313" s="30"/>
      <c r="FW313" s="30"/>
      <c r="FX313" s="30"/>
      <c r="FY313" s="30"/>
      <c r="FZ313" s="30"/>
      <c r="GA313" s="30"/>
      <c r="GB313" s="30"/>
      <c r="GC313" s="30"/>
      <c r="GD313" s="30"/>
      <c r="GE313" s="30"/>
      <c r="GF313" s="30"/>
      <c r="GG313" s="30"/>
      <c r="GH313" s="30"/>
      <c r="GI313" s="30"/>
      <c r="GJ313" s="30"/>
      <c r="GK313" s="30"/>
      <c r="GL313" s="30"/>
      <c r="GM313" s="30"/>
      <c r="GN313" s="30"/>
      <c r="GO313" s="30"/>
      <c r="GP313" s="30"/>
      <c r="GQ313" s="30"/>
      <c r="GR313" s="30"/>
      <c r="GS313" s="30"/>
      <c r="GT313" s="30"/>
      <c r="GU313" s="30"/>
      <c r="GV313" s="30"/>
      <c r="GW313" s="30"/>
      <c r="GX313" s="30"/>
      <c r="GY313" s="30"/>
      <c r="GZ313" s="30"/>
      <c r="HA313" s="30"/>
      <c r="HB313" s="30"/>
      <c r="HC313" s="30"/>
      <c r="HD313" s="30"/>
      <c r="HE313" s="30"/>
      <c r="HF313" s="30"/>
      <c r="HG313" s="30"/>
      <c r="HH313" s="30"/>
      <c r="HI313" s="30"/>
      <c r="HJ313" s="30"/>
      <c r="HK313" s="30"/>
      <c r="HL313" s="30"/>
      <c r="HM313" s="30"/>
      <c r="HN313" s="30"/>
      <c r="HO313" s="30"/>
      <c r="HP313" s="30"/>
      <c r="HQ313" s="30"/>
      <c r="HR313" s="30"/>
      <c r="HS313" s="30"/>
      <c r="HT313" s="30"/>
      <c r="HU313" s="30"/>
      <c r="HV313" s="30"/>
      <c r="HW313" s="30"/>
      <c r="HX313" s="30"/>
      <c r="HY313" s="30"/>
      <c r="HZ313" s="30"/>
      <c r="IA313" s="30"/>
      <c r="IB313" s="30"/>
      <c r="IC313" s="30"/>
      <c r="ID313" s="30"/>
      <c r="IE313" s="30"/>
      <c r="IF313" s="30"/>
      <c r="IG313" s="30"/>
    </row>
    <row r="314" spans="1:241" s="36" customFormat="1" x14ac:dyDescent="0.25">
      <c r="A314" s="32"/>
      <c r="B314" s="32" t="s">
        <v>504</v>
      </c>
      <c r="C314" s="32" t="s">
        <v>198</v>
      </c>
      <c r="D314" s="46" t="s">
        <v>198</v>
      </c>
      <c r="E314" s="34"/>
      <c r="F314" s="35"/>
      <c r="G314" s="35"/>
      <c r="H314" s="35"/>
      <c r="I314" s="35"/>
      <c r="J314" s="35"/>
      <c r="K314" s="35"/>
      <c r="L314" s="35"/>
      <c r="M314" s="33" t="s">
        <v>463</v>
      </c>
      <c r="N314" s="34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  <c r="CC314" s="30"/>
      <c r="CD314" s="30"/>
      <c r="CE314" s="30"/>
      <c r="CF314" s="30"/>
      <c r="CG314" s="30"/>
      <c r="CH314" s="30"/>
      <c r="CI314" s="30"/>
      <c r="CJ314" s="30"/>
      <c r="CK314" s="30"/>
      <c r="CL314" s="30"/>
      <c r="CM314" s="30"/>
      <c r="CN314" s="30"/>
      <c r="CO314" s="30"/>
      <c r="CP314" s="30"/>
      <c r="CQ314" s="30"/>
      <c r="CR314" s="30"/>
      <c r="CS314" s="30"/>
      <c r="CT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30"/>
      <c r="DF314" s="30"/>
      <c r="DG314" s="30"/>
      <c r="DH314" s="30"/>
      <c r="DI314" s="30"/>
      <c r="DJ314" s="30"/>
      <c r="DK314" s="30"/>
      <c r="DL314" s="30"/>
      <c r="DM314" s="30"/>
      <c r="DN314" s="30"/>
      <c r="DO314" s="30"/>
      <c r="DP314" s="30"/>
      <c r="DQ314" s="30"/>
      <c r="DR314" s="30"/>
      <c r="DS314" s="30"/>
      <c r="DT314" s="30"/>
      <c r="DU314" s="30"/>
      <c r="DV314" s="30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  <c r="EL314" s="30"/>
      <c r="EM314" s="30"/>
      <c r="EN314" s="30"/>
      <c r="EO314" s="30"/>
      <c r="EP314" s="30"/>
      <c r="EQ314" s="30"/>
      <c r="ER314" s="30"/>
      <c r="ES314" s="30"/>
      <c r="ET314" s="30"/>
      <c r="EU314" s="30"/>
      <c r="EV314" s="30"/>
      <c r="EW314" s="30"/>
      <c r="EX314" s="30"/>
      <c r="EY314" s="30"/>
      <c r="EZ314" s="30"/>
      <c r="FA314" s="30"/>
      <c r="FB314" s="30"/>
      <c r="FC314" s="30"/>
      <c r="FD314" s="30"/>
      <c r="FE314" s="30"/>
      <c r="FF314" s="30"/>
      <c r="FG314" s="30"/>
      <c r="FH314" s="30"/>
      <c r="FI314" s="30"/>
      <c r="FJ314" s="30"/>
      <c r="FK314" s="30"/>
      <c r="FL314" s="30"/>
      <c r="FM314" s="30"/>
      <c r="FN314" s="30"/>
      <c r="FO314" s="30"/>
      <c r="FP314" s="30"/>
      <c r="FQ314" s="30"/>
      <c r="FR314" s="30"/>
      <c r="FS314" s="30"/>
      <c r="FT314" s="30"/>
      <c r="FU314" s="30"/>
      <c r="FV314" s="30"/>
      <c r="FW314" s="30"/>
      <c r="FX314" s="30"/>
      <c r="FY314" s="30"/>
      <c r="FZ314" s="30"/>
      <c r="GA314" s="30"/>
      <c r="GB314" s="30"/>
      <c r="GC314" s="30"/>
      <c r="GD314" s="30"/>
      <c r="GE314" s="30"/>
      <c r="GF314" s="30"/>
      <c r="GG314" s="30"/>
      <c r="GH314" s="30"/>
      <c r="GI314" s="30"/>
      <c r="GJ314" s="30"/>
      <c r="GK314" s="30"/>
      <c r="GL314" s="30"/>
      <c r="GM314" s="30"/>
      <c r="GN314" s="30"/>
      <c r="GO314" s="30"/>
      <c r="GP314" s="30"/>
      <c r="GQ314" s="30"/>
      <c r="GR314" s="30"/>
      <c r="GS314" s="30"/>
      <c r="GT314" s="30"/>
      <c r="GU314" s="30"/>
      <c r="GV314" s="30"/>
      <c r="GW314" s="30"/>
      <c r="GX314" s="30"/>
      <c r="GY314" s="30"/>
      <c r="GZ314" s="30"/>
      <c r="HA314" s="30"/>
      <c r="HB314" s="30"/>
      <c r="HC314" s="30"/>
      <c r="HD314" s="30"/>
      <c r="HE314" s="30"/>
      <c r="HF314" s="30"/>
      <c r="HG314" s="30"/>
      <c r="HH314" s="30"/>
      <c r="HI314" s="30"/>
      <c r="HJ314" s="30"/>
      <c r="HK314" s="30"/>
      <c r="HL314" s="30"/>
      <c r="HM314" s="30"/>
      <c r="HN314" s="30"/>
      <c r="HO314" s="30"/>
      <c r="HP314" s="30"/>
      <c r="HQ314" s="30"/>
      <c r="HR314" s="30"/>
      <c r="HS314" s="30"/>
      <c r="HT314" s="30"/>
      <c r="HU314" s="30"/>
      <c r="HV314" s="30"/>
      <c r="HW314" s="30"/>
      <c r="HX314" s="30"/>
      <c r="HY314" s="30"/>
      <c r="HZ314" s="30"/>
      <c r="IA314" s="30"/>
      <c r="IB314" s="30"/>
      <c r="IC314" s="30"/>
      <c r="ID314" s="30"/>
      <c r="IE314" s="30"/>
      <c r="IF314" s="30"/>
      <c r="IG314" s="30"/>
    </row>
    <row r="315" spans="1:241" s="36" customFormat="1" ht="25.5" x14ac:dyDescent="0.25">
      <c r="A315" s="32"/>
      <c r="B315" s="32" t="s">
        <v>505</v>
      </c>
      <c r="C315" s="32" t="s">
        <v>224</v>
      </c>
      <c r="D315" s="46" t="s">
        <v>224</v>
      </c>
      <c r="E315" s="34"/>
      <c r="F315" s="35"/>
      <c r="G315" s="35"/>
      <c r="H315" s="35">
        <v>3300000</v>
      </c>
      <c r="I315" s="35">
        <v>3400000</v>
      </c>
      <c r="J315" s="35">
        <v>3400000</v>
      </c>
      <c r="K315" s="35">
        <v>19000000</v>
      </c>
      <c r="L315" s="35">
        <v>19000000</v>
      </c>
      <c r="M315" s="33" t="s">
        <v>430</v>
      </c>
      <c r="N315" s="67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  <c r="CC315" s="30"/>
      <c r="CD315" s="30"/>
      <c r="CE315" s="30"/>
      <c r="CF315" s="30"/>
      <c r="CG315" s="30"/>
      <c r="CH315" s="30"/>
      <c r="CI315" s="30"/>
      <c r="CJ315" s="30"/>
      <c r="CK315" s="30"/>
      <c r="CL315" s="30"/>
      <c r="CM315" s="30"/>
      <c r="CN315" s="30"/>
      <c r="CO315" s="30"/>
      <c r="CP315" s="30"/>
      <c r="CQ315" s="30"/>
      <c r="CR315" s="30"/>
      <c r="CS315" s="30"/>
      <c r="CT315" s="30"/>
      <c r="CU315" s="30"/>
      <c r="CV315" s="30"/>
      <c r="CW315" s="30"/>
      <c r="CX315" s="30"/>
      <c r="CY315" s="30"/>
      <c r="CZ315" s="30"/>
      <c r="DA315" s="30"/>
      <c r="DB315" s="30"/>
      <c r="DC315" s="30"/>
      <c r="DD315" s="30"/>
      <c r="DE315" s="30"/>
      <c r="DF315" s="30"/>
      <c r="DG315" s="30"/>
      <c r="DH315" s="30"/>
      <c r="DI315" s="30"/>
      <c r="DJ315" s="30"/>
      <c r="DK315" s="30"/>
      <c r="DL315" s="30"/>
      <c r="DM315" s="30"/>
      <c r="DN315" s="30"/>
      <c r="DO315" s="30"/>
      <c r="DP315" s="30"/>
      <c r="DQ315" s="30"/>
      <c r="DR315" s="30"/>
      <c r="DS315" s="30"/>
      <c r="DT315" s="30"/>
      <c r="DU315" s="30"/>
      <c r="DV315" s="30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  <c r="EL315" s="30"/>
      <c r="EM315" s="30"/>
      <c r="EN315" s="30"/>
      <c r="EO315" s="30"/>
      <c r="EP315" s="30"/>
      <c r="EQ315" s="30"/>
      <c r="ER315" s="30"/>
      <c r="ES315" s="30"/>
      <c r="ET315" s="30"/>
      <c r="EU315" s="30"/>
      <c r="EV315" s="30"/>
      <c r="EW315" s="30"/>
      <c r="EX315" s="30"/>
      <c r="EY315" s="30"/>
      <c r="EZ315" s="30"/>
      <c r="FA315" s="30"/>
      <c r="FB315" s="30"/>
      <c r="FC315" s="30"/>
      <c r="FD315" s="30"/>
      <c r="FE315" s="30"/>
      <c r="FF315" s="30"/>
      <c r="FG315" s="30"/>
      <c r="FH315" s="30"/>
      <c r="FI315" s="30"/>
      <c r="FJ315" s="30"/>
      <c r="FK315" s="30"/>
      <c r="FL315" s="30"/>
      <c r="FM315" s="30"/>
      <c r="FN315" s="30"/>
      <c r="FO315" s="30"/>
      <c r="FP315" s="30"/>
      <c r="FQ315" s="30"/>
      <c r="FR315" s="30"/>
      <c r="FS315" s="30"/>
      <c r="FT315" s="30"/>
      <c r="FU315" s="30"/>
      <c r="FV315" s="30"/>
      <c r="FW315" s="30"/>
      <c r="FX315" s="30"/>
      <c r="FY315" s="30"/>
      <c r="FZ315" s="30"/>
      <c r="GA315" s="30"/>
      <c r="GB315" s="30"/>
      <c r="GC315" s="30"/>
      <c r="GD315" s="30"/>
      <c r="GE315" s="30"/>
      <c r="GF315" s="30"/>
      <c r="GG315" s="30"/>
      <c r="GH315" s="30"/>
      <c r="GI315" s="30"/>
      <c r="GJ315" s="30"/>
      <c r="GK315" s="30"/>
      <c r="GL315" s="30"/>
      <c r="GM315" s="30"/>
      <c r="GN315" s="30"/>
      <c r="GO315" s="30"/>
      <c r="GP315" s="30"/>
      <c r="GQ315" s="30"/>
      <c r="GR315" s="30"/>
      <c r="GS315" s="30"/>
      <c r="GT315" s="30"/>
      <c r="GU315" s="30"/>
      <c r="GV315" s="30"/>
      <c r="GW315" s="30"/>
      <c r="GX315" s="30"/>
      <c r="GY315" s="30"/>
      <c r="GZ315" s="30"/>
      <c r="HA315" s="30"/>
      <c r="HB315" s="30"/>
      <c r="HC315" s="30"/>
      <c r="HD315" s="30"/>
      <c r="HE315" s="30"/>
      <c r="HF315" s="30"/>
      <c r="HG315" s="30"/>
      <c r="HH315" s="30"/>
      <c r="HI315" s="30"/>
      <c r="HJ315" s="30"/>
      <c r="HK315" s="30"/>
      <c r="HL315" s="30"/>
      <c r="HM315" s="30"/>
      <c r="HN315" s="30"/>
      <c r="HO315" s="30"/>
      <c r="HP315" s="30"/>
      <c r="HQ315" s="30"/>
      <c r="HR315" s="30"/>
      <c r="HS315" s="30"/>
      <c r="HT315" s="30"/>
      <c r="HU315" s="30"/>
      <c r="HV315" s="30"/>
      <c r="HW315" s="30"/>
      <c r="HX315" s="30"/>
      <c r="HY315" s="30"/>
      <c r="HZ315" s="30"/>
      <c r="IA315" s="30"/>
      <c r="IB315" s="30"/>
      <c r="IC315" s="30"/>
      <c r="ID315" s="30"/>
      <c r="IE315" s="30"/>
      <c r="IF315" s="30"/>
      <c r="IG315" s="30"/>
    </row>
    <row r="316" spans="1:241" s="36" customFormat="1" x14ac:dyDescent="0.25">
      <c r="A316" s="32"/>
      <c r="B316" s="32" t="s">
        <v>506</v>
      </c>
      <c r="C316" s="32" t="s">
        <v>224</v>
      </c>
      <c r="D316" s="46" t="s">
        <v>224</v>
      </c>
      <c r="E316" s="34"/>
      <c r="F316" s="35"/>
      <c r="G316" s="35"/>
      <c r="H316" s="35">
        <v>600000</v>
      </c>
      <c r="I316" s="35">
        <v>600000</v>
      </c>
      <c r="J316" s="35">
        <v>600000</v>
      </c>
      <c r="K316" s="35">
        <v>600000</v>
      </c>
      <c r="L316" s="35">
        <v>600000</v>
      </c>
      <c r="M316" s="33" t="s">
        <v>463</v>
      </c>
      <c r="N316" s="67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  <c r="CC316" s="30"/>
      <c r="CD316" s="30"/>
      <c r="CE316" s="30"/>
      <c r="CF316" s="30"/>
      <c r="CG316" s="30"/>
      <c r="CH316" s="30"/>
      <c r="CI316" s="30"/>
      <c r="CJ316" s="30"/>
      <c r="CK316" s="30"/>
      <c r="CL316" s="30"/>
      <c r="CM316" s="30"/>
      <c r="CN316" s="30"/>
      <c r="CO316" s="30"/>
      <c r="CP316" s="30"/>
      <c r="CQ316" s="30"/>
      <c r="CR316" s="30"/>
      <c r="CS316" s="30"/>
      <c r="CT316" s="30"/>
      <c r="CU316" s="30"/>
      <c r="CV316" s="30"/>
      <c r="CW316" s="30"/>
      <c r="CX316" s="30"/>
      <c r="CY316" s="30"/>
      <c r="CZ316" s="30"/>
      <c r="DA316" s="30"/>
      <c r="DB316" s="30"/>
      <c r="DC316" s="30"/>
      <c r="DD316" s="30"/>
      <c r="DE316" s="30"/>
      <c r="DF316" s="30"/>
      <c r="DG316" s="30"/>
      <c r="DH316" s="30"/>
      <c r="DI316" s="30"/>
      <c r="DJ316" s="30"/>
      <c r="DK316" s="30"/>
      <c r="DL316" s="30"/>
      <c r="DM316" s="30"/>
      <c r="DN316" s="30"/>
      <c r="DO316" s="30"/>
      <c r="DP316" s="30"/>
      <c r="DQ316" s="30"/>
      <c r="DR316" s="30"/>
      <c r="DS316" s="30"/>
      <c r="DT316" s="30"/>
      <c r="DU316" s="30"/>
      <c r="DV316" s="30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  <c r="EL316" s="30"/>
      <c r="EM316" s="30"/>
      <c r="EN316" s="30"/>
      <c r="EO316" s="30"/>
      <c r="EP316" s="30"/>
      <c r="EQ316" s="30"/>
      <c r="ER316" s="30"/>
      <c r="ES316" s="30"/>
      <c r="ET316" s="30"/>
      <c r="EU316" s="30"/>
      <c r="EV316" s="30"/>
      <c r="EW316" s="30"/>
      <c r="EX316" s="30"/>
      <c r="EY316" s="30"/>
      <c r="EZ316" s="30"/>
      <c r="FA316" s="30"/>
      <c r="FB316" s="30"/>
      <c r="FC316" s="30"/>
      <c r="FD316" s="30"/>
      <c r="FE316" s="30"/>
      <c r="FF316" s="30"/>
      <c r="FG316" s="30"/>
      <c r="FH316" s="30"/>
      <c r="FI316" s="30"/>
      <c r="FJ316" s="30"/>
      <c r="FK316" s="30"/>
      <c r="FL316" s="30"/>
      <c r="FM316" s="30"/>
      <c r="FN316" s="30"/>
      <c r="FO316" s="30"/>
      <c r="FP316" s="30"/>
      <c r="FQ316" s="30"/>
      <c r="FR316" s="30"/>
      <c r="FS316" s="30"/>
      <c r="FT316" s="30"/>
      <c r="FU316" s="30"/>
      <c r="FV316" s="30"/>
      <c r="FW316" s="30"/>
      <c r="FX316" s="30"/>
      <c r="FY316" s="30"/>
      <c r="FZ316" s="30"/>
      <c r="GA316" s="30"/>
      <c r="GB316" s="30"/>
      <c r="GC316" s="30"/>
      <c r="GD316" s="30"/>
      <c r="GE316" s="30"/>
      <c r="GF316" s="30"/>
      <c r="GG316" s="30"/>
      <c r="GH316" s="30"/>
      <c r="GI316" s="30"/>
      <c r="GJ316" s="30"/>
      <c r="GK316" s="30"/>
      <c r="GL316" s="30"/>
      <c r="GM316" s="30"/>
      <c r="GN316" s="30"/>
      <c r="GO316" s="30"/>
      <c r="GP316" s="30"/>
      <c r="GQ316" s="30"/>
      <c r="GR316" s="30"/>
      <c r="GS316" s="30"/>
      <c r="GT316" s="30"/>
      <c r="GU316" s="30"/>
      <c r="GV316" s="30"/>
      <c r="GW316" s="30"/>
      <c r="GX316" s="30"/>
      <c r="GY316" s="30"/>
      <c r="GZ316" s="30"/>
      <c r="HA316" s="30"/>
      <c r="HB316" s="30"/>
      <c r="HC316" s="30"/>
      <c r="HD316" s="30"/>
      <c r="HE316" s="30"/>
      <c r="HF316" s="30"/>
      <c r="HG316" s="30"/>
      <c r="HH316" s="30"/>
      <c r="HI316" s="30"/>
      <c r="HJ316" s="30"/>
      <c r="HK316" s="30"/>
      <c r="HL316" s="30"/>
      <c r="HM316" s="30"/>
      <c r="HN316" s="30"/>
      <c r="HO316" s="30"/>
      <c r="HP316" s="30"/>
      <c r="HQ316" s="30"/>
      <c r="HR316" s="30"/>
      <c r="HS316" s="30"/>
      <c r="HT316" s="30"/>
      <c r="HU316" s="30"/>
      <c r="HV316" s="30"/>
      <c r="HW316" s="30"/>
      <c r="HX316" s="30"/>
      <c r="HY316" s="30"/>
      <c r="HZ316" s="30"/>
      <c r="IA316" s="30"/>
      <c r="IB316" s="30"/>
      <c r="IC316" s="30"/>
      <c r="ID316" s="30"/>
      <c r="IE316" s="30"/>
      <c r="IF316" s="30"/>
      <c r="IG316" s="30"/>
    </row>
    <row r="317" spans="1:241" s="36" customFormat="1" ht="25.5" x14ac:dyDescent="0.25">
      <c r="A317" s="32"/>
      <c r="B317" s="32" t="s">
        <v>507</v>
      </c>
      <c r="C317" s="32" t="s">
        <v>508</v>
      </c>
      <c r="D317" s="46" t="s">
        <v>508</v>
      </c>
      <c r="E317" s="34"/>
      <c r="F317" s="35"/>
      <c r="G317" s="35"/>
      <c r="H317" s="35">
        <v>3300000</v>
      </c>
      <c r="I317" s="35">
        <v>3400000</v>
      </c>
      <c r="J317" s="35">
        <v>3400000</v>
      </c>
      <c r="K317" s="35">
        <v>19000000</v>
      </c>
      <c r="L317" s="35">
        <v>19000000</v>
      </c>
      <c r="M317" s="33" t="s">
        <v>430</v>
      </c>
      <c r="N317" s="67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  <c r="CC317" s="30"/>
      <c r="CD317" s="30"/>
      <c r="CE317" s="30"/>
      <c r="CF317" s="30"/>
      <c r="CG317" s="30"/>
      <c r="CH317" s="30"/>
      <c r="CI317" s="30"/>
      <c r="CJ317" s="30"/>
      <c r="CK317" s="30"/>
      <c r="CL317" s="30"/>
      <c r="CM317" s="30"/>
      <c r="CN317" s="30"/>
      <c r="CO317" s="30"/>
      <c r="CP317" s="30"/>
      <c r="CQ317" s="30"/>
      <c r="CR317" s="30"/>
      <c r="CS317" s="30"/>
      <c r="CT317" s="30"/>
      <c r="CU317" s="30"/>
      <c r="CV317" s="30"/>
      <c r="CW317" s="30"/>
      <c r="CX317" s="30"/>
      <c r="CY317" s="30"/>
      <c r="CZ317" s="30"/>
      <c r="DA317" s="30"/>
      <c r="DB317" s="30"/>
      <c r="DC317" s="30"/>
      <c r="DD317" s="30"/>
      <c r="DE317" s="30"/>
      <c r="DF317" s="30"/>
      <c r="DG317" s="30"/>
      <c r="DH317" s="30"/>
      <c r="DI317" s="30"/>
      <c r="DJ317" s="30"/>
      <c r="DK317" s="30"/>
      <c r="DL317" s="30"/>
      <c r="DM317" s="30"/>
      <c r="DN317" s="30"/>
      <c r="DO317" s="30"/>
      <c r="DP317" s="30"/>
      <c r="DQ317" s="30"/>
      <c r="DR317" s="30"/>
      <c r="DS317" s="30"/>
      <c r="DT317" s="30"/>
      <c r="DU317" s="30"/>
      <c r="DV317" s="30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  <c r="EL317" s="30"/>
      <c r="EM317" s="30"/>
      <c r="EN317" s="30"/>
      <c r="EO317" s="30"/>
      <c r="EP317" s="30"/>
      <c r="EQ317" s="30"/>
      <c r="ER317" s="30"/>
      <c r="ES317" s="30"/>
      <c r="ET317" s="30"/>
      <c r="EU317" s="30"/>
      <c r="EV317" s="30"/>
      <c r="EW317" s="30"/>
      <c r="EX317" s="30"/>
      <c r="EY317" s="30"/>
      <c r="EZ317" s="30"/>
      <c r="FA317" s="30"/>
      <c r="FB317" s="30"/>
      <c r="FC317" s="30"/>
      <c r="FD317" s="30"/>
      <c r="FE317" s="30"/>
      <c r="FF317" s="30"/>
      <c r="FG317" s="30"/>
      <c r="FH317" s="30"/>
      <c r="FI317" s="30"/>
      <c r="FJ317" s="30"/>
      <c r="FK317" s="30"/>
      <c r="FL317" s="30"/>
      <c r="FM317" s="30"/>
      <c r="FN317" s="30"/>
      <c r="FO317" s="30"/>
      <c r="FP317" s="30"/>
      <c r="FQ317" s="30"/>
      <c r="FR317" s="30"/>
      <c r="FS317" s="30"/>
      <c r="FT317" s="30"/>
      <c r="FU317" s="30"/>
      <c r="FV317" s="30"/>
      <c r="FW317" s="30"/>
      <c r="FX317" s="30"/>
      <c r="FY317" s="30"/>
      <c r="FZ317" s="30"/>
      <c r="GA317" s="30"/>
      <c r="GB317" s="30"/>
      <c r="GC317" s="30"/>
      <c r="GD317" s="30"/>
      <c r="GE317" s="30"/>
      <c r="GF317" s="30"/>
      <c r="GG317" s="30"/>
      <c r="GH317" s="30"/>
      <c r="GI317" s="30"/>
      <c r="GJ317" s="30"/>
      <c r="GK317" s="30"/>
      <c r="GL317" s="30"/>
      <c r="GM317" s="30"/>
      <c r="GN317" s="30"/>
      <c r="GO317" s="30"/>
      <c r="GP317" s="30"/>
      <c r="GQ317" s="30"/>
      <c r="GR317" s="30"/>
      <c r="GS317" s="30"/>
      <c r="GT317" s="30"/>
      <c r="GU317" s="30"/>
      <c r="GV317" s="30"/>
      <c r="GW317" s="30"/>
      <c r="GX317" s="30"/>
      <c r="GY317" s="30"/>
      <c r="GZ317" s="30"/>
      <c r="HA317" s="30"/>
      <c r="HB317" s="30"/>
      <c r="HC317" s="30"/>
      <c r="HD317" s="30"/>
      <c r="HE317" s="30"/>
      <c r="HF317" s="30"/>
      <c r="HG317" s="30"/>
      <c r="HH317" s="30"/>
      <c r="HI317" s="30"/>
      <c r="HJ317" s="30"/>
      <c r="HK317" s="30"/>
      <c r="HL317" s="30"/>
      <c r="HM317" s="30"/>
      <c r="HN317" s="30"/>
      <c r="HO317" s="30"/>
      <c r="HP317" s="30"/>
      <c r="HQ317" s="30"/>
      <c r="HR317" s="30"/>
      <c r="HS317" s="30"/>
      <c r="HT317" s="30"/>
      <c r="HU317" s="30"/>
      <c r="HV317" s="30"/>
      <c r="HW317" s="30"/>
      <c r="HX317" s="30"/>
      <c r="HY317" s="30"/>
      <c r="HZ317" s="30"/>
      <c r="IA317" s="30"/>
      <c r="IB317" s="30"/>
      <c r="IC317" s="30"/>
      <c r="ID317" s="30"/>
      <c r="IE317" s="30"/>
      <c r="IF317" s="30"/>
      <c r="IG317" s="30"/>
    </row>
    <row r="318" spans="1:241" s="36" customFormat="1" ht="25.5" x14ac:dyDescent="0.25">
      <c r="A318" s="32"/>
      <c r="B318" s="32" t="s">
        <v>509</v>
      </c>
      <c r="C318" s="32" t="s">
        <v>201</v>
      </c>
      <c r="D318" s="46" t="s">
        <v>201</v>
      </c>
      <c r="E318" s="34"/>
      <c r="F318" s="35"/>
      <c r="G318" s="35"/>
      <c r="H318" s="35">
        <v>600000</v>
      </c>
      <c r="I318" s="35">
        <v>600000</v>
      </c>
      <c r="J318" s="35">
        <v>600000</v>
      </c>
      <c r="K318" s="35">
        <v>600000</v>
      </c>
      <c r="L318" s="35">
        <v>600000</v>
      </c>
      <c r="M318" s="33" t="s">
        <v>463</v>
      </c>
      <c r="N318" s="67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  <c r="CC318" s="30"/>
      <c r="CD318" s="30"/>
      <c r="CE318" s="30"/>
      <c r="CF318" s="30"/>
      <c r="CG318" s="30"/>
      <c r="CH318" s="30"/>
      <c r="CI318" s="30"/>
      <c r="CJ318" s="30"/>
      <c r="CK318" s="30"/>
      <c r="CL318" s="30"/>
      <c r="CM318" s="30"/>
      <c r="CN318" s="30"/>
      <c r="CO318" s="30"/>
      <c r="CP318" s="30"/>
      <c r="CQ318" s="30"/>
      <c r="CR318" s="30"/>
      <c r="CS318" s="30"/>
      <c r="CT318" s="30"/>
      <c r="CU318" s="30"/>
      <c r="CV318" s="30"/>
      <c r="CW318" s="30"/>
      <c r="CX318" s="30"/>
      <c r="CY318" s="30"/>
      <c r="CZ318" s="30"/>
      <c r="DA318" s="30"/>
      <c r="DB318" s="30"/>
      <c r="DC318" s="30"/>
      <c r="DD318" s="30"/>
      <c r="DE318" s="30"/>
      <c r="DF318" s="30"/>
      <c r="DG318" s="30"/>
      <c r="DH318" s="30"/>
      <c r="DI318" s="30"/>
      <c r="DJ318" s="30"/>
      <c r="DK318" s="30"/>
      <c r="DL318" s="30"/>
      <c r="DM318" s="30"/>
      <c r="DN318" s="30"/>
      <c r="DO318" s="30"/>
      <c r="DP318" s="30"/>
      <c r="DQ318" s="30"/>
      <c r="DR318" s="30"/>
      <c r="DS318" s="30"/>
      <c r="DT318" s="30"/>
      <c r="DU318" s="30"/>
      <c r="DV318" s="30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  <c r="EL318" s="30"/>
      <c r="EM318" s="30"/>
      <c r="EN318" s="30"/>
      <c r="EO318" s="30"/>
      <c r="EP318" s="30"/>
      <c r="EQ318" s="30"/>
      <c r="ER318" s="30"/>
      <c r="ES318" s="30"/>
      <c r="ET318" s="30"/>
      <c r="EU318" s="30"/>
      <c r="EV318" s="30"/>
      <c r="EW318" s="30"/>
      <c r="EX318" s="30"/>
      <c r="EY318" s="30"/>
      <c r="EZ318" s="30"/>
      <c r="FA318" s="30"/>
      <c r="FB318" s="30"/>
      <c r="FC318" s="30"/>
      <c r="FD318" s="30"/>
      <c r="FE318" s="30"/>
      <c r="FF318" s="30"/>
      <c r="FG318" s="30"/>
      <c r="FH318" s="30"/>
      <c r="FI318" s="30"/>
      <c r="FJ318" s="30"/>
      <c r="FK318" s="30"/>
      <c r="FL318" s="30"/>
      <c r="FM318" s="30"/>
      <c r="FN318" s="30"/>
      <c r="FO318" s="30"/>
      <c r="FP318" s="30"/>
      <c r="FQ318" s="30"/>
      <c r="FR318" s="30"/>
      <c r="FS318" s="30"/>
      <c r="FT318" s="30"/>
      <c r="FU318" s="30"/>
      <c r="FV318" s="30"/>
      <c r="FW318" s="30"/>
      <c r="FX318" s="30"/>
      <c r="FY318" s="30"/>
      <c r="FZ318" s="30"/>
      <c r="GA318" s="30"/>
      <c r="GB318" s="30"/>
      <c r="GC318" s="30"/>
      <c r="GD318" s="30"/>
      <c r="GE318" s="30"/>
      <c r="GF318" s="30"/>
      <c r="GG318" s="30"/>
      <c r="GH318" s="30"/>
      <c r="GI318" s="30"/>
      <c r="GJ318" s="30"/>
      <c r="GK318" s="30"/>
      <c r="GL318" s="30"/>
      <c r="GM318" s="30"/>
      <c r="GN318" s="30"/>
      <c r="GO318" s="30"/>
      <c r="GP318" s="30"/>
      <c r="GQ318" s="30"/>
      <c r="GR318" s="30"/>
      <c r="GS318" s="30"/>
      <c r="GT318" s="30"/>
      <c r="GU318" s="30"/>
      <c r="GV318" s="30"/>
      <c r="GW318" s="30"/>
      <c r="GX318" s="30"/>
      <c r="GY318" s="30"/>
      <c r="GZ318" s="30"/>
      <c r="HA318" s="30"/>
      <c r="HB318" s="30"/>
      <c r="HC318" s="30"/>
      <c r="HD318" s="30"/>
      <c r="HE318" s="30"/>
      <c r="HF318" s="30"/>
      <c r="HG318" s="30"/>
      <c r="HH318" s="30"/>
      <c r="HI318" s="30"/>
      <c r="HJ318" s="30"/>
      <c r="HK318" s="30"/>
      <c r="HL318" s="30"/>
      <c r="HM318" s="30"/>
      <c r="HN318" s="30"/>
      <c r="HO318" s="30"/>
      <c r="HP318" s="30"/>
      <c r="HQ318" s="30"/>
      <c r="HR318" s="30"/>
      <c r="HS318" s="30"/>
      <c r="HT318" s="30"/>
      <c r="HU318" s="30"/>
      <c r="HV318" s="30"/>
      <c r="HW318" s="30"/>
      <c r="HX318" s="30"/>
      <c r="HY318" s="30"/>
      <c r="HZ318" s="30"/>
      <c r="IA318" s="30"/>
      <c r="IB318" s="30"/>
      <c r="IC318" s="30"/>
      <c r="ID318" s="30"/>
      <c r="IE318" s="30"/>
      <c r="IF318" s="30"/>
      <c r="IG318" s="30"/>
    </row>
    <row r="319" spans="1:241" s="36" customFormat="1" x14ac:dyDescent="0.25">
      <c r="A319" s="32"/>
      <c r="B319" s="32" t="s">
        <v>510</v>
      </c>
      <c r="C319" s="32" t="s">
        <v>201</v>
      </c>
      <c r="D319" s="46" t="s">
        <v>201</v>
      </c>
      <c r="E319" s="34"/>
      <c r="F319" s="35"/>
      <c r="G319" s="35"/>
      <c r="H319" s="35">
        <v>5000000</v>
      </c>
      <c r="I319" s="35">
        <v>5000000</v>
      </c>
      <c r="J319" s="35">
        <v>5000000</v>
      </c>
      <c r="K319" s="35">
        <v>5000000</v>
      </c>
      <c r="L319" s="35">
        <v>5000000</v>
      </c>
      <c r="M319" s="33" t="s">
        <v>463</v>
      </c>
      <c r="N319" s="34">
        <v>5000000</v>
      </c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  <c r="CC319" s="30"/>
      <c r="CD319" s="30"/>
      <c r="CE319" s="30"/>
      <c r="CF319" s="30"/>
      <c r="CG319" s="30"/>
      <c r="CH319" s="30"/>
      <c r="CI319" s="30"/>
      <c r="CJ319" s="30"/>
      <c r="CK319" s="30"/>
      <c r="CL319" s="30"/>
      <c r="CM319" s="30"/>
      <c r="CN319" s="30"/>
      <c r="CO319" s="30"/>
      <c r="CP319" s="30"/>
      <c r="CQ319" s="30"/>
      <c r="CR319" s="30"/>
      <c r="CS319" s="30"/>
      <c r="CT319" s="30"/>
      <c r="CU319" s="30"/>
      <c r="CV319" s="30"/>
      <c r="CW319" s="30"/>
      <c r="CX319" s="30"/>
      <c r="CY319" s="30"/>
      <c r="CZ319" s="30"/>
      <c r="DA319" s="30"/>
      <c r="DB319" s="30"/>
      <c r="DC319" s="30"/>
      <c r="DD319" s="30"/>
      <c r="DE319" s="30"/>
      <c r="DF319" s="30"/>
      <c r="DG319" s="30"/>
      <c r="DH319" s="30"/>
      <c r="DI319" s="30"/>
      <c r="DJ319" s="30"/>
      <c r="DK319" s="30"/>
      <c r="DL319" s="30"/>
      <c r="DM319" s="30"/>
      <c r="DN319" s="30"/>
      <c r="DO319" s="30"/>
      <c r="DP319" s="30"/>
      <c r="DQ319" s="30"/>
      <c r="DR319" s="30"/>
      <c r="DS319" s="30"/>
      <c r="DT319" s="30"/>
      <c r="DU319" s="30"/>
      <c r="DV319" s="30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  <c r="EL319" s="30"/>
      <c r="EM319" s="30"/>
      <c r="EN319" s="30"/>
      <c r="EO319" s="30"/>
      <c r="EP319" s="30"/>
      <c r="EQ319" s="30"/>
      <c r="ER319" s="30"/>
      <c r="ES319" s="30"/>
      <c r="ET319" s="30"/>
      <c r="EU319" s="30"/>
      <c r="EV319" s="30"/>
      <c r="EW319" s="30"/>
      <c r="EX319" s="30"/>
      <c r="EY319" s="30"/>
      <c r="EZ319" s="30"/>
      <c r="FA319" s="30"/>
      <c r="FB319" s="30"/>
      <c r="FC319" s="30"/>
      <c r="FD319" s="30"/>
      <c r="FE319" s="30"/>
      <c r="FF319" s="30"/>
      <c r="FG319" s="30"/>
      <c r="FH319" s="30"/>
      <c r="FI319" s="30"/>
      <c r="FJ319" s="30"/>
      <c r="FK319" s="30"/>
      <c r="FL319" s="30"/>
      <c r="FM319" s="30"/>
      <c r="FN319" s="30"/>
      <c r="FO319" s="30"/>
      <c r="FP319" s="30"/>
      <c r="FQ319" s="30"/>
      <c r="FR319" s="30"/>
      <c r="FS319" s="30"/>
      <c r="FT319" s="30"/>
      <c r="FU319" s="30"/>
      <c r="FV319" s="30"/>
      <c r="FW319" s="30"/>
      <c r="FX319" s="30"/>
      <c r="FY319" s="30"/>
      <c r="FZ319" s="30"/>
      <c r="GA319" s="30"/>
      <c r="GB319" s="30"/>
      <c r="GC319" s="30"/>
      <c r="GD319" s="30"/>
      <c r="GE319" s="30"/>
      <c r="GF319" s="30"/>
      <c r="GG319" s="30"/>
      <c r="GH319" s="30"/>
      <c r="GI319" s="30"/>
      <c r="GJ319" s="30"/>
      <c r="GK319" s="30"/>
      <c r="GL319" s="30"/>
      <c r="GM319" s="30"/>
      <c r="GN319" s="30"/>
      <c r="GO319" s="30"/>
      <c r="GP319" s="30"/>
      <c r="GQ319" s="30"/>
      <c r="GR319" s="30"/>
      <c r="GS319" s="30"/>
      <c r="GT319" s="30"/>
      <c r="GU319" s="30"/>
      <c r="GV319" s="30"/>
      <c r="GW319" s="30"/>
      <c r="GX319" s="30"/>
      <c r="GY319" s="30"/>
      <c r="GZ319" s="30"/>
      <c r="HA319" s="30"/>
      <c r="HB319" s="30"/>
      <c r="HC319" s="30"/>
      <c r="HD319" s="30"/>
      <c r="HE319" s="30"/>
      <c r="HF319" s="30"/>
      <c r="HG319" s="30"/>
      <c r="HH319" s="30"/>
      <c r="HI319" s="30"/>
      <c r="HJ319" s="30"/>
      <c r="HK319" s="30"/>
      <c r="HL319" s="30"/>
      <c r="HM319" s="30"/>
      <c r="HN319" s="30"/>
      <c r="HO319" s="30"/>
      <c r="HP319" s="30"/>
      <c r="HQ319" s="30"/>
      <c r="HR319" s="30"/>
      <c r="HS319" s="30"/>
      <c r="HT319" s="30"/>
      <c r="HU319" s="30"/>
      <c r="HV319" s="30"/>
      <c r="HW319" s="30"/>
      <c r="HX319" s="30"/>
      <c r="HY319" s="30"/>
      <c r="HZ319" s="30"/>
      <c r="IA319" s="30"/>
      <c r="IB319" s="30"/>
      <c r="IC319" s="30"/>
      <c r="ID319" s="30"/>
      <c r="IE319" s="30"/>
      <c r="IF319" s="30"/>
      <c r="IG319" s="30"/>
    </row>
    <row r="320" spans="1:241" s="36" customFormat="1" x14ac:dyDescent="0.25">
      <c r="A320" s="32"/>
      <c r="B320" s="32" t="s">
        <v>511</v>
      </c>
      <c r="C320" s="32" t="s">
        <v>201</v>
      </c>
      <c r="D320" s="46" t="s">
        <v>201</v>
      </c>
      <c r="E320" s="34"/>
      <c r="F320" s="35"/>
      <c r="G320" s="35"/>
      <c r="H320" s="35">
        <v>5155000</v>
      </c>
      <c r="I320" s="35">
        <v>5155000</v>
      </c>
      <c r="J320" s="35">
        <v>5155000</v>
      </c>
      <c r="K320" s="35">
        <v>5155000</v>
      </c>
      <c r="L320" s="35">
        <v>5155000</v>
      </c>
      <c r="M320" s="33" t="s">
        <v>463</v>
      </c>
      <c r="N320" s="34">
        <v>5155000</v>
      </c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  <c r="CC320" s="30"/>
      <c r="CD320" s="30"/>
      <c r="CE320" s="30"/>
      <c r="CF320" s="30"/>
      <c r="CG320" s="30"/>
      <c r="CH320" s="30"/>
      <c r="CI320" s="30"/>
      <c r="CJ320" s="30"/>
      <c r="CK320" s="30"/>
      <c r="CL320" s="30"/>
      <c r="CM320" s="30"/>
      <c r="CN320" s="30"/>
      <c r="CO320" s="30"/>
      <c r="CP320" s="30"/>
      <c r="CQ320" s="30"/>
      <c r="CR320" s="30"/>
      <c r="CS320" s="30"/>
      <c r="CT320" s="30"/>
      <c r="CU320" s="30"/>
      <c r="CV320" s="30"/>
      <c r="CW320" s="30"/>
      <c r="CX320" s="30"/>
      <c r="CY320" s="30"/>
      <c r="CZ320" s="30"/>
      <c r="DA320" s="30"/>
      <c r="DB320" s="30"/>
      <c r="DC320" s="30"/>
      <c r="DD320" s="30"/>
      <c r="DE320" s="30"/>
      <c r="DF320" s="30"/>
      <c r="DG320" s="30"/>
      <c r="DH320" s="30"/>
      <c r="DI320" s="30"/>
      <c r="DJ320" s="30"/>
      <c r="DK320" s="30"/>
      <c r="DL320" s="30"/>
      <c r="DM320" s="30"/>
      <c r="DN320" s="30"/>
      <c r="DO320" s="30"/>
      <c r="DP320" s="30"/>
      <c r="DQ320" s="30"/>
      <c r="DR320" s="30"/>
      <c r="DS320" s="30"/>
      <c r="DT320" s="30"/>
      <c r="DU320" s="30"/>
      <c r="DV320" s="30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  <c r="EL320" s="30"/>
      <c r="EM320" s="30"/>
      <c r="EN320" s="30"/>
      <c r="EO320" s="30"/>
      <c r="EP320" s="30"/>
      <c r="EQ320" s="30"/>
      <c r="ER320" s="30"/>
      <c r="ES320" s="30"/>
      <c r="ET320" s="30"/>
      <c r="EU320" s="30"/>
      <c r="EV320" s="30"/>
      <c r="EW320" s="30"/>
      <c r="EX320" s="30"/>
      <c r="EY320" s="30"/>
      <c r="EZ320" s="30"/>
      <c r="FA320" s="30"/>
      <c r="FB320" s="30"/>
      <c r="FC320" s="30"/>
      <c r="FD320" s="30"/>
      <c r="FE320" s="30"/>
      <c r="FF320" s="30"/>
      <c r="FG320" s="30"/>
      <c r="FH320" s="30"/>
      <c r="FI320" s="30"/>
      <c r="FJ320" s="30"/>
      <c r="FK320" s="30"/>
      <c r="FL320" s="30"/>
      <c r="FM320" s="30"/>
      <c r="FN320" s="30"/>
      <c r="FO320" s="30"/>
      <c r="FP320" s="30"/>
      <c r="FQ320" s="30"/>
      <c r="FR320" s="30"/>
      <c r="FS320" s="30"/>
      <c r="FT320" s="30"/>
      <c r="FU320" s="30"/>
      <c r="FV320" s="30"/>
      <c r="FW320" s="30"/>
      <c r="FX320" s="30"/>
      <c r="FY320" s="30"/>
      <c r="FZ320" s="30"/>
      <c r="GA320" s="30"/>
      <c r="GB320" s="30"/>
      <c r="GC320" s="30"/>
      <c r="GD320" s="30"/>
      <c r="GE320" s="30"/>
      <c r="GF320" s="30"/>
      <c r="GG320" s="30"/>
      <c r="GH320" s="30"/>
      <c r="GI320" s="30"/>
      <c r="GJ320" s="30"/>
      <c r="GK320" s="30"/>
      <c r="GL320" s="30"/>
      <c r="GM320" s="30"/>
      <c r="GN320" s="30"/>
      <c r="GO320" s="30"/>
      <c r="GP320" s="30"/>
      <c r="GQ320" s="30"/>
      <c r="GR320" s="30"/>
      <c r="GS320" s="30"/>
      <c r="GT320" s="30"/>
      <c r="GU320" s="30"/>
      <c r="GV320" s="30"/>
      <c r="GW320" s="30"/>
      <c r="GX320" s="30"/>
      <c r="GY320" s="30"/>
      <c r="GZ320" s="30"/>
      <c r="HA320" s="30"/>
      <c r="HB320" s="30"/>
      <c r="HC320" s="30"/>
      <c r="HD320" s="30"/>
      <c r="HE320" s="30"/>
      <c r="HF320" s="30"/>
      <c r="HG320" s="30"/>
      <c r="HH320" s="30"/>
      <c r="HI320" s="30"/>
      <c r="HJ320" s="30"/>
      <c r="HK320" s="30"/>
      <c r="HL320" s="30"/>
      <c r="HM320" s="30"/>
      <c r="HN320" s="30"/>
      <c r="HO320" s="30"/>
      <c r="HP320" s="30"/>
      <c r="HQ320" s="30"/>
      <c r="HR320" s="30"/>
      <c r="HS320" s="30"/>
      <c r="HT320" s="30"/>
      <c r="HU320" s="30"/>
      <c r="HV320" s="30"/>
      <c r="HW320" s="30"/>
      <c r="HX320" s="30"/>
      <c r="HY320" s="30"/>
      <c r="HZ320" s="30"/>
      <c r="IA320" s="30"/>
      <c r="IB320" s="30"/>
      <c r="IC320" s="30"/>
      <c r="ID320" s="30"/>
      <c r="IE320" s="30"/>
      <c r="IF320" s="30"/>
      <c r="IG320" s="30"/>
    </row>
    <row r="321" spans="1:241" s="36" customFormat="1" x14ac:dyDescent="0.25">
      <c r="A321" s="32"/>
      <c r="B321" s="32" t="s">
        <v>512</v>
      </c>
      <c r="C321" s="32" t="s">
        <v>201</v>
      </c>
      <c r="D321" s="46" t="s">
        <v>201</v>
      </c>
      <c r="E321" s="34"/>
      <c r="F321" s="35"/>
      <c r="G321" s="35"/>
      <c r="H321" s="35">
        <v>5000000</v>
      </c>
      <c r="I321" s="35">
        <v>5000000</v>
      </c>
      <c r="J321" s="35">
        <v>5000000</v>
      </c>
      <c r="K321" s="35">
        <v>5000000</v>
      </c>
      <c r="L321" s="35">
        <v>5000000</v>
      </c>
      <c r="M321" s="33" t="s">
        <v>463</v>
      </c>
      <c r="N321" s="34">
        <v>0</v>
      </c>
      <c r="O321" s="72">
        <v>5000000</v>
      </c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  <c r="CC321" s="30"/>
      <c r="CD321" s="30"/>
      <c r="CE321" s="30"/>
      <c r="CF321" s="30"/>
      <c r="CG321" s="30"/>
      <c r="CH321" s="30"/>
      <c r="CI321" s="30"/>
      <c r="CJ321" s="30"/>
      <c r="CK321" s="30"/>
      <c r="CL321" s="30"/>
      <c r="CM321" s="30"/>
      <c r="CN321" s="30"/>
      <c r="CO321" s="30"/>
      <c r="CP321" s="30"/>
      <c r="CQ321" s="30"/>
      <c r="CR321" s="30"/>
      <c r="CS321" s="30"/>
      <c r="CT321" s="30"/>
      <c r="CU321" s="30"/>
      <c r="CV321" s="30"/>
      <c r="CW321" s="30"/>
      <c r="CX321" s="30"/>
      <c r="CY321" s="30"/>
      <c r="CZ321" s="30"/>
      <c r="DA321" s="30"/>
      <c r="DB321" s="30"/>
      <c r="DC321" s="30"/>
      <c r="DD321" s="30"/>
      <c r="DE321" s="30"/>
      <c r="DF321" s="30"/>
      <c r="DG321" s="30"/>
      <c r="DH321" s="30"/>
      <c r="DI321" s="30"/>
      <c r="DJ321" s="30"/>
      <c r="DK321" s="30"/>
      <c r="DL321" s="30"/>
      <c r="DM321" s="30"/>
      <c r="DN321" s="30"/>
      <c r="DO321" s="30"/>
      <c r="DP321" s="30"/>
      <c r="DQ321" s="30"/>
      <c r="DR321" s="30"/>
      <c r="DS321" s="30"/>
      <c r="DT321" s="30"/>
      <c r="DU321" s="30"/>
      <c r="DV321" s="30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  <c r="EL321" s="30"/>
      <c r="EM321" s="30"/>
      <c r="EN321" s="30"/>
      <c r="EO321" s="30"/>
      <c r="EP321" s="30"/>
      <c r="EQ321" s="30"/>
      <c r="ER321" s="30"/>
      <c r="ES321" s="30"/>
      <c r="ET321" s="30"/>
      <c r="EU321" s="30"/>
      <c r="EV321" s="30"/>
      <c r="EW321" s="30"/>
      <c r="EX321" s="30"/>
      <c r="EY321" s="30"/>
      <c r="EZ321" s="30"/>
      <c r="FA321" s="30"/>
      <c r="FB321" s="30"/>
      <c r="FC321" s="30"/>
      <c r="FD321" s="30"/>
      <c r="FE321" s="30"/>
      <c r="FF321" s="30"/>
      <c r="FG321" s="30"/>
      <c r="FH321" s="30"/>
      <c r="FI321" s="30"/>
      <c r="FJ321" s="30"/>
      <c r="FK321" s="30"/>
      <c r="FL321" s="30"/>
      <c r="FM321" s="30"/>
      <c r="FN321" s="30"/>
      <c r="FO321" s="30"/>
      <c r="FP321" s="30"/>
      <c r="FQ321" s="30"/>
      <c r="FR321" s="30"/>
      <c r="FS321" s="30"/>
      <c r="FT321" s="30"/>
      <c r="FU321" s="30"/>
      <c r="FV321" s="30"/>
      <c r="FW321" s="30"/>
      <c r="FX321" s="30"/>
      <c r="FY321" s="30"/>
      <c r="FZ321" s="30"/>
      <c r="GA321" s="30"/>
      <c r="GB321" s="30"/>
      <c r="GC321" s="30"/>
      <c r="GD321" s="30"/>
      <c r="GE321" s="30"/>
      <c r="GF321" s="30"/>
      <c r="GG321" s="30"/>
      <c r="GH321" s="30"/>
      <c r="GI321" s="30"/>
      <c r="GJ321" s="30"/>
      <c r="GK321" s="30"/>
      <c r="GL321" s="30"/>
      <c r="GM321" s="30"/>
      <c r="GN321" s="30"/>
      <c r="GO321" s="30"/>
      <c r="GP321" s="30"/>
      <c r="GQ321" s="30"/>
      <c r="GR321" s="30"/>
      <c r="GS321" s="30"/>
      <c r="GT321" s="30"/>
      <c r="GU321" s="30"/>
      <c r="GV321" s="30"/>
      <c r="GW321" s="30"/>
      <c r="GX321" s="30"/>
      <c r="GY321" s="30"/>
      <c r="GZ321" s="30"/>
      <c r="HA321" s="30"/>
      <c r="HB321" s="30"/>
      <c r="HC321" s="30"/>
      <c r="HD321" s="30"/>
      <c r="HE321" s="30"/>
      <c r="HF321" s="30"/>
      <c r="HG321" s="30"/>
      <c r="HH321" s="30"/>
      <c r="HI321" s="30"/>
      <c r="HJ321" s="30"/>
      <c r="HK321" s="30"/>
      <c r="HL321" s="30"/>
      <c r="HM321" s="30"/>
      <c r="HN321" s="30"/>
      <c r="HO321" s="30"/>
      <c r="HP321" s="30"/>
      <c r="HQ321" s="30"/>
      <c r="HR321" s="30"/>
      <c r="HS321" s="30"/>
      <c r="HT321" s="30"/>
      <c r="HU321" s="30"/>
      <c r="HV321" s="30"/>
      <c r="HW321" s="30"/>
      <c r="HX321" s="30"/>
      <c r="HY321" s="30"/>
      <c r="HZ321" s="30"/>
      <c r="IA321" s="30"/>
      <c r="IB321" s="30"/>
      <c r="IC321" s="30"/>
      <c r="ID321" s="30"/>
      <c r="IE321" s="30"/>
      <c r="IF321" s="30"/>
      <c r="IG321" s="30"/>
    </row>
    <row r="322" spans="1:241" s="36" customFormat="1" x14ac:dyDescent="0.25">
      <c r="A322" s="32"/>
      <c r="B322" s="32" t="s">
        <v>513</v>
      </c>
      <c r="C322" s="32" t="s">
        <v>201</v>
      </c>
      <c r="D322" s="46" t="s">
        <v>201</v>
      </c>
      <c r="E322" s="34"/>
      <c r="F322" s="35"/>
      <c r="G322" s="35"/>
      <c r="H322" s="35">
        <v>1800000</v>
      </c>
      <c r="I322" s="35">
        <v>1800000</v>
      </c>
      <c r="J322" s="35">
        <v>1800000</v>
      </c>
      <c r="K322" s="35">
        <v>1800000</v>
      </c>
      <c r="L322" s="35">
        <v>1800000</v>
      </c>
      <c r="M322" s="33" t="s">
        <v>463</v>
      </c>
      <c r="N322" s="34">
        <v>1800000</v>
      </c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  <c r="CC322" s="30"/>
      <c r="CD322" s="30"/>
      <c r="CE322" s="30"/>
      <c r="CF322" s="30"/>
      <c r="CG322" s="30"/>
      <c r="CH322" s="30"/>
      <c r="CI322" s="30"/>
      <c r="CJ322" s="30"/>
      <c r="CK322" s="30"/>
      <c r="CL322" s="30"/>
      <c r="CM322" s="30"/>
      <c r="CN322" s="30"/>
      <c r="CO322" s="30"/>
      <c r="CP322" s="30"/>
      <c r="CQ322" s="30"/>
      <c r="CR322" s="30"/>
      <c r="CS322" s="30"/>
      <c r="CT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/>
      <c r="DF322" s="30"/>
      <c r="DG322" s="30"/>
      <c r="DH322" s="30"/>
      <c r="DI322" s="30"/>
      <c r="DJ322" s="30"/>
      <c r="DK322" s="30"/>
      <c r="DL322" s="30"/>
      <c r="DM322" s="30"/>
      <c r="DN322" s="30"/>
      <c r="DO322" s="30"/>
      <c r="DP322" s="30"/>
      <c r="DQ322" s="30"/>
      <c r="DR322" s="30"/>
      <c r="DS322" s="30"/>
      <c r="DT322" s="30"/>
      <c r="DU322" s="30"/>
      <c r="DV322" s="30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  <c r="EL322" s="30"/>
      <c r="EM322" s="30"/>
      <c r="EN322" s="30"/>
      <c r="EO322" s="30"/>
      <c r="EP322" s="30"/>
      <c r="EQ322" s="30"/>
      <c r="ER322" s="30"/>
      <c r="ES322" s="30"/>
      <c r="ET322" s="30"/>
      <c r="EU322" s="30"/>
      <c r="EV322" s="30"/>
      <c r="EW322" s="30"/>
      <c r="EX322" s="30"/>
      <c r="EY322" s="30"/>
      <c r="EZ322" s="30"/>
      <c r="FA322" s="30"/>
      <c r="FB322" s="30"/>
      <c r="FC322" s="30"/>
      <c r="FD322" s="30"/>
      <c r="FE322" s="30"/>
      <c r="FF322" s="30"/>
      <c r="FG322" s="30"/>
      <c r="FH322" s="30"/>
      <c r="FI322" s="30"/>
      <c r="FJ322" s="30"/>
      <c r="FK322" s="30"/>
      <c r="FL322" s="30"/>
      <c r="FM322" s="30"/>
      <c r="FN322" s="30"/>
      <c r="FO322" s="30"/>
      <c r="FP322" s="30"/>
      <c r="FQ322" s="30"/>
      <c r="FR322" s="30"/>
      <c r="FS322" s="30"/>
      <c r="FT322" s="30"/>
      <c r="FU322" s="30"/>
      <c r="FV322" s="30"/>
      <c r="FW322" s="30"/>
      <c r="FX322" s="30"/>
      <c r="FY322" s="30"/>
      <c r="FZ322" s="30"/>
      <c r="GA322" s="30"/>
      <c r="GB322" s="30"/>
      <c r="GC322" s="30"/>
      <c r="GD322" s="30"/>
      <c r="GE322" s="30"/>
      <c r="GF322" s="30"/>
      <c r="GG322" s="30"/>
      <c r="GH322" s="30"/>
      <c r="GI322" s="30"/>
      <c r="GJ322" s="30"/>
      <c r="GK322" s="30"/>
      <c r="GL322" s="30"/>
      <c r="GM322" s="30"/>
      <c r="GN322" s="30"/>
      <c r="GO322" s="30"/>
      <c r="GP322" s="30"/>
      <c r="GQ322" s="30"/>
      <c r="GR322" s="30"/>
      <c r="GS322" s="30"/>
      <c r="GT322" s="30"/>
      <c r="GU322" s="30"/>
      <c r="GV322" s="30"/>
      <c r="GW322" s="30"/>
      <c r="GX322" s="30"/>
      <c r="GY322" s="30"/>
      <c r="GZ322" s="30"/>
      <c r="HA322" s="30"/>
      <c r="HB322" s="30"/>
      <c r="HC322" s="30"/>
      <c r="HD322" s="30"/>
      <c r="HE322" s="30"/>
      <c r="HF322" s="30"/>
      <c r="HG322" s="30"/>
      <c r="HH322" s="30"/>
      <c r="HI322" s="30"/>
      <c r="HJ322" s="30"/>
      <c r="HK322" s="30"/>
      <c r="HL322" s="30"/>
      <c r="HM322" s="30"/>
      <c r="HN322" s="30"/>
      <c r="HO322" s="30"/>
      <c r="HP322" s="30"/>
      <c r="HQ322" s="30"/>
      <c r="HR322" s="30"/>
      <c r="HS322" s="30"/>
      <c r="HT322" s="30"/>
      <c r="HU322" s="30"/>
      <c r="HV322" s="30"/>
      <c r="HW322" s="30"/>
      <c r="HX322" s="30"/>
      <c r="HY322" s="30"/>
      <c r="HZ322" s="30"/>
      <c r="IA322" s="30"/>
      <c r="IB322" s="30"/>
      <c r="IC322" s="30"/>
      <c r="ID322" s="30"/>
      <c r="IE322" s="30"/>
      <c r="IF322" s="30"/>
      <c r="IG322" s="30"/>
    </row>
    <row r="323" spans="1:241" s="36" customFormat="1" x14ac:dyDescent="0.25">
      <c r="A323" s="32"/>
      <c r="B323" s="32" t="s">
        <v>514</v>
      </c>
      <c r="C323" s="32" t="s">
        <v>201</v>
      </c>
      <c r="D323" s="46" t="s">
        <v>201</v>
      </c>
      <c r="E323" s="34"/>
      <c r="F323" s="35"/>
      <c r="G323" s="35"/>
      <c r="H323" s="35">
        <v>1000000</v>
      </c>
      <c r="I323" s="35">
        <v>1000000</v>
      </c>
      <c r="J323" s="35">
        <v>1000000</v>
      </c>
      <c r="K323" s="35">
        <v>1000000</v>
      </c>
      <c r="L323" s="35">
        <v>1000000</v>
      </c>
      <c r="M323" s="33" t="s">
        <v>463</v>
      </c>
      <c r="N323" s="34">
        <v>1000000</v>
      </c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0"/>
      <c r="CR323" s="30"/>
      <c r="CS323" s="30"/>
      <c r="CT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J323" s="30"/>
      <c r="DK323" s="30"/>
      <c r="DL323" s="30"/>
      <c r="DM323" s="30"/>
      <c r="DN323" s="30"/>
      <c r="DO323" s="30"/>
      <c r="DP323" s="30"/>
      <c r="DQ323" s="30"/>
      <c r="DR323" s="30"/>
      <c r="DS323" s="30"/>
      <c r="DT323" s="30"/>
      <c r="DU323" s="30"/>
      <c r="DV323" s="30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  <c r="EL323" s="30"/>
      <c r="EM323" s="30"/>
      <c r="EN323" s="30"/>
      <c r="EO323" s="30"/>
      <c r="EP323" s="30"/>
      <c r="EQ323" s="30"/>
      <c r="ER323" s="30"/>
      <c r="ES323" s="30"/>
      <c r="ET323" s="30"/>
      <c r="EU323" s="30"/>
      <c r="EV323" s="30"/>
      <c r="EW323" s="30"/>
      <c r="EX323" s="30"/>
      <c r="EY323" s="30"/>
      <c r="EZ323" s="30"/>
      <c r="FA323" s="30"/>
      <c r="FB323" s="30"/>
      <c r="FC323" s="30"/>
      <c r="FD323" s="30"/>
      <c r="FE323" s="30"/>
      <c r="FF323" s="30"/>
      <c r="FG323" s="30"/>
      <c r="FH323" s="30"/>
      <c r="FI323" s="30"/>
      <c r="FJ323" s="30"/>
      <c r="FK323" s="30"/>
      <c r="FL323" s="30"/>
      <c r="FM323" s="30"/>
      <c r="FN323" s="30"/>
      <c r="FO323" s="30"/>
      <c r="FP323" s="30"/>
      <c r="FQ323" s="30"/>
      <c r="FR323" s="30"/>
      <c r="FS323" s="30"/>
      <c r="FT323" s="30"/>
      <c r="FU323" s="30"/>
      <c r="FV323" s="30"/>
      <c r="FW323" s="30"/>
      <c r="FX323" s="30"/>
      <c r="FY323" s="30"/>
      <c r="FZ323" s="30"/>
      <c r="GA323" s="30"/>
      <c r="GB323" s="30"/>
      <c r="GC323" s="30"/>
      <c r="GD323" s="30"/>
      <c r="GE323" s="30"/>
      <c r="GF323" s="30"/>
      <c r="GG323" s="30"/>
      <c r="GH323" s="30"/>
      <c r="GI323" s="30"/>
      <c r="GJ323" s="30"/>
      <c r="GK323" s="30"/>
      <c r="GL323" s="30"/>
      <c r="GM323" s="30"/>
      <c r="GN323" s="30"/>
      <c r="GO323" s="30"/>
      <c r="GP323" s="30"/>
      <c r="GQ323" s="30"/>
      <c r="GR323" s="30"/>
      <c r="GS323" s="30"/>
      <c r="GT323" s="30"/>
      <c r="GU323" s="30"/>
      <c r="GV323" s="30"/>
      <c r="GW323" s="30"/>
      <c r="GX323" s="30"/>
      <c r="GY323" s="30"/>
      <c r="GZ323" s="30"/>
      <c r="HA323" s="30"/>
      <c r="HB323" s="30"/>
      <c r="HC323" s="30"/>
      <c r="HD323" s="30"/>
      <c r="HE323" s="30"/>
      <c r="HF323" s="30"/>
      <c r="HG323" s="30"/>
      <c r="HH323" s="30"/>
      <c r="HI323" s="30"/>
      <c r="HJ323" s="30"/>
      <c r="HK323" s="30"/>
      <c r="HL323" s="30"/>
      <c r="HM323" s="30"/>
      <c r="HN323" s="30"/>
      <c r="HO323" s="30"/>
      <c r="HP323" s="30"/>
      <c r="HQ323" s="30"/>
      <c r="HR323" s="30"/>
      <c r="HS323" s="30"/>
      <c r="HT323" s="30"/>
      <c r="HU323" s="30"/>
      <c r="HV323" s="30"/>
      <c r="HW323" s="30"/>
      <c r="HX323" s="30"/>
      <c r="HY323" s="30"/>
      <c r="HZ323" s="30"/>
      <c r="IA323" s="30"/>
      <c r="IB323" s="30"/>
      <c r="IC323" s="30"/>
      <c r="ID323" s="30"/>
      <c r="IE323" s="30"/>
      <c r="IF323" s="30"/>
      <c r="IG323" s="30"/>
    </row>
    <row r="324" spans="1:241" s="36" customFormat="1" ht="12.75" customHeight="1" x14ac:dyDescent="0.25">
      <c r="A324" s="32"/>
      <c r="B324" s="32" t="s">
        <v>515</v>
      </c>
      <c r="C324" s="32" t="s">
        <v>203</v>
      </c>
      <c r="D324" s="46" t="s">
        <v>203</v>
      </c>
      <c r="E324" s="34"/>
      <c r="F324" s="35"/>
      <c r="G324" s="35"/>
      <c r="H324" s="35">
        <v>600000</v>
      </c>
      <c r="I324" s="35">
        <v>600000</v>
      </c>
      <c r="J324" s="35">
        <v>600000</v>
      </c>
      <c r="K324" s="35">
        <v>600000</v>
      </c>
      <c r="L324" s="35">
        <v>600000</v>
      </c>
      <c r="M324" s="33" t="s">
        <v>463</v>
      </c>
      <c r="N324" s="67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  <c r="CC324" s="30"/>
      <c r="CD324" s="30"/>
      <c r="CE324" s="30"/>
      <c r="CF324" s="30"/>
      <c r="CG324" s="30"/>
      <c r="CH324" s="30"/>
      <c r="CI324" s="30"/>
      <c r="CJ324" s="30"/>
      <c r="CK324" s="30"/>
      <c r="CL324" s="30"/>
      <c r="CM324" s="30"/>
      <c r="CN324" s="30"/>
      <c r="CO324" s="30"/>
      <c r="CP324" s="30"/>
      <c r="CQ324" s="30"/>
      <c r="CR324" s="30"/>
      <c r="CS324" s="30"/>
      <c r="CT324" s="30"/>
      <c r="CU324" s="30"/>
      <c r="CV324" s="30"/>
      <c r="CW324" s="30"/>
      <c r="CX324" s="30"/>
      <c r="CY324" s="30"/>
      <c r="CZ324" s="30"/>
      <c r="DA324" s="30"/>
      <c r="DB324" s="30"/>
      <c r="DC324" s="30"/>
      <c r="DD324" s="30"/>
      <c r="DE324" s="30"/>
      <c r="DF324" s="30"/>
      <c r="DG324" s="30"/>
      <c r="DH324" s="30"/>
      <c r="DI324" s="30"/>
      <c r="DJ324" s="30"/>
      <c r="DK324" s="30"/>
      <c r="DL324" s="30"/>
      <c r="DM324" s="30"/>
      <c r="DN324" s="30"/>
      <c r="DO324" s="30"/>
      <c r="DP324" s="30"/>
      <c r="DQ324" s="30"/>
      <c r="DR324" s="30"/>
      <c r="DS324" s="30"/>
      <c r="DT324" s="30"/>
      <c r="DU324" s="30"/>
      <c r="DV324" s="30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  <c r="EL324" s="30"/>
      <c r="EM324" s="30"/>
      <c r="EN324" s="30"/>
      <c r="EO324" s="30"/>
      <c r="EP324" s="30"/>
      <c r="EQ324" s="30"/>
      <c r="ER324" s="30"/>
      <c r="ES324" s="30"/>
      <c r="ET324" s="30"/>
      <c r="EU324" s="30"/>
      <c r="EV324" s="30"/>
      <c r="EW324" s="30"/>
      <c r="EX324" s="30"/>
      <c r="EY324" s="30"/>
      <c r="EZ324" s="30"/>
      <c r="FA324" s="30"/>
      <c r="FB324" s="30"/>
      <c r="FC324" s="30"/>
      <c r="FD324" s="30"/>
      <c r="FE324" s="30"/>
      <c r="FF324" s="30"/>
      <c r="FG324" s="30"/>
      <c r="FH324" s="30"/>
      <c r="FI324" s="30"/>
      <c r="FJ324" s="30"/>
      <c r="FK324" s="30"/>
      <c r="FL324" s="30"/>
      <c r="FM324" s="30"/>
      <c r="FN324" s="30"/>
      <c r="FO324" s="30"/>
      <c r="FP324" s="30"/>
      <c r="FQ324" s="30"/>
      <c r="FR324" s="30"/>
      <c r="FS324" s="30"/>
      <c r="FT324" s="30"/>
      <c r="FU324" s="30"/>
      <c r="FV324" s="30"/>
      <c r="FW324" s="30"/>
      <c r="FX324" s="30"/>
      <c r="FY324" s="30"/>
      <c r="FZ324" s="30"/>
      <c r="GA324" s="30"/>
      <c r="GB324" s="30"/>
      <c r="GC324" s="30"/>
      <c r="GD324" s="30"/>
      <c r="GE324" s="30"/>
      <c r="GF324" s="30"/>
      <c r="GG324" s="30"/>
      <c r="GH324" s="30"/>
      <c r="GI324" s="30"/>
      <c r="GJ324" s="30"/>
      <c r="GK324" s="30"/>
      <c r="GL324" s="30"/>
      <c r="GM324" s="30"/>
      <c r="GN324" s="30"/>
      <c r="GO324" s="30"/>
      <c r="GP324" s="30"/>
      <c r="GQ324" s="30"/>
      <c r="GR324" s="30"/>
      <c r="GS324" s="30"/>
      <c r="GT324" s="30"/>
      <c r="GU324" s="30"/>
      <c r="GV324" s="30"/>
      <c r="GW324" s="30"/>
      <c r="GX324" s="30"/>
      <c r="GY324" s="30"/>
      <c r="GZ324" s="30"/>
      <c r="HA324" s="30"/>
      <c r="HB324" s="30"/>
      <c r="HC324" s="30"/>
      <c r="HD324" s="30"/>
      <c r="HE324" s="30"/>
      <c r="HF324" s="30"/>
      <c r="HG324" s="30"/>
      <c r="HH324" s="30"/>
      <c r="HI324" s="30"/>
      <c r="HJ324" s="30"/>
      <c r="HK324" s="30"/>
      <c r="HL324" s="30"/>
      <c r="HM324" s="30"/>
      <c r="HN324" s="30"/>
      <c r="HO324" s="30"/>
      <c r="HP324" s="30"/>
      <c r="HQ324" s="30"/>
      <c r="HR324" s="30"/>
      <c r="HS324" s="30"/>
      <c r="HT324" s="30"/>
      <c r="HU324" s="30"/>
      <c r="HV324" s="30"/>
      <c r="HW324" s="30"/>
      <c r="HX324" s="30"/>
      <c r="HY324" s="30"/>
      <c r="HZ324" s="30"/>
      <c r="IA324" s="30"/>
      <c r="IB324" s="30"/>
      <c r="IC324" s="30"/>
      <c r="ID324" s="30"/>
      <c r="IE324" s="30"/>
      <c r="IF324" s="30"/>
      <c r="IG324" s="30"/>
    </row>
    <row r="325" spans="1:241" s="36" customFormat="1" ht="25.5" x14ac:dyDescent="0.25">
      <c r="A325" s="32"/>
      <c r="B325" s="32" t="s">
        <v>516</v>
      </c>
      <c r="C325" s="32" t="s">
        <v>203</v>
      </c>
      <c r="D325" s="46" t="s">
        <v>203</v>
      </c>
      <c r="E325" s="34"/>
      <c r="F325" s="35"/>
      <c r="G325" s="35"/>
      <c r="H325" s="35">
        <v>3300000</v>
      </c>
      <c r="I325" s="35">
        <v>3400000</v>
      </c>
      <c r="J325" s="35">
        <v>3400000</v>
      </c>
      <c r="K325" s="35">
        <v>19000000</v>
      </c>
      <c r="L325" s="35">
        <v>19000000</v>
      </c>
      <c r="M325" s="33" t="s">
        <v>430</v>
      </c>
      <c r="N325" s="67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  <c r="CC325" s="30"/>
      <c r="CD325" s="30"/>
      <c r="CE325" s="30"/>
      <c r="CF325" s="30"/>
      <c r="CG325" s="30"/>
      <c r="CH325" s="30"/>
      <c r="CI325" s="30"/>
      <c r="CJ325" s="30"/>
      <c r="CK325" s="30"/>
      <c r="CL325" s="30"/>
      <c r="CM325" s="30"/>
      <c r="CN325" s="30"/>
      <c r="CO325" s="30"/>
      <c r="CP325" s="30"/>
      <c r="CQ325" s="30"/>
      <c r="CR325" s="30"/>
      <c r="CS325" s="30"/>
      <c r="CT325" s="30"/>
      <c r="CU325" s="30"/>
      <c r="CV325" s="30"/>
      <c r="CW325" s="30"/>
      <c r="CX325" s="30"/>
      <c r="CY325" s="30"/>
      <c r="CZ325" s="30"/>
      <c r="DA325" s="30"/>
      <c r="DB325" s="30"/>
      <c r="DC325" s="30"/>
      <c r="DD325" s="30"/>
      <c r="DE325" s="30"/>
      <c r="DF325" s="30"/>
      <c r="DG325" s="30"/>
      <c r="DH325" s="30"/>
      <c r="DI325" s="30"/>
      <c r="DJ325" s="30"/>
      <c r="DK325" s="30"/>
      <c r="DL325" s="30"/>
      <c r="DM325" s="30"/>
      <c r="DN325" s="30"/>
      <c r="DO325" s="30"/>
      <c r="DP325" s="30"/>
      <c r="DQ325" s="30"/>
      <c r="DR325" s="30"/>
      <c r="DS325" s="30"/>
      <c r="DT325" s="30"/>
      <c r="DU325" s="30"/>
      <c r="DV325" s="30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  <c r="EL325" s="30"/>
      <c r="EM325" s="30"/>
      <c r="EN325" s="30"/>
      <c r="EO325" s="30"/>
      <c r="EP325" s="30"/>
      <c r="EQ325" s="30"/>
      <c r="ER325" s="30"/>
      <c r="ES325" s="30"/>
      <c r="ET325" s="30"/>
      <c r="EU325" s="30"/>
      <c r="EV325" s="30"/>
      <c r="EW325" s="30"/>
      <c r="EX325" s="30"/>
      <c r="EY325" s="30"/>
      <c r="EZ325" s="30"/>
      <c r="FA325" s="30"/>
      <c r="FB325" s="30"/>
      <c r="FC325" s="30"/>
      <c r="FD325" s="30"/>
      <c r="FE325" s="30"/>
      <c r="FF325" s="30"/>
      <c r="FG325" s="30"/>
      <c r="FH325" s="30"/>
      <c r="FI325" s="30"/>
      <c r="FJ325" s="30"/>
      <c r="FK325" s="30"/>
      <c r="FL325" s="30"/>
      <c r="FM325" s="30"/>
      <c r="FN325" s="30"/>
      <c r="FO325" s="30"/>
      <c r="FP325" s="30"/>
      <c r="FQ325" s="30"/>
      <c r="FR325" s="30"/>
      <c r="FS325" s="30"/>
      <c r="FT325" s="30"/>
      <c r="FU325" s="30"/>
      <c r="FV325" s="30"/>
      <c r="FW325" s="30"/>
      <c r="FX325" s="30"/>
      <c r="FY325" s="30"/>
      <c r="FZ325" s="30"/>
      <c r="GA325" s="30"/>
      <c r="GB325" s="30"/>
      <c r="GC325" s="30"/>
      <c r="GD325" s="30"/>
      <c r="GE325" s="30"/>
      <c r="GF325" s="30"/>
      <c r="GG325" s="30"/>
      <c r="GH325" s="30"/>
      <c r="GI325" s="30"/>
      <c r="GJ325" s="30"/>
      <c r="GK325" s="30"/>
      <c r="GL325" s="30"/>
      <c r="GM325" s="30"/>
      <c r="GN325" s="30"/>
      <c r="GO325" s="30"/>
      <c r="GP325" s="30"/>
      <c r="GQ325" s="30"/>
      <c r="GR325" s="30"/>
      <c r="GS325" s="30"/>
      <c r="GT325" s="30"/>
      <c r="GU325" s="30"/>
      <c r="GV325" s="30"/>
      <c r="GW325" s="30"/>
      <c r="GX325" s="30"/>
      <c r="GY325" s="30"/>
      <c r="GZ325" s="30"/>
      <c r="HA325" s="30"/>
      <c r="HB325" s="30"/>
      <c r="HC325" s="30"/>
      <c r="HD325" s="30"/>
      <c r="HE325" s="30"/>
      <c r="HF325" s="30"/>
      <c r="HG325" s="30"/>
      <c r="HH325" s="30"/>
      <c r="HI325" s="30"/>
      <c r="HJ325" s="30"/>
      <c r="HK325" s="30"/>
      <c r="HL325" s="30"/>
      <c r="HM325" s="30"/>
      <c r="HN325" s="30"/>
      <c r="HO325" s="30"/>
      <c r="HP325" s="30"/>
      <c r="HQ325" s="30"/>
      <c r="HR325" s="30"/>
      <c r="HS325" s="30"/>
      <c r="HT325" s="30"/>
      <c r="HU325" s="30"/>
      <c r="HV325" s="30"/>
      <c r="HW325" s="30"/>
      <c r="HX325" s="30"/>
      <c r="HY325" s="30"/>
      <c r="HZ325" s="30"/>
      <c r="IA325" s="30"/>
      <c r="IB325" s="30"/>
      <c r="IC325" s="30"/>
      <c r="ID325" s="30"/>
      <c r="IE325" s="30"/>
      <c r="IF325" s="30"/>
      <c r="IG325" s="30"/>
    </row>
    <row r="326" spans="1:241" s="36" customFormat="1" x14ac:dyDescent="0.25">
      <c r="A326" s="32"/>
      <c r="B326" s="32" t="s">
        <v>517</v>
      </c>
      <c r="C326" s="32" t="s">
        <v>208</v>
      </c>
      <c r="D326" s="46" t="s">
        <v>208</v>
      </c>
      <c r="E326" s="34"/>
      <c r="F326" s="35"/>
      <c r="G326" s="35"/>
      <c r="H326" s="35">
        <v>600000</v>
      </c>
      <c r="I326" s="35">
        <v>600000</v>
      </c>
      <c r="J326" s="35">
        <v>600000</v>
      </c>
      <c r="K326" s="35">
        <v>600000</v>
      </c>
      <c r="L326" s="35">
        <v>600000</v>
      </c>
      <c r="M326" s="33" t="s">
        <v>463</v>
      </c>
      <c r="N326" s="67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  <c r="CC326" s="30"/>
      <c r="CD326" s="30"/>
      <c r="CE326" s="30"/>
      <c r="CF326" s="30"/>
      <c r="CG326" s="30"/>
      <c r="CH326" s="30"/>
      <c r="CI326" s="30"/>
      <c r="CJ326" s="30"/>
      <c r="CK326" s="30"/>
      <c r="CL326" s="30"/>
      <c r="CM326" s="30"/>
      <c r="CN326" s="30"/>
      <c r="CO326" s="30"/>
      <c r="CP326" s="30"/>
      <c r="CQ326" s="30"/>
      <c r="CR326" s="30"/>
      <c r="CS326" s="30"/>
      <c r="CT326" s="30"/>
      <c r="CU326" s="30"/>
      <c r="CV326" s="30"/>
      <c r="CW326" s="30"/>
      <c r="CX326" s="30"/>
      <c r="CY326" s="30"/>
      <c r="CZ326" s="30"/>
      <c r="DA326" s="30"/>
      <c r="DB326" s="30"/>
      <c r="DC326" s="30"/>
      <c r="DD326" s="30"/>
      <c r="DE326" s="30"/>
      <c r="DF326" s="30"/>
      <c r="DG326" s="30"/>
      <c r="DH326" s="30"/>
      <c r="DI326" s="30"/>
      <c r="DJ326" s="30"/>
      <c r="DK326" s="30"/>
      <c r="DL326" s="30"/>
      <c r="DM326" s="30"/>
      <c r="DN326" s="30"/>
      <c r="DO326" s="30"/>
      <c r="DP326" s="30"/>
      <c r="DQ326" s="30"/>
      <c r="DR326" s="30"/>
      <c r="DS326" s="30"/>
      <c r="DT326" s="30"/>
      <c r="DU326" s="30"/>
      <c r="DV326" s="30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  <c r="EL326" s="30"/>
      <c r="EM326" s="30"/>
      <c r="EN326" s="30"/>
      <c r="EO326" s="30"/>
      <c r="EP326" s="30"/>
      <c r="EQ326" s="30"/>
      <c r="ER326" s="30"/>
      <c r="ES326" s="30"/>
      <c r="ET326" s="30"/>
      <c r="EU326" s="30"/>
      <c r="EV326" s="30"/>
      <c r="EW326" s="30"/>
      <c r="EX326" s="30"/>
      <c r="EY326" s="30"/>
      <c r="EZ326" s="30"/>
      <c r="FA326" s="30"/>
      <c r="FB326" s="30"/>
      <c r="FC326" s="30"/>
      <c r="FD326" s="30"/>
      <c r="FE326" s="30"/>
      <c r="FF326" s="30"/>
      <c r="FG326" s="30"/>
      <c r="FH326" s="30"/>
      <c r="FI326" s="30"/>
      <c r="FJ326" s="30"/>
      <c r="FK326" s="30"/>
      <c r="FL326" s="30"/>
      <c r="FM326" s="30"/>
      <c r="FN326" s="30"/>
      <c r="FO326" s="30"/>
      <c r="FP326" s="30"/>
      <c r="FQ326" s="30"/>
      <c r="FR326" s="30"/>
      <c r="FS326" s="30"/>
      <c r="FT326" s="30"/>
      <c r="FU326" s="30"/>
      <c r="FV326" s="30"/>
      <c r="FW326" s="30"/>
      <c r="FX326" s="30"/>
      <c r="FY326" s="30"/>
      <c r="FZ326" s="30"/>
      <c r="GA326" s="30"/>
      <c r="GB326" s="30"/>
      <c r="GC326" s="30"/>
      <c r="GD326" s="30"/>
      <c r="GE326" s="30"/>
      <c r="GF326" s="30"/>
      <c r="GG326" s="30"/>
      <c r="GH326" s="30"/>
      <c r="GI326" s="30"/>
      <c r="GJ326" s="30"/>
      <c r="GK326" s="30"/>
      <c r="GL326" s="30"/>
      <c r="GM326" s="30"/>
      <c r="GN326" s="30"/>
      <c r="GO326" s="30"/>
      <c r="GP326" s="30"/>
      <c r="GQ326" s="30"/>
      <c r="GR326" s="30"/>
      <c r="GS326" s="30"/>
      <c r="GT326" s="30"/>
      <c r="GU326" s="30"/>
      <c r="GV326" s="30"/>
      <c r="GW326" s="30"/>
      <c r="GX326" s="30"/>
      <c r="GY326" s="30"/>
      <c r="GZ326" s="30"/>
      <c r="HA326" s="30"/>
      <c r="HB326" s="30"/>
      <c r="HC326" s="30"/>
      <c r="HD326" s="30"/>
      <c r="HE326" s="30"/>
      <c r="HF326" s="30"/>
      <c r="HG326" s="30"/>
      <c r="HH326" s="30"/>
      <c r="HI326" s="30"/>
      <c r="HJ326" s="30"/>
      <c r="HK326" s="30"/>
      <c r="HL326" s="30"/>
      <c r="HM326" s="30"/>
      <c r="HN326" s="30"/>
      <c r="HO326" s="30"/>
      <c r="HP326" s="30"/>
      <c r="HQ326" s="30"/>
      <c r="HR326" s="30"/>
      <c r="HS326" s="30"/>
      <c r="HT326" s="30"/>
      <c r="HU326" s="30"/>
      <c r="HV326" s="30"/>
      <c r="HW326" s="30"/>
      <c r="HX326" s="30"/>
      <c r="HY326" s="30"/>
      <c r="HZ326" s="30"/>
      <c r="IA326" s="30"/>
      <c r="IB326" s="30"/>
      <c r="IC326" s="30"/>
      <c r="ID326" s="30"/>
      <c r="IE326" s="30"/>
      <c r="IF326" s="30"/>
      <c r="IG326" s="30"/>
    </row>
    <row r="327" spans="1:241" s="36" customFormat="1" ht="25.5" x14ac:dyDescent="0.25">
      <c r="A327" s="32"/>
      <c r="B327" s="32" t="s">
        <v>518</v>
      </c>
      <c r="C327" s="32" t="s">
        <v>208</v>
      </c>
      <c r="D327" s="46" t="s">
        <v>208</v>
      </c>
      <c r="E327" s="34"/>
      <c r="F327" s="35"/>
      <c r="G327" s="35"/>
      <c r="H327" s="35">
        <v>3300000</v>
      </c>
      <c r="I327" s="35">
        <v>3400000</v>
      </c>
      <c r="J327" s="35">
        <v>3400000</v>
      </c>
      <c r="K327" s="35">
        <v>19000000</v>
      </c>
      <c r="L327" s="35">
        <v>19000000</v>
      </c>
      <c r="M327" s="33" t="s">
        <v>430</v>
      </c>
      <c r="N327" s="67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  <c r="CC327" s="30"/>
      <c r="CD327" s="30"/>
      <c r="CE327" s="30"/>
      <c r="CF327" s="30"/>
      <c r="CG327" s="30"/>
      <c r="CH327" s="30"/>
      <c r="CI327" s="30"/>
      <c r="CJ327" s="30"/>
      <c r="CK327" s="30"/>
      <c r="CL327" s="30"/>
      <c r="CM327" s="30"/>
      <c r="CN327" s="30"/>
      <c r="CO327" s="30"/>
      <c r="CP327" s="30"/>
      <c r="CQ327" s="30"/>
      <c r="CR327" s="30"/>
      <c r="CS327" s="30"/>
      <c r="CT327" s="30"/>
      <c r="CU327" s="30"/>
      <c r="CV327" s="30"/>
      <c r="CW327" s="30"/>
      <c r="CX327" s="30"/>
      <c r="CY327" s="30"/>
      <c r="CZ327" s="30"/>
      <c r="DA327" s="30"/>
      <c r="DB327" s="30"/>
      <c r="DC327" s="30"/>
      <c r="DD327" s="30"/>
      <c r="DE327" s="30"/>
      <c r="DF327" s="30"/>
      <c r="DG327" s="30"/>
      <c r="DH327" s="30"/>
      <c r="DI327" s="30"/>
      <c r="DJ327" s="30"/>
      <c r="DK327" s="30"/>
      <c r="DL327" s="30"/>
      <c r="DM327" s="30"/>
      <c r="DN327" s="30"/>
      <c r="DO327" s="30"/>
      <c r="DP327" s="30"/>
      <c r="DQ327" s="30"/>
      <c r="DR327" s="30"/>
      <c r="DS327" s="30"/>
      <c r="DT327" s="30"/>
      <c r="DU327" s="30"/>
      <c r="DV327" s="30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  <c r="EL327" s="30"/>
      <c r="EM327" s="30"/>
      <c r="EN327" s="30"/>
      <c r="EO327" s="30"/>
      <c r="EP327" s="30"/>
      <c r="EQ327" s="30"/>
      <c r="ER327" s="30"/>
      <c r="ES327" s="30"/>
      <c r="ET327" s="30"/>
      <c r="EU327" s="30"/>
      <c r="EV327" s="30"/>
      <c r="EW327" s="30"/>
      <c r="EX327" s="30"/>
      <c r="EY327" s="30"/>
      <c r="EZ327" s="30"/>
      <c r="FA327" s="30"/>
      <c r="FB327" s="30"/>
      <c r="FC327" s="30"/>
      <c r="FD327" s="30"/>
      <c r="FE327" s="30"/>
      <c r="FF327" s="30"/>
      <c r="FG327" s="30"/>
      <c r="FH327" s="30"/>
      <c r="FI327" s="30"/>
      <c r="FJ327" s="30"/>
      <c r="FK327" s="30"/>
      <c r="FL327" s="30"/>
      <c r="FM327" s="30"/>
      <c r="FN327" s="30"/>
      <c r="FO327" s="30"/>
      <c r="FP327" s="30"/>
      <c r="FQ327" s="30"/>
      <c r="FR327" s="30"/>
      <c r="FS327" s="30"/>
      <c r="FT327" s="30"/>
      <c r="FU327" s="30"/>
      <c r="FV327" s="30"/>
      <c r="FW327" s="30"/>
      <c r="FX327" s="30"/>
      <c r="FY327" s="30"/>
      <c r="FZ327" s="30"/>
      <c r="GA327" s="30"/>
      <c r="GB327" s="30"/>
      <c r="GC327" s="30"/>
      <c r="GD327" s="30"/>
      <c r="GE327" s="30"/>
      <c r="GF327" s="30"/>
      <c r="GG327" s="30"/>
      <c r="GH327" s="30"/>
      <c r="GI327" s="30"/>
      <c r="GJ327" s="30"/>
      <c r="GK327" s="30"/>
      <c r="GL327" s="30"/>
      <c r="GM327" s="30"/>
      <c r="GN327" s="30"/>
      <c r="GO327" s="30"/>
      <c r="GP327" s="30"/>
      <c r="GQ327" s="30"/>
      <c r="GR327" s="30"/>
      <c r="GS327" s="30"/>
      <c r="GT327" s="30"/>
      <c r="GU327" s="30"/>
      <c r="GV327" s="30"/>
      <c r="GW327" s="30"/>
      <c r="GX327" s="30"/>
      <c r="GY327" s="30"/>
      <c r="GZ327" s="30"/>
      <c r="HA327" s="30"/>
      <c r="HB327" s="30"/>
      <c r="HC327" s="30"/>
      <c r="HD327" s="30"/>
      <c r="HE327" s="30"/>
      <c r="HF327" s="30"/>
      <c r="HG327" s="30"/>
      <c r="HH327" s="30"/>
      <c r="HI327" s="30"/>
      <c r="HJ327" s="30"/>
      <c r="HK327" s="30"/>
      <c r="HL327" s="30"/>
      <c r="HM327" s="30"/>
      <c r="HN327" s="30"/>
      <c r="HO327" s="30"/>
      <c r="HP327" s="30"/>
      <c r="HQ327" s="30"/>
      <c r="HR327" s="30"/>
      <c r="HS327" s="30"/>
      <c r="HT327" s="30"/>
      <c r="HU327" s="30"/>
      <c r="HV327" s="30"/>
      <c r="HW327" s="30"/>
      <c r="HX327" s="30"/>
      <c r="HY327" s="30"/>
      <c r="HZ327" s="30"/>
      <c r="IA327" s="30"/>
      <c r="IB327" s="30"/>
      <c r="IC327" s="30"/>
      <c r="ID327" s="30"/>
      <c r="IE327" s="30"/>
      <c r="IF327" s="30"/>
      <c r="IG327" s="30"/>
    </row>
    <row r="328" spans="1:241" s="36" customFormat="1" ht="25.5" x14ac:dyDescent="0.25">
      <c r="A328" s="32"/>
      <c r="B328" s="32" t="s">
        <v>519</v>
      </c>
      <c r="C328" s="32" t="s">
        <v>208</v>
      </c>
      <c r="D328" s="46" t="s">
        <v>208</v>
      </c>
      <c r="E328" s="34"/>
      <c r="F328" s="35"/>
      <c r="G328" s="35"/>
      <c r="H328" s="35">
        <v>643700</v>
      </c>
      <c r="I328" s="35"/>
      <c r="J328" s="35"/>
      <c r="K328" s="35">
        <v>0</v>
      </c>
      <c r="L328" s="35">
        <v>0</v>
      </c>
      <c r="M328" s="33"/>
      <c r="N328" s="67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  <c r="CC328" s="30"/>
      <c r="CD328" s="30"/>
      <c r="CE328" s="30"/>
      <c r="CF328" s="30"/>
      <c r="CG328" s="30"/>
      <c r="CH328" s="30"/>
      <c r="CI328" s="30"/>
      <c r="CJ328" s="30"/>
      <c r="CK328" s="30"/>
      <c r="CL328" s="30"/>
      <c r="CM328" s="30"/>
      <c r="CN328" s="30"/>
      <c r="CO328" s="30"/>
      <c r="CP328" s="30"/>
      <c r="CQ328" s="30"/>
      <c r="CR328" s="30"/>
      <c r="CS328" s="30"/>
      <c r="CT328" s="30"/>
      <c r="CU328" s="30"/>
      <c r="CV328" s="30"/>
      <c r="CW328" s="30"/>
      <c r="CX328" s="30"/>
      <c r="CY328" s="30"/>
      <c r="CZ328" s="30"/>
      <c r="DA328" s="30"/>
      <c r="DB328" s="30"/>
      <c r="DC328" s="30"/>
      <c r="DD328" s="30"/>
      <c r="DE328" s="30"/>
      <c r="DF328" s="30"/>
      <c r="DG328" s="30"/>
      <c r="DH328" s="30"/>
      <c r="DI328" s="30"/>
      <c r="DJ328" s="30"/>
      <c r="DK328" s="30"/>
      <c r="DL328" s="30"/>
      <c r="DM328" s="30"/>
      <c r="DN328" s="30"/>
      <c r="DO328" s="30"/>
      <c r="DP328" s="30"/>
      <c r="DQ328" s="30"/>
      <c r="DR328" s="30"/>
      <c r="DS328" s="30"/>
      <c r="DT328" s="30"/>
      <c r="DU328" s="30"/>
      <c r="DV328" s="30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  <c r="EL328" s="30"/>
      <c r="EM328" s="30"/>
      <c r="EN328" s="30"/>
      <c r="EO328" s="30"/>
      <c r="EP328" s="30"/>
      <c r="EQ328" s="30"/>
      <c r="ER328" s="30"/>
      <c r="ES328" s="30"/>
      <c r="ET328" s="30"/>
      <c r="EU328" s="30"/>
      <c r="EV328" s="30"/>
      <c r="EW328" s="30"/>
      <c r="EX328" s="30"/>
      <c r="EY328" s="30"/>
      <c r="EZ328" s="30"/>
      <c r="FA328" s="30"/>
      <c r="FB328" s="30"/>
      <c r="FC328" s="30"/>
      <c r="FD328" s="30"/>
      <c r="FE328" s="30"/>
      <c r="FF328" s="30"/>
      <c r="FG328" s="30"/>
      <c r="FH328" s="30"/>
      <c r="FI328" s="30"/>
      <c r="FJ328" s="30"/>
      <c r="FK328" s="30"/>
      <c r="FL328" s="30"/>
      <c r="FM328" s="30"/>
      <c r="FN328" s="30"/>
      <c r="FO328" s="30"/>
      <c r="FP328" s="30"/>
      <c r="FQ328" s="30"/>
      <c r="FR328" s="30"/>
      <c r="FS328" s="30"/>
      <c r="FT328" s="30"/>
      <c r="FU328" s="30"/>
      <c r="FV328" s="30"/>
      <c r="FW328" s="30"/>
      <c r="FX328" s="30"/>
      <c r="FY328" s="30"/>
      <c r="FZ328" s="30"/>
      <c r="GA328" s="30"/>
      <c r="GB328" s="30"/>
      <c r="GC328" s="30"/>
      <c r="GD328" s="30"/>
      <c r="GE328" s="30"/>
      <c r="GF328" s="30"/>
      <c r="GG328" s="30"/>
      <c r="GH328" s="30"/>
      <c r="GI328" s="30"/>
      <c r="GJ328" s="30"/>
      <c r="GK328" s="30"/>
      <c r="GL328" s="30"/>
      <c r="GM328" s="30"/>
      <c r="GN328" s="30"/>
      <c r="GO328" s="30"/>
      <c r="GP328" s="30"/>
      <c r="GQ328" s="30"/>
      <c r="GR328" s="30"/>
      <c r="GS328" s="30"/>
      <c r="GT328" s="30"/>
      <c r="GU328" s="30"/>
      <c r="GV328" s="30"/>
      <c r="GW328" s="30"/>
      <c r="GX328" s="30"/>
      <c r="GY328" s="30"/>
      <c r="GZ328" s="30"/>
      <c r="HA328" s="30"/>
      <c r="HB328" s="30"/>
      <c r="HC328" s="30"/>
      <c r="HD328" s="30"/>
      <c r="HE328" s="30"/>
      <c r="HF328" s="30"/>
      <c r="HG328" s="30"/>
      <c r="HH328" s="30"/>
      <c r="HI328" s="30"/>
      <c r="HJ328" s="30"/>
      <c r="HK328" s="30"/>
      <c r="HL328" s="30"/>
      <c r="HM328" s="30"/>
      <c r="HN328" s="30"/>
      <c r="HO328" s="30"/>
      <c r="HP328" s="30"/>
      <c r="HQ328" s="30"/>
      <c r="HR328" s="30"/>
      <c r="HS328" s="30"/>
      <c r="HT328" s="30"/>
      <c r="HU328" s="30"/>
      <c r="HV328" s="30"/>
      <c r="HW328" s="30"/>
      <c r="HX328" s="30"/>
      <c r="HY328" s="30"/>
      <c r="HZ328" s="30"/>
      <c r="IA328" s="30"/>
      <c r="IB328" s="30"/>
      <c r="IC328" s="30"/>
      <c r="ID328" s="30"/>
      <c r="IE328" s="30"/>
      <c r="IF328" s="30"/>
      <c r="IG328" s="30"/>
    </row>
    <row r="329" spans="1:241" s="36" customFormat="1" x14ac:dyDescent="0.25">
      <c r="A329" s="32"/>
      <c r="B329" s="32" t="s">
        <v>520</v>
      </c>
      <c r="C329" s="32" t="s">
        <v>222</v>
      </c>
      <c r="D329" s="46" t="s">
        <v>222</v>
      </c>
      <c r="E329" s="34"/>
      <c r="F329" s="35"/>
      <c r="G329" s="35"/>
      <c r="H329" s="35">
        <v>600000</v>
      </c>
      <c r="I329" s="35">
        <v>600000</v>
      </c>
      <c r="J329" s="35">
        <v>600000</v>
      </c>
      <c r="K329" s="35">
        <v>600000</v>
      </c>
      <c r="L329" s="35">
        <v>600000</v>
      </c>
      <c r="M329" s="33" t="s">
        <v>463</v>
      </c>
      <c r="N329" s="67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  <c r="CC329" s="30"/>
      <c r="CD329" s="30"/>
      <c r="CE329" s="30"/>
      <c r="CF329" s="30"/>
      <c r="CG329" s="30"/>
      <c r="CH329" s="30"/>
      <c r="CI329" s="30"/>
      <c r="CJ329" s="30"/>
      <c r="CK329" s="30"/>
      <c r="CL329" s="30"/>
      <c r="CM329" s="30"/>
      <c r="CN329" s="30"/>
      <c r="CO329" s="30"/>
      <c r="CP329" s="30"/>
      <c r="CQ329" s="30"/>
      <c r="CR329" s="30"/>
      <c r="CS329" s="30"/>
      <c r="CT329" s="30"/>
      <c r="CU329" s="30"/>
      <c r="CV329" s="30"/>
      <c r="CW329" s="30"/>
      <c r="CX329" s="30"/>
      <c r="CY329" s="30"/>
      <c r="CZ329" s="30"/>
      <c r="DA329" s="30"/>
      <c r="DB329" s="30"/>
      <c r="DC329" s="30"/>
      <c r="DD329" s="30"/>
      <c r="DE329" s="30"/>
      <c r="DF329" s="30"/>
      <c r="DG329" s="30"/>
      <c r="DH329" s="30"/>
      <c r="DI329" s="30"/>
      <c r="DJ329" s="30"/>
      <c r="DK329" s="30"/>
      <c r="DL329" s="30"/>
      <c r="DM329" s="30"/>
      <c r="DN329" s="30"/>
      <c r="DO329" s="30"/>
      <c r="DP329" s="30"/>
      <c r="DQ329" s="30"/>
      <c r="DR329" s="30"/>
      <c r="DS329" s="30"/>
      <c r="DT329" s="30"/>
      <c r="DU329" s="30"/>
      <c r="DV329" s="30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  <c r="EL329" s="30"/>
      <c r="EM329" s="30"/>
      <c r="EN329" s="30"/>
      <c r="EO329" s="30"/>
      <c r="EP329" s="30"/>
      <c r="EQ329" s="30"/>
      <c r="ER329" s="30"/>
      <c r="ES329" s="30"/>
      <c r="ET329" s="30"/>
      <c r="EU329" s="30"/>
      <c r="EV329" s="30"/>
      <c r="EW329" s="30"/>
      <c r="EX329" s="30"/>
      <c r="EY329" s="30"/>
      <c r="EZ329" s="30"/>
      <c r="FA329" s="30"/>
      <c r="FB329" s="30"/>
      <c r="FC329" s="30"/>
      <c r="FD329" s="30"/>
      <c r="FE329" s="30"/>
      <c r="FF329" s="30"/>
      <c r="FG329" s="30"/>
      <c r="FH329" s="30"/>
      <c r="FI329" s="30"/>
      <c r="FJ329" s="30"/>
      <c r="FK329" s="30"/>
      <c r="FL329" s="30"/>
      <c r="FM329" s="30"/>
      <c r="FN329" s="30"/>
      <c r="FO329" s="30"/>
      <c r="FP329" s="30"/>
      <c r="FQ329" s="30"/>
      <c r="FR329" s="30"/>
      <c r="FS329" s="30"/>
      <c r="FT329" s="30"/>
      <c r="FU329" s="30"/>
      <c r="FV329" s="30"/>
      <c r="FW329" s="30"/>
      <c r="FX329" s="30"/>
      <c r="FY329" s="30"/>
      <c r="FZ329" s="30"/>
      <c r="GA329" s="30"/>
      <c r="GB329" s="30"/>
      <c r="GC329" s="30"/>
      <c r="GD329" s="30"/>
      <c r="GE329" s="30"/>
      <c r="GF329" s="30"/>
      <c r="GG329" s="30"/>
      <c r="GH329" s="30"/>
      <c r="GI329" s="30"/>
      <c r="GJ329" s="30"/>
      <c r="GK329" s="30"/>
      <c r="GL329" s="30"/>
      <c r="GM329" s="30"/>
      <c r="GN329" s="30"/>
      <c r="GO329" s="30"/>
      <c r="GP329" s="30"/>
      <c r="GQ329" s="30"/>
      <c r="GR329" s="30"/>
      <c r="GS329" s="30"/>
      <c r="GT329" s="30"/>
      <c r="GU329" s="30"/>
      <c r="GV329" s="30"/>
      <c r="GW329" s="30"/>
      <c r="GX329" s="30"/>
      <c r="GY329" s="30"/>
      <c r="GZ329" s="30"/>
      <c r="HA329" s="30"/>
      <c r="HB329" s="30"/>
      <c r="HC329" s="30"/>
      <c r="HD329" s="30"/>
      <c r="HE329" s="30"/>
      <c r="HF329" s="30"/>
      <c r="HG329" s="30"/>
      <c r="HH329" s="30"/>
      <c r="HI329" s="30"/>
      <c r="HJ329" s="30"/>
      <c r="HK329" s="30"/>
      <c r="HL329" s="30"/>
      <c r="HM329" s="30"/>
      <c r="HN329" s="30"/>
      <c r="HO329" s="30"/>
      <c r="HP329" s="30"/>
      <c r="HQ329" s="30"/>
      <c r="HR329" s="30"/>
      <c r="HS329" s="30"/>
      <c r="HT329" s="30"/>
      <c r="HU329" s="30"/>
      <c r="HV329" s="30"/>
      <c r="HW329" s="30"/>
      <c r="HX329" s="30"/>
      <c r="HY329" s="30"/>
      <c r="HZ329" s="30"/>
      <c r="IA329" s="30"/>
      <c r="IB329" s="30"/>
      <c r="IC329" s="30"/>
      <c r="ID329" s="30"/>
      <c r="IE329" s="30"/>
      <c r="IF329" s="30"/>
      <c r="IG329" s="30"/>
    </row>
    <row r="330" spans="1:241" s="36" customFormat="1" ht="25.5" x14ac:dyDescent="0.25">
      <c r="A330" s="32"/>
      <c r="B330" s="32" t="s">
        <v>521</v>
      </c>
      <c r="C330" s="32" t="s">
        <v>222</v>
      </c>
      <c r="D330" s="46" t="s">
        <v>222</v>
      </c>
      <c r="E330" s="34"/>
      <c r="F330" s="35"/>
      <c r="G330" s="35"/>
      <c r="H330" s="35">
        <v>3300000</v>
      </c>
      <c r="I330" s="35">
        <v>3400000</v>
      </c>
      <c r="J330" s="35">
        <v>3400000</v>
      </c>
      <c r="K330" s="35">
        <v>19000000</v>
      </c>
      <c r="L330" s="35">
        <v>19000000</v>
      </c>
      <c r="M330" s="33" t="s">
        <v>430</v>
      </c>
      <c r="N330" s="67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  <c r="CC330" s="30"/>
      <c r="CD330" s="30"/>
      <c r="CE330" s="30"/>
      <c r="CF330" s="30"/>
      <c r="CG330" s="30"/>
      <c r="CH330" s="30"/>
      <c r="CI330" s="30"/>
      <c r="CJ330" s="30"/>
      <c r="CK330" s="30"/>
      <c r="CL330" s="30"/>
      <c r="CM330" s="30"/>
      <c r="CN330" s="30"/>
      <c r="CO330" s="30"/>
      <c r="CP330" s="30"/>
      <c r="CQ330" s="30"/>
      <c r="CR330" s="30"/>
      <c r="CS330" s="30"/>
      <c r="CT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/>
      <c r="DF330" s="30"/>
      <c r="DG330" s="30"/>
      <c r="DH330" s="30"/>
      <c r="DI330" s="30"/>
      <c r="DJ330" s="30"/>
      <c r="DK330" s="30"/>
      <c r="DL330" s="30"/>
      <c r="DM330" s="30"/>
      <c r="DN330" s="30"/>
      <c r="DO330" s="30"/>
      <c r="DP330" s="30"/>
      <c r="DQ330" s="30"/>
      <c r="DR330" s="30"/>
      <c r="DS330" s="30"/>
      <c r="DT330" s="30"/>
      <c r="DU330" s="30"/>
      <c r="DV330" s="30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  <c r="EL330" s="30"/>
      <c r="EM330" s="30"/>
      <c r="EN330" s="30"/>
      <c r="EO330" s="30"/>
      <c r="EP330" s="30"/>
      <c r="EQ330" s="30"/>
      <c r="ER330" s="30"/>
      <c r="ES330" s="30"/>
      <c r="ET330" s="30"/>
      <c r="EU330" s="30"/>
      <c r="EV330" s="30"/>
      <c r="EW330" s="30"/>
      <c r="EX330" s="30"/>
      <c r="EY330" s="30"/>
      <c r="EZ330" s="30"/>
      <c r="FA330" s="30"/>
      <c r="FB330" s="30"/>
      <c r="FC330" s="30"/>
      <c r="FD330" s="30"/>
      <c r="FE330" s="30"/>
      <c r="FF330" s="30"/>
      <c r="FG330" s="30"/>
      <c r="FH330" s="30"/>
      <c r="FI330" s="30"/>
      <c r="FJ330" s="30"/>
      <c r="FK330" s="30"/>
      <c r="FL330" s="30"/>
      <c r="FM330" s="30"/>
      <c r="FN330" s="30"/>
      <c r="FO330" s="30"/>
      <c r="FP330" s="30"/>
      <c r="FQ330" s="30"/>
      <c r="FR330" s="30"/>
      <c r="FS330" s="30"/>
      <c r="FT330" s="30"/>
      <c r="FU330" s="30"/>
      <c r="FV330" s="30"/>
      <c r="FW330" s="30"/>
      <c r="FX330" s="30"/>
      <c r="FY330" s="30"/>
      <c r="FZ330" s="30"/>
      <c r="GA330" s="30"/>
      <c r="GB330" s="30"/>
      <c r="GC330" s="30"/>
      <c r="GD330" s="30"/>
      <c r="GE330" s="30"/>
      <c r="GF330" s="30"/>
      <c r="GG330" s="30"/>
      <c r="GH330" s="30"/>
      <c r="GI330" s="30"/>
      <c r="GJ330" s="30"/>
      <c r="GK330" s="30"/>
      <c r="GL330" s="30"/>
      <c r="GM330" s="30"/>
      <c r="GN330" s="30"/>
      <c r="GO330" s="30"/>
      <c r="GP330" s="30"/>
      <c r="GQ330" s="30"/>
      <c r="GR330" s="30"/>
      <c r="GS330" s="30"/>
      <c r="GT330" s="30"/>
      <c r="GU330" s="30"/>
      <c r="GV330" s="30"/>
      <c r="GW330" s="30"/>
      <c r="GX330" s="30"/>
      <c r="GY330" s="30"/>
      <c r="GZ330" s="30"/>
      <c r="HA330" s="30"/>
      <c r="HB330" s="30"/>
      <c r="HC330" s="30"/>
      <c r="HD330" s="30"/>
      <c r="HE330" s="30"/>
      <c r="HF330" s="30"/>
      <c r="HG330" s="30"/>
      <c r="HH330" s="30"/>
      <c r="HI330" s="30"/>
      <c r="HJ330" s="30"/>
      <c r="HK330" s="30"/>
      <c r="HL330" s="30"/>
      <c r="HM330" s="30"/>
      <c r="HN330" s="30"/>
      <c r="HO330" s="30"/>
      <c r="HP330" s="30"/>
      <c r="HQ330" s="30"/>
      <c r="HR330" s="30"/>
      <c r="HS330" s="30"/>
      <c r="HT330" s="30"/>
      <c r="HU330" s="30"/>
      <c r="HV330" s="30"/>
      <c r="HW330" s="30"/>
      <c r="HX330" s="30"/>
      <c r="HY330" s="30"/>
      <c r="HZ330" s="30"/>
      <c r="IA330" s="30"/>
      <c r="IB330" s="30"/>
      <c r="IC330" s="30"/>
      <c r="ID330" s="30"/>
      <c r="IE330" s="30"/>
      <c r="IF330" s="30"/>
      <c r="IG330" s="30"/>
    </row>
    <row r="331" spans="1:241" s="36" customFormat="1" x14ac:dyDescent="0.25">
      <c r="A331" s="23" t="s">
        <v>522</v>
      </c>
      <c r="B331" s="32" t="s">
        <v>523</v>
      </c>
      <c r="C331" s="32"/>
      <c r="D331" s="32"/>
      <c r="E331" s="34"/>
      <c r="F331" s="35"/>
      <c r="G331" s="35">
        <f>G332</f>
        <v>20600600</v>
      </c>
      <c r="H331" s="35"/>
      <c r="I331" s="35"/>
      <c r="J331" s="35"/>
      <c r="K331" s="35"/>
      <c r="L331" s="35"/>
      <c r="M331" s="33"/>
      <c r="N331" s="34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  <c r="CC331" s="30"/>
      <c r="CD331" s="30"/>
      <c r="CE331" s="30"/>
      <c r="CF331" s="30"/>
      <c r="CG331" s="30"/>
      <c r="CH331" s="30"/>
      <c r="CI331" s="30"/>
      <c r="CJ331" s="30"/>
      <c r="CK331" s="30"/>
      <c r="CL331" s="30"/>
      <c r="CM331" s="30"/>
      <c r="CN331" s="30"/>
      <c r="CO331" s="30"/>
      <c r="CP331" s="30"/>
      <c r="CQ331" s="30"/>
      <c r="CR331" s="30"/>
      <c r="CS331" s="30"/>
      <c r="CT331" s="30"/>
      <c r="CU331" s="30"/>
      <c r="CV331" s="30"/>
      <c r="CW331" s="30"/>
      <c r="CX331" s="30"/>
      <c r="CY331" s="30"/>
      <c r="CZ331" s="30"/>
      <c r="DA331" s="30"/>
      <c r="DB331" s="30"/>
      <c r="DC331" s="30"/>
      <c r="DD331" s="30"/>
      <c r="DE331" s="30"/>
      <c r="DF331" s="30"/>
      <c r="DG331" s="30"/>
      <c r="DH331" s="30"/>
      <c r="DI331" s="30"/>
      <c r="DJ331" s="30"/>
      <c r="DK331" s="30"/>
      <c r="DL331" s="30"/>
      <c r="DM331" s="30"/>
      <c r="DN331" s="30"/>
      <c r="DO331" s="30"/>
      <c r="DP331" s="30"/>
      <c r="DQ331" s="30"/>
      <c r="DR331" s="30"/>
      <c r="DS331" s="30"/>
      <c r="DT331" s="30"/>
      <c r="DU331" s="30"/>
      <c r="DV331" s="30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  <c r="EL331" s="30"/>
      <c r="EM331" s="30"/>
      <c r="EN331" s="30"/>
      <c r="EO331" s="30"/>
      <c r="EP331" s="30"/>
      <c r="EQ331" s="30"/>
      <c r="ER331" s="30"/>
      <c r="ES331" s="30"/>
      <c r="ET331" s="30"/>
      <c r="EU331" s="30"/>
      <c r="EV331" s="30"/>
      <c r="EW331" s="30"/>
      <c r="EX331" s="30"/>
      <c r="EY331" s="30"/>
      <c r="EZ331" s="30"/>
      <c r="FA331" s="30"/>
      <c r="FB331" s="30"/>
      <c r="FC331" s="30"/>
      <c r="FD331" s="30"/>
      <c r="FE331" s="30"/>
      <c r="FF331" s="30"/>
      <c r="FG331" s="30"/>
      <c r="FH331" s="30"/>
      <c r="FI331" s="30"/>
      <c r="FJ331" s="30"/>
      <c r="FK331" s="30"/>
      <c r="FL331" s="30"/>
      <c r="FM331" s="30"/>
      <c r="FN331" s="30"/>
      <c r="FO331" s="30"/>
      <c r="FP331" s="30"/>
      <c r="FQ331" s="30"/>
      <c r="FR331" s="30"/>
      <c r="FS331" s="30"/>
      <c r="FT331" s="30"/>
      <c r="FU331" s="30"/>
      <c r="FV331" s="30"/>
      <c r="FW331" s="30"/>
      <c r="FX331" s="30"/>
      <c r="FY331" s="30"/>
      <c r="FZ331" s="30"/>
      <c r="GA331" s="30"/>
      <c r="GB331" s="30"/>
      <c r="GC331" s="30"/>
      <c r="GD331" s="30"/>
      <c r="GE331" s="30"/>
      <c r="GF331" s="30"/>
      <c r="GG331" s="30"/>
      <c r="GH331" s="30"/>
      <c r="GI331" s="30"/>
      <c r="GJ331" s="30"/>
      <c r="GK331" s="30"/>
      <c r="GL331" s="30"/>
      <c r="GM331" s="30"/>
      <c r="GN331" s="30"/>
      <c r="GO331" s="30"/>
      <c r="GP331" s="30"/>
      <c r="GQ331" s="30"/>
      <c r="GR331" s="30"/>
      <c r="GS331" s="30"/>
      <c r="GT331" s="30"/>
      <c r="GU331" s="30"/>
      <c r="GV331" s="30"/>
      <c r="GW331" s="30"/>
      <c r="GX331" s="30"/>
      <c r="GY331" s="30"/>
      <c r="GZ331" s="30"/>
      <c r="HA331" s="30"/>
      <c r="HB331" s="30"/>
      <c r="HC331" s="30"/>
      <c r="HD331" s="30"/>
      <c r="HE331" s="30"/>
      <c r="HF331" s="30"/>
      <c r="HG331" s="30"/>
      <c r="HH331" s="30"/>
      <c r="HI331" s="30"/>
      <c r="HJ331" s="30"/>
      <c r="HK331" s="30"/>
      <c r="HL331" s="30"/>
      <c r="HM331" s="30"/>
      <c r="HN331" s="30"/>
      <c r="HO331" s="30"/>
      <c r="HP331" s="30"/>
      <c r="HQ331" s="30"/>
      <c r="HR331" s="30"/>
      <c r="HS331" s="30"/>
      <c r="HT331" s="30"/>
      <c r="HU331" s="30"/>
      <c r="HV331" s="30"/>
      <c r="HW331" s="30"/>
      <c r="HX331" s="30"/>
      <c r="HY331" s="30"/>
      <c r="HZ331" s="30"/>
      <c r="IA331" s="30"/>
      <c r="IB331" s="30"/>
      <c r="IC331" s="30"/>
      <c r="ID331" s="30"/>
      <c r="IE331" s="30"/>
      <c r="IF331" s="30"/>
      <c r="IG331" s="30"/>
    </row>
    <row r="332" spans="1:241" s="36" customFormat="1" x14ac:dyDescent="0.25">
      <c r="A332" s="32"/>
      <c r="B332" s="32" t="s">
        <v>523</v>
      </c>
      <c r="C332" s="32"/>
      <c r="D332" s="32"/>
      <c r="E332" s="34"/>
      <c r="F332" s="35"/>
      <c r="G332" s="35">
        <v>20600600</v>
      </c>
      <c r="H332" s="35"/>
      <c r="I332" s="35"/>
      <c r="J332" s="35"/>
      <c r="K332" s="35"/>
      <c r="L332" s="35"/>
      <c r="M332" s="33"/>
      <c r="N332" s="34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  <c r="CC332" s="30"/>
      <c r="CD332" s="30"/>
      <c r="CE332" s="30"/>
      <c r="CF332" s="30"/>
      <c r="CG332" s="30"/>
      <c r="CH332" s="30"/>
      <c r="CI332" s="30"/>
      <c r="CJ332" s="30"/>
      <c r="CK332" s="30"/>
      <c r="CL332" s="30"/>
      <c r="CM332" s="30"/>
      <c r="CN332" s="30"/>
      <c r="CO332" s="30"/>
      <c r="CP332" s="30"/>
      <c r="CQ332" s="30"/>
      <c r="CR332" s="30"/>
      <c r="CS332" s="30"/>
      <c r="CT332" s="30"/>
      <c r="CU332" s="30"/>
      <c r="CV332" s="30"/>
      <c r="CW332" s="30"/>
      <c r="CX332" s="30"/>
      <c r="CY332" s="30"/>
      <c r="CZ332" s="30"/>
      <c r="DA332" s="30"/>
      <c r="DB332" s="30"/>
      <c r="DC332" s="30"/>
      <c r="DD332" s="30"/>
      <c r="DE332" s="30"/>
      <c r="DF332" s="30"/>
      <c r="DG332" s="30"/>
      <c r="DH332" s="30"/>
      <c r="DI332" s="30"/>
      <c r="DJ332" s="30"/>
      <c r="DK332" s="30"/>
      <c r="DL332" s="30"/>
      <c r="DM332" s="30"/>
      <c r="DN332" s="30"/>
      <c r="DO332" s="30"/>
      <c r="DP332" s="30"/>
      <c r="DQ332" s="30"/>
      <c r="DR332" s="30"/>
      <c r="DS332" s="30"/>
      <c r="DT332" s="30"/>
      <c r="DU332" s="30"/>
      <c r="DV332" s="30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  <c r="EL332" s="30"/>
      <c r="EM332" s="30"/>
      <c r="EN332" s="30"/>
      <c r="EO332" s="30"/>
      <c r="EP332" s="30"/>
      <c r="EQ332" s="30"/>
      <c r="ER332" s="30"/>
      <c r="ES332" s="30"/>
      <c r="ET332" s="30"/>
      <c r="EU332" s="30"/>
      <c r="EV332" s="30"/>
      <c r="EW332" s="30"/>
      <c r="EX332" s="30"/>
      <c r="EY332" s="30"/>
      <c r="EZ332" s="30"/>
      <c r="FA332" s="30"/>
      <c r="FB332" s="30"/>
      <c r="FC332" s="30"/>
      <c r="FD332" s="30"/>
      <c r="FE332" s="30"/>
      <c r="FF332" s="30"/>
      <c r="FG332" s="30"/>
      <c r="FH332" s="30"/>
      <c r="FI332" s="30"/>
      <c r="FJ332" s="30"/>
      <c r="FK332" s="30"/>
      <c r="FL332" s="30"/>
      <c r="FM332" s="30"/>
      <c r="FN332" s="30"/>
      <c r="FO332" s="30"/>
      <c r="FP332" s="30"/>
      <c r="FQ332" s="30"/>
      <c r="FR332" s="30"/>
      <c r="FS332" s="30"/>
      <c r="FT332" s="30"/>
      <c r="FU332" s="30"/>
      <c r="FV332" s="30"/>
      <c r="FW332" s="30"/>
      <c r="FX332" s="30"/>
      <c r="FY332" s="30"/>
      <c r="FZ332" s="30"/>
      <c r="GA332" s="30"/>
      <c r="GB332" s="30"/>
      <c r="GC332" s="30"/>
      <c r="GD332" s="30"/>
      <c r="GE332" s="30"/>
      <c r="GF332" s="30"/>
      <c r="GG332" s="30"/>
      <c r="GH332" s="30"/>
      <c r="GI332" s="30"/>
      <c r="GJ332" s="30"/>
      <c r="GK332" s="30"/>
      <c r="GL332" s="30"/>
      <c r="GM332" s="30"/>
      <c r="GN332" s="30"/>
      <c r="GO332" s="30"/>
      <c r="GP332" s="30"/>
      <c r="GQ332" s="30"/>
      <c r="GR332" s="30"/>
      <c r="GS332" s="30"/>
      <c r="GT332" s="30"/>
      <c r="GU332" s="30"/>
      <c r="GV332" s="30"/>
      <c r="GW332" s="30"/>
      <c r="GX332" s="30"/>
      <c r="GY332" s="30"/>
      <c r="GZ332" s="30"/>
      <c r="HA332" s="30"/>
      <c r="HB332" s="30"/>
      <c r="HC332" s="30"/>
      <c r="HD332" s="30"/>
      <c r="HE332" s="30"/>
      <c r="HF332" s="30"/>
      <c r="HG332" s="30"/>
      <c r="HH332" s="30"/>
      <c r="HI332" s="30"/>
      <c r="HJ332" s="30"/>
      <c r="HK332" s="30"/>
      <c r="HL332" s="30"/>
      <c r="HM332" s="30"/>
      <c r="HN332" s="30"/>
      <c r="HO332" s="30"/>
      <c r="HP332" s="30"/>
      <c r="HQ332" s="30"/>
      <c r="HR332" s="30"/>
      <c r="HS332" s="30"/>
      <c r="HT332" s="30"/>
      <c r="HU332" s="30"/>
      <c r="HV332" s="30"/>
      <c r="HW332" s="30"/>
      <c r="HX332" s="30"/>
      <c r="HY332" s="30"/>
      <c r="HZ332" s="30"/>
      <c r="IA332" s="30"/>
      <c r="IB332" s="30"/>
      <c r="IC332" s="30"/>
      <c r="ID332" s="30"/>
      <c r="IE332" s="30"/>
      <c r="IF332" s="30"/>
      <c r="IG332" s="30"/>
    </row>
    <row r="333" spans="1:241" s="30" customFormat="1" x14ac:dyDescent="0.25">
      <c r="A333" s="23" t="s">
        <v>524</v>
      </c>
      <c r="B333" s="23" t="s">
        <v>525</v>
      </c>
      <c r="C333" s="23"/>
      <c r="D333" s="23"/>
      <c r="E333" s="25">
        <f t="shared" ref="E333:L333" si="96">E334+E336+E338</f>
        <v>3064949125</v>
      </c>
      <c r="F333" s="26">
        <f t="shared" si="96"/>
        <v>1532366494</v>
      </c>
      <c r="G333" s="26">
        <f t="shared" si="96"/>
        <v>1190205098</v>
      </c>
      <c r="H333" s="26">
        <f t="shared" si="96"/>
        <v>4000000000</v>
      </c>
      <c r="I333" s="26">
        <f t="shared" si="96"/>
        <v>4000000000</v>
      </c>
      <c r="J333" s="26">
        <f t="shared" si="96"/>
        <v>4000000000</v>
      </c>
      <c r="K333" s="26">
        <f t="shared" si="96"/>
        <v>4000000000</v>
      </c>
      <c r="L333" s="26">
        <f t="shared" si="96"/>
        <v>4000000000</v>
      </c>
      <c r="M333" s="24"/>
      <c r="N333" s="25">
        <f t="shared" ref="N333" si="97">N334+N336+N338</f>
        <v>4000000000</v>
      </c>
    </row>
    <row r="334" spans="1:241" s="36" customFormat="1" x14ac:dyDescent="0.25">
      <c r="A334" s="32" t="s">
        <v>526</v>
      </c>
      <c r="B334" s="32" t="s">
        <v>527</v>
      </c>
      <c r="C334" s="32"/>
      <c r="D334" s="32"/>
      <c r="E334" s="34">
        <f t="shared" ref="E334:N334" si="98">E335</f>
        <v>2798378950</v>
      </c>
      <c r="F334" s="35">
        <f t="shared" si="98"/>
        <v>1175782720</v>
      </c>
      <c r="G334" s="35">
        <f t="shared" si="98"/>
        <v>759594253</v>
      </c>
      <c r="H334" s="35">
        <f t="shared" si="98"/>
        <v>4000000000</v>
      </c>
      <c r="I334" s="35">
        <f t="shared" si="98"/>
        <v>4000000000</v>
      </c>
      <c r="J334" s="35">
        <f t="shared" si="98"/>
        <v>4000000000</v>
      </c>
      <c r="K334" s="35">
        <f t="shared" si="98"/>
        <v>4000000000</v>
      </c>
      <c r="L334" s="35">
        <f t="shared" si="98"/>
        <v>4000000000</v>
      </c>
      <c r="M334" s="33"/>
      <c r="N334" s="34">
        <f t="shared" si="98"/>
        <v>4000000000</v>
      </c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  <c r="CC334" s="30"/>
      <c r="CD334" s="30"/>
      <c r="CE334" s="30"/>
      <c r="CF334" s="30"/>
      <c r="CG334" s="30"/>
      <c r="CH334" s="30"/>
      <c r="CI334" s="30"/>
      <c r="CJ334" s="30"/>
      <c r="CK334" s="30"/>
      <c r="CL334" s="30"/>
      <c r="CM334" s="30"/>
      <c r="CN334" s="30"/>
      <c r="CO334" s="30"/>
      <c r="CP334" s="30"/>
      <c r="CQ334" s="30"/>
      <c r="CR334" s="30"/>
      <c r="CS334" s="30"/>
      <c r="CT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  <c r="DF334" s="30"/>
      <c r="DG334" s="30"/>
      <c r="DH334" s="30"/>
      <c r="DI334" s="30"/>
      <c r="DJ334" s="30"/>
      <c r="DK334" s="30"/>
      <c r="DL334" s="30"/>
      <c r="DM334" s="30"/>
      <c r="DN334" s="30"/>
      <c r="DO334" s="30"/>
      <c r="DP334" s="30"/>
      <c r="DQ334" s="30"/>
      <c r="DR334" s="30"/>
      <c r="DS334" s="30"/>
      <c r="DT334" s="30"/>
      <c r="DU334" s="30"/>
      <c r="DV334" s="30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  <c r="EL334" s="30"/>
      <c r="EM334" s="30"/>
      <c r="EN334" s="30"/>
      <c r="EO334" s="30"/>
      <c r="EP334" s="30"/>
      <c r="EQ334" s="30"/>
      <c r="ER334" s="30"/>
      <c r="ES334" s="30"/>
      <c r="ET334" s="30"/>
      <c r="EU334" s="30"/>
      <c r="EV334" s="30"/>
      <c r="EW334" s="30"/>
      <c r="EX334" s="30"/>
      <c r="EY334" s="30"/>
      <c r="EZ334" s="30"/>
      <c r="FA334" s="30"/>
      <c r="FB334" s="30"/>
      <c r="FC334" s="30"/>
      <c r="FD334" s="30"/>
      <c r="FE334" s="30"/>
      <c r="FF334" s="30"/>
      <c r="FG334" s="30"/>
      <c r="FH334" s="30"/>
      <c r="FI334" s="30"/>
      <c r="FJ334" s="30"/>
      <c r="FK334" s="30"/>
      <c r="FL334" s="30"/>
      <c r="FM334" s="30"/>
      <c r="FN334" s="30"/>
      <c r="FO334" s="30"/>
      <c r="FP334" s="30"/>
      <c r="FQ334" s="30"/>
      <c r="FR334" s="30"/>
      <c r="FS334" s="30"/>
      <c r="FT334" s="30"/>
      <c r="FU334" s="30"/>
      <c r="FV334" s="30"/>
      <c r="FW334" s="30"/>
      <c r="FX334" s="30"/>
      <c r="FY334" s="30"/>
      <c r="FZ334" s="30"/>
      <c r="GA334" s="30"/>
      <c r="GB334" s="30"/>
      <c r="GC334" s="30"/>
      <c r="GD334" s="30"/>
      <c r="GE334" s="30"/>
      <c r="GF334" s="30"/>
      <c r="GG334" s="30"/>
      <c r="GH334" s="30"/>
      <c r="GI334" s="30"/>
      <c r="GJ334" s="30"/>
      <c r="GK334" s="30"/>
      <c r="GL334" s="30"/>
      <c r="GM334" s="30"/>
      <c r="GN334" s="30"/>
      <c r="GO334" s="30"/>
      <c r="GP334" s="30"/>
      <c r="GQ334" s="30"/>
      <c r="GR334" s="30"/>
      <c r="GS334" s="30"/>
      <c r="GT334" s="30"/>
      <c r="GU334" s="30"/>
      <c r="GV334" s="30"/>
      <c r="GW334" s="30"/>
      <c r="GX334" s="30"/>
      <c r="GY334" s="30"/>
      <c r="GZ334" s="30"/>
      <c r="HA334" s="30"/>
      <c r="HB334" s="30"/>
      <c r="HC334" s="30"/>
      <c r="HD334" s="30"/>
      <c r="HE334" s="30"/>
      <c r="HF334" s="30"/>
      <c r="HG334" s="30"/>
      <c r="HH334" s="30"/>
      <c r="HI334" s="30"/>
      <c r="HJ334" s="30"/>
      <c r="HK334" s="30"/>
      <c r="HL334" s="30"/>
      <c r="HM334" s="30"/>
      <c r="HN334" s="30"/>
      <c r="HO334" s="30"/>
      <c r="HP334" s="30"/>
      <c r="HQ334" s="30"/>
      <c r="HR334" s="30"/>
      <c r="HS334" s="30"/>
      <c r="HT334" s="30"/>
      <c r="HU334" s="30"/>
      <c r="HV334" s="30"/>
      <c r="HW334" s="30"/>
      <c r="HX334" s="30"/>
      <c r="HY334" s="30"/>
      <c r="HZ334" s="30"/>
      <c r="IA334" s="30"/>
      <c r="IB334" s="30"/>
      <c r="IC334" s="30"/>
      <c r="ID334" s="30"/>
      <c r="IE334" s="30"/>
      <c r="IF334" s="30"/>
      <c r="IG334" s="30"/>
    </row>
    <row r="335" spans="1:241" s="36" customFormat="1" x14ac:dyDescent="0.25">
      <c r="A335" s="32" t="s">
        <v>528</v>
      </c>
      <c r="B335" s="32" t="s">
        <v>527</v>
      </c>
      <c r="C335" s="32" t="s">
        <v>37</v>
      </c>
      <c r="D335" s="46" t="s">
        <v>38</v>
      </c>
      <c r="E335" s="34">
        <v>2798378950</v>
      </c>
      <c r="F335" s="35">
        <v>1175782720</v>
      </c>
      <c r="G335" s="35">
        <v>759594253</v>
      </c>
      <c r="H335" s="35">
        <v>4000000000</v>
      </c>
      <c r="I335" s="35">
        <v>4000000000</v>
      </c>
      <c r="J335" s="35">
        <v>4000000000</v>
      </c>
      <c r="K335" s="35">
        <v>4000000000</v>
      </c>
      <c r="L335" s="35">
        <v>4000000000</v>
      </c>
      <c r="M335" s="33" t="s">
        <v>463</v>
      </c>
      <c r="N335" s="34">
        <v>4000000000</v>
      </c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  <c r="CC335" s="30"/>
      <c r="CD335" s="30"/>
      <c r="CE335" s="30"/>
      <c r="CF335" s="30"/>
      <c r="CG335" s="30"/>
      <c r="CH335" s="30"/>
      <c r="CI335" s="30"/>
      <c r="CJ335" s="30"/>
      <c r="CK335" s="30"/>
      <c r="CL335" s="30"/>
      <c r="CM335" s="30"/>
      <c r="CN335" s="30"/>
      <c r="CO335" s="30"/>
      <c r="CP335" s="30"/>
      <c r="CQ335" s="30"/>
      <c r="CR335" s="30"/>
      <c r="CS335" s="30"/>
      <c r="CT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J335" s="30"/>
      <c r="DK335" s="30"/>
      <c r="DL335" s="30"/>
      <c r="DM335" s="30"/>
      <c r="DN335" s="30"/>
      <c r="DO335" s="30"/>
      <c r="DP335" s="30"/>
      <c r="DQ335" s="30"/>
      <c r="DR335" s="30"/>
      <c r="DS335" s="30"/>
      <c r="DT335" s="30"/>
      <c r="DU335" s="30"/>
      <c r="DV335" s="30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  <c r="EL335" s="30"/>
      <c r="EM335" s="30"/>
      <c r="EN335" s="30"/>
      <c r="EO335" s="30"/>
      <c r="EP335" s="30"/>
      <c r="EQ335" s="30"/>
      <c r="ER335" s="30"/>
      <c r="ES335" s="30"/>
      <c r="ET335" s="30"/>
      <c r="EU335" s="30"/>
      <c r="EV335" s="30"/>
      <c r="EW335" s="30"/>
      <c r="EX335" s="30"/>
      <c r="EY335" s="30"/>
      <c r="EZ335" s="30"/>
      <c r="FA335" s="30"/>
      <c r="FB335" s="30"/>
      <c r="FC335" s="30"/>
      <c r="FD335" s="30"/>
      <c r="FE335" s="30"/>
      <c r="FF335" s="30"/>
      <c r="FG335" s="30"/>
      <c r="FH335" s="30"/>
      <c r="FI335" s="30"/>
      <c r="FJ335" s="30"/>
      <c r="FK335" s="30"/>
      <c r="FL335" s="30"/>
      <c r="FM335" s="30"/>
      <c r="FN335" s="30"/>
      <c r="FO335" s="30"/>
      <c r="FP335" s="30"/>
      <c r="FQ335" s="30"/>
      <c r="FR335" s="30"/>
      <c r="FS335" s="30"/>
      <c r="FT335" s="30"/>
      <c r="FU335" s="30"/>
      <c r="FV335" s="30"/>
      <c r="FW335" s="30"/>
      <c r="FX335" s="30"/>
      <c r="FY335" s="30"/>
      <c r="FZ335" s="30"/>
      <c r="GA335" s="30"/>
      <c r="GB335" s="30"/>
      <c r="GC335" s="30"/>
      <c r="GD335" s="30"/>
      <c r="GE335" s="30"/>
      <c r="GF335" s="30"/>
      <c r="GG335" s="30"/>
      <c r="GH335" s="30"/>
      <c r="GI335" s="30"/>
      <c r="GJ335" s="30"/>
      <c r="GK335" s="30"/>
      <c r="GL335" s="30"/>
      <c r="GM335" s="30"/>
      <c r="GN335" s="30"/>
      <c r="GO335" s="30"/>
      <c r="GP335" s="30"/>
      <c r="GQ335" s="30"/>
      <c r="GR335" s="30"/>
      <c r="GS335" s="30"/>
      <c r="GT335" s="30"/>
      <c r="GU335" s="30"/>
      <c r="GV335" s="30"/>
      <c r="GW335" s="30"/>
      <c r="GX335" s="30"/>
      <c r="GY335" s="30"/>
      <c r="GZ335" s="30"/>
      <c r="HA335" s="30"/>
      <c r="HB335" s="30"/>
      <c r="HC335" s="30"/>
      <c r="HD335" s="30"/>
      <c r="HE335" s="30"/>
      <c r="HF335" s="30"/>
      <c r="HG335" s="30"/>
      <c r="HH335" s="30"/>
      <c r="HI335" s="30"/>
      <c r="HJ335" s="30"/>
      <c r="HK335" s="30"/>
      <c r="HL335" s="30"/>
      <c r="HM335" s="30"/>
      <c r="HN335" s="30"/>
      <c r="HO335" s="30"/>
      <c r="HP335" s="30"/>
      <c r="HQ335" s="30"/>
      <c r="HR335" s="30"/>
      <c r="HS335" s="30"/>
      <c r="HT335" s="30"/>
      <c r="HU335" s="30"/>
      <c r="HV335" s="30"/>
      <c r="HW335" s="30"/>
      <c r="HX335" s="30"/>
      <c r="HY335" s="30"/>
      <c r="HZ335" s="30"/>
      <c r="IA335" s="30"/>
      <c r="IB335" s="30"/>
      <c r="IC335" s="30"/>
      <c r="ID335" s="30"/>
      <c r="IE335" s="30"/>
      <c r="IF335" s="30"/>
      <c r="IG335" s="30"/>
    </row>
    <row r="336" spans="1:241" s="36" customFormat="1" x14ac:dyDescent="0.25">
      <c r="A336" s="32" t="s">
        <v>529</v>
      </c>
      <c r="B336" s="32" t="s">
        <v>530</v>
      </c>
      <c r="C336" s="32"/>
      <c r="D336" s="32"/>
      <c r="E336" s="34">
        <f>E337</f>
        <v>265244731</v>
      </c>
      <c r="F336" s="35">
        <f>F337</f>
        <v>356159649</v>
      </c>
      <c r="G336" s="35">
        <f>G337</f>
        <v>383574803</v>
      </c>
      <c r="H336" s="35"/>
      <c r="I336" s="35"/>
      <c r="J336" s="35"/>
      <c r="K336" s="35"/>
      <c r="L336" s="35"/>
      <c r="M336" s="33"/>
      <c r="N336" s="34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  <c r="CC336" s="30"/>
      <c r="CD336" s="30"/>
      <c r="CE336" s="30"/>
      <c r="CF336" s="30"/>
      <c r="CG336" s="30"/>
      <c r="CH336" s="30"/>
      <c r="CI336" s="30"/>
      <c r="CJ336" s="30"/>
      <c r="CK336" s="30"/>
      <c r="CL336" s="30"/>
      <c r="CM336" s="30"/>
      <c r="CN336" s="30"/>
      <c r="CO336" s="30"/>
      <c r="CP336" s="30"/>
      <c r="CQ336" s="30"/>
      <c r="CR336" s="30"/>
      <c r="CS336" s="30"/>
      <c r="CT336" s="30"/>
      <c r="CU336" s="30"/>
      <c r="CV336" s="30"/>
      <c r="CW336" s="30"/>
      <c r="CX336" s="30"/>
      <c r="CY336" s="30"/>
      <c r="CZ336" s="30"/>
      <c r="DA336" s="30"/>
      <c r="DB336" s="30"/>
      <c r="DC336" s="30"/>
      <c r="DD336" s="30"/>
      <c r="DE336" s="30"/>
      <c r="DF336" s="30"/>
      <c r="DG336" s="30"/>
      <c r="DH336" s="30"/>
      <c r="DI336" s="30"/>
      <c r="DJ336" s="30"/>
      <c r="DK336" s="30"/>
      <c r="DL336" s="30"/>
      <c r="DM336" s="30"/>
      <c r="DN336" s="30"/>
      <c r="DO336" s="30"/>
      <c r="DP336" s="30"/>
      <c r="DQ336" s="30"/>
      <c r="DR336" s="30"/>
      <c r="DS336" s="30"/>
      <c r="DT336" s="30"/>
      <c r="DU336" s="30"/>
      <c r="DV336" s="30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  <c r="EL336" s="30"/>
      <c r="EM336" s="30"/>
      <c r="EN336" s="30"/>
      <c r="EO336" s="30"/>
      <c r="EP336" s="30"/>
      <c r="EQ336" s="30"/>
      <c r="ER336" s="30"/>
      <c r="ES336" s="30"/>
      <c r="ET336" s="30"/>
      <c r="EU336" s="30"/>
      <c r="EV336" s="30"/>
      <c r="EW336" s="30"/>
      <c r="EX336" s="30"/>
      <c r="EY336" s="30"/>
      <c r="EZ336" s="30"/>
      <c r="FA336" s="30"/>
      <c r="FB336" s="30"/>
      <c r="FC336" s="30"/>
      <c r="FD336" s="30"/>
      <c r="FE336" s="30"/>
      <c r="FF336" s="30"/>
      <c r="FG336" s="30"/>
      <c r="FH336" s="30"/>
      <c r="FI336" s="30"/>
      <c r="FJ336" s="30"/>
      <c r="FK336" s="30"/>
      <c r="FL336" s="30"/>
      <c r="FM336" s="30"/>
      <c r="FN336" s="30"/>
      <c r="FO336" s="30"/>
      <c r="FP336" s="30"/>
      <c r="FQ336" s="30"/>
      <c r="FR336" s="30"/>
      <c r="FS336" s="30"/>
      <c r="FT336" s="30"/>
      <c r="FU336" s="30"/>
      <c r="FV336" s="30"/>
      <c r="FW336" s="30"/>
      <c r="FX336" s="30"/>
      <c r="FY336" s="30"/>
      <c r="FZ336" s="30"/>
      <c r="GA336" s="30"/>
      <c r="GB336" s="30"/>
      <c r="GC336" s="30"/>
      <c r="GD336" s="30"/>
      <c r="GE336" s="30"/>
      <c r="GF336" s="30"/>
      <c r="GG336" s="30"/>
      <c r="GH336" s="30"/>
      <c r="GI336" s="30"/>
      <c r="GJ336" s="30"/>
      <c r="GK336" s="30"/>
      <c r="GL336" s="30"/>
      <c r="GM336" s="30"/>
      <c r="GN336" s="30"/>
      <c r="GO336" s="30"/>
      <c r="GP336" s="30"/>
      <c r="GQ336" s="30"/>
      <c r="GR336" s="30"/>
      <c r="GS336" s="30"/>
      <c r="GT336" s="30"/>
      <c r="GU336" s="30"/>
      <c r="GV336" s="30"/>
      <c r="GW336" s="30"/>
      <c r="GX336" s="30"/>
      <c r="GY336" s="30"/>
      <c r="GZ336" s="30"/>
      <c r="HA336" s="30"/>
      <c r="HB336" s="30"/>
      <c r="HC336" s="30"/>
      <c r="HD336" s="30"/>
      <c r="HE336" s="30"/>
      <c r="HF336" s="30"/>
      <c r="HG336" s="30"/>
      <c r="HH336" s="30"/>
      <c r="HI336" s="30"/>
      <c r="HJ336" s="30"/>
      <c r="HK336" s="30"/>
      <c r="HL336" s="30"/>
      <c r="HM336" s="30"/>
      <c r="HN336" s="30"/>
      <c r="HO336" s="30"/>
      <c r="HP336" s="30"/>
      <c r="HQ336" s="30"/>
      <c r="HR336" s="30"/>
      <c r="HS336" s="30"/>
      <c r="HT336" s="30"/>
      <c r="HU336" s="30"/>
      <c r="HV336" s="30"/>
      <c r="HW336" s="30"/>
      <c r="HX336" s="30"/>
      <c r="HY336" s="30"/>
      <c r="HZ336" s="30"/>
      <c r="IA336" s="30"/>
      <c r="IB336" s="30"/>
      <c r="IC336" s="30"/>
      <c r="ID336" s="30"/>
      <c r="IE336" s="30"/>
      <c r="IF336" s="30"/>
      <c r="IG336" s="30"/>
    </row>
    <row r="337" spans="1:241" s="36" customFormat="1" x14ac:dyDescent="0.25">
      <c r="A337" s="32" t="s">
        <v>531</v>
      </c>
      <c r="B337" s="32" t="s">
        <v>530</v>
      </c>
      <c r="C337" s="32" t="s">
        <v>37</v>
      </c>
      <c r="D337" s="46" t="s">
        <v>38</v>
      </c>
      <c r="E337" s="34">
        <v>265244731</v>
      </c>
      <c r="F337" s="35">
        <v>356159649</v>
      </c>
      <c r="G337" s="35">
        <v>383574803</v>
      </c>
      <c r="H337" s="35"/>
      <c r="I337" s="35"/>
      <c r="J337" s="35"/>
      <c r="K337" s="35"/>
      <c r="L337" s="35"/>
      <c r="M337" s="33" t="s">
        <v>463</v>
      </c>
      <c r="N337" s="34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  <c r="CC337" s="30"/>
      <c r="CD337" s="30"/>
      <c r="CE337" s="30"/>
      <c r="CF337" s="30"/>
      <c r="CG337" s="30"/>
      <c r="CH337" s="30"/>
      <c r="CI337" s="30"/>
      <c r="CJ337" s="30"/>
      <c r="CK337" s="30"/>
      <c r="CL337" s="30"/>
      <c r="CM337" s="30"/>
      <c r="CN337" s="30"/>
      <c r="CO337" s="30"/>
      <c r="CP337" s="30"/>
      <c r="CQ337" s="30"/>
      <c r="CR337" s="30"/>
      <c r="CS337" s="30"/>
      <c r="CT337" s="30"/>
      <c r="CU337" s="30"/>
      <c r="CV337" s="30"/>
      <c r="CW337" s="30"/>
      <c r="CX337" s="30"/>
      <c r="CY337" s="30"/>
      <c r="CZ337" s="30"/>
      <c r="DA337" s="30"/>
      <c r="DB337" s="30"/>
      <c r="DC337" s="30"/>
      <c r="DD337" s="30"/>
      <c r="DE337" s="30"/>
      <c r="DF337" s="30"/>
      <c r="DG337" s="30"/>
      <c r="DH337" s="30"/>
      <c r="DI337" s="30"/>
      <c r="DJ337" s="30"/>
      <c r="DK337" s="30"/>
      <c r="DL337" s="30"/>
      <c r="DM337" s="30"/>
      <c r="DN337" s="30"/>
      <c r="DO337" s="30"/>
      <c r="DP337" s="30"/>
      <c r="DQ337" s="30"/>
      <c r="DR337" s="30"/>
      <c r="DS337" s="30"/>
      <c r="DT337" s="30"/>
      <c r="DU337" s="30"/>
      <c r="DV337" s="30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  <c r="EL337" s="30"/>
      <c r="EM337" s="30"/>
      <c r="EN337" s="30"/>
      <c r="EO337" s="30"/>
      <c r="EP337" s="30"/>
      <c r="EQ337" s="30"/>
      <c r="ER337" s="30"/>
      <c r="ES337" s="30"/>
      <c r="ET337" s="30"/>
      <c r="EU337" s="30"/>
      <c r="EV337" s="30"/>
      <c r="EW337" s="30"/>
      <c r="EX337" s="30"/>
      <c r="EY337" s="30"/>
      <c r="EZ337" s="30"/>
      <c r="FA337" s="30"/>
      <c r="FB337" s="30"/>
      <c r="FC337" s="30"/>
      <c r="FD337" s="30"/>
      <c r="FE337" s="30"/>
      <c r="FF337" s="30"/>
      <c r="FG337" s="30"/>
      <c r="FH337" s="30"/>
      <c r="FI337" s="30"/>
      <c r="FJ337" s="30"/>
      <c r="FK337" s="30"/>
      <c r="FL337" s="30"/>
      <c r="FM337" s="30"/>
      <c r="FN337" s="30"/>
      <c r="FO337" s="30"/>
      <c r="FP337" s="30"/>
      <c r="FQ337" s="30"/>
      <c r="FR337" s="30"/>
      <c r="FS337" s="30"/>
      <c r="FT337" s="30"/>
      <c r="FU337" s="30"/>
      <c r="FV337" s="30"/>
      <c r="FW337" s="30"/>
      <c r="FX337" s="30"/>
      <c r="FY337" s="30"/>
      <c r="FZ337" s="30"/>
      <c r="GA337" s="30"/>
      <c r="GB337" s="30"/>
      <c r="GC337" s="30"/>
      <c r="GD337" s="30"/>
      <c r="GE337" s="30"/>
      <c r="GF337" s="30"/>
      <c r="GG337" s="30"/>
      <c r="GH337" s="30"/>
      <c r="GI337" s="30"/>
      <c r="GJ337" s="30"/>
      <c r="GK337" s="30"/>
      <c r="GL337" s="30"/>
      <c r="GM337" s="30"/>
      <c r="GN337" s="30"/>
      <c r="GO337" s="30"/>
      <c r="GP337" s="30"/>
      <c r="GQ337" s="30"/>
      <c r="GR337" s="30"/>
      <c r="GS337" s="30"/>
      <c r="GT337" s="30"/>
      <c r="GU337" s="30"/>
      <c r="GV337" s="30"/>
      <c r="GW337" s="30"/>
      <c r="GX337" s="30"/>
      <c r="GY337" s="30"/>
      <c r="GZ337" s="30"/>
      <c r="HA337" s="30"/>
      <c r="HB337" s="30"/>
      <c r="HC337" s="30"/>
      <c r="HD337" s="30"/>
      <c r="HE337" s="30"/>
      <c r="HF337" s="30"/>
      <c r="HG337" s="30"/>
      <c r="HH337" s="30"/>
      <c r="HI337" s="30"/>
      <c r="HJ337" s="30"/>
      <c r="HK337" s="30"/>
      <c r="HL337" s="30"/>
      <c r="HM337" s="30"/>
      <c r="HN337" s="30"/>
      <c r="HO337" s="30"/>
      <c r="HP337" s="30"/>
      <c r="HQ337" s="30"/>
      <c r="HR337" s="30"/>
      <c r="HS337" s="30"/>
      <c r="HT337" s="30"/>
      <c r="HU337" s="30"/>
      <c r="HV337" s="30"/>
      <c r="HW337" s="30"/>
      <c r="HX337" s="30"/>
      <c r="HY337" s="30"/>
      <c r="HZ337" s="30"/>
      <c r="IA337" s="30"/>
      <c r="IB337" s="30"/>
      <c r="IC337" s="30"/>
      <c r="ID337" s="30"/>
      <c r="IE337" s="30"/>
      <c r="IF337" s="30"/>
      <c r="IG337" s="30"/>
    </row>
    <row r="338" spans="1:241" s="36" customFormat="1" x14ac:dyDescent="0.25">
      <c r="A338" s="32" t="s">
        <v>532</v>
      </c>
      <c r="B338" s="32" t="s">
        <v>533</v>
      </c>
      <c r="C338" s="32"/>
      <c r="D338" s="32"/>
      <c r="E338" s="34">
        <f>E339</f>
        <v>1325444</v>
      </c>
      <c r="F338" s="35">
        <f>F339</f>
        <v>424125</v>
      </c>
      <c r="G338" s="35">
        <f>G339</f>
        <v>47036042</v>
      </c>
      <c r="H338" s="35"/>
      <c r="I338" s="35"/>
      <c r="J338" s="35"/>
      <c r="K338" s="35"/>
      <c r="L338" s="35"/>
      <c r="M338" s="33"/>
      <c r="N338" s="34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  <c r="CC338" s="30"/>
      <c r="CD338" s="30"/>
      <c r="CE338" s="30"/>
      <c r="CF338" s="30"/>
      <c r="CG338" s="30"/>
      <c r="CH338" s="30"/>
      <c r="CI338" s="30"/>
      <c r="CJ338" s="30"/>
      <c r="CK338" s="30"/>
      <c r="CL338" s="30"/>
      <c r="CM338" s="30"/>
      <c r="CN338" s="30"/>
      <c r="CO338" s="30"/>
      <c r="CP338" s="30"/>
      <c r="CQ338" s="30"/>
      <c r="CR338" s="30"/>
      <c r="CS338" s="30"/>
      <c r="CT338" s="30"/>
      <c r="CU338" s="30"/>
      <c r="CV338" s="30"/>
      <c r="CW338" s="30"/>
      <c r="CX338" s="30"/>
      <c r="CY338" s="30"/>
      <c r="CZ338" s="30"/>
      <c r="DA338" s="30"/>
      <c r="DB338" s="30"/>
      <c r="DC338" s="30"/>
      <c r="DD338" s="30"/>
      <c r="DE338" s="30"/>
      <c r="DF338" s="30"/>
      <c r="DG338" s="30"/>
      <c r="DH338" s="30"/>
      <c r="DI338" s="30"/>
      <c r="DJ338" s="30"/>
      <c r="DK338" s="30"/>
      <c r="DL338" s="30"/>
      <c r="DM338" s="30"/>
      <c r="DN338" s="30"/>
      <c r="DO338" s="30"/>
      <c r="DP338" s="30"/>
      <c r="DQ338" s="30"/>
      <c r="DR338" s="30"/>
      <c r="DS338" s="30"/>
      <c r="DT338" s="30"/>
      <c r="DU338" s="30"/>
      <c r="DV338" s="30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  <c r="EL338" s="30"/>
      <c r="EM338" s="30"/>
      <c r="EN338" s="30"/>
      <c r="EO338" s="30"/>
      <c r="EP338" s="30"/>
      <c r="EQ338" s="30"/>
      <c r="ER338" s="30"/>
      <c r="ES338" s="30"/>
      <c r="ET338" s="30"/>
      <c r="EU338" s="30"/>
      <c r="EV338" s="30"/>
      <c r="EW338" s="30"/>
      <c r="EX338" s="30"/>
      <c r="EY338" s="30"/>
      <c r="EZ338" s="30"/>
      <c r="FA338" s="30"/>
      <c r="FB338" s="30"/>
      <c r="FC338" s="30"/>
      <c r="FD338" s="30"/>
      <c r="FE338" s="30"/>
      <c r="FF338" s="30"/>
      <c r="FG338" s="30"/>
      <c r="FH338" s="30"/>
      <c r="FI338" s="30"/>
      <c r="FJ338" s="30"/>
      <c r="FK338" s="30"/>
      <c r="FL338" s="30"/>
      <c r="FM338" s="30"/>
      <c r="FN338" s="30"/>
      <c r="FO338" s="30"/>
      <c r="FP338" s="30"/>
      <c r="FQ338" s="30"/>
      <c r="FR338" s="30"/>
      <c r="FS338" s="30"/>
      <c r="FT338" s="30"/>
      <c r="FU338" s="30"/>
      <c r="FV338" s="30"/>
      <c r="FW338" s="30"/>
      <c r="FX338" s="30"/>
      <c r="FY338" s="30"/>
      <c r="FZ338" s="30"/>
      <c r="GA338" s="30"/>
      <c r="GB338" s="30"/>
      <c r="GC338" s="30"/>
      <c r="GD338" s="30"/>
      <c r="GE338" s="30"/>
      <c r="GF338" s="30"/>
      <c r="GG338" s="30"/>
      <c r="GH338" s="30"/>
      <c r="GI338" s="30"/>
      <c r="GJ338" s="30"/>
      <c r="GK338" s="30"/>
      <c r="GL338" s="30"/>
      <c r="GM338" s="30"/>
      <c r="GN338" s="30"/>
      <c r="GO338" s="30"/>
      <c r="GP338" s="30"/>
      <c r="GQ338" s="30"/>
      <c r="GR338" s="30"/>
      <c r="GS338" s="30"/>
      <c r="GT338" s="30"/>
      <c r="GU338" s="30"/>
      <c r="GV338" s="30"/>
      <c r="GW338" s="30"/>
      <c r="GX338" s="30"/>
      <c r="GY338" s="30"/>
      <c r="GZ338" s="30"/>
      <c r="HA338" s="30"/>
      <c r="HB338" s="30"/>
      <c r="HC338" s="30"/>
      <c r="HD338" s="30"/>
      <c r="HE338" s="30"/>
      <c r="HF338" s="30"/>
      <c r="HG338" s="30"/>
      <c r="HH338" s="30"/>
      <c r="HI338" s="30"/>
      <c r="HJ338" s="30"/>
      <c r="HK338" s="30"/>
      <c r="HL338" s="30"/>
      <c r="HM338" s="30"/>
      <c r="HN338" s="30"/>
      <c r="HO338" s="30"/>
      <c r="HP338" s="30"/>
      <c r="HQ338" s="30"/>
      <c r="HR338" s="30"/>
      <c r="HS338" s="30"/>
      <c r="HT338" s="30"/>
      <c r="HU338" s="30"/>
      <c r="HV338" s="30"/>
      <c r="HW338" s="30"/>
      <c r="HX338" s="30"/>
      <c r="HY338" s="30"/>
      <c r="HZ338" s="30"/>
      <c r="IA338" s="30"/>
      <c r="IB338" s="30"/>
      <c r="IC338" s="30"/>
      <c r="ID338" s="30"/>
      <c r="IE338" s="30"/>
      <c r="IF338" s="30"/>
      <c r="IG338" s="30"/>
    </row>
    <row r="339" spans="1:241" s="36" customFormat="1" x14ac:dyDescent="0.25">
      <c r="A339" s="32" t="s">
        <v>534</v>
      </c>
      <c r="B339" s="32" t="s">
        <v>533</v>
      </c>
      <c r="C339" s="32" t="s">
        <v>37</v>
      </c>
      <c r="D339" s="46" t="s">
        <v>38</v>
      </c>
      <c r="E339" s="34">
        <v>1325444</v>
      </c>
      <c r="F339" s="35">
        <v>424125</v>
      </c>
      <c r="G339" s="35">
        <v>47036042</v>
      </c>
      <c r="H339" s="35"/>
      <c r="I339" s="35"/>
      <c r="J339" s="35"/>
      <c r="K339" s="35"/>
      <c r="L339" s="35"/>
      <c r="M339" s="33" t="s">
        <v>463</v>
      </c>
      <c r="N339" s="34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  <c r="CC339" s="30"/>
      <c r="CD339" s="30"/>
      <c r="CE339" s="30"/>
      <c r="CF339" s="30"/>
      <c r="CG339" s="30"/>
      <c r="CH339" s="30"/>
      <c r="CI339" s="30"/>
      <c r="CJ339" s="30"/>
      <c r="CK339" s="30"/>
      <c r="CL339" s="30"/>
      <c r="CM339" s="30"/>
      <c r="CN339" s="30"/>
      <c r="CO339" s="30"/>
      <c r="CP339" s="30"/>
      <c r="CQ339" s="30"/>
      <c r="CR339" s="30"/>
      <c r="CS339" s="30"/>
      <c r="CT339" s="30"/>
      <c r="CU339" s="30"/>
      <c r="CV339" s="30"/>
      <c r="CW339" s="30"/>
      <c r="CX339" s="30"/>
      <c r="CY339" s="30"/>
      <c r="CZ339" s="30"/>
      <c r="DA339" s="30"/>
      <c r="DB339" s="30"/>
      <c r="DC339" s="30"/>
      <c r="DD339" s="30"/>
      <c r="DE339" s="30"/>
      <c r="DF339" s="30"/>
      <c r="DG339" s="30"/>
      <c r="DH339" s="30"/>
      <c r="DI339" s="30"/>
      <c r="DJ339" s="30"/>
      <c r="DK339" s="30"/>
      <c r="DL339" s="30"/>
      <c r="DM339" s="30"/>
      <c r="DN339" s="30"/>
      <c r="DO339" s="30"/>
      <c r="DP339" s="30"/>
      <c r="DQ339" s="30"/>
      <c r="DR339" s="30"/>
      <c r="DS339" s="30"/>
      <c r="DT339" s="30"/>
      <c r="DU339" s="30"/>
      <c r="DV339" s="30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  <c r="EL339" s="30"/>
      <c r="EM339" s="30"/>
      <c r="EN339" s="30"/>
      <c r="EO339" s="30"/>
      <c r="EP339" s="30"/>
      <c r="EQ339" s="30"/>
      <c r="ER339" s="30"/>
      <c r="ES339" s="30"/>
      <c r="ET339" s="30"/>
      <c r="EU339" s="30"/>
      <c r="EV339" s="30"/>
      <c r="EW339" s="30"/>
      <c r="EX339" s="30"/>
      <c r="EY339" s="30"/>
      <c r="EZ339" s="30"/>
      <c r="FA339" s="30"/>
      <c r="FB339" s="30"/>
      <c r="FC339" s="30"/>
      <c r="FD339" s="30"/>
      <c r="FE339" s="30"/>
      <c r="FF339" s="30"/>
      <c r="FG339" s="30"/>
      <c r="FH339" s="30"/>
      <c r="FI339" s="30"/>
      <c r="FJ339" s="30"/>
      <c r="FK339" s="30"/>
      <c r="FL339" s="30"/>
      <c r="FM339" s="30"/>
      <c r="FN339" s="30"/>
      <c r="FO339" s="30"/>
      <c r="FP339" s="30"/>
      <c r="FQ339" s="30"/>
      <c r="FR339" s="30"/>
      <c r="FS339" s="30"/>
      <c r="FT339" s="30"/>
      <c r="FU339" s="30"/>
      <c r="FV339" s="30"/>
      <c r="FW339" s="30"/>
      <c r="FX339" s="30"/>
      <c r="FY339" s="30"/>
      <c r="FZ339" s="30"/>
      <c r="GA339" s="30"/>
      <c r="GB339" s="30"/>
      <c r="GC339" s="30"/>
      <c r="GD339" s="30"/>
      <c r="GE339" s="30"/>
      <c r="GF339" s="30"/>
      <c r="GG339" s="30"/>
      <c r="GH339" s="30"/>
      <c r="GI339" s="30"/>
      <c r="GJ339" s="30"/>
      <c r="GK339" s="30"/>
      <c r="GL339" s="30"/>
      <c r="GM339" s="30"/>
      <c r="GN339" s="30"/>
      <c r="GO339" s="30"/>
      <c r="GP339" s="30"/>
      <c r="GQ339" s="30"/>
      <c r="GR339" s="30"/>
      <c r="GS339" s="30"/>
      <c r="GT339" s="30"/>
      <c r="GU339" s="30"/>
      <c r="GV339" s="30"/>
      <c r="GW339" s="30"/>
      <c r="GX339" s="30"/>
      <c r="GY339" s="30"/>
      <c r="GZ339" s="30"/>
      <c r="HA339" s="30"/>
      <c r="HB339" s="30"/>
      <c r="HC339" s="30"/>
      <c r="HD339" s="30"/>
      <c r="HE339" s="30"/>
      <c r="HF339" s="30"/>
      <c r="HG339" s="30"/>
      <c r="HH339" s="30"/>
      <c r="HI339" s="30"/>
      <c r="HJ339" s="30"/>
      <c r="HK339" s="30"/>
      <c r="HL339" s="30"/>
      <c r="HM339" s="30"/>
      <c r="HN339" s="30"/>
      <c r="HO339" s="30"/>
      <c r="HP339" s="30"/>
      <c r="HQ339" s="30"/>
      <c r="HR339" s="30"/>
      <c r="HS339" s="30"/>
      <c r="HT339" s="30"/>
      <c r="HU339" s="30"/>
      <c r="HV339" s="30"/>
      <c r="HW339" s="30"/>
      <c r="HX339" s="30"/>
      <c r="HY339" s="30"/>
      <c r="HZ339" s="30"/>
      <c r="IA339" s="30"/>
      <c r="IB339" s="30"/>
      <c r="IC339" s="30"/>
      <c r="ID339" s="30"/>
      <c r="IE339" s="30"/>
      <c r="IF339" s="30"/>
      <c r="IG339" s="30"/>
    </row>
    <row r="340" spans="1:241" s="30" customFormat="1" x14ac:dyDescent="0.25">
      <c r="A340" s="23" t="s">
        <v>535</v>
      </c>
      <c r="B340" s="23" t="s">
        <v>536</v>
      </c>
      <c r="C340" s="23"/>
      <c r="D340" s="23"/>
      <c r="E340" s="25">
        <f t="shared" ref="E340:N341" si="99">E341</f>
        <v>16832267900</v>
      </c>
      <c r="F340" s="26">
        <f t="shared" si="99"/>
        <v>8095136955</v>
      </c>
      <c r="G340" s="26">
        <f t="shared" si="99"/>
        <v>7914999962</v>
      </c>
      <c r="H340" s="26">
        <f t="shared" si="99"/>
        <v>15000000000</v>
      </c>
      <c r="I340" s="26">
        <f t="shared" si="99"/>
        <v>15000000000</v>
      </c>
      <c r="J340" s="26">
        <f t="shared" si="99"/>
        <v>15000000000</v>
      </c>
      <c r="K340" s="26">
        <f t="shared" si="99"/>
        <v>15000000000</v>
      </c>
      <c r="L340" s="26">
        <f t="shared" si="99"/>
        <v>15000000000</v>
      </c>
      <c r="M340" s="24"/>
      <c r="N340" s="25">
        <f t="shared" si="99"/>
        <v>15000000000</v>
      </c>
    </row>
    <row r="341" spans="1:241" s="36" customFormat="1" ht="25.5" x14ac:dyDescent="0.25">
      <c r="A341" s="32" t="s">
        <v>537</v>
      </c>
      <c r="B341" s="32" t="s">
        <v>538</v>
      </c>
      <c r="C341" s="32"/>
      <c r="D341" s="32"/>
      <c r="E341" s="34">
        <f t="shared" si="99"/>
        <v>16832267900</v>
      </c>
      <c r="F341" s="35">
        <f t="shared" si="99"/>
        <v>8095136955</v>
      </c>
      <c r="G341" s="35">
        <f t="shared" si="99"/>
        <v>7914999962</v>
      </c>
      <c r="H341" s="35">
        <f t="shared" si="99"/>
        <v>15000000000</v>
      </c>
      <c r="I341" s="35">
        <f t="shared" si="99"/>
        <v>15000000000</v>
      </c>
      <c r="J341" s="35">
        <f t="shared" si="99"/>
        <v>15000000000</v>
      </c>
      <c r="K341" s="35">
        <f t="shared" si="99"/>
        <v>15000000000</v>
      </c>
      <c r="L341" s="35">
        <f t="shared" si="99"/>
        <v>15000000000</v>
      </c>
      <c r="M341" s="33"/>
      <c r="N341" s="34">
        <f t="shared" si="99"/>
        <v>15000000000</v>
      </c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0"/>
      <c r="CR341" s="30"/>
      <c r="CS341" s="30"/>
      <c r="CT341" s="30"/>
      <c r="CU341" s="30"/>
      <c r="CV341" s="30"/>
      <c r="CW341" s="30"/>
      <c r="CX341" s="30"/>
      <c r="CY341" s="30"/>
      <c r="CZ341" s="30"/>
      <c r="DA341" s="30"/>
      <c r="DB341" s="30"/>
      <c r="DC341" s="30"/>
      <c r="DD341" s="30"/>
      <c r="DE341" s="30"/>
      <c r="DF341" s="30"/>
      <c r="DG341" s="30"/>
      <c r="DH341" s="30"/>
      <c r="DI341" s="30"/>
      <c r="DJ341" s="30"/>
      <c r="DK341" s="30"/>
      <c r="DL341" s="30"/>
      <c r="DM341" s="30"/>
      <c r="DN341" s="30"/>
      <c r="DO341" s="30"/>
      <c r="DP341" s="30"/>
      <c r="DQ341" s="30"/>
      <c r="DR341" s="30"/>
      <c r="DS341" s="30"/>
      <c r="DT341" s="30"/>
      <c r="DU341" s="30"/>
      <c r="DV341" s="30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  <c r="EL341" s="30"/>
      <c r="EM341" s="30"/>
      <c r="EN341" s="30"/>
      <c r="EO341" s="30"/>
      <c r="EP341" s="30"/>
      <c r="EQ341" s="30"/>
      <c r="ER341" s="30"/>
      <c r="ES341" s="30"/>
      <c r="ET341" s="30"/>
      <c r="EU341" s="30"/>
      <c r="EV341" s="30"/>
      <c r="EW341" s="30"/>
      <c r="EX341" s="30"/>
      <c r="EY341" s="30"/>
      <c r="EZ341" s="30"/>
      <c r="FA341" s="30"/>
      <c r="FB341" s="30"/>
      <c r="FC341" s="30"/>
      <c r="FD341" s="30"/>
      <c r="FE341" s="30"/>
      <c r="FF341" s="30"/>
      <c r="FG341" s="30"/>
      <c r="FH341" s="30"/>
      <c r="FI341" s="30"/>
      <c r="FJ341" s="30"/>
      <c r="FK341" s="30"/>
      <c r="FL341" s="30"/>
      <c r="FM341" s="30"/>
      <c r="FN341" s="30"/>
      <c r="FO341" s="30"/>
      <c r="FP341" s="30"/>
      <c r="FQ341" s="30"/>
      <c r="FR341" s="30"/>
      <c r="FS341" s="30"/>
      <c r="FT341" s="30"/>
      <c r="FU341" s="30"/>
      <c r="FV341" s="30"/>
      <c r="FW341" s="30"/>
      <c r="FX341" s="30"/>
      <c r="FY341" s="30"/>
      <c r="FZ341" s="30"/>
      <c r="GA341" s="30"/>
      <c r="GB341" s="30"/>
      <c r="GC341" s="30"/>
      <c r="GD341" s="30"/>
      <c r="GE341" s="30"/>
      <c r="GF341" s="30"/>
      <c r="GG341" s="30"/>
      <c r="GH341" s="30"/>
      <c r="GI341" s="30"/>
      <c r="GJ341" s="30"/>
      <c r="GK341" s="30"/>
      <c r="GL341" s="30"/>
      <c r="GM341" s="30"/>
      <c r="GN341" s="30"/>
      <c r="GO341" s="30"/>
      <c r="GP341" s="30"/>
      <c r="GQ341" s="30"/>
      <c r="GR341" s="30"/>
      <c r="GS341" s="30"/>
      <c r="GT341" s="30"/>
      <c r="GU341" s="30"/>
      <c r="GV341" s="30"/>
      <c r="GW341" s="30"/>
      <c r="GX341" s="30"/>
      <c r="GY341" s="30"/>
      <c r="GZ341" s="30"/>
      <c r="HA341" s="30"/>
      <c r="HB341" s="30"/>
      <c r="HC341" s="30"/>
      <c r="HD341" s="30"/>
      <c r="HE341" s="30"/>
      <c r="HF341" s="30"/>
      <c r="HG341" s="30"/>
      <c r="HH341" s="30"/>
      <c r="HI341" s="30"/>
      <c r="HJ341" s="30"/>
      <c r="HK341" s="30"/>
      <c r="HL341" s="30"/>
      <c r="HM341" s="30"/>
      <c r="HN341" s="30"/>
      <c r="HO341" s="30"/>
      <c r="HP341" s="30"/>
      <c r="HQ341" s="30"/>
      <c r="HR341" s="30"/>
      <c r="HS341" s="30"/>
      <c r="HT341" s="30"/>
      <c r="HU341" s="30"/>
      <c r="HV341" s="30"/>
      <c r="HW341" s="30"/>
      <c r="HX341" s="30"/>
      <c r="HY341" s="30"/>
      <c r="HZ341" s="30"/>
      <c r="IA341" s="30"/>
      <c r="IB341" s="30"/>
      <c r="IC341" s="30"/>
      <c r="ID341" s="30"/>
      <c r="IE341" s="30"/>
      <c r="IF341" s="30"/>
      <c r="IG341" s="30"/>
    </row>
    <row r="342" spans="1:241" s="36" customFormat="1" ht="25.5" x14ac:dyDescent="0.25">
      <c r="A342" s="32" t="s">
        <v>539</v>
      </c>
      <c r="B342" s="32" t="s">
        <v>538</v>
      </c>
      <c r="C342" s="32" t="s">
        <v>37</v>
      </c>
      <c r="D342" s="46" t="s">
        <v>38</v>
      </c>
      <c r="E342" s="34">
        <v>16832267900</v>
      </c>
      <c r="F342" s="35">
        <v>8095136955</v>
      </c>
      <c r="G342" s="35">
        <v>7914999962</v>
      </c>
      <c r="H342" s="35">
        <v>15000000000</v>
      </c>
      <c r="I342" s="35">
        <v>15000000000</v>
      </c>
      <c r="J342" s="35">
        <v>15000000000</v>
      </c>
      <c r="K342" s="35">
        <v>15000000000</v>
      </c>
      <c r="L342" s="35">
        <v>15000000000</v>
      </c>
      <c r="M342" s="33" t="s">
        <v>463</v>
      </c>
      <c r="N342" s="34">
        <v>15000000000</v>
      </c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  <c r="CC342" s="30"/>
      <c r="CD342" s="30"/>
      <c r="CE342" s="30"/>
      <c r="CF342" s="30"/>
      <c r="CG342" s="30"/>
      <c r="CH342" s="30"/>
      <c r="CI342" s="30"/>
      <c r="CJ342" s="30"/>
      <c r="CK342" s="30"/>
      <c r="CL342" s="30"/>
      <c r="CM342" s="30"/>
      <c r="CN342" s="30"/>
      <c r="CO342" s="30"/>
      <c r="CP342" s="30"/>
      <c r="CQ342" s="30"/>
      <c r="CR342" s="30"/>
      <c r="CS342" s="30"/>
      <c r="CT342" s="30"/>
      <c r="CU342" s="30"/>
      <c r="CV342" s="30"/>
      <c r="CW342" s="30"/>
      <c r="CX342" s="30"/>
      <c r="CY342" s="30"/>
      <c r="CZ342" s="30"/>
      <c r="DA342" s="30"/>
      <c r="DB342" s="30"/>
      <c r="DC342" s="30"/>
      <c r="DD342" s="30"/>
      <c r="DE342" s="30"/>
      <c r="DF342" s="30"/>
      <c r="DG342" s="30"/>
      <c r="DH342" s="30"/>
      <c r="DI342" s="30"/>
      <c r="DJ342" s="30"/>
      <c r="DK342" s="30"/>
      <c r="DL342" s="30"/>
      <c r="DM342" s="30"/>
      <c r="DN342" s="30"/>
      <c r="DO342" s="30"/>
      <c r="DP342" s="30"/>
      <c r="DQ342" s="30"/>
      <c r="DR342" s="30"/>
      <c r="DS342" s="30"/>
      <c r="DT342" s="30"/>
      <c r="DU342" s="30"/>
      <c r="DV342" s="30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  <c r="EL342" s="30"/>
      <c r="EM342" s="30"/>
      <c r="EN342" s="30"/>
      <c r="EO342" s="30"/>
      <c r="EP342" s="30"/>
      <c r="EQ342" s="30"/>
      <c r="ER342" s="30"/>
      <c r="ES342" s="30"/>
      <c r="ET342" s="30"/>
      <c r="EU342" s="30"/>
      <c r="EV342" s="30"/>
      <c r="EW342" s="30"/>
      <c r="EX342" s="30"/>
      <c r="EY342" s="30"/>
      <c r="EZ342" s="30"/>
      <c r="FA342" s="30"/>
      <c r="FB342" s="30"/>
      <c r="FC342" s="30"/>
      <c r="FD342" s="30"/>
      <c r="FE342" s="30"/>
      <c r="FF342" s="30"/>
      <c r="FG342" s="30"/>
      <c r="FH342" s="30"/>
      <c r="FI342" s="30"/>
      <c r="FJ342" s="30"/>
      <c r="FK342" s="30"/>
      <c r="FL342" s="30"/>
      <c r="FM342" s="30"/>
      <c r="FN342" s="30"/>
      <c r="FO342" s="30"/>
      <c r="FP342" s="30"/>
      <c r="FQ342" s="30"/>
      <c r="FR342" s="30"/>
      <c r="FS342" s="30"/>
      <c r="FT342" s="30"/>
      <c r="FU342" s="30"/>
      <c r="FV342" s="30"/>
      <c r="FW342" s="30"/>
      <c r="FX342" s="30"/>
      <c r="FY342" s="30"/>
      <c r="FZ342" s="30"/>
      <c r="GA342" s="30"/>
      <c r="GB342" s="30"/>
      <c r="GC342" s="30"/>
      <c r="GD342" s="30"/>
      <c r="GE342" s="30"/>
      <c r="GF342" s="30"/>
      <c r="GG342" s="30"/>
      <c r="GH342" s="30"/>
      <c r="GI342" s="30"/>
      <c r="GJ342" s="30"/>
      <c r="GK342" s="30"/>
      <c r="GL342" s="30"/>
      <c r="GM342" s="30"/>
      <c r="GN342" s="30"/>
      <c r="GO342" s="30"/>
      <c r="GP342" s="30"/>
      <c r="GQ342" s="30"/>
      <c r="GR342" s="30"/>
      <c r="GS342" s="30"/>
      <c r="GT342" s="30"/>
      <c r="GU342" s="30"/>
      <c r="GV342" s="30"/>
      <c r="GW342" s="30"/>
      <c r="GX342" s="30"/>
      <c r="GY342" s="30"/>
      <c r="GZ342" s="30"/>
      <c r="HA342" s="30"/>
      <c r="HB342" s="30"/>
      <c r="HC342" s="30"/>
      <c r="HD342" s="30"/>
      <c r="HE342" s="30"/>
      <c r="HF342" s="30"/>
      <c r="HG342" s="30"/>
      <c r="HH342" s="30"/>
      <c r="HI342" s="30"/>
      <c r="HJ342" s="30"/>
      <c r="HK342" s="30"/>
      <c r="HL342" s="30"/>
      <c r="HM342" s="30"/>
      <c r="HN342" s="30"/>
      <c r="HO342" s="30"/>
      <c r="HP342" s="30"/>
      <c r="HQ342" s="30"/>
      <c r="HR342" s="30"/>
      <c r="HS342" s="30"/>
      <c r="HT342" s="30"/>
      <c r="HU342" s="30"/>
      <c r="HV342" s="30"/>
      <c r="HW342" s="30"/>
      <c r="HX342" s="30"/>
      <c r="HY342" s="30"/>
      <c r="HZ342" s="30"/>
      <c r="IA342" s="30"/>
      <c r="IB342" s="30"/>
      <c r="IC342" s="30"/>
      <c r="ID342" s="30"/>
      <c r="IE342" s="30"/>
      <c r="IF342" s="30"/>
      <c r="IG342" s="30"/>
    </row>
    <row r="343" spans="1:241" s="36" customFormat="1" ht="25.5" x14ac:dyDescent="0.25">
      <c r="A343" s="23" t="s">
        <v>403</v>
      </c>
      <c r="B343" s="23" t="s">
        <v>540</v>
      </c>
      <c r="C343" s="32"/>
      <c r="D343" s="32"/>
      <c r="E343" s="34">
        <f>E344</f>
        <v>155600675</v>
      </c>
      <c r="F343" s="35">
        <f>F344</f>
        <v>126172713</v>
      </c>
      <c r="G343" s="35">
        <f>G344</f>
        <v>268379495</v>
      </c>
      <c r="H343" s="35"/>
      <c r="I343" s="35"/>
      <c r="J343" s="35"/>
      <c r="K343" s="35"/>
      <c r="L343" s="35"/>
      <c r="M343" s="33"/>
      <c r="N343" s="34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  <c r="CC343" s="30"/>
      <c r="CD343" s="30"/>
      <c r="CE343" s="30"/>
      <c r="CF343" s="30"/>
      <c r="CG343" s="30"/>
      <c r="CH343" s="30"/>
      <c r="CI343" s="30"/>
      <c r="CJ343" s="30"/>
      <c r="CK343" s="30"/>
      <c r="CL343" s="30"/>
      <c r="CM343" s="30"/>
      <c r="CN343" s="30"/>
      <c r="CO343" s="30"/>
      <c r="CP343" s="30"/>
      <c r="CQ343" s="30"/>
      <c r="CR343" s="30"/>
      <c r="CS343" s="30"/>
      <c r="CT343" s="30"/>
      <c r="CU343" s="30"/>
      <c r="CV343" s="30"/>
      <c r="CW343" s="30"/>
      <c r="CX343" s="30"/>
      <c r="CY343" s="30"/>
      <c r="CZ343" s="30"/>
      <c r="DA343" s="30"/>
      <c r="DB343" s="30"/>
      <c r="DC343" s="30"/>
      <c r="DD343" s="30"/>
      <c r="DE343" s="30"/>
      <c r="DF343" s="30"/>
      <c r="DG343" s="30"/>
      <c r="DH343" s="30"/>
      <c r="DI343" s="30"/>
      <c r="DJ343" s="30"/>
      <c r="DK343" s="30"/>
      <c r="DL343" s="30"/>
      <c r="DM343" s="30"/>
      <c r="DN343" s="30"/>
      <c r="DO343" s="30"/>
      <c r="DP343" s="30"/>
      <c r="DQ343" s="30"/>
      <c r="DR343" s="30"/>
      <c r="DS343" s="30"/>
      <c r="DT343" s="30"/>
      <c r="DU343" s="30"/>
      <c r="DV343" s="30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  <c r="EL343" s="30"/>
      <c r="EM343" s="30"/>
      <c r="EN343" s="30"/>
      <c r="EO343" s="30"/>
      <c r="EP343" s="30"/>
      <c r="EQ343" s="30"/>
      <c r="ER343" s="30"/>
      <c r="ES343" s="30"/>
      <c r="ET343" s="30"/>
      <c r="EU343" s="30"/>
      <c r="EV343" s="30"/>
      <c r="EW343" s="30"/>
      <c r="EX343" s="30"/>
      <c r="EY343" s="30"/>
      <c r="EZ343" s="30"/>
      <c r="FA343" s="30"/>
      <c r="FB343" s="30"/>
      <c r="FC343" s="30"/>
      <c r="FD343" s="30"/>
      <c r="FE343" s="30"/>
      <c r="FF343" s="30"/>
      <c r="FG343" s="30"/>
      <c r="FH343" s="30"/>
      <c r="FI343" s="30"/>
      <c r="FJ343" s="30"/>
      <c r="FK343" s="30"/>
      <c r="FL343" s="30"/>
      <c r="FM343" s="30"/>
      <c r="FN343" s="30"/>
      <c r="FO343" s="30"/>
      <c r="FP343" s="30"/>
      <c r="FQ343" s="30"/>
      <c r="FR343" s="30"/>
      <c r="FS343" s="30"/>
      <c r="FT343" s="30"/>
      <c r="FU343" s="30"/>
      <c r="FV343" s="30"/>
      <c r="FW343" s="30"/>
      <c r="FX343" s="30"/>
      <c r="FY343" s="30"/>
      <c r="FZ343" s="30"/>
      <c r="GA343" s="30"/>
      <c r="GB343" s="30"/>
      <c r="GC343" s="30"/>
      <c r="GD343" s="30"/>
      <c r="GE343" s="30"/>
      <c r="GF343" s="30"/>
      <c r="GG343" s="30"/>
      <c r="GH343" s="30"/>
      <c r="GI343" s="30"/>
      <c r="GJ343" s="30"/>
      <c r="GK343" s="30"/>
      <c r="GL343" s="30"/>
      <c r="GM343" s="30"/>
      <c r="GN343" s="30"/>
      <c r="GO343" s="30"/>
      <c r="GP343" s="30"/>
      <c r="GQ343" s="30"/>
      <c r="GR343" s="30"/>
      <c r="GS343" s="30"/>
      <c r="GT343" s="30"/>
      <c r="GU343" s="30"/>
      <c r="GV343" s="30"/>
      <c r="GW343" s="30"/>
      <c r="GX343" s="30"/>
      <c r="GY343" s="30"/>
      <c r="GZ343" s="30"/>
      <c r="HA343" s="30"/>
      <c r="HB343" s="30"/>
      <c r="HC343" s="30"/>
      <c r="HD343" s="30"/>
      <c r="HE343" s="30"/>
      <c r="HF343" s="30"/>
      <c r="HG343" s="30"/>
      <c r="HH343" s="30"/>
      <c r="HI343" s="30"/>
      <c r="HJ343" s="30"/>
      <c r="HK343" s="30"/>
      <c r="HL343" s="30"/>
      <c r="HM343" s="30"/>
      <c r="HN343" s="30"/>
      <c r="HO343" s="30"/>
      <c r="HP343" s="30"/>
      <c r="HQ343" s="30"/>
      <c r="HR343" s="30"/>
      <c r="HS343" s="30"/>
      <c r="HT343" s="30"/>
      <c r="HU343" s="30"/>
      <c r="HV343" s="30"/>
      <c r="HW343" s="30"/>
      <c r="HX343" s="30"/>
      <c r="HY343" s="30"/>
      <c r="HZ343" s="30"/>
      <c r="IA343" s="30"/>
      <c r="IB343" s="30"/>
      <c r="IC343" s="30"/>
      <c r="ID343" s="30"/>
      <c r="IE343" s="30"/>
      <c r="IF343" s="30"/>
      <c r="IG343" s="30"/>
    </row>
    <row r="344" spans="1:241" s="36" customFormat="1" ht="25.5" x14ac:dyDescent="0.25">
      <c r="A344" s="32" t="s">
        <v>403</v>
      </c>
      <c r="B344" s="32" t="s">
        <v>540</v>
      </c>
      <c r="C344" s="32"/>
      <c r="D344" s="32"/>
      <c r="E344" s="34">
        <f>93360725+62239950</f>
        <v>155600675</v>
      </c>
      <c r="F344" s="35">
        <f>51947213+74225500</f>
        <v>126172713</v>
      </c>
      <c r="G344" s="35">
        <v>268379495</v>
      </c>
      <c r="H344" s="35"/>
      <c r="I344" s="35"/>
      <c r="J344" s="35"/>
      <c r="K344" s="35"/>
      <c r="L344" s="35"/>
      <c r="M344" s="33"/>
      <c r="N344" s="34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  <c r="CC344" s="30"/>
      <c r="CD344" s="30"/>
      <c r="CE344" s="30"/>
      <c r="CF344" s="30"/>
      <c r="CG344" s="30"/>
      <c r="CH344" s="30"/>
      <c r="CI344" s="30"/>
      <c r="CJ344" s="30"/>
      <c r="CK344" s="30"/>
      <c r="CL344" s="30"/>
      <c r="CM344" s="30"/>
      <c r="CN344" s="30"/>
      <c r="CO344" s="30"/>
      <c r="CP344" s="30"/>
      <c r="CQ344" s="30"/>
      <c r="CR344" s="30"/>
      <c r="CS344" s="30"/>
      <c r="CT344" s="30"/>
      <c r="CU344" s="30"/>
      <c r="CV344" s="30"/>
      <c r="CW344" s="30"/>
      <c r="CX344" s="30"/>
      <c r="CY344" s="30"/>
      <c r="CZ344" s="30"/>
      <c r="DA344" s="30"/>
      <c r="DB344" s="30"/>
      <c r="DC344" s="30"/>
      <c r="DD344" s="30"/>
      <c r="DE344" s="30"/>
      <c r="DF344" s="30"/>
      <c r="DG344" s="30"/>
      <c r="DH344" s="30"/>
      <c r="DI344" s="30"/>
      <c r="DJ344" s="30"/>
      <c r="DK344" s="30"/>
      <c r="DL344" s="30"/>
      <c r="DM344" s="30"/>
      <c r="DN344" s="30"/>
      <c r="DO344" s="30"/>
      <c r="DP344" s="30"/>
      <c r="DQ344" s="30"/>
      <c r="DR344" s="30"/>
      <c r="DS344" s="30"/>
      <c r="DT344" s="30"/>
      <c r="DU344" s="30"/>
      <c r="DV344" s="30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  <c r="EL344" s="30"/>
      <c r="EM344" s="30"/>
      <c r="EN344" s="30"/>
      <c r="EO344" s="30"/>
      <c r="EP344" s="30"/>
      <c r="EQ344" s="30"/>
      <c r="ER344" s="30"/>
      <c r="ES344" s="30"/>
      <c r="ET344" s="30"/>
      <c r="EU344" s="30"/>
      <c r="EV344" s="30"/>
      <c r="EW344" s="30"/>
      <c r="EX344" s="30"/>
      <c r="EY344" s="30"/>
      <c r="EZ344" s="30"/>
      <c r="FA344" s="30"/>
      <c r="FB344" s="30"/>
      <c r="FC344" s="30"/>
      <c r="FD344" s="30"/>
      <c r="FE344" s="30"/>
      <c r="FF344" s="30"/>
      <c r="FG344" s="30"/>
      <c r="FH344" s="30"/>
      <c r="FI344" s="30"/>
      <c r="FJ344" s="30"/>
      <c r="FK344" s="30"/>
      <c r="FL344" s="30"/>
      <c r="FM344" s="30"/>
      <c r="FN344" s="30"/>
      <c r="FO344" s="30"/>
      <c r="FP344" s="30"/>
      <c r="FQ344" s="30"/>
      <c r="FR344" s="30"/>
      <c r="FS344" s="30"/>
      <c r="FT344" s="30"/>
      <c r="FU344" s="30"/>
      <c r="FV344" s="30"/>
      <c r="FW344" s="30"/>
      <c r="FX344" s="30"/>
      <c r="FY344" s="30"/>
      <c r="FZ344" s="30"/>
      <c r="GA344" s="30"/>
      <c r="GB344" s="30"/>
      <c r="GC344" s="30"/>
      <c r="GD344" s="30"/>
      <c r="GE344" s="30"/>
      <c r="GF344" s="30"/>
      <c r="GG344" s="30"/>
      <c r="GH344" s="30"/>
      <c r="GI344" s="30"/>
      <c r="GJ344" s="30"/>
      <c r="GK344" s="30"/>
      <c r="GL344" s="30"/>
      <c r="GM344" s="30"/>
      <c r="GN344" s="30"/>
      <c r="GO344" s="30"/>
      <c r="GP344" s="30"/>
      <c r="GQ344" s="30"/>
      <c r="GR344" s="30"/>
      <c r="GS344" s="30"/>
      <c r="GT344" s="30"/>
      <c r="GU344" s="30"/>
      <c r="GV344" s="30"/>
      <c r="GW344" s="30"/>
      <c r="GX344" s="30"/>
      <c r="GY344" s="30"/>
      <c r="GZ344" s="30"/>
      <c r="HA344" s="30"/>
      <c r="HB344" s="30"/>
      <c r="HC344" s="30"/>
      <c r="HD344" s="30"/>
      <c r="HE344" s="30"/>
      <c r="HF344" s="30"/>
      <c r="HG344" s="30"/>
      <c r="HH344" s="30"/>
      <c r="HI344" s="30"/>
      <c r="HJ344" s="30"/>
      <c r="HK344" s="30"/>
      <c r="HL344" s="30"/>
      <c r="HM344" s="30"/>
      <c r="HN344" s="30"/>
      <c r="HO344" s="30"/>
      <c r="HP344" s="30"/>
      <c r="HQ344" s="30"/>
      <c r="HR344" s="30"/>
      <c r="HS344" s="30"/>
      <c r="HT344" s="30"/>
      <c r="HU344" s="30"/>
      <c r="HV344" s="30"/>
      <c r="HW344" s="30"/>
      <c r="HX344" s="30"/>
      <c r="HY344" s="30"/>
      <c r="HZ344" s="30"/>
      <c r="IA344" s="30"/>
      <c r="IB344" s="30"/>
      <c r="IC344" s="30"/>
      <c r="ID344" s="30"/>
      <c r="IE344" s="30"/>
      <c r="IF344" s="30"/>
      <c r="IG344" s="30"/>
    </row>
    <row r="345" spans="1:241" s="30" customFormat="1" ht="26.25" customHeight="1" x14ac:dyDescent="0.25">
      <c r="A345" s="23" t="s">
        <v>541</v>
      </c>
      <c r="B345" s="23" t="s">
        <v>542</v>
      </c>
      <c r="C345" s="23"/>
      <c r="D345" s="23"/>
      <c r="E345" s="25">
        <f t="shared" ref="E345:G346" si="100">E346</f>
        <v>140110376</v>
      </c>
      <c r="F345" s="26">
        <f t="shared" si="100"/>
        <v>10275006</v>
      </c>
      <c r="G345" s="26">
        <f t="shared" si="100"/>
        <v>175914441</v>
      </c>
      <c r="H345" s="26"/>
      <c r="I345" s="26"/>
      <c r="J345" s="26"/>
      <c r="K345" s="26"/>
      <c r="L345" s="26"/>
      <c r="M345" s="24"/>
      <c r="N345" s="34"/>
    </row>
    <row r="346" spans="1:241" s="36" customFormat="1" ht="25.5" x14ac:dyDescent="0.25">
      <c r="A346" s="32" t="s">
        <v>543</v>
      </c>
      <c r="B346" s="32" t="s">
        <v>542</v>
      </c>
      <c r="C346" s="32"/>
      <c r="D346" s="32"/>
      <c r="E346" s="34">
        <f t="shared" si="100"/>
        <v>140110376</v>
      </c>
      <c r="F346" s="35">
        <f t="shared" si="100"/>
        <v>10275006</v>
      </c>
      <c r="G346" s="35">
        <f t="shared" si="100"/>
        <v>175914441</v>
      </c>
      <c r="H346" s="35"/>
      <c r="I346" s="35"/>
      <c r="J346" s="35"/>
      <c r="K346" s="35"/>
      <c r="L346" s="35"/>
      <c r="M346" s="33"/>
      <c r="N346" s="34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  <c r="CC346" s="30"/>
      <c r="CD346" s="30"/>
      <c r="CE346" s="30"/>
      <c r="CF346" s="30"/>
      <c r="CG346" s="30"/>
      <c r="CH346" s="30"/>
      <c r="CI346" s="30"/>
      <c r="CJ346" s="30"/>
      <c r="CK346" s="30"/>
      <c r="CL346" s="30"/>
      <c r="CM346" s="30"/>
      <c r="CN346" s="30"/>
      <c r="CO346" s="30"/>
      <c r="CP346" s="30"/>
      <c r="CQ346" s="30"/>
      <c r="CR346" s="30"/>
      <c r="CS346" s="30"/>
      <c r="CT346" s="30"/>
      <c r="CU346" s="30"/>
      <c r="CV346" s="30"/>
      <c r="CW346" s="30"/>
      <c r="CX346" s="30"/>
      <c r="CY346" s="30"/>
      <c r="CZ346" s="30"/>
      <c r="DA346" s="30"/>
      <c r="DB346" s="30"/>
      <c r="DC346" s="30"/>
      <c r="DD346" s="30"/>
      <c r="DE346" s="30"/>
      <c r="DF346" s="30"/>
      <c r="DG346" s="30"/>
      <c r="DH346" s="30"/>
      <c r="DI346" s="30"/>
      <c r="DJ346" s="30"/>
      <c r="DK346" s="30"/>
      <c r="DL346" s="30"/>
      <c r="DM346" s="30"/>
      <c r="DN346" s="30"/>
      <c r="DO346" s="30"/>
      <c r="DP346" s="30"/>
      <c r="DQ346" s="30"/>
      <c r="DR346" s="30"/>
      <c r="DS346" s="30"/>
      <c r="DT346" s="30"/>
      <c r="DU346" s="30"/>
      <c r="DV346" s="30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  <c r="EL346" s="30"/>
      <c r="EM346" s="30"/>
      <c r="EN346" s="30"/>
      <c r="EO346" s="30"/>
      <c r="EP346" s="30"/>
      <c r="EQ346" s="30"/>
      <c r="ER346" s="30"/>
      <c r="ES346" s="30"/>
      <c r="ET346" s="30"/>
      <c r="EU346" s="30"/>
      <c r="EV346" s="30"/>
      <c r="EW346" s="30"/>
      <c r="EX346" s="30"/>
      <c r="EY346" s="30"/>
      <c r="EZ346" s="30"/>
      <c r="FA346" s="30"/>
      <c r="FB346" s="30"/>
      <c r="FC346" s="30"/>
      <c r="FD346" s="30"/>
      <c r="FE346" s="30"/>
      <c r="FF346" s="30"/>
      <c r="FG346" s="30"/>
      <c r="FH346" s="30"/>
      <c r="FI346" s="30"/>
      <c r="FJ346" s="30"/>
      <c r="FK346" s="30"/>
      <c r="FL346" s="30"/>
      <c r="FM346" s="30"/>
      <c r="FN346" s="30"/>
      <c r="FO346" s="30"/>
      <c r="FP346" s="30"/>
      <c r="FQ346" s="30"/>
      <c r="FR346" s="30"/>
      <c r="FS346" s="30"/>
      <c r="FT346" s="30"/>
      <c r="FU346" s="30"/>
      <c r="FV346" s="30"/>
      <c r="FW346" s="30"/>
      <c r="FX346" s="30"/>
      <c r="FY346" s="30"/>
      <c r="FZ346" s="30"/>
      <c r="GA346" s="30"/>
      <c r="GB346" s="30"/>
      <c r="GC346" s="30"/>
      <c r="GD346" s="30"/>
      <c r="GE346" s="30"/>
      <c r="GF346" s="30"/>
      <c r="GG346" s="30"/>
      <c r="GH346" s="30"/>
      <c r="GI346" s="30"/>
      <c r="GJ346" s="30"/>
      <c r="GK346" s="30"/>
      <c r="GL346" s="30"/>
      <c r="GM346" s="30"/>
      <c r="GN346" s="30"/>
      <c r="GO346" s="30"/>
      <c r="GP346" s="30"/>
      <c r="GQ346" s="30"/>
      <c r="GR346" s="30"/>
      <c r="GS346" s="30"/>
      <c r="GT346" s="30"/>
      <c r="GU346" s="30"/>
      <c r="GV346" s="30"/>
      <c r="GW346" s="30"/>
      <c r="GX346" s="30"/>
      <c r="GY346" s="30"/>
      <c r="GZ346" s="30"/>
      <c r="HA346" s="30"/>
      <c r="HB346" s="30"/>
      <c r="HC346" s="30"/>
      <c r="HD346" s="30"/>
      <c r="HE346" s="30"/>
      <c r="HF346" s="30"/>
      <c r="HG346" s="30"/>
      <c r="HH346" s="30"/>
      <c r="HI346" s="30"/>
      <c r="HJ346" s="30"/>
      <c r="HK346" s="30"/>
      <c r="HL346" s="30"/>
      <c r="HM346" s="30"/>
      <c r="HN346" s="30"/>
      <c r="HO346" s="30"/>
      <c r="HP346" s="30"/>
      <c r="HQ346" s="30"/>
      <c r="HR346" s="30"/>
      <c r="HS346" s="30"/>
      <c r="HT346" s="30"/>
      <c r="HU346" s="30"/>
      <c r="HV346" s="30"/>
      <c r="HW346" s="30"/>
      <c r="HX346" s="30"/>
      <c r="HY346" s="30"/>
      <c r="HZ346" s="30"/>
      <c r="IA346" s="30"/>
      <c r="IB346" s="30"/>
      <c r="IC346" s="30"/>
      <c r="ID346" s="30"/>
      <c r="IE346" s="30"/>
      <c r="IF346" s="30"/>
      <c r="IG346" s="30"/>
    </row>
    <row r="347" spans="1:241" s="36" customFormat="1" ht="25.5" x14ac:dyDescent="0.25">
      <c r="A347" s="32" t="s">
        <v>544</v>
      </c>
      <c r="B347" s="32" t="s">
        <v>542</v>
      </c>
      <c r="C347" s="32" t="s">
        <v>37</v>
      </c>
      <c r="D347" s="46" t="s">
        <v>38</v>
      </c>
      <c r="E347" s="34">
        <v>140110376</v>
      </c>
      <c r="F347" s="35">
        <v>10275006</v>
      </c>
      <c r="G347" s="35">
        <v>175914441</v>
      </c>
      <c r="H347" s="35"/>
      <c r="I347" s="35"/>
      <c r="J347" s="35"/>
      <c r="K347" s="35"/>
      <c r="L347" s="35"/>
      <c r="M347" s="33" t="s">
        <v>463</v>
      </c>
      <c r="N347" s="34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30"/>
      <c r="CE347" s="30"/>
      <c r="CF347" s="30"/>
      <c r="CG347" s="30"/>
      <c r="CH347" s="30"/>
      <c r="CI347" s="30"/>
      <c r="CJ347" s="30"/>
      <c r="CK347" s="30"/>
      <c r="CL347" s="30"/>
      <c r="CM347" s="30"/>
      <c r="CN347" s="30"/>
      <c r="CO347" s="30"/>
      <c r="CP347" s="30"/>
      <c r="CQ347" s="30"/>
      <c r="CR347" s="30"/>
      <c r="CS347" s="30"/>
      <c r="CT347" s="30"/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  <c r="DF347" s="30"/>
      <c r="DG347" s="30"/>
      <c r="DH347" s="30"/>
      <c r="DI347" s="30"/>
      <c r="DJ347" s="30"/>
      <c r="DK347" s="30"/>
      <c r="DL347" s="30"/>
      <c r="DM347" s="30"/>
      <c r="DN347" s="30"/>
      <c r="DO347" s="30"/>
      <c r="DP347" s="30"/>
      <c r="DQ347" s="30"/>
      <c r="DR347" s="30"/>
      <c r="DS347" s="30"/>
      <c r="DT347" s="30"/>
      <c r="DU347" s="30"/>
      <c r="DV347" s="30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  <c r="EL347" s="30"/>
      <c r="EM347" s="30"/>
      <c r="EN347" s="30"/>
      <c r="EO347" s="30"/>
      <c r="EP347" s="30"/>
      <c r="EQ347" s="30"/>
      <c r="ER347" s="30"/>
      <c r="ES347" s="30"/>
      <c r="ET347" s="30"/>
      <c r="EU347" s="30"/>
      <c r="EV347" s="30"/>
      <c r="EW347" s="30"/>
      <c r="EX347" s="30"/>
      <c r="EY347" s="30"/>
      <c r="EZ347" s="30"/>
      <c r="FA347" s="30"/>
      <c r="FB347" s="30"/>
      <c r="FC347" s="30"/>
      <c r="FD347" s="30"/>
      <c r="FE347" s="30"/>
      <c r="FF347" s="30"/>
      <c r="FG347" s="30"/>
      <c r="FH347" s="30"/>
      <c r="FI347" s="30"/>
      <c r="FJ347" s="30"/>
      <c r="FK347" s="30"/>
      <c r="FL347" s="30"/>
      <c r="FM347" s="30"/>
      <c r="FN347" s="30"/>
      <c r="FO347" s="30"/>
      <c r="FP347" s="30"/>
      <c r="FQ347" s="30"/>
      <c r="FR347" s="30"/>
      <c r="FS347" s="30"/>
      <c r="FT347" s="30"/>
      <c r="FU347" s="30"/>
      <c r="FV347" s="30"/>
      <c r="FW347" s="30"/>
      <c r="FX347" s="30"/>
      <c r="FY347" s="30"/>
      <c r="FZ347" s="30"/>
      <c r="GA347" s="30"/>
      <c r="GB347" s="30"/>
      <c r="GC347" s="30"/>
      <c r="GD347" s="30"/>
      <c r="GE347" s="30"/>
      <c r="GF347" s="30"/>
      <c r="GG347" s="30"/>
      <c r="GH347" s="30"/>
      <c r="GI347" s="30"/>
      <c r="GJ347" s="30"/>
      <c r="GK347" s="30"/>
      <c r="GL347" s="30"/>
      <c r="GM347" s="30"/>
      <c r="GN347" s="30"/>
      <c r="GO347" s="30"/>
      <c r="GP347" s="30"/>
      <c r="GQ347" s="30"/>
      <c r="GR347" s="30"/>
      <c r="GS347" s="30"/>
      <c r="GT347" s="30"/>
      <c r="GU347" s="30"/>
      <c r="GV347" s="30"/>
      <c r="GW347" s="30"/>
      <c r="GX347" s="30"/>
      <c r="GY347" s="30"/>
      <c r="GZ347" s="30"/>
      <c r="HA347" s="30"/>
      <c r="HB347" s="30"/>
      <c r="HC347" s="30"/>
      <c r="HD347" s="30"/>
      <c r="HE347" s="30"/>
      <c r="HF347" s="30"/>
      <c r="HG347" s="30"/>
      <c r="HH347" s="30"/>
      <c r="HI347" s="30"/>
      <c r="HJ347" s="30"/>
      <c r="HK347" s="30"/>
      <c r="HL347" s="30"/>
      <c r="HM347" s="30"/>
      <c r="HN347" s="30"/>
      <c r="HO347" s="30"/>
      <c r="HP347" s="30"/>
      <c r="HQ347" s="30"/>
      <c r="HR347" s="30"/>
      <c r="HS347" s="30"/>
      <c r="HT347" s="30"/>
      <c r="HU347" s="30"/>
      <c r="HV347" s="30"/>
      <c r="HW347" s="30"/>
      <c r="HX347" s="30"/>
      <c r="HY347" s="30"/>
      <c r="HZ347" s="30"/>
      <c r="IA347" s="30"/>
      <c r="IB347" s="30"/>
      <c r="IC347" s="30"/>
      <c r="ID347" s="30"/>
      <c r="IE347" s="30"/>
      <c r="IF347" s="30"/>
      <c r="IG347" s="30"/>
    </row>
    <row r="348" spans="1:241" s="30" customFormat="1" x14ac:dyDescent="0.25">
      <c r="A348" s="23" t="s">
        <v>545</v>
      </c>
      <c r="B348" s="23" t="s">
        <v>546</v>
      </c>
      <c r="C348" s="23"/>
      <c r="D348" s="23"/>
      <c r="E348" s="25"/>
      <c r="F348" s="26">
        <f>F349+F351+F353+F355+F358+F360+F362+F364+F366</f>
        <v>408742612</v>
      </c>
      <c r="G348" s="26">
        <f>G349+G351+G353+G355+G358+G360+G362+G364+G366</f>
        <v>197974920</v>
      </c>
      <c r="H348" s="26"/>
      <c r="I348" s="26"/>
      <c r="J348" s="26"/>
      <c r="K348" s="26"/>
      <c r="L348" s="26"/>
      <c r="M348" s="24"/>
      <c r="N348" s="34"/>
    </row>
    <row r="349" spans="1:241" s="36" customFormat="1" x14ac:dyDescent="0.25">
      <c r="A349" s="32" t="s">
        <v>547</v>
      </c>
      <c r="B349" s="32" t="s">
        <v>548</v>
      </c>
      <c r="C349" s="32"/>
      <c r="D349" s="32"/>
      <c r="E349" s="34"/>
      <c r="F349" s="35">
        <f>F350</f>
        <v>2439592</v>
      </c>
      <c r="G349" s="35">
        <f>G350</f>
        <v>2992042</v>
      </c>
      <c r="H349" s="35"/>
      <c r="I349" s="35"/>
      <c r="J349" s="35"/>
      <c r="K349" s="35"/>
      <c r="L349" s="35"/>
      <c r="M349" s="33"/>
      <c r="N349" s="34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  <c r="CC349" s="30"/>
      <c r="CD349" s="30"/>
      <c r="CE349" s="30"/>
      <c r="CF349" s="30"/>
      <c r="CG349" s="30"/>
      <c r="CH349" s="30"/>
      <c r="CI349" s="30"/>
      <c r="CJ349" s="30"/>
      <c r="CK349" s="30"/>
      <c r="CL349" s="30"/>
      <c r="CM349" s="30"/>
      <c r="CN349" s="30"/>
      <c r="CO349" s="30"/>
      <c r="CP349" s="30"/>
      <c r="CQ349" s="30"/>
      <c r="CR349" s="30"/>
      <c r="CS349" s="30"/>
      <c r="CT349" s="30"/>
      <c r="CU349" s="30"/>
      <c r="CV349" s="30"/>
      <c r="CW349" s="30"/>
      <c r="CX349" s="30"/>
      <c r="CY349" s="30"/>
      <c r="CZ349" s="30"/>
      <c r="DA349" s="30"/>
      <c r="DB349" s="30"/>
      <c r="DC349" s="30"/>
      <c r="DD349" s="30"/>
      <c r="DE349" s="30"/>
      <c r="DF349" s="30"/>
      <c r="DG349" s="30"/>
      <c r="DH349" s="30"/>
      <c r="DI349" s="30"/>
      <c r="DJ349" s="30"/>
      <c r="DK349" s="30"/>
      <c r="DL349" s="30"/>
      <c r="DM349" s="30"/>
      <c r="DN349" s="30"/>
      <c r="DO349" s="30"/>
      <c r="DP349" s="30"/>
      <c r="DQ349" s="30"/>
      <c r="DR349" s="30"/>
      <c r="DS349" s="30"/>
      <c r="DT349" s="30"/>
      <c r="DU349" s="30"/>
      <c r="DV349" s="30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  <c r="EL349" s="30"/>
      <c r="EM349" s="30"/>
      <c r="EN349" s="30"/>
      <c r="EO349" s="30"/>
      <c r="EP349" s="30"/>
      <c r="EQ349" s="30"/>
      <c r="ER349" s="30"/>
      <c r="ES349" s="30"/>
      <c r="ET349" s="30"/>
      <c r="EU349" s="30"/>
      <c r="EV349" s="30"/>
      <c r="EW349" s="30"/>
      <c r="EX349" s="30"/>
      <c r="EY349" s="30"/>
      <c r="EZ349" s="30"/>
      <c r="FA349" s="30"/>
      <c r="FB349" s="30"/>
      <c r="FC349" s="30"/>
      <c r="FD349" s="30"/>
      <c r="FE349" s="30"/>
      <c r="FF349" s="30"/>
      <c r="FG349" s="30"/>
      <c r="FH349" s="30"/>
      <c r="FI349" s="30"/>
      <c r="FJ349" s="30"/>
      <c r="FK349" s="30"/>
      <c r="FL349" s="30"/>
      <c r="FM349" s="30"/>
      <c r="FN349" s="30"/>
      <c r="FO349" s="30"/>
      <c r="FP349" s="30"/>
      <c r="FQ349" s="30"/>
      <c r="FR349" s="30"/>
      <c r="FS349" s="30"/>
      <c r="FT349" s="30"/>
      <c r="FU349" s="30"/>
      <c r="FV349" s="30"/>
      <c r="FW349" s="30"/>
      <c r="FX349" s="30"/>
      <c r="FY349" s="30"/>
      <c r="FZ349" s="30"/>
      <c r="GA349" s="30"/>
      <c r="GB349" s="30"/>
      <c r="GC349" s="30"/>
      <c r="GD349" s="30"/>
      <c r="GE349" s="30"/>
      <c r="GF349" s="30"/>
      <c r="GG349" s="30"/>
      <c r="GH349" s="30"/>
      <c r="GI349" s="30"/>
      <c r="GJ349" s="30"/>
      <c r="GK349" s="30"/>
      <c r="GL349" s="30"/>
      <c r="GM349" s="30"/>
      <c r="GN349" s="30"/>
      <c r="GO349" s="30"/>
      <c r="GP349" s="30"/>
      <c r="GQ349" s="30"/>
      <c r="GR349" s="30"/>
      <c r="GS349" s="30"/>
      <c r="GT349" s="30"/>
      <c r="GU349" s="30"/>
      <c r="GV349" s="30"/>
      <c r="GW349" s="30"/>
      <c r="GX349" s="30"/>
      <c r="GY349" s="30"/>
      <c r="GZ349" s="30"/>
      <c r="HA349" s="30"/>
      <c r="HB349" s="30"/>
      <c r="HC349" s="30"/>
      <c r="HD349" s="30"/>
      <c r="HE349" s="30"/>
      <c r="HF349" s="30"/>
      <c r="HG349" s="30"/>
      <c r="HH349" s="30"/>
      <c r="HI349" s="30"/>
      <c r="HJ349" s="30"/>
      <c r="HK349" s="30"/>
      <c r="HL349" s="30"/>
      <c r="HM349" s="30"/>
      <c r="HN349" s="30"/>
      <c r="HO349" s="30"/>
      <c r="HP349" s="30"/>
      <c r="HQ349" s="30"/>
      <c r="HR349" s="30"/>
      <c r="HS349" s="30"/>
      <c r="HT349" s="30"/>
      <c r="HU349" s="30"/>
      <c r="HV349" s="30"/>
      <c r="HW349" s="30"/>
      <c r="HX349" s="30"/>
      <c r="HY349" s="30"/>
      <c r="HZ349" s="30"/>
      <c r="IA349" s="30"/>
      <c r="IB349" s="30"/>
      <c r="IC349" s="30"/>
      <c r="ID349" s="30"/>
      <c r="IE349" s="30"/>
      <c r="IF349" s="30"/>
      <c r="IG349" s="30"/>
    </row>
    <row r="350" spans="1:241" s="36" customFormat="1" x14ac:dyDescent="0.25">
      <c r="A350" s="32" t="s">
        <v>549</v>
      </c>
      <c r="B350" s="32" t="s">
        <v>548</v>
      </c>
      <c r="C350" s="32" t="s">
        <v>37</v>
      </c>
      <c r="D350" s="46" t="s">
        <v>38</v>
      </c>
      <c r="E350" s="34"/>
      <c r="F350" s="35">
        <v>2439592</v>
      </c>
      <c r="G350" s="35">
        <v>2992042</v>
      </c>
      <c r="H350" s="35"/>
      <c r="I350" s="35"/>
      <c r="J350" s="35"/>
      <c r="K350" s="35"/>
      <c r="L350" s="35"/>
      <c r="M350" s="33" t="s">
        <v>463</v>
      </c>
      <c r="N350" s="34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  <c r="CC350" s="30"/>
      <c r="CD350" s="30"/>
      <c r="CE350" s="30"/>
      <c r="CF350" s="30"/>
      <c r="CG350" s="30"/>
      <c r="CH350" s="30"/>
      <c r="CI350" s="30"/>
      <c r="CJ350" s="30"/>
      <c r="CK350" s="30"/>
      <c r="CL350" s="30"/>
      <c r="CM350" s="30"/>
      <c r="CN350" s="30"/>
      <c r="CO350" s="30"/>
      <c r="CP350" s="30"/>
      <c r="CQ350" s="30"/>
      <c r="CR350" s="30"/>
      <c r="CS350" s="30"/>
      <c r="CT350" s="30"/>
      <c r="CU350" s="30"/>
      <c r="CV350" s="30"/>
      <c r="CW350" s="30"/>
      <c r="CX350" s="30"/>
      <c r="CY350" s="30"/>
      <c r="CZ350" s="30"/>
      <c r="DA350" s="30"/>
      <c r="DB350" s="30"/>
      <c r="DC350" s="30"/>
      <c r="DD350" s="30"/>
      <c r="DE350" s="30"/>
      <c r="DF350" s="30"/>
      <c r="DG350" s="30"/>
      <c r="DH350" s="30"/>
      <c r="DI350" s="30"/>
      <c r="DJ350" s="30"/>
      <c r="DK350" s="30"/>
      <c r="DL350" s="30"/>
      <c r="DM350" s="30"/>
      <c r="DN350" s="30"/>
      <c r="DO350" s="30"/>
      <c r="DP350" s="30"/>
      <c r="DQ350" s="30"/>
      <c r="DR350" s="30"/>
      <c r="DS350" s="30"/>
      <c r="DT350" s="30"/>
      <c r="DU350" s="30"/>
      <c r="DV350" s="30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  <c r="EL350" s="30"/>
      <c r="EM350" s="30"/>
      <c r="EN350" s="30"/>
      <c r="EO350" s="30"/>
      <c r="EP350" s="30"/>
      <c r="EQ350" s="30"/>
      <c r="ER350" s="30"/>
      <c r="ES350" s="30"/>
      <c r="ET350" s="30"/>
      <c r="EU350" s="30"/>
      <c r="EV350" s="30"/>
      <c r="EW350" s="30"/>
      <c r="EX350" s="30"/>
      <c r="EY350" s="30"/>
      <c r="EZ350" s="30"/>
      <c r="FA350" s="30"/>
      <c r="FB350" s="30"/>
      <c r="FC350" s="30"/>
      <c r="FD350" s="30"/>
      <c r="FE350" s="30"/>
      <c r="FF350" s="30"/>
      <c r="FG350" s="30"/>
      <c r="FH350" s="30"/>
      <c r="FI350" s="30"/>
      <c r="FJ350" s="30"/>
      <c r="FK350" s="30"/>
      <c r="FL350" s="30"/>
      <c r="FM350" s="30"/>
      <c r="FN350" s="30"/>
      <c r="FO350" s="30"/>
      <c r="FP350" s="30"/>
      <c r="FQ350" s="30"/>
      <c r="FR350" s="30"/>
      <c r="FS350" s="30"/>
      <c r="FT350" s="30"/>
      <c r="FU350" s="30"/>
      <c r="FV350" s="30"/>
      <c r="FW350" s="30"/>
      <c r="FX350" s="30"/>
      <c r="FY350" s="30"/>
      <c r="FZ350" s="30"/>
      <c r="GA350" s="30"/>
      <c r="GB350" s="30"/>
      <c r="GC350" s="30"/>
      <c r="GD350" s="30"/>
      <c r="GE350" s="30"/>
      <c r="GF350" s="30"/>
      <c r="GG350" s="30"/>
      <c r="GH350" s="30"/>
      <c r="GI350" s="30"/>
      <c r="GJ350" s="30"/>
      <c r="GK350" s="30"/>
      <c r="GL350" s="30"/>
      <c r="GM350" s="30"/>
      <c r="GN350" s="30"/>
      <c r="GO350" s="30"/>
      <c r="GP350" s="30"/>
      <c r="GQ350" s="30"/>
      <c r="GR350" s="30"/>
      <c r="GS350" s="30"/>
      <c r="GT350" s="30"/>
      <c r="GU350" s="30"/>
      <c r="GV350" s="30"/>
      <c r="GW350" s="30"/>
      <c r="GX350" s="30"/>
      <c r="GY350" s="30"/>
      <c r="GZ350" s="30"/>
      <c r="HA350" s="30"/>
      <c r="HB350" s="30"/>
      <c r="HC350" s="30"/>
      <c r="HD350" s="30"/>
      <c r="HE350" s="30"/>
      <c r="HF350" s="30"/>
      <c r="HG350" s="30"/>
      <c r="HH350" s="30"/>
      <c r="HI350" s="30"/>
      <c r="HJ350" s="30"/>
      <c r="HK350" s="30"/>
      <c r="HL350" s="30"/>
      <c r="HM350" s="30"/>
      <c r="HN350" s="30"/>
      <c r="HO350" s="30"/>
      <c r="HP350" s="30"/>
      <c r="HQ350" s="30"/>
      <c r="HR350" s="30"/>
      <c r="HS350" s="30"/>
      <c r="HT350" s="30"/>
      <c r="HU350" s="30"/>
      <c r="HV350" s="30"/>
      <c r="HW350" s="30"/>
      <c r="HX350" s="30"/>
      <c r="HY350" s="30"/>
      <c r="HZ350" s="30"/>
      <c r="IA350" s="30"/>
      <c r="IB350" s="30"/>
      <c r="IC350" s="30"/>
      <c r="ID350" s="30"/>
      <c r="IE350" s="30"/>
      <c r="IF350" s="30"/>
      <c r="IG350" s="30"/>
    </row>
    <row r="351" spans="1:241" s="36" customFormat="1" x14ac:dyDescent="0.25">
      <c r="A351" s="32" t="s">
        <v>547</v>
      </c>
      <c r="B351" s="32" t="s">
        <v>550</v>
      </c>
      <c r="C351" s="32"/>
      <c r="D351" s="32"/>
      <c r="E351" s="34"/>
      <c r="F351" s="35"/>
      <c r="G351" s="35">
        <f>G352</f>
        <v>43865216</v>
      </c>
      <c r="H351" s="35"/>
      <c r="I351" s="35"/>
      <c r="J351" s="35"/>
      <c r="K351" s="35"/>
      <c r="L351" s="35"/>
      <c r="M351" s="33"/>
      <c r="N351" s="34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  <c r="CC351" s="30"/>
      <c r="CD351" s="30"/>
      <c r="CE351" s="30"/>
      <c r="CF351" s="30"/>
      <c r="CG351" s="30"/>
      <c r="CH351" s="30"/>
      <c r="CI351" s="30"/>
      <c r="CJ351" s="30"/>
      <c r="CK351" s="30"/>
      <c r="CL351" s="30"/>
      <c r="CM351" s="30"/>
      <c r="CN351" s="30"/>
      <c r="CO351" s="30"/>
      <c r="CP351" s="30"/>
      <c r="CQ351" s="30"/>
      <c r="CR351" s="30"/>
      <c r="CS351" s="30"/>
      <c r="CT351" s="30"/>
      <c r="CU351" s="30"/>
      <c r="CV351" s="30"/>
      <c r="CW351" s="30"/>
      <c r="CX351" s="30"/>
      <c r="CY351" s="30"/>
      <c r="CZ351" s="30"/>
      <c r="DA351" s="30"/>
      <c r="DB351" s="30"/>
      <c r="DC351" s="30"/>
      <c r="DD351" s="30"/>
      <c r="DE351" s="30"/>
      <c r="DF351" s="30"/>
      <c r="DG351" s="30"/>
      <c r="DH351" s="30"/>
      <c r="DI351" s="30"/>
      <c r="DJ351" s="30"/>
      <c r="DK351" s="30"/>
      <c r="DL351" s="30"/>
      <c r="DM351" s="30"/>
      <c r="DN351" s="30"/>
      <c r="DO351" s="30"/>
      <c r="DP351" s="30"/>
      <c r="DQ351" s="30"/>
      <c r="DR351" s="30"/>
      <c r="DS351" s="30"/>
      <c r="DT351" s="30"/>
      <c r="DU351" s="30"/>
      <c r="DV351" s="30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  <c r="EL351" s="30"/>
      <c r="EM351" s="30"/>
      <c r="EN351" s="30"/>
      <c r="EO351" s="30"/>
      <c r="EP351" s="30"/>
      <c r="EQ351" s="30"/>
      <c r="ER351" s="30"/>
      <c r="ES351" s="30"/>
      <c r="ET351" s="30"/>
      <c r="EU351" s="30"/>
      <c r="EV351" s="30"/>
      <c r="EW351" s="30"/>
      <c r="EX351" s="30"/>
      <c r="EY351" s="30"/>
      <c r="EZ351" s="30"/>
      <c r="FA351" s="30"/>
      <c r="FB351" s="30"/>
      <c r="FC351" s="30"/>
      <c r="FD351" s="30"/>
      <c r="FE351" s="30"/>
      <c r="FF351" s="30"/>
      <c r="FG351" s="30"/>
      <c r="FH351" s="30"/>
      <c r="FI351" s="30"/>
      <c r="FJ351" s="30"/>
      <c r="FK351" s="30"/>
      <c r="FL351" s="30"/>
      <c r="FM351" s="30"/>
      <c r="FN351" s="30"/>
      <c r="FO351" s="30"/>
      <c r="FP351" s="30"/>
      <c r="FQ351" s="30"/>
      <c r="FR351" s="30"/>
      <c r="FS351" s="30"/>
      <c r="FT351" s="30"/>
      <c r="FU351" s="30"/>
      <c r="FV351" s="30"/>
      <c r="FW351" s="30"/>
      <c r="FX351" s="30"/>
      <c r="FY351" s="30"/>
      <c r="FZ351" s="30"/>
      <c r="GA351" s="30"/>
      <c r="GB351" s="30"/>
      <c r="GC351" s="30"/>
      <c r="GD351" s="30"/>
      <c r="GE351" s="30"/>
      <c r="GF351" s="30"/>
      <c r="GG351" s="30"/>
      <c r="GH351" s="30"/>
      <c r="GI351" s="30"/>
      <c r="GJ351" s="30"/>
      <c r="GK351" s="30"/>
      <c r="GL351" s="30"/>
      <c r="GM351" s="30"/>
      <c r="GN351" s="30"/>
      <c r="GO351" s="30"/>
      <c r="GP351" s="30"/>
      <c r="GQ351" s="30"/>
      <c r="GR351" s="30"/>
      <c r="GS351" s="30"/>
      <c r="GT351" s="30"/>
      <c r="GU351" s="30"/>
      <c r="GV351" s="30"/>
      <c r="GW351" s="30"/>
      <c r="GX351" s="30"/>
      <c r="GY351" s="30"/>
      <c r="GZ351" s="30"/>
      <c r="HA351" s="30"/>
      <c r="HB351" s="30"/>
      <c r="HC351" s="30"/>
      <c r="HD351" s="30"/>
      <c r="HE351" s="30"/>
      <c r="HF351" s="30"/>
      <c r="HG351" s="30"/>
      <c r="HH351" s="30"/>
      <c r="HI351" s="30"/>
      <c r="HJ351" s="30"/>
      <c r="HK351" s="30"/>
      <c r="HL351" s="30"/>
      <c r="HM351" s="30"/>
      <c r="HN351" s="30"/>
      <c r="HO351" s="30"/>
      <c r="HP351" s="30"/>
      <c r="HQ351" s="30"/>
      <c r="HR351" s="30"/>
      <c r="HS351" s="30"/>
      <c r="HT351" s="30"/>
      <c r="HU351" s="30"/>
      <c r="HV351" s="30"/>
      <c r="HW351" s="30"/>
      <c r="HX351" s="30"/>
      <c r="HY351" s="30"/>
      <c r="HZ351" s="30"/>
      <c r="IA351" s="30"/>
      <c r="IB351" s="30"/>
      <c r="IC351" s="30"/>
      <c r="ID351" s="30"/>
      <c r="IE351" s="30"/>
      <c r="IF351" s="30"/>
      <c r="IG351" s="30"/>
    </row>
    <row r="352" spans="1:241" s="36" customFormat="1" x14ac:dyDescent="0.25">
      <c r="A352" s="32" t="s">
        <v>549</v>
      </c>
      <c r="B352" s="32" t="s">
        <v>550</v>
      </c>
      <c r="C352" s="32"/>
      <c r="D352" s="32"/>
      <c r="E352" s="34"/>
      <c r="F352" s="35"/>
      <c r="G352" s="35">
        <v>43865216</v>
      </c>
      <c r="H352" s="35"/>
      <c r="I352" s="35"/>
      <c r="J352" s="35"/>
      <c r="K352" s="35"/>
      <c r="L352" s="35"/>
      <c r="M352" s="33"/>
      <c r="N352" s="34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  <c r="CC352" s="30"/>
      <c r="CD352" s="30"/>
      <c r="CE352" s="30"/>
      <c r="CF352" s="30"/>
      <c r="CG352" s="30"/>
      <c r="CH352" s="30"/>
      <c r="CI352" s="30"/>
      <c r="CJ352" s="30"/>
      <c r="CK352" s="30"/>
      <c r="CL352" s="30"/>
      <c r="CM352" s="30"/>
      <c r="CN352" s="30"/>
      <c r="CO352" s="30"/>
      <c r="CP352" s="30"/>
      <c r="CQ352" s="30"/>
      <c r="CR352" s="30"/>
      <c r="CS352" s="30"/>
      <c r="CT352" s="30"/>
      <c r="CU352" s="30"/>
      <c r="CV352" s="30"/>
      <c r="CW352" s="30"/>
      <c r="CX352" s="30"/>
      <c r="CY352" s="30"/>
      <c r="CZ352" s="30"/>
      <c r="DA352" s="30"/>
      <c r="DB352" s="30"/>
      <c r="DC352" s="30"/>
      <c r="DD352" s="30"/>
      <c r="DE352" s="30"/>
      <c r="DF352" s="30"/>
      <c r="DG352" s="30"/>
      <c r="DH352" s="30"/>
      <c r="DI352" s="30"/>
      <c r="DJ352" s="30"/>
      <c r="DK352" s="30"/>
      <c r="DL352" s="30"/>
      <c r="DM352" s="30"/>
      <c r="DN352" s="30"/>
      <c r="DO352" s="30"/>
      <c r="DP352" s="30"/>
      <c r="DQ352" s="30"/>
      <c r="DR352" s="30"/>
      <c r="DS352" s="30"/>
      <c r="DT352" s="30"/>
      <c r="DU352" s="30"/>
      <c r="DV352" s="30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  <c r="EL352" s="30"/>
      <c r="EM352" s="30"/>
      <c r="EN352" s="30"/>
      <c r="EO352" s="30"/>
      <c r="EP352" s="30"/>
      <c r="EQ352" s="30"/>
      <c r="ER352" s="30"/>
      <c r="ES352" s="30"/>
      <c r="ET352" s="30"/>
      <c r="EU352" s="30"/>
      <c r="EV352" s="30"/>
      <c r="EW352" s="30"/>
      <c r="EX352" s="30"/>
      <c r="EY352" s="30"/>
      <c r="EZ352" s="30"/>
      <c r="FA352" s="30"/>
      <c r="FB352" s="30"/>
      <c r="FC352" s="30"/>
      <c r="FD352" s="30"/>
      <c r="FE352" s="30"/>
      <c r="FF352" s="30"/>
      <c r="FG352" s="30"/>
      <c r="FH352" s="30"/>
      <c r="FI352" s="30"/>
      <c r="FJ352" s="30"/>
      <c r="FK352" s="30"/>
      <c r="FL352" s="30"/>
      <c r="FM352" s="30"/>
      <c r="FN352" s="30"/>
      <c r="FO352" s="30"/>
      <c r="FP352" s="30"/>
      <c r="FQ352" s="30"/>
      <c r="FR352" s="30"/>
      <c r="FS352" s="30"/>
      <c r="FT352" s="30"/>
      <c r="FU352" s="30"/>
      <c r="FV352" s="30"/>
      <c r="FW352" s="30"/>
      <c r="FX352" s="30"/>
      <c r="FY352" s="30"/>
      <c r="FZ352" s="30"/>
      <c r="GA352" s="30"/>
      <c r="GB352" s="30"/>
      <c r="GC352" s="30"/>
      <c r="GD352" s="30"/>
      <c r="GE352" s="30"/>
      <c r="GF352" s="30"/>
      <c r="GG352" s="30"/>
      <c r="GH352" s="30"/>
      <c r="GI352" s="30"/>
      <c r="GJ352" s="30"/>
      <c r="GK352" s="30"/>
      <c r="GL352" s="30"/>
      <c r="GM352" s="30"/>
      <c r="GN352" s="30"/>
      <c r="GO352" s="30"/>
      <c r="GP352" s="30"/>
      <c r="GQ352" s="30"/>
      <c r="GR352" s="30"/>
      <c r="GS352" s="30"/>
      <c r="GT352" s="30"/>
      <c r="GU352" s="30"/>
      <c r="GV352" s="30"/>
      <c r="GW352" s="30"/>
      <c r="GX352" s="30"/>
      <c r="GY352" s="30"/>
      <c r="GZ352" s="30"/>
      <c r="HA352" s="30"/>
      <c r="HB352" s="30"/>
      <c r="HC352" s="30"/>
      <c r="HD352" s="30"/>
      <c r="HE352" s="30"/>
      <c r="HF352" s="30"/>
      <c r="HG352" s="30"/>
      <c r="HH352" s="30"/>
      <c r="HI352" s="30"/>
      <c r="HJ352" s="30"/>
      <c r="HK352" s="30"/>
      <c r="HL352" s="30"/>
      <c r="HM352" s="30"/>
      <c r="HN352" s="30"/>
      <c r="HO352" s="30"/>
      <c r="HP352" s="30"/>
      <c r="HQ352" s="30"/>
      <c r="HR352" s="30"/>
      <c r="HS352" s="30"/>
      <c r="HT352" s="30"/>
      <c r="HU352" s="30"/>
      <c r="HV352" s="30"/>
      <c r="HW352" s="30"/>
      <c r="HX352" s="30"/>
      <c r="HY352" s="30"/>
      <c r="HZ352" s="30"/>
      <c r="IA352" s="30"/>
      <c r="IB352" s="30"/>
      <c r="IC352" s="30"/>
      <c r="ID352" s="30"/>
      <c r="IE352" s="30"/>
      <c r="IF352" s="30"/>
      <c r="IG352" s="30"/>
    </row>
    <row r="353" spans="1:241" s="36" customFormat="1" x14ac:dyDescent="0.25">
      <c r="A353" s="32" t="s">
        <v>551</v>
      </c>
      <c r="B353" s="32" t="s">
        <v>552</v>
      </c>
      <c r="C353" s="32"/>
      <c r="D353" s="32"/>
      <c r="E353" s="34"/>
      <c r="F353" s="35">
        <f>F354</f>
        <v>204769</v>
      </c>
      <c r="G353" s="35">
        <f>G354</f>
        <v>77880</v>
      </c>
      <c r="H353" s="35"/>
      <c r="I353" s="35"/>
      <c r="J353" s="35"/>
      <c r="K353" s="35"/>
      <c r="L353" s="35"/>
      <c r="M353" s="33"/>
      <c r="N353" s="34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30"/>
      <c r="CE353" s="30"/>
      <c r="CF353" s="30"/>
      <c r="CG353" s="30"/>
      <c r="CH353" s="30"/>
      <c r="CI353" s="30"/>
      <c r="CJ353" s="30"/>
      <c r="CK353" s="30"/>
      <c r="CL353" s="30"/>
      <c r="CM353" s="30"/>
      <c r="CN353" s="30"/>
      <c r="CO353" s="30"/>
      <c r="CP353" s="30"/>
      <c r="CQ353" s="30"/>
      <c r="CR353" s="30"/>
      <c r="CS353" s="30"/>
      <c r="CT353" s="30"/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/>
      <c r="DF353" s="30"/>
      <c r="DG353" s="30"/>
      <c r="DH353" s="30"/>
      <c r="DI353" s="30"/>
      <c r="DJ353" s="30"/>
      <c r="DK353" s="30"/>
      <c r="DL353" s="30"/>
      <c r="DM353" s="30"/>
      <c r="DN353" s="30"/>
      <c r="DO353" s="30"/>
      <c r="DP353" s="30"/>
      <c r="DQ353" s="30"/>
      <c r="DR353" s="30"/>
      <c r="DS353" s="30"/>
      <c r="DT353" s="30"/>
      <c r="DU353" s="30"/>
      <c r="DV353" s="30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  <c r="EL353" s="30"/>
      <c r="EM353" s="30"/>
      <c r="EN353" s="30"/>
      <c r="EO353" s="30"/>
      <c r="EP353" s="30"/>
      <c r="EQ353" s="30"/>
      <c r="ER353" s="30"/>
      <c r="ES353" s="30"/>
      <c r="ET353" s="30"/>
      <c r="EU353" s="30"/>
      <c r="EV353" s="30"/>
      <c r="EW353" s="30"/>
      <c r="EX353" s="30"/>
      <c r="EY353" s="30"/>
      <c r="EZ353" s="30"/>
      <c r="FA353" s="30"/>
      <c r="FB353" s="30"/>
      <c r="FC353" s="30"/>
      <c r="FD353" s="30"/>
      <c r="FE353" s="30"/>
      <c r="FF353" s="30"/>
      <c r="FG353" s="30"/>
      <c r="FH353" s="30"/>
      <c r="FI353" s="30"/>
      <c r="FJ353" s="30"/>
      <c r="FK353" s="30"/>
      <c r="FL353" s="30"/>
      <c r="FM353" s="30"/>
      <c r="FN353" s="30"/>
      <c r="FO353" s="30"/>
      <c r="FP353" s="30"/>
      <c r="FQ353" s="30"/>
      <c r="FR353" s="30"/>
      <c r="FS353" s="30"/>
      <c r="FT353" s="30"/>
      <c r="FU353" s="30"/>
      <c r="FV353" s="30"/>
      <c r="FW353" s="30"/>
      <c r="FX353" s="30"/>
      <c r="FY353" s="30"/>
      <c r="FZ353" s="30"/>
      <c r="GA353" s="30"/>
      <c r="GB353" s="30"/>
      <c r="GC353" s="30"/>
      <c r="GD353" s="30"/>
      <c r="GE353" s="30"/>
      <c r="GF353" s="30"/>
      <c r="GG353" s="30"/>
      <c r="GH353" s="30"/>
      <c r="GI353" s="30"/>
      <c r="GJ353" s="30"/>
      <c r="GK353" s="30"/>
      <c r="GL353" s="30"/>
      <c r="GM353" s="30"/>
      <c r="GN353" s="30"/>
      <c r="GO353" s="30"/>
      <c r="GP353" s="30"/>
      <c r="GQ353" s="30"/>
      <c r="GR353" s="30"/>
      <c r="GS353" s="30"/>
      <c r="GT353" s="30"/>
      <c r="GU353" s="30"/>
      <c r="GV353" s="30"/>
      <c r="GW353" s="30"/>
      <c r="GX353" s="30"/>
      <c r="GY353" s="30"/>
      <c r="GZ353" s="30"/>
      <c r="HA353" s="30"/>
      <c r="HB353" s="30"/>
      <c r="HC353" s="30"/>
      <c r="HD353" s="30"/>
      <c r="HE353" s="30"/>
      <c r="HF353" s="30"/>
      <c r="HG353" s="30"/>
      <c r="HH353" s="30"/>
      <c r="HI353" s="30"/>
      <c r="HJ353" s="30"/>
      <c r="HK353" s="30"/>
      <c r="HL353" s="30"/>
      <c r="HM353" s="30"/>
      <c r="HN353" s="30"/>
      <c r="HO353" s="30"/>
      <c r="HP353" s="30"/>
      <c r="HQ353" s="30"/>
      <c r="HR353" s="30"/>
      <c r="HS353" s="30"/>
      <c r="HT353" s="30"/>
      <c r="HU353" s="30"/>
      <c r="HV353" s="30"/>
      <c r="HW353" s="30"/>
      <c r="HX353" s="30"/>
      <c r="HY353" s="30"/>
      <c r="HZ353" s="30"/>
      <c r="IA353" s="30"/>
      <c r="IB353" s="30"/>
      <c r="IC353" s="30"/>
      <c r="ID353" s="30"/>
      <c r="IE353" s="30"/>
      <c r="IF353" s="30"/>
      <c r="IG353" s="30"/>
    </row>
    <row r="354" spans="1:241" s="36" customFormat="1" ht="25.5" x14ac:dyDescent="0.25">
      <c r="A354" s="32" t="s">
        <v>553</v>
      </c>
      <c r="B354" s="32" t="s">
        <v>554</v>
      </c>
      <c r="C354" s="32" t="s">
        <v>37</v>
      </c>
      <c r="D354" s="46" t="s">
        <v>38</v>
      </c>
      <c r="E354" s="34"/>
      <c r="F354" s="35">
        <v>204769</v>
      </c>
      <c r="G354" s="35">
        <v>77880</v>
      </c>
      <c r="H354" s="35"/>
      <c r="I354" s="35"/>
      <c r="J354" s="35"/>
      <c r="K354" s="35"/>
      <c r="L354" s="35"/>
      <c r="M354" s="33" t="s">
        <v>463</v>
      </c>
      <c r="N354" s="34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  <c r="CC354" s="30"/>
      <c r="CD354" s="30"/>
      <c r="CE354" s="30"/>
      <c r="CF354" s="30"/>
      <c r="CG354" s="30"/>
      <c r="CH354" s="30"/>
      <c r="CI354" s="30"/>
      <c r="CJ354" s="30"/>
      <c r="CK354" s="30"/>
      <c r="CL354" s="30"/>
      <c r="CM354" s="30"/>
      <c r="CN354" s="30"/>
      <c r="CO354" s="30"/>
      <c r="CP354" s="30"/>
      <c r="CQ354" s="30"/>
      <c r="CR354" s="30"/>
      <c r="CS354" s="30"/>
      <c r="CT354" s="30"/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/>
      <c r="DF354" s="30"/>
      <c r="DG354" s="30"/>
      <c r="DH354" s="30"/>
      <c r="DI354" s="30"/>
      <c r="DJ354" s="30"/>
      <c r="DK354" s="30"/>
      <c r="DL354" s="30"/>
      <c r="DM354" s="30"/>
      <c r="DN354" s="30"/>
      <c r="DO354" s="30"/>
      <c r="DP354" s="30"/>
      <c r="DQ354" s="30"/>
      <c r="DR354" s="30"/>
      <c r="DS354" s="30"/>
      <c r="DT354" s="30"/>
      <c r="DU354" s="30"/>
      <c r="DV354" s="30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  <c r="EL354" s="30"/>
      <c r="EM354" s="30"/>
      <c r="EN354" s="30"/>
      <c r="EO354" s="30"/>
      <c r="EP354" s="30"/>
      <c r="EQ354" s="30"/>
      <c r="ER354" s="30"/>
      <c r="ES354" s="30"/>
      <c r="ET354" s="30"/>
      <c r="EU354" s="30"/>
      <c r="EV354" s="30"/>
      <c r="EW354" s="30"/>
      <c r="EX354" s="30"/>
      <c r="EY354" s="30"/>
      <c r="EZ354" s="30"/>
      <c r="FA354" s="30"/>
      <c r="FB354" s="30"/>
      <c r="FC354" s="30"/>
      <c r="FD354" s="30"/>
      <c r="FE354" s="30"/>
      <c r="FF354" s="30"/>
      <c r="FG354" s="30"/>
      <c r="FH354" s="30"/>
      <c r="FI354" s="30"/>
      <c r="FJ354" s="30"/>
      <c r="FK354" s="30"/>
      <c r="FL354" s="30"/>
      <c r="FM354" s="30"/>
      <c r="FN354" s="30"/>
      <c r="FO354" s="30"/>
      <c r="FP354" s="30"/>
      <c r="FQ354" s="30"/>
      <c r="FR354" s="30"/>
      <c r="FS354" s="30"/>
      <c r="FT354" s="30"/>
      <c r="FU354" s="30"/>
      <c r="FV354" s="30"/>
      <c r="FW354" s="30"/>
      <c r="FX354" s="30"/>
      <c r="FY354" s="30"/>
      <c r="FZ354" s="30"/>
      <c r="GA354" s="30"/>
      <c r="GB354" s="30"/>
      <c r="GC354" s="30"/>
      <c r="GD354" s="30"/>
      <c r="GE354" s="30"/>
      <c r="GF354" s="30"/>
      <c r="GG354" s="30"/>
      <c r="GH354" s="30"/>
      <c r="GI354" s="30"/>
      <c r="GJ354" s="30"/>
      <c r="GK354" s="30"/>
      <c r="GL354" s="30"/>
      <c r="GM354" s="30"/>
      <c r="GN354" s="30"/>
      <c r="GO354" s="30"/>
      <c r="GP354" s="30"/>
      <c r="GQ354" s="30"/>
      <c r="GR354" s="30"/>
      <c r="GS354" s="30"/>
      <c r="GT354" s="30"/>
      <c r="GU354" s="30"/>
      <c r="GV354" s="30"/>
      <c r="GW354" s="30"/>
      <c r="GX354" s="30"/>
      <c r="GY354" s="30"/>
      <c r="GZ354" s="30"/>
      <c r="HA354" s="30"/>
      <c r="HB354" s="30"/>
      <c r="HC354" s="30"/>
      <c r="HD354" s="30"/>
      <c r="HE354" s="30"/>
      <c r="HF354" s="30"/>
      <c r="HG354" s="30"/>
      <c r="HH354" s="30"/>
      <c r="HI354" s="30"/>
      <c r="HJ354" s="30"/>
      <c r="HK354" s="30"/>
      <c r="HL354" s="30"/>
      <c r="HM354" s="30"/>
      <c r="HN354" s="30"/>
      <c r="HO354" s="30"/>
      <c r="HP354" s="30"/>
      <c r="HQ354" s="30"/>
      <c r="HR354" s="30"/>
      <c r="HS354" s="30"/>
      <c r="HT354" s="30"/>
      <c r="HU354" s="30"/>
      <c r="HV354" s="30"/>
      <c r="HW354" s="30"/>
      <c r="HX354" s="30"/>
      <c r="HY354" s="30"/>
      <c r="HZ354" s="30"/>
      <c r="IA354" s="30"/>
      <c r="IB354" s="30"/>
      <c r="IC354" s="30"/>
      <c r="ID354" s="30"/>
      <c r="IE354" s="30"/>
      <c r="IF354" s="30"/>
      <c r="IG354" s="30"/>
    </row>
    <row r="355" spans="1:241" s="36" customFormat="1" x14ac:dyDescent="0.25">
      <c r="A355" s="32" t="s">
        <v>555</v>
      </c>
      <c r="B355" s="32" t="s">
        <v>556</v>
      </c>
      <c r="C355" s="32"/>
      <c r="D355" s="32"/>
      <c r="E355" s="34"/>
      <c r="F355" s="35">
        <f>F357</f>
        <v>4682980</v>
      </c>
      <c r="G355" s="35">
        <f>G356+G357</f>
        <v>947108</v>
      </c>
      <c r="H355" s="35"/>
      <c r="I355" s="35"/>
      <c r="J355" s="35"/>
      <c r="K355" s="35"/>
      <c r="L355" s="35"/>
      <c r="M355" s="33"/>
      <c r="N355" s="34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30"/>
      <c r="CE355" s="30"/>
      <c r="CF355" s="30"/>
      <c r="CG355" s="30"/>
      <c r="CH355" s="30"/>
      <c r="CI355" s="30"/>
      <c r="CJ355" s="30"/>
      <c r="CK355" s="30"/>
      <c r="CL355" s="30"/>
      <c r="CM355" s="30"/>
      <c r="CN355" s="30"/>
      <c r="CO355" s="30"/>
      <c r="CP355" s="30"/>
      <c r="CQ355" s="30"/>
      <c r="CR355" s="30"/>
      <c r="CS355" s="30"/>
      <c r="CT355" s="30"/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/>
      <c r="DF355" s="30"/>
      <c r="DG355" s="30"/>
      <c r="DH355" s="30"/>
      <c r="DI355" s="30"/>
      <c r="DJ355" s="30"/>
      <c r="DK355" s="30"/>
      <c r="DL355" s="30"/>
      <c r="DM355" s="30"/>
      <c r="DN355" s="30"/>
      <c r="DO355" s="30"/>
      <c r="DP355" s="30"/>
      <c r="DQ355" s="30"/>
      <c r="DR355" s="30"/>
      <c r="DS355" s="30"/>
      <c r="DT355" s="30"/>
      <c r="DU355" s="30"/>
      <c r="DV355" s="30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  <c r="EL355" s="30"/>
      <c r="EM355" s="30"/>
      <c r="EN355" s="30"/>
      <c r="EO355" s="30"/>
      <c r="EP355" s="30"/>
      <c r="EQ355" s="30"/>
      <c r="ER355" s="30"/>
      <c r="ES355" s="30"/>
      <c r="ET355" s="30"/>
      <c r="EU355" s="30"/>
      <c r="EV355" s="30"/>
      <c r="EW355" s="30"/>
      <c r="EX355" s="30"/>
      <c r="EY355" s="30"/>
      <c r="EZ355" s="30"/>
      <c r="FA355" s="30"/>
      <c r="FB355" s="30"/>
      <c r="FC355" s="30"/>
      <c r="FD355" s="30"/>
      <c r="FE355" s="30"/>
      <c r="FF355" s="30"/>
      <c r="FG355" s="30"/>
      <c r="FH355" s="30"/>
      <c r="FI355" s="30"/>
      <c r="FJ355" s="30"/>
      <c r="FK355" s="30"/>
      <c r="FL355" s="30"/>
      <c r="FM355" s="30"/>
      <c r="FN355" s="30"/>
      <c r="FO355" s="30"/>
      <c r="FP355" s="30"/>
      <c r="FQ355" s="30"/>
      <c r="FR355" s="30"/>
      <c r="FS355" s="30"/>
      <c r="FT355" s="30"/>
      <c r="FU355" s="30"/>
      <c r="FV355" s="30"/>
      <c r="FW355" s="30"/>
      <c r="FX355" s="30"/>
      <c r="FY355" s="30"/>
      <c r="FZ355" s="30"/>
      <c r="GA355" s="30"/>
      <c r="GB355" s="30"/>
      <c r="GC355" s="30"/>
      <c r="GD355" s="30"/>
      <c r="GE355" s="30"/>
      <c r="GF355" s="30"/>
      <c r="GG355" s="30"/>
      <c r="GH355" s="30"/>
      <c r="GI355" s="30"/>
      <c r="GJ355" s="30"/>
      <c r="GK355" s="30"/>
      <c r="GL355" s="30"/>
      <c r="GM355" s="30"/>
      <c r="GN355" s="30"/>
      <c r="GO355" s="30"/>
      <c r="GP355" s="30"/>
      <c r="GQ355" s="30"/>
      <c r="GR355" s="30"/>
      <c r="GS355" s="30"/>
      <c r="GT355" s="30"/>
      <c r="GU355" s="30"/>
      <c r="GV355" s="30"/>
      <c r="GW355" s="30"/>
      <c r="GX355" s="30"/>
      <c r="GY355" s="30"/>
      <c r="GZ355" s="30"/>
      <c r="HA355" s="30"/>
      <c r="HB355" s="30"/>
      <c r="HC355" s="30"/>
      <c r="HD355" s="30"/>
      <c r="HE355" s="30"/>
      <c r="HF355" s="30"/>
      <c r="HG355" s="30"/>
      <c r="HH355" s="30"/>
      <c r="HI355" s="30"/>
      <c r="HJ355" s="30"/>
      <c r="HK355" s="30"/>
      <c r="HL355" s="30"/>
      <c r="HM355" s="30"/>
      <c r="HN355" s="30"/>
      <c r="HO355" s="30"/>
      <c r="HP355" s="30"/>
      <c r="HQ355" s="30"/>
      <c r="HR355" s="30"/>
      <c r="HS355" s="30"/>
      <c r="HT355" s="30"/>
      <c r="HU355" s="30"/>
      <c r="HV355" s="30"/>
      <c r="HW355" s="30"/>
      <c r="HX355" s="30"/>
      <c r="HY355" s="30"/>
      <c r="HZ355" s="30"/>
      <c r="IA355" s="30"/>
      <c r="IB355" s="30"/>
      <c r="IC355" s="30"/>
      <c r="ID355" s="30"/>
      <c r="IE355" s="30"/>
      <c r="IF355" s="30"/>
      <c r="IG355" s="30"/>
    </row>
    <row r="356" spans="1:241" s="36" customFormat="1" ht="25.5" x14ac:dyDescent="0.25">
      <c r="A356" s="32" t="s">
        <v>557</v>
      </c>
      <c r="B356" s="32" t="s">
        <v>558</v>
      </c>
      <c r="C356" s="32" t="s">
        <v>37</v>
      </c>
      <c r="D356" s="46" t="s">
        <v>38</v>
      </c>
      <c r="E356" s="34"/>
      <c r="F356" s="35"/>
      <c r="G356" s="35">
        <v>836008</v>
      </c>
      <c r="H356" s="35"/>
      <c r="I356" s="35"/>
      <c r="J356" s="35"/>
      <c r="K356" s="35"/>
      <c r="L356" s="35"/>
      <c r="M356" s="33" t="s">
        <v>463</v>
      </c>
      <c r="N356" s="34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  <c r="CC356" s="30"/>
      <c r="CD356" s="30"/>
      <c r="CE356" s="30"/>
      <c r="CF356" s="30"/>
      <c r="CG356" s="30"/>
      <c r="CH356" s="30"/>
      <c r="CI356" s="30"/>
      <c r="CJ356" s="30"/>
      <c r="CK356" s="30"/>
      <c r="CL356" s="30"/>
      <c r="CM356" s="30"/>
      <c r="CN356" s="30"/>
      <c r="CO356" s="30"/>
      <c r="CP356" s="30"/>
      <c r="CQ356" s="30"/>
      <c r="CR356" s="30"/>
      <c r="CS356" s="30"/>
      <c r="CT356" s="30"/>
      <c r="CU356" s="30"/>
      <c r="CV356" s="30"/>
      <c r="CW356" s="30"/>
      <c r="CX356" s="30"/>
      <c r="CY356" s="30"/>
      <c r="CZ356" s="30"/>
      <c r="DA356" s="30"/>
      <c r="DB356" s="30"/>
      <c r="DC356" s="30"/>
      <c r="DD356" s="30"/>
      <c r="DE356" s="30"/>
      <c r="DF356" s="30"/>
      <c r="DG356" s="30"/>
      <c r="DH356" s="30"/>
      <c r="DI356" s="30"/>
      <c r="DJ356" s="30"/>
      <c r="DK356" s="30"/>
      <c r="DL356" s="30"/>
      <c r="DM356" s="30"/>
      <c r="DN356" s="30"/>
      <c r="DO356" s="30"/>
      <c r="DP356" s="30"/>
      <c r="DQ356" s="30"/>
      <c r="DR356" s="30"/>
      <c r="DS356" s="30"/>
      <c r="DT356" s="30"/>
      <c r="DU356" s="30"/>
      <c r="DV356" s="30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  <c r="EL356" s="30"/>
      <c r="EM356" s="30"/>
      <c r="EN356" s="30"/>
      <c r="EO356" s="30"/>
      <c r="EP356" s="30"/>
      <c r="EQ356" s="30"/>
      <c r="ER356" s="30"/>
      <c r="ES356" s="30"/>
      <c r="ET356" s="30"/>
      <c r="EU356" s="30"/>
      <c r="EV356" s="30"/>
      <c r="EW356" s="30"/>
      <c r="EX356" s="30"/>
      <c r="EY356" s="30"/>
      <c r="EZ356" s="30"/>
      <c r="FA356" s="30"/>
      <c r="FB356" s="30"/>
      <c r="FC356" s="30"/>
      <c r="FD356" s="30"/>
      <c r="FE356" s="30"/>
      <c r="FF356" s="30"/>
      <c r="FG356" s="30"/>
      <c r="FH356" s="30"/>
      <c r="FI356" s="30"/>
      <c r="FJ356" s="30"/>
      <c r="FK356" s="30"/>
      <c r="FL356" s="30"/>
      <c r="FM356" s="30"/>
      <c r="FN356" s="30"/>
      <c r="FO356" s="30"/>
      <c r="FP356" s="30"/>
      <c r="FQ356" s="30"/>
      <c r="FR356" s="30"/>
      <c r="FS356" s="30"/>
      <c r="FT356" s="30"/>
      <c r="FU356" s="30"/>
      <c r="FV356" s="30"/>
      <c r="FW356" s="30"/>
      <c r="FX356" s="30"/>
      <c r="FY356" s="30"/>
      <c r="FZ356" s="30"/>
      <c r="GA356" s="30"/>
      <c r="GB356" s="30"/>
      <c r="GC356" s="30"/>
      <c r="GD356" s="30"/>
      <c r="GE356" s="30"/>
      <c r="GF356" s="30"/>
      <c r="GG356" s="30"/>
      <c r="GH356" s="30"/>
      <c r="GI356" s="30"/>
      <c r="GJ356" s="30"/>
      <c r="GK356" s="30"/>
      <c r="GL356" s="30"/>
      <c r="GM356" s="30"/>
      <c r="GN356" s="30"/>
      <c r="GO356" s="30"/>
      <c r="GP356" s="30"/>
      <c r="GQ356" s="30"/>
      <c r="GR356" s="30"/>
      <c r="GS356" s="30"/>
      <c r="GT356" s="30"/>
      <c r="GU356" s="30"/>
      <c r="GV356" s="30"/>
      <c r="GW356" s="30"/>
      <c r="GX356" s="30"/>
      <c r="GY356" s="30"/>
      <c r="GZ356" s="30"/>
      <c r="HA356" s="30"/>
      <c r="HB356" s="30"/>
      <c r="HC356" s="30"/>
      <c r="HD356" s="30"/>
      <c r="HE356" s="30"/>
      <c r="HF356" s="30"/>
      <c r="HG356" s="30"/>
      <c r="HH356" s="30"/>
      <c r="HI356" s="30"/>
      <c r="HJ356" s="30"/>
      <c r="HK356" s="30"/>
      <c r="HL356" s="30"/>
      <c r="HM356" s="30"/>
      <c r="HN356" s="30"/>
      <c r="HO356" s="30"/>
      <c r="HP356" s="30"/>
      <c r="HQ356" s="30"/>
      <c r="HR356" s="30"/>
      <c r="HS356" s="30"/>
      <c r="HT356" s="30"/>
      <c r="HU356" s="30"/>
      <c r="HV356" s="30"/>
      <c r="HW356" s="30"/>
      <c r="HX356" s="30"/>
      <c r="HY356" s="30"/>
      <c r="HZ356" s="30"/>
      <c r="IA356" s="30"/>
      <c r="IB356" s="30"/>
      <c r="IC356" s="30"/>
      <c r="ID356" s="30"/>
      <c r="IE356" s="30"/>
      <c r="IF356" s="30"/>
      <c r="IG356" s="30"/>
    </row>
    <row r="357" spans="1:241" s="36" customFormat="1" x14ac:dyDescent="0.25">
      <c r="A357" s="32" t="s">
        <v>559</v>
      </c>
      <c r="B357" s="32" t="s">
        <v>560</v>
      </c>
      <c r="C357" s="32"/>
      <c r="D357" s="32"/>
      <c r="E357" s="34"/>
      <c r="F357" s="35">
        <v>4682980</v>
      </c>
      <c r="G357" s="35">
        <v>111100</v>
      </c>
      <c r="H357" s="35"/>
      <c r="I357" s="35"/>
      <c r="J357" s="35"/>
      <c r="K357" s="35"/>
      <c r="L357" s="35"/>
      <c r="M357" s="33"/>
      <c r="N357" s="34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  <c r="CC357" s="30"/>
      <c r="CD357" s="30"/>
      <c r="CE357" s="30"/>
      <c r="CF357" s="30"/>
      <c r="CG357" s="30"/>
      <c r="CH357" s="30"/>
      <c r="CI357" s="30"/>
      <c r="CJ357" s="30"/>
      <c r="CK357" s="30"/>
      <c r="CL357" s="30"/>
      <c r="CM357" s="30"/>
      <c r="CN357" s="30"/>
      <c r="CO357" s="30"/>
      <c r="CP357" s="30"/>
      <c r="CQ357" s="30"/>
      <c r="CR357" s="30"/>
      <c r="CS357" s="30"/>
      <c r="CT357" s="30"/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/>
      <c r="DF357" s="30"/>
      <c r="DG357" s="30"/>
      <c r="DH357" s="30"/>
      <c r="DI357" s="30"/>
      <c r="DJ357" s="30"/>
      <c r="DK357" s="30"/>
      <c r="DL357" s="30"/>
      <c r="DM357" s="30"/>
      <c r="DN357" s="30"/>
      <c r="DO357" s="30"/>
      <c r="DP357" s="30"/>
      <c r="DQ357" s="30"/>
      <c r="DR357" s="30"/>
      <c r="DS357" s="30"/>
      <c r="DT357" s="30"/>
      <c r="DU357" s="30"/>
      <c r="DV357" s="30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  <c r="EL357" s="30"/>
      <c r="EM357" s="30"/>
      <c r="EN357" s="30"/>
      <c r="EO357" s="30"/>
      <c r="EP357" s="30"/>
      <c r="EQ357" s="30"/>
      <c r="ER357" s="30"/>
      <c r="ES357" s="30"/>
      <c r="ET357" s="30"/>
      <c r="EU357" s="30"/>
      <c r="EV357" s="30"/>
      <c r="EW357" s="30"/>
      <c r="EX357" s="30"/>
      <c r="EY357" s="30"/>
      <c r="EZ357" s="30"/>
      <c r="FA357" s="30"/>
      <c r="FB357" s="30"/>
      <c r="FC357" s="30"/>
      <c r="FD357" s="30"/>
      <c r="FE357" s="30"/>
      <c r="FF357" s="30"/>
      <c r="FG357" s="30"/>
      <c r="FH357" s="30"/>
      <c r="FI357" s="30"/>
      <c r="FJ357" s="30"/>
      <c r="FK357" s="30"/>
      <c r="FL357" s="30"/>
      <c r="FM357" s="30"/>
      <c r="FN357" s="30"/>
      <c r="FO357" s="30"/>
      <c r="FP357" s="30"/>
      <c r="FQ357" s="30"/>
      <c r="FR357" s="30"/>
      <c r="FS357" s="30"/>
      <c r="FT357" s="30"/>
      <c r="FU357" s="30"/>
      <c r="FV357" s="30"/>
      <c r="FW357" s="30"/>
      <c r="FX357" s="30"/>
      <c r="FY357" s="30"/>
      <c r="FZ357" s="30"/>
      <c r="GA357" s="30"/>
      <c r="GB357" s="30"/>
      <c r="GC357" s="30"/>
      <c r="GD357" s="30"/>
      <c r="GE357" s="30"/>
      <c r="GF357" s="30"/>
      <c r="GG357" s="30"/>
      <c r="GH357" s="30"/>
      <c r="GI357" s="30"/>
      <c r="GJ357" s="30"/>
      <c r="GK357" s="30"/>
      <c r="GL357" s="30"/>
      <c r="GM357" s="30"/>
      <c r="GN357" s="30"/>
      <c r="GO357" s="30"/>
      <c r="GP357" s="30"/>
      <c r="GQ357" s="30"/>
      <c r="GR357" s="30"/>
      <c r="GS357" s="30"/>
      <c r="GT357" s="30"/>
      <c r="GU357" s="30"/>
      <c r="GV357" s="30"/>
      <c r="GW357" s="30"/>
      <c r="GX357" s="30"/>
      <c r="GY357" s="30"/>
      <c r="GZ357" s="30"/>
      <c r="HA357" s="30"/>
      <c r="HB357" s="30"/>
      <c r="HC357" s="30"/>
      <c r="HD357" s="30"/>
      <c r="HE357" s="30"/>
      <c r="HF357" s="30"/>
      <c r="HG357" s="30"/>
      <c r="HH357" s="30"/>
      <c r="HI357" s="30"/>
      <c r="HJ357" s="30"/>
      <c r="HK357" s="30"/>
      <c r="HL357" s="30"/>
      <c r="HM357" s="30"/>
      <c r="HN357" s="30"/>
      <c r="HO357" s="30"/>
      <c r="HP357" s="30"/>
      <c r="HQ357" s="30"/>
      <c r="HR357" s="30"/>
      <c r="HS357" s="30"/>
      <c r="HT357" s="30"/>
      <c r="HU357" s="30"/>
      <c r="HV357" s="30"/>
      <c r="HW357" s="30"/>
      <c r="HX357" s="30"/>
      <c r="HY357" s="30"/>
      <c r="HZ357" s="30"/>
      <c r="IA357" s="30"/>
      <c r="IB357" s="30"/>
      <c r="IC357" s="30"/>
      <c r="ID357" s="30"/>
      <c r="IE357" s="30"/>
      <c r="IF357" s="30"/>
      <c r="IG357" s="30"/>
    </row>
    <row r="358" spans="1:241" s="36" customFormat="1" x14ac:dyDescent="0.25">
      <c r="A358" s="32" t="s">
        <v>561</v>
      </c>
      <c r="B358" s="32" t="s">
        <v>562</v>
      </c>
      <c r="C358" s="32"/>
      <c r="D358" s="32"/>
      <c r="E358" s="34"/>
      <c r="F358" s="35">
        <f>F359</f>
        <v>476276</v>
      </c>
      <c r="G358" s="35">
        <f>G359</f>
        <v>446477</v>
      </c>
      <c r="H358" s="35"/>
      <c r="I358" s="35"/>
      <c r="J358" s="35"/>
      <c r="K358" s="35"/>
      <c r="L358" s="35"/>
      <c r="M358" s="33"/>
      <c r="N358" s="34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  <c r="CC358" s="30"/>
      <c r="CD358" s="30"/>
      <c r="CE358" s="30"/>
      <c r="CF358" s="30"/>
      <c r="CG358" s="30"/>
      <c r="CH358" s="30"/>
      <c r="CI358" s="30"/>
      <c r="CJ358" s="30"/>
      <c r="CK358" s="30"/>
      <c r="CL358" s="30"/>
      <c r="CM358" s="30"/>
      <c r="CN358" s="30"/>
      <c r="CO358" s="30"/>
      <c r="CP358" s="30"/>
      <c r="CQ358" s="30"/>
      <c r="CR358" s="30"/>
      <c r="CS358" s="30"/>
      <c r="CT358" s="30"/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  <c r="DF358" s="30"/>
      <c r="DG358" s="30"/>
      <c r="DH358" s="30"/>
      <c r="DI358" s="30"/>
      <c r="DJ358" s="30"/>
      <c r="DK358" s="30"/>
      <c r="DL358" s="30"/>
      <c r="DM358" s="30"/>
      <c r="DN358" s="30"/>
      <c r="DO358" s="30"/>
      <c r="DP358" s="30"/>
      <c r="DQ358" s="30"/>
      <c r="DR358" s="30"/>
      <c r="DS358" s="30"/>
      <c r="DT358" s="30"/>
      <c r="DU358" s="30"/>
      <c r="DV358" s="30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  <c r="EL358" s="30"/>
      <c r="EM358" s="30"/>
      <c r="EN358" s="30"/>
      <c r="EO358" s="30"/>
      <c r="EP358" s="30"/>
      <c r="EQ358" s="30"/>
      <c r="ER358" s="30"/>
      <c r="ES358" s="30"/>
      <c r="ET358" s="30"/>
      <c r="EU358" s="30"/>
      <c r="EV358" s="30"/>
      <c r="EW358" s="30"/>
      <c r="EX358" s="30"/>
      <c r="EY358" s="30"/>
      <c r="EZ358" s="30"/>
      <c r="FA358" s="30"/>
      <c r="FB358" s="30"/>
      <c r="FC358" s="30"/>
      <c r="FD358" s="30"/>
      <c r="FE358" s="30"/>
      <c r="FF358" s="30"/>
      <c r="FG358" s="30"/>
      <c r="FH358" s="30"/>
      <c r="FI358" s="30"/>
      <c r="FJ358" s="30"/>
      <c r="FK358" s="30"/>
      <c r="FL358" s="30"/>
      <c r="FM358" s="30"/>
      <c r="FN358" s="30"/>
      <c r="FO358" s="30"/>
      <c r="FP358" s="30"/>
      <c r="FQ358" s="30"/>
      <c r="FR358" s="30"/>
      <c r="FS358" s="30"/>
      <c r="FT358" s="30"/>
      <c r="FU358" s="30"/>
      <c r="FV358" s="30"/>
      <c r="FW358" s="30"/>
      <c r="FX358" s="30"/>
      <c r="FY358" s="30"/>
      <c r="FZ358" s="30"/>
      <c r="GA358" s="30"/>
      <c r="GB358" s="30"/>
      <c r="GC358" s="30"/>
      <c r="GD358" s="30"/>
      <c r="GE358" s="30"/>
      <c r="GF358" s="30"/>
      <c r="GG358" s="30"/>
      <c r="GH358" s="30"/>
      <c r="GI358" s="30"/>
      <c r="GJ358" s="30"/>
      <c r="GK358" s="30"/>
      <c r="GL358" s="30"/>
      <c r="GM358" s="30"/>
      <c r="GN358" s="30"/>
      <c r="GO358" s="30"/>
      <c r="GP358" s="30"/>
      <c r="GQ358" s="30"/>
      <c r="GR358" s="30"/>
      <c r="GS358" s="30"/>
      <c r="GT358" s="30"/>
      <c r="GU358" s="30"/>
      <c r="GV358" s="30"/>
      <c r="GW358" s="30"/>
      <c r="GX358" s="30"/>
      <c r="GY358" s="30"/>
      <c r="GZ358" s="30"/>
      <c r="HA358" s="30"/>
      <c r="HB358" s="30"/>
      <c r="HC358" s="30"/>
      <c r="HD358" s="30"/>
      <c r="HE358" s="30"/>
      <c r="HF358" s="30"/>
      <c r="HG358" s="30"/>
      <c r="HH358" s="30"/>
      <c r="HI358" s="30"/>
      <c r="HJ358" s="30"/>
      <c r="HK358" s="30"/>
      <c r="HL358" s="30"/>
      <c r="HM358" s="30"/>
      <c r="HN358" s="30"/>
      <c r="HO358" s="30"/>
      <c r="HP358" s="30"/>
      <c r="HQ358" s="30"/>
      <c r="HR358" s="30"/>
      <c r="HS358" s="30"/>
      <c r="HT358" s="30"/>
      <c r="HU358" s="30"/>
      <c r="HV358" s="30"/>
      <c r="HW358" s="30"/>
      <c r="HX358" s="30"/>
      <c r="HY358" s="30"/>
      <c r="HZ358" s="30"/>
      <c r="IA358" s="30"/>
      <c r="IB358" s="30"/>
      <c r="IC358" s="30"/>
      <c r="ID358" s="30"/>
      <c r="IE358" s="30"/>
      <c r="IF358" s="30"/>
      <c r="IG358" s="30"/>
    </row>
    <row r="359" spans="1:241" s="36" customFormat="1" x14ac:dyDescent="0.25">
      <c r="A359" s="32" t="s">
        <v>563</v>
      </c>
      <c r="B359" s="32" t="s">
        <v>562</v>
      </c>
      <c r="C359" s="32" t="s">
        <v>37</v>
      </c>
      <c r="D359" s="46" t="s">
        <v>38</v>
      </c>
      <c r="E359" s="34"/>
      <c r="F359" s="35">
        <v>476276</v>
      </c>
      <c r="G359" s="35">
        <v>446477</v>
      </c>
      <c r="H359" s="35"/>
      <c r="I359" s="35"/>
      <c r="J359" s="35"/>
      <c r="K359" s="35"/>
      <c r="L359" s="35"/>
      <c r="M359" s="33" t="s">
        <v>463</v>
      </c>
      <c r="N359" s="34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0"/>
      <c r="CR359" s="30"/>
      <c r="CS359" s="30"/>
      <c r="CT359" s="30"/>
      <c r="CU359" s="30"/>
      <c r="CV359" s="30"/>
      <c r="CW359" s="30"/>
      <c r="CX359" s="30"/>
      <c r="CY359" s="30"/>
      <c r="CZ359" s="30"/>
      <c r="DA359" s="30"/>
      <c r="DB359" s="30"/>
      <c r="DC359" s="30"/>
      <c r="DD359" s="30"/>
      <c r="DE359" s="30"/>
      <c r="DF359" s="30"/>
      <c r="DG359" s="30"/>
      <c r="DH359" s="30"/>
      <c r="DI359" s="30"/>
      <c r="DJ359" s="30"/>
      <c r="DK359" s="30"/>
      <c r="DL359" s="30"/>
      <c r="DM359" s="30"/>
      <c r="DN359" s="30"/>
      <c r="DO359" s="30"/>
      <c r="DP359" s="30"/>
      <c r="DQ359" s="30"/>
      <c r="DR359" s="30"/>
      <c r="DS359" s="30"/>
      <c r="DT359" s="30"/>
      <c r="DU359" s="30"/>
      <c r="DV359" s="30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  <c r="EL359" s="30"/>
      <c r="EM359" s="30"/>
      <c r="EN359" s="30"/>
      <c r="EO359" s="30"/>
      <c r="EP359" s="30"/>
      <c r="EQ359" s="30"/>
      <c r="ER359" s="30"/>
      <c r="ES359" s="30"/>
      <c r="ET359" s="30"/>
      <c r="EU359" s="30"/>
      <c r="EV359" s="30"/>
      <c r="EW359" s="30"/>
      <c r="EX359" s="30"/>
      <c r="EY359" s="30"/>
      <c r="EZ359" s="30"/>
      <c r="FA359" s="30"/>
      <c r="FB359" s="30"/>
      <c r="FC359" s="30"/>
      <c r="FD359" s="30"/>
      <c r="FE359" s="30"/>
      <c r="FF359" s="30"/>
      <c r="FG359" s="30"/>
      <c r="FH359" s="30"/>
      <c r="FI359" s="30"/>
      <c r="FJ359" s="30"/>
      <c r="FK359" s="30"/>
      <c r="FL359" s="30"/>
      <c r="FM359" s="30"/>
      <c r="FN359" s="30"/>
      <c r="FO359" s="30"/>
      <c r="FP359" s="30"/>
      <c r="FQ359" s="30"/>
      <c r="FR359" s="30"/>
      <c r="FS359" s="30"/>
      <c r="FT359" s="30"/>
      <c r="FU359" s="30"/>
      <c r="FV359" s="30"/>
      <c r="FW359" s="30"/>
      <c r="FX359" s="30"/>
      <c r="FY359" s="30"/>
      <c r="FZ359" s="30"/>
      <c r="GA359" s="30"/>
      <c r="GB359" s="30"/>
      <c r="GC359" s="30"/>
      <c r="GD359" s="30"/>
      <c r="GE359" s="30"/>
      <c r="GF359" s="30"/>
      <c r="GG359" s="30"/>
      <c r="GH359" s="30"/>
      <c r="GI359" s="30"/>
      <c r="GJ359" s="30"/>
      <c r="GK359" s="30"/>
      <c r="GL359" s="30"/>
      <c r="GM359" s="30"/>
      <c r="GN359" s="30"/>
      <c r="GO359" s="30"/>
      <c r="GP359" s="30"/>
      <c r="GQ359" s="30"/>
      <c r="GR359" s="30"/>
      <c r="GS359" s="30"/>
      <c r="GT359" s="30"/>
      <c r="GU359" s="30"/>
      <c r="GV359" s="30"/>
      <c r="GW359" s="30"/>
      <c r="GX359" s="30"/>
      <c r="GY359" s="30"/>
      <c r="GZ359" s="30"/>
      <c r="HA359" s="30"/>
      <c r="HB359" s="30"/>
      <c r="HC359" s="30"/>
      <c r="HD359" s="30"/>
      <c r="HE359" s="30"/>
      <c r="HF359" s="30"/>
      <c r="HG359" s="30"/>
      <c r="HH359" s="30"/>
      <c r="HI359" s="30"/>
      <c r="HJ359" s="30"/>
      <c r="HK359" s="30"/>
      <c r="HL359" s="30"/>
      <c r="HM359" s="30"/>
      <c r="HN359" s="30"/>
      <c r="HO359" s="30"/>
      <c r="HP359" s="30"/>
      <c r="HQ359" s="30"/>
      <c r="HR359" s="30"/>
      <c r="HS359" s="30"/>
      <c r="HT359" s="30"/>
      <c r="HU359" s="30"/>
      <c r="HV359" s="30"/>
      <c r="HW359" s="30"/>
      <c r="HX359" s="30"/>
      <c r="HY359" s="30"/>
      <c r="HZ359" s="30"/>
      <c r="IA359" s="30"/>
      <c r="IB359" s="30"/>
      <c r="IC359" s="30"/>
      <c r="ID359" s="30"/>
      <c r="IE359" s="30"/>
      <c r="IF359" s="30"/>
      <c r="IG359" s="30"/>
    </row>
    <row r="360" spans="1:241" s="36" customFormat="1" x14ac:dyDescent="0.25">
      <c r="A360" s="32" t="s">
        <v>564</v>
      </c>
      <c r="B360" s="32" t="s">
        <v>565</v>
      </c>
      <c r="C360" s="32"/>
      <c r="D360" s="32"/>
      <c r="E360" s="34"/>
      <c r="F360" s="35">
        <f>F361</f>
        <v>1072164</v>
      </c>
      <c r="G360" s="35">
        <f>G361</f>
        <v>1466742</v>
      </c>
      <c r="H360" s="35"/>
      <c r="I360" s="35"/>
      <c r="J360" s="35"/>
      <c r="K360" s="35"/>
      <c r="L360" s="35"/>
      <c r="M360" s="33"/>
      <c r="N360" s="34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30"/>
      <c r="CE360" s="30"/>
      <c r="CF360" s="30"/>
      <c r="CG360" s="30"/>
      <c r="CH360" s="30"/>
      <c r="CI360" s="30"/>
      <c r="CJ360" s="30"/>
      <c r="CK360" s="30"/>
      <c r="CL360" s="30"/>
      <c r="CM360" s="30"/>
      <c r="CN360" s="30"/>
      <c r="CO360" s="30"/>
      <c r="CP360" s="30"/>
      <c r="CQ360" s="30"/>
      <c r="CR360" s="30"/>
      <c r="CS360" s="30"/>
      <c r="CT360" s="30"/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  <c r="DF360" s="30"/>
      <c r="DG360" s="30"/>
      <c r="DH360" s="30"/>
      <c r="DI360" s="30"/>
      <c r="DJ360" s="30"/>
      <c r="DK360" s="30"/>
      <c r="DL360" s="30"/>
      <c r="DM360" s="30"/>
      <c r="DN360" s="30"/>
      <c r="DO360" s="30"/>
      <c r="DP360" s="30"/>
      <c r="DQ360" s="30"/>
      <c r="DR360" s="30"/>
      <c r="DS360" s="30"/>
      <c r="DT360" s="30"/>
      <c r="DU360" s="30"/>
      <c r="DV360" s="30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  <c r="EL360" s="30"/>
      <c r="EM360" s="30"/>
      <c r="EN360" s="30"/>
      <c r="EO360" s="30"/>
      <c r="EP360" s="30"/>
      <c r="EQ360" s="30"/>
      <c r="ER360" s="30"/>
      <c r="ES360" s="30"/>
      <c r="ET360" s="30"/>
      <c r="EU360" s="30"/>
      <c r="EV360" s="30"/>
      <c r="EW360" s="30"/>
      <c r="EX360" s="30"/>
      <c r="EY360" s="30"/>
      <c r="EZ360" s="30"/>
      <c r="FA360" s="30"/>
      <c r="FB360" s="30"/>
      <c r="FC360" s="30"/>
      <c r="FD360" s="30"/>
      <c r="FE360" s="30"/>
      <c r="FF360" s="30"/>
      <c r="FG360" s="30"/>
      <c r="FH360" s="30"/>
      <c r="FI360" s="30"/>
      <c r="FJ360" s="30"/>
      <c r="FK360" s="30"/>
      <c r="FL360" s="30"/>
      <c r="FM360" s="30"/>
      <c r="FN360" s="30"/>
      <c r="FO360" s="30"/>
      <c r="FP360" s="30"/>
      <c r="FQ360" s="30"/>
      <c r="FR360" s="30"/>
      <c r="FS360" s="30"/>
      <c r="FT360" s="30"/>
      <c r="FU360" s="30"/>
      <c r="FV360" s="30"/>
      <c r="FW360" s="30"/>
      <c r="FX360" s="30"/>
      <c r="FY360" s="30"/>
      <c r="FZ360" s="30"/>
      <c r="GA360" s="30"/>
      <c r="GB360" s="30"/>
      <c r="GC360" s="30"/>
      <c r="GD360" s="30"/>
      <c r="GE360" s="30"/>
      <c r="GF360" s="30"/>
      <c r="GG360" s="30"/>
      <c r="GH360" s="30"/>
      <c r="GI360" s="30"/>
      <c r="GJ360" s="30"/>
      <c r="GK360" s="30"/>
      <c r="GL360" s="30"/>
      <c r="GM360" s="30"/>
      <c r="GN360" s="30"/>
      <c r="GO360" s="30"/>
      <c r="GP360" s="30"/>
      <c r="GQ360" s="30"/>
      <c r="GR360" s="30"/>
      <c r="GS360" s="30"/>
      <c r="GT360" s="30"/>
      <c r="GU360" s="30"/>
      <c r="GV360" s="30"/>
      <c r="GW360" s="30"/>
      <c r="GX360" s="30"/>
      <c r="GY360" s="30"/>
      <c r="GZ360" s="30"/>
      <c r="HA360" s="30"/>
      <c r="HB360" s="30"/>
      <c r="HC360" s="30"/>
      <c r="HD360" s="30"/>
      <c r="HE360" s="30"/>
      <c r="HF360" s="30"/>
      <c r="HG360" s="30"/>
      <c r="HH360" s="30"/>
      <c r="HI360" s="30"/>
      <c r="HJ360" s="30"/>
      <c r="HK360" s="30"/>
      <c r="HL360" s="30"/>
      <c r="HM360" s="30"/>
      <c r="HN360" s="30"/>
      <c r="HO360" s="30"/>
      <c r="HP360" s="30"/>
      <c r="HQ360" s="30"/>
      <c r="HR360" s="30"/>
      <c r="HS360" s="30"/>
      <c r="HT360" s="30"/>
      <c r="HU360" s="30"/>
      <c r="HV360" s="30"/>
      <c r="HW360" s="30"/>
      <c r="HX360" s="30"/>
      <c r="HY360" s="30"/>
      <c r="HZ360" s="30"/>
      <c r="IA360" s="30"/>
      <c r="IB360" s="30"/>
      <c r="IC360" s="30"/>
      <c r="ID360" s="30"/>
      <c r="IE360" s="30"/>
      <c r="IF360" s="30"/>
      <c r="IG360" s="30"/>
    </row>
    <row r="361" spans="1:241" s="36" customFormat="1" x14ac:dyDescent="0.25">
      <c r="A361" s="32" t="s">
        <v>566</v>
      </c>
      <c r="B361" s="32" t="s">
        <v>565</v>
      </c>
      <c r="C361" s="32" t="s">
        <v>37</v>
      </c>
      <c r="D361" s="46" t="s">
        <v>38</v>
      </c>
      <c r="E361" s="34"/>
      <c r="F361" s="35">
        <v>1072164</v>
      </c>
      <c r="G361" s="35">
        <v>1466742</v>
      </c>
      <c r="H361" s="35"/>
      <c r="I361" s="35"/>
      <c r="J361" s="35"/>
      <c r="K361" s="35"/>
      <c r="L361" s="35"/>
      <c r="M361" s="33" t="s">
        <v>463</v>
      </c>
      <c r="N361" s="34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  <c r="CC361" s="30"/>
      <c r="CD361" s="30"/>
      <c r="CE361" s="30"/>
      <c r="CF361" s="30"/>
      <c r="CG361" s="30"/>
      <c r="CH361" s="30"/>
      <c r="CI361" s="30"/>
      <c r="CJ361" s="30"/>
      <c r="CK361" s="30"/>
      <c r="CL361" s="30"/>
      <c r="CM361" s="30"/>
      <c r="CN361" s="30"/>
      <c r="CO361" s="30"/>
      <c r="CP361" s="30"/>
      <c r="CQ361" s="30"/>
      <c r="CR361" s="30"/>
      <c r="CS361" s="30"/>
      <c r="CT361" s="30"/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  <c r="DF361" s="30"/>
      <c r="DG361" s="30"/>
      <c r="DH361" s="30"/>
      <c r="DI361" s="30"/>
      <c r="DJ361" s="30"/>
      <c r="DK361" s="30"/>
      <c r="DL361" s="30"/>
      <c r="DM361" s="30"/>
      <c r="DN361" s="30"/>
      <c r="DO361" s="30"/>
      <c r="DP361" s="30"/>
      <c r="DQ361" s="30"/>
      <c r="DR361" s="30"/>
      <c r="DS361" s="30"/>
      <c r="DT361" s="30"/>
      <c r="DU361" s="30"/>
      <c r="DV361" s="30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  <c r="EL361" s="30"/>
      <c r="EM361" s="30"/>
      <c r="EN361" s="30"/>
      <c r="EO361" s="30"/>
      <c r="EP361" s="30"/>
      <c r="EQ361" s="30"/>
      <c r="ER361" s="30"/>
      <c r="ES361" s="30"/>
      <c r="ET361" s="30"/>
      <c r="EU361" s="30"/>
      <c r="EV361" s="30"/>
      <c r="EW361" s="30"/>
      <c r="EX361" s="30"/>
      <c r="EY361" s="30"/>
      <c r="EZ361" s="30"/>
      <c r="FA361" s="30"/>
      <c r="FB361" s="30"/>
      <c r="FC361" s="30"/>
      <c r="FD361" s="30"/>
      <c r="FE361" s="30"/>
      <c r="FF361" s="30"/>
      <c r="FG361" s="30"/>
      <c r="FH361" s="30"/>
      <c r="FI361" s="30"/>
      <c r="FJ361" s="30"/>
      <c r="FK361" s="30"/>
      <c r="FL361" s="30"/>
      <c r="FM361" s="30"/>
      <c r="FN361" s="30"/>
      <c r="FO361" s="30"/>
      <c r="FP361" s="30"/>
      <c r="FQ361" s="30"/>
      <c r="FR361" s="30"/>
      <c r="FS361" s="30"/>
      <c r="FT361" s="30"/>
      <c r="FU361" s="30"/>
      <c r="FV361" s="30"/>
      <c r="FW361" s="30"/>
      <c r="FX361" s="30"/>
      <c r="FY361" s="30"/>
      <c r="FZ361" s="30"/>
      <c r="GA361" s="30"/>
      <c r="GB361" s="30"/>
      <c r="GC361" s="30"/>
      <c r="GD361" s="30"/>
      <c r="GE361" s="30"/>
      <c r="GF361" s="30"/>
      <c r="GG361" s="30"/>
      <c r="GH361" s="30"/>
      <c r="GI361" s="30"/>
      <c r="GJ361" s="30"/>
      <c r="GK361" s="30"/>
      <c r="GL361" s="30"/>
      <c r="GM361" s="30"/>
      <c r="GN361" s="30"/>
      <c r="GO361" s="30"/>
      <c r="GP361" s="30"/>
      <c r="GQ361" s="30"/>
      <c r="GR361" s="30"/>
      <c r="GS361" s="30"/>
      <c r="GT361" s="30"/>
      <c r="GU361" s="30"/>
      <c r="GV361" s="30"/>
      <c r="GW361" s="30"/>
      <c r="GX361" s="30"/>
      <c r="GY361" s="30"/>
      <c r="GZ361" s="30"/>
      <c r="HA361" s="30"/>
      <c r="HB361" s="30"/>
      <c r="HC361" s="30"/>
      <c r="HD361" s="30"/>
      <c r="HE361" s="30"/>
      <c r="HF361" s="30"/>
      <c r="HG361" s="30"/>
      <c r="HH361" s="30"/>
      <c r="HI361" s="30"/>
      <c r="HJ361" s="30"/>
      <c r="HK361" s="30"/>
      <c r="HL361" s="30"/>
      <c r="HM361" s="30"/>
      <c r="HN361" s="30"/>
      <c r="HO361" s="30"/>
      <c r="HP361" s="30"/>
      <c r="HQ361" s="30"/>
      <c r="HR361" s="30"/>
      <c r="HS361" s="30"/>
      <c r="HT361" s="30"/>
      <c r="HU361" s="30"/>
      <c r="HV361" s="30"/>
      <c r="HW361" s="30"/>
      <c r="HX361" s="30"/>
      <c r="HY361" s="30"/>
      <c r="HZ361" s="30"/>
      <c r="IA361" s="30"/>
      <c r="IB361" s="30"/>
      <c r="IC361" s="30"/>
      <c r="ID361" s="30"/>
      <c r="IE361" s="30"/>
      <c r="IF361" s="30"/>
      <c r="IG361" s="30"/>
    </row>
    <row r="362" spans="1:241" s="36" customFormat="1" ht="25.5" x14ac:dyDescent="0.25">
      <c r="A362" s="32" t="s">
        <v>567</v>
      </c>
      <c r="B362" s="32" t="s">
        <v>568</v>
      </c>
      <c r="C362" s="32"/>
      <c r="D362" s="32"/>
      <c r="E362" s="34"/>
      <c r="F362" s="35">
        <f>F363</f>
        <v>33000</v>
      </c>
      <c r="G362" s="35">
        <f>G363</f>
        <v>0</v>
      </c>
      <c r="H362" s="35"/>
      <c r="I362" s="35"/>
      <c r="J362" s="35"/>
      <c r="K362" s="35"/>
      <c r="L362" s="35"/>
      <c r="M362" s="33"/>
      <c r="N362" s="34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  <c r="CC362" s="30"/>
      <c r="CD362" s="30"/>
      <c r="CE362" s="30"/>
      <c r="CF362" s="30"/>
      <c r="CG362" s="30"/>
      <c r="CH362" s="30"/>
      <c r="CI362" s="30"/>
      <c r="CJ362" s="30"/>
      <c r="CK362" s="30"/>
      <c r="CL362" s="30"/>
      <c r="CM362" s="30"/>
      <c r="CN362" s="30"/>
      <c r="CO362" s="30"/>
      <c r="CP362" s="30"/>
      <c r="CQ362" s="30"/>
      <c r="CR362" s="30"/>
      <c r="CS362" s="30"/>
      <c r="CT362" s="30"/>
      <c r="CU362" s="30"/>
      <c r="CV362" s="30"/>
      <c r="CW362" s="30"/>
      <c r="CX362" s="30"/>
      <c r="CY362" s="30"/>
      <c r="CZ362" s="30"/>
      <c r="DA362" s="30"/>
      <c r="DB362" s="30"/>
      <c r="DC362" s="30"/>
      <c r="DD362" s="30"/>
      <c r="DE362" s="30"/>
      <c r="DF362" s="30"/>
      <c r="DG362" s="30"/>
      <c r="DH362" s="30"/>
      <c r="DI362" s="30"/>
      <c r="DJ362" s="30"/>
      <c r="DK362" s="30"/>
      <c r="DL362" s="30"/>
      <c r="DM362" s="30"/>
      <c r="DN362" s="30"/>
      <c r="DO362" s="30"/>
      <c r="DP362" s="30"/>
      <c r="DQ362" s="30"/>
      <c r="DR362" s="30"/>
      <c r="DS362" s="30"/>
      <c r="DT362" s="30"/>
      <c r="DU362" s="30"/>
      <c r="DV362" s="30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  <c r="EL362" s="30"/>
      <c r="EM362" s="30"/>
      <c r="EN362" s="30"/>
      <c r="EO362" s="30"/>
      <c r="EP362" s="30"/>
      <c r="EQ362" s="30"/>
      <c r="ER362" s="30"/>
      <c r="ES362" s="30"/>
      <c r="ET362" s="30"/>
      <c r="EU362" s="30"/>
      <c r="EV362" s="30"/>
      <c r="EW362" s="30"/>
      <c r="EX362" s="30"/>
      <c r="EY362" s="30"/>
      <c r="EZ362" s="30"/>
      <c r="FA362" s="30"/>
      <c r="FB362" s="30"/>
      <c r="FC362" s="30"/>
      <c r="FD362" s="30"/>
      <c r="FE362" s="30"/>
      <c r="FF362" s="30"/>
      <c r="FG362" s="30"/>
      <c r="FH362" s="30"/>
      <c r="FI362" s="30"/>
      <c r="FJ362" s="30"/>
      <c r="FK362" s="30"/>
      <c r="FL362" s="30"/>
      <c r="FM362" s="30"/>
      <c r="FN362" s="30"/>
      <c r="FO362" s="30"/>
      <c r="FP362" s="30"/>
      <c r="FQ362" s="30"/>
      <c r="FR362" s="30"/>
      <c r="FS362" s="30"/>
      <c r="FT362" s="30"/>
      <c r="FU362" s="30"/>
      <c r="FV362" s="30"/>
      <c r="FW362" s="30"/>
      <c r="FX362" s="30"/>
      <c r="FY362" s="30"/>
      <c r="FZ362" s="30"/>
      <c r="GA362" s="30"/>
      <c r="GB362" s="30"/>
      <c r="GC362" s="30"/>
      <c r="GD362" s="30"/>
      <c r="GE362" s="30"/>
      <c r="GF362" s="30"/>
      <c r="GG362" s="30"/>
      <c r="GH362" s="30"/>
      <c r="GI362" s="30"/>
      <c r="GJ362" s="30"/>
      <c r="GK362" s="30"/>
      <c r="GL362" s="30"/>
      <c r="GM362" s="30"/>
      <c r="GN362" s="30"/>
      <c r="GO362" s="30"/>
      <c r="GP362" s="30"/>
      <c r="GQ362" s="30"/>
      <c r="GR362" s="30"/>
      <c r="GS362" s="30"/>
      <c r="GT362" s="30"/>
      <c r="GU362" s="30"/>
      <c r="GV362" s="30"/>
      <c r="GW362" s="30"/>
      <c r="GX362" s="30"/>
      <c r="GY362" s="30"/>
      <c r="GZ362" s="30"/>
      <c r="HA362" s="30"/>
      <c r="HB362" s="30"/>
      <c r="HC362" s="30"/>
      <c r="HD362" s="30"/>
      <c r="HE362" s="30"/>
      <c r="HF362" s="30"/>
      <c r="HG362" s="30"/>
      <c r="HH362" s="30"/>
      <c r="HI362" s="30"/>
      <c r="HJ362" s="30"/>
      <c r="HK362" s="30"/>
      <c r="HL362" s="30"/>
      <c r="HM362" s="30"/>
      <c r="HN362" s="30"/>
      <c r="HO362" s="30"/>
      <c r="HP362" s="30"/>
      <c r="HQ362" s="30"/>
      <c r="HR362" s="30"/>
      <c r="HS362" s="30"/>
      <c r="HT362" s="30"/>
      <c r="HU362" s="30"/>
      <c r="HV362" s="30"/>
      <c r="HW362" s="30"/>
      <c r="HX362" s="30"/>
      <c r="HY362" s="30"/>
      <c r="HZ362" s="30"/>
      <c r="IA362" s="30"/>
      <c r="IB362" s="30"/>
      <c r="IC362" s="30"/>
      <c r="ID362" s="30"/>
      <c r="IE362" s="30"/>
      <c r="IF362" s="30"/>
      <c r="IG362" s="30"/>
    </row>
    <row r="363" spans="1:241" s="36" customFormat="1" ht="25.5" x14ac:dyDescent="0.25">
      <c r="A363" s="32" t="s">
        <v>569</v>
      </c>
      <c r="B363" s="32" t="s">
        <v>568</v>
      </c>
      <c r="C363" s="32" t="s">
        <v>37</v>
      </c>
      <c r="D363" s="46" t="s">
        <v>38</v>
      </c>
      <c r="E363" s="34"/>
      <c r="F363" s="35">
        <v>33000</v>
      </c>
      <c r="G363" s="35">
        <v>0</v>
      </c>
      <c r="H363" s="35"/>
      <c r="I363" s="35"/>
      <c r="J363" s="35"/>
      <c r="K363" s="35"/>
      <c r="L363" s="35"/>
      <c r="M363" s="33" t="s">
        <v>463</v>
      </c>
      <c r="N363" s="34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  <c r="CC363" s="30"/>
      <c r="CD363" s="30"/>
      <c r="CE363" s="30"/>
      <c r="CF363" s="30"/>
      <c r="CG363" s="30"/>
      <c r="CH363" s="30"/>
      <c r="CI363" s="30"/>
      <c r="CJ363" s="30"/>
      <c r="CK363" s="30"/>
      <c r="CL363" s="30"/>
      <c r="CM363" s="30"/>
      <c r="CN363" s="30"/>
      <c r="CO363" s="30"/>
      <c r="CP363" s="30"/>
      <c r="CQ363" s="30"/>
      <c r="CR363" s="30"/>
      <c r="CS363" s="30"/>
      <c r="CT363" s="30"/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  <c r="DF363" s="30"/>
      <c r="DG363" s="30"/>
      <c r="DH363" s="30"/>
      <c r="DI363" s="30"/>
      <c r="DJ363" s="30"/>
      <c r="DK363" s="30"/>
      <c r="DL363" s="30"/>
      <c r="DM363" s="30"/>
      <c r="DN363" s="30"/>
      <c r="DO363" s="30"/>
      <c r="DP363" s="30"/>
      <c r="DQ363" s="30"/>
      <c r="DR363" s="30"/>
      <c r="DS363" s="30"/>
      <c r="DT363" s="30"/>
      <c r="DU363" s="30"/>
      <c r="DV363" s="30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  <c r="EL363" s="30"/>
      <c r="EM363" s="30"/>
      <c r="EN363" s="30"/>
      <c r="EO363" s="30"/>
      <c r="EP363" s="30"/>
      <c r="EQ363" s="30"/>
      <c r="ER363" s="30"/>
      <c r="ES363" s="30"/>
      <c r="ET363" s="30"/>
      <c r="EU363" s="30"/>
      <c r="EV363" s="30"/>
      <c r="EW363" s="30"/>
      <c r="EX363" s="30"/>
      <c r="EY363" s="30"/>
      <c r="EZ363" s="30"/>
      <c r="FA363" s="30"/>
      <c r="FB363" s="30"/>
      <c r="FC363" s="30"/>
      <c r="FD363" s="30"/>
      <c r="FE363" s="30"/>
      <c r="FF363" s="30"/>
      <c r="FG363" s="30"/>
      <c r="FH363" s="30"/>
      <c r="FI363" s="30"/>
      <c r="FJ363" s="30"/>
      <c r="FK363" s="30"/>
      <c r="FL363" s="30"/>
      <c r="FM363" s="30"/>
      <c r="FN363" s="30"/>
      <c r="FO363" s="30"/>
      <c r="FP363" s="30"/>
      <c r="FQ363" s="30"/>
      <c r="FR363" s="30"/>
      <c r="FS363" s="30"/>
      <c r="FT363" s="30"/>
      <c r="FU363" s="30"/>
      <c r="FV363" s="30"/>
      <c r="FW363" s="30"/>
      <c r="FX363" s="30"/>
      <c r="FY363" s="30"/>
      <c r="FZ363" s="30"/>
      <c r="GA363" s="30"/>
      <c r="GB363" s="30"/>
      <c r="GC363" s="30"/>
      <c r="GD363" s="30"/>
      <c r="GE363" s="30"/>
      <c r="GF363" s="30"/>
      <c r="GG363" s="30"/>
      <c r="GH363" s="30"/>
      <c r="GI363" s="30"/>
      <c r="GJ363" s="30"/>
      <c r="GK363" s="30"/>
      <c r="GL363" s="30"/>
      <c r="GM363" s="30"/>
      <c r="GN363" s="30"/>
      <c r="GO363" s="30"/>
      <c r="GP363" s="30"/>
      <c r="GQ363" s="30"/>
      <c r="GR363" s="30"/>
      <c r="GS363" s="30"/>
      <c r="GT363" s="30"/>
      <c r="GU363" s="30"/>
      <c r="GV363" s="30"/>
      <c r="GW363" s="30"/>
      <c r="GX363" s="30"/>
      <c r="GY363" s="30"/>
      <c r="GZ363" s="30"/>
      <c r="HA363" s="30"/>
      <c r="HB363" s="30"/>
      <c r="HC363" s="30"/>
      <c r="HD363" s="30"/>
      <c r="HE363" s="30"/>
      <c r="HF363" s="30"/>
      <c r="HG363" s="30"/>
      <c r="HH363" s="30"/>
      <c r="HI363" s="30"/>
      <c r="HJ363" s="30"/>
      <c r="HK363" s="30"/>
      <c r="HL363" s="30"/>
      <c r="HM363" s="30"/>
      <c r="HN363" s="30"/>
      <c r="HO363" s="30"/>
      <c r="HP363" s="30"/>
      <c r="HQ363" s="30"/>
      <c r="HR363" s="30"/>
      <c r="HS363" s="30"/>
      <c r="HT363" s="30"/>
      <c r="HU363" s="30"/>
      <c r="HV363" s="30"/>
      <c r="HW363" s="30"/>
      <c r="HX363" s="30"/>
      <c r="HY363" s="30"/>
      <c r="HZ363" s="30"/>
      <c r="IA363" s="30"/>
      <c r="IB363" s="30"/>
      <c r="IC363" s="30"/>
      <c r="ID363" s="30"/>
      <c r="IE363" s="30"/>
      <c r="IF363" s="30"/>
      <c r="IG363" s="30"/>
    </row>
    <row r="364" spans="1:241" s="36" customFormat="1" ht="25.5" x14ac:dyDescent="0.25">
      <c r="A364" s="32" t="s">
        <v>570</v>
      </c>
      <c r="B364" s="32" t="s">
        <v>571</v>
      </c>
      <c r="C364" s="32"/>
      <c r="D364" s="32"/>
      <c r="E364" s="34"/>
      <c r="F364" s="35"/>
      <c r="G364" s="35">
        <f>G365</f>
        <v>11858925</v>
      </c>
      <c r="H364" s="35"/>
      <c r="I364" s="35"/>
      <c r="J364" s="35"/>
      <c r="K364" s="35"/>
      <c r="L364" s="35"/>
      <c r="M364" s="33"/>
      <c r="N364" s="34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  <c r="CC364" s="30"/>
      <c r="CD364" s="30"/>
      <c r="CE364" s="30"/>
      <c r="CF364" s="30"/>
      <c r="CG364" s="30"/>
      <c r="CH364" s="30"/>
      <c r="CI364" s="30"/>
      <c r="CJ364" s="30"/>
      <c r="CK364" s="30"/>
      <c r="CL364" s="30"/>
      <c r="CM364" s="30"/>
      <c r="CN364" s="30"/>
      <c r="CO364" s="30"/>
      <c r="CP364" s="30"/>
      <c r="CQ364" s="30"/>
      <c r="CR364" s="30"/>
      <c r="CS364" s="30"/>
      <c r="CT364" s="30"/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  <c r="DF364" s="30"/>
      <c r="DG364" s="30"/>
      <c r="DH364" s="30"/>
      <c r="DI364" s="30"/>
      <c r="DJ364" s="30"/>
      <c r="DK364" s="30"/>
      <c r="DL364" s="30"/>
      <c r="DM364" s="30"/>
      <c r="DN364" s="30"/>
      <c r="DO364" s="30"/>
      <c r="DP364" s="30"/>
      <c r="DQ364" s="30"/>
      <c r="DR364" s="30"/>
      <c r="DS364" s="30"/>
      <c r="DT364" s="30"/>
      <c r="DU364" s="30"/>
      <c r="DV364" s="30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  <c r="EL364" s="30"/>
      <c r="EM364" s="30"/>
      <c r="EN364" s="30"/>
      <c r="EO364" s="30"/>
      <c r="EP364" s="30"/>
      <c r="EQ364" s="30"/>
      <c r="ER364" s="30"/>
      <c r="ES364" s="30"/>
      <c r="ET364" s="30"/>
      <c r="EU364" s="30"/>
      <c r="EV364" s="30"/>
      <c r="EW364" s="30"/>
      <c r="EX364" s="30"/>
      <c r="EY364" s="30"/>
      <c r="EZ364" s="30"/>
      <c r="FA364" s="30"/>
      <c r="FB364" s="30"/>
      <c r="FC364" s="30"/>
      <c r="FD364" s="30"/>
      <c r="FE364" s="30"/>
      <c r="FF364" s="30"/>
      <c r="FG364" s="30"/>
      <c r="FH364" s="30"/>
      <c r="FI364" s="30"/>
      <c r="FJ364" s="30"/>
      <c r="FK364" s="30"/>
      <c r="FL364" s="30"/>
      <c r="FM364" s="30"/>
      <c r="FN364" s="30"/>
      <c r="FO364" s="30"/>
      <c r="FP364" s="30"/>
      <c r="FQ364" s="30"/>
      <c r="FR364" s="30"/>
      <c r="FS364" s="30"/>
      <c r="FT364" s="30"/>
      <c r="FU364" s="30"/>
      <c r="FV364" s="30"/>
      <c r="FW364" s="30"/>
      <c r="FX364" s="30"/>
      <c r="FY364" s="30"/>
      <c r="FZ364" s="30"/>
      <c r="GA364" s="30"/>
      <c r="GB364" s="30"/>
      <c r="GC364" s="30"/>
      <c r="GD364" s="30"/>
      <c r="GE364" s="30"/>
      <c r="GF364" s="30"/>
      <c r="GG364" s="30"/>
      <c r="GH364" s="30"/>
      <c r="GI364" s="30"/>
      <c r="GJ364" s="30"/>
      <c r="GK364" s="30"/>
      <c r="GL364" s="30"/>
      <c r="GM364" s="30"/>
      <c r="GN364" s="30"/>
      <c r="GO364" s="30"/>
      <c r="GP364" s="30"/>
      <c r="GQ364" s="30"/>
      <c r="GR364" s="30"/>
      <c r="GS364" s="30"/>
      <c r="GT364" s="30"/>
      <c r="GU364" s="30"/>
      <c r="GV364" s="30"/>
      <c r="GW364" s="30"/>
      <c r="GX364" s="30"/>
      <c r="GY364" s="30"/>
      <c r="GZ364" s="30"/>
      <c r="HA364" s="30"/>
      <c r="HB364" s="30"/>
      <c r="HC364" s="30"/>
      <c r="HD364" s="30"/>
      <c r="HE364" s="30"/>
      <c r="HF364" s="30"/>
      <c r="HG364" s="30"/>
      <c r="HH364" s="30"/>
      <c r="HI364" s="30"/>
      <c r="HJ364" s="30"/>
      <c r="HK364" s="30"/>
      <c r="HL364" s="30"/>
      <c r="HM364" s="30"/>
      <c r="HN364" s="30"/>
      <c r="HO364" s="30"/>
      <c r="HP364" s="30"/>
      <c r="HQ364" s="30"/>
      <c r="HR364" s="30"/>
      <c r="HS364" s="30"/>
      <c r="HT364" s="30"/>
      <c r="HU364" s="30"/>
      <c r="HV364" s="30"/>
      <c r="HW364" s="30"/>
      <c r="HX364" s="30"/>
      <c r="HY364" s="30"/>
      <c r="HZ364" s="30"/>
      <c r="IA364" s="30"/>
      <c r="IB364" s="30"/>
      <c r="IC364" s="30"/>
      <c r="ID364" s="30"/>
      <c r="IE364" s="30"/>
      <c r="IF364" s="30"/>
      <c r="IG364" s="30"/>
    </row>
    <row r="365" spans="1:241" s="36" customFormat="1" ht="25.5" x14ac:dyDescent="0.25">
      <c r="A365" s="32" t="s">
        <v>572</v>
      </c>
      <c r="B365" s="32" t="s">
        <v>571</v>
      </c>
      <c r="C365" s="32"/>
      <c r="D365" s="32"/>
      <c r="E365" s="34"/>
      <c r="F365" s="35"/>
      <c r="G365" s="35">
        <v>11858925</v>
      </c>
      <c r="H365" s="35"/>
      <c r="I365" s="35"/>
      <c r="J365" s="35"/>
      <c r="K365" s="35"/>
      <c r="L365" s="35"/>
      <c r="M365" s="33"/>
      <c r="N365" s="34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  <c r="CC365" s="30"/>
      <c r="CD365" s="30"/>
      <c r="CE365" s="30"/>
      <c r="CF365" s="30"/>
      <c r="CG365" s="30"/>
      <c r="CH365" s="30"/>
      <c r="CI365" s="30"/>
      <c r="CJ365" s="30"/>
      <c r="CK365" s="30"/>
      <c r="CL365" s="30"/>
      <c r="CM365" s="30"/>
      <c r="CN365" s="30"/>
      <c r="CO365" s="30"/>
      <c r="CP365" s="30"/>
      <c r="CQ365" s="30"/>
      <c r="CR365" s="30"/>
      <c r="CS365" s="30"/>
      <c r="CT365" s="30"/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  <c r="DF365" s="30"/>
      <c r="DG365" s="30"/>
      <c r="DH365" s="30"/>
      <c r="DI365" s="30"/>
      <c r="DJ365" s="30"/>
      <c r="DK365" s="30"/>
      <c r="DL365" s="30"/>
      <c r="DM365" s="30"/>
      <c r="DN365" s="30"/>
      <c r="DO365" s="30"/>
      <c r="DP365" s="30"/>
      <c r="DQ365" s="30"/>
      <c r="DR365" s="30"/>
      <c r="DS365" s="30"/>
      <c r="DT365" s="30"/>
      <c r="DU365" s="30"/>
      <c r="DV365" s="30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  <c r="EL365" s="30"/>
      <c r="EM365" s="30"/>
      <c r="EN365" s="30"/>
      <c r="EO365" s="30"/>
      <c r="EP365" s="30"/>
      <c r="EQ365" s="30"/>
      <c r="ER365" s="30"/>
      <c r="ES365" s="30"/>
      <c r="ET365" s="30"/>
      <c r="EU365" s="30"/>
      <c r="EV365" s="30"/>
      <c r="EW365" s="30"/>
      <c r="EX365" s="30"/>
      <c r="EY365" s="30"/>
      <c r="EZ365" s="30"/>
      <c r="FA365" s="30"/>
      <c r="FB365" s="30"/>
      <c r="FC365" s="30"/>
      <c r="FD365" s="30"/>
      <c r="FE365" s="30"/>
      <c r="FF365" s="30"/>
      <c r="FG365" s="30"/>
      <c r="FH365" s="30"/>
      <c r="FI365" s="30"/>
      <c r="FJ365" s="30"/>
      <c r="FK365" s="30"/>
      <c r="FL365" s="30"/>
      <c r="FM365" s="30"/>
      <c r="FN365" s="30"/>
      <c r="FO365" s="30"/>
      <c r="FP365" s="30"/>
      <c r="FQ365" s="30"/>
      <c r="FR365" s="30"/>
      <c r="FS365" s="30"/>
      <c r="FT365" s="30"/>
      <c r="FU365" s="30"/>
      <c r="FV365" s="30"/>
      <c r="FW365" s="30"/>
      <c r="FX365" s="30"/>
      <c r="FY365" s="30"/>
      <c r="FZ365" s="30"/>
      <c r="GA365" s="30"/>
      <c r="GB365" s="30"/>
      <c r="GC365" s="30"/>
      <c r="GD365" s="30"/>
      <c r="GE365" s="30"/>
      <c r="GF365" s="30"/>
      <c r="GG365" s="30"/>
      <c r="GH365" s="30"/>
      <c r="GI365" s="30"/>
      <c r="GJ365" s="30"/>
      <c r="GK365" s="30"/>
      <c r="GL365" s="30"/>
      <c r="GM365" s="30"/>
      <c r="GN365" s="30"/>
      <c r="GO365" s="30"/>
      <c r="GP365" s="30"/>
      <c r="GQ365" s="30"/>
      <c r="GR365" s="30"/>
      <c r="GS365" s="30"/>
      <c r="GT365" s="30"/>
      <c r="GU365" s="30"/>
      <c r="GV365" s="30"/>
      <c r="GW365" s="30"/>
      <c r="GX365" s="30"/>
      <c r="GY365" s="30"/>
      <c r="GZ365" s="30"/>
      <c r="HA365" s="30"/>
      <c r="HB365" s="30"/>
      <c r="HC365" s="30"/>
      <c r="HD365" s="30"/>
      <c r="HE365" s="30"/>
      <c r="HF365" s="30"/>
      <c r="HG365" s="30"/>
      <c r="HH365" s="30"/>
      <c r="HI365" s="30"/>
      <c r="HJ365" s="30"/>
      <c r="HK365" s="30"/>
      <c r="HL365" s="30"/>
      <c r="HM365" s="30"/>
      <c r="HN365" s="30"/>
      <c r="HO365" s="30"/>
      <c r="HP365" s="30"/>
      <c r="HQ365" s="30"/>
      <c r="HR365" s="30"/>
      <c r="HS365" s="30"/>
      <c r="HT365" s="30"/>
      <c r="HU365" s="30"/>
      <c r="HV365" s="30"/>
      <c r="HW365" s="30"/>
      <c r="HX365" s="30"/>
      <c r="HY365" s="30"/>
      <c r="HZ365" s="30"/>
      <c r="IA365" s="30"/>
      <c r="IB365" s="30"/>
      <c r="IC365" s="30"/>
      <c r="ID365" s="30"/>
      <c r="IE365" s="30"/>
      <c r="IF365" s="30"/>
      <c r="IG365" s="30"/>
    </row>
    <row r="366" spans="1:241" s="36" customFormat="1" ht="38.25" x14ac:dyDescent="0.25">
      <c r="A366" s="32" t="s">
        <v>573</v>
      </c>
      <c r="B366" s="32" t="s">
        <v>574</v>
      </c>
      <c r="C366" s="32"/>
      <c r="D366" s="32"/>
      <c r="E366" s="34"/>
      <c r="F366" s="35">
        <f>F367</f>
        <v>399833831</v>
      </c>
      <c r="G366" s="35">
        <f>G367</f>
        <v>136320530</v>
      </c>
      <c r="H366" s="35"/>
      <c r="I366" s="35"/>
      <c r="J366" s="35"/>
      <c r="K366" s="35"/>
      <c r="L366" s="35"/>
      <c r="M366" s="33"/>
      <c r="N366" s="34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  <c r="CC366" s="30"/>
      <c r="CD366" s="30"/>
      <c r="CE366" s="30"/>
      <c r="CF366" s="30"/>
      <c r="CG366" s="30"/>
      <c r="CH366" s="30"/>
      <c r="CI366" s="30"/>
      <c r="CJ366" s="30"/>
      <c r="CK366" s="30"/>
      <c r="CL366" s="30"/>
      <c r="CM366" s="30"/>
      <c r="CN366" s="30"/>
      <c r="CO366" s="30"/>
      <c r="CP366" s="30"/>
      <c r="CQ366" s="30"/>
      <c r="CR366" s="30"/>
      <c r="CS366" s="30"/>
      <c r="CT366" s="30"/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  <c r="DF366" s="30"/>
      <c r="DG366" s="30"/>
      <c r="DH366" s="30"/>
      <c r="DI366" s="30"/>
      <c r="DJ366" s="30"/>
      <c r="DK366" s="30"/>
      <c r="DL366" s="30"/>
      <c r="DM366" s="30"/>
      <c r="DN366" s="30"/>
      <c r="DO366" s="30"/>
      <c r="DP366" s="30"/>
      <c r="DQ366" s="30"/>
      <c r="DR366" s="30"/>
      <c r="DS366" s="30"/>
      <c r="DT366" s="30"/>
      <c r="DU366" s="30"/>
      <c r="DV366" s="30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  <c r="EL366" s="30"/>
      <c r="EM366" s="30"/>
      <c r="EN366" s="30"/>
      <c r="EO366" s="30"/>
      <c r="EP366" s="30"/>
      <c r="EQ366" s="30"/>
      <c r="ER366" s="30"/>
      <c r="ES366" s="30"/>
      <c r="ET366" s="30"/>
      <c r="EU366" s="30"/>
      <c r="EV366" s="30"/>
      <c r="EW366" s="30"/>
      <c r="EX366" s="30"/>
      <c r="EY366" s="30"/>
      <c r="EZ366" s="30"/>
      <c r="FA366" s="30"/>
      <c r="FB366" s="30"/>
      <c r="FC366" s="30"/>
      <c r="FD366" s="30"/>
      <c r="FE366" s="30"/>
      <c r="FF366" s="30"/>
      <c r="FG366" s="30"/>
      <c r="FH366" s="30"/>
      <c r="FI366" s="30"/>
      <c r="FJ366" s="30"/>
      <c r="FK366" s="30"/>
      <c r="FL366" s="30"/>
      <c r="FM366" s="30"/>
      <c r="FN366" s="30"/>
      <c r="FO366" s="30"/>
      <c r="FP366" s="30"/>
      <c r="FQ366" s="30"/>
      <c r="FR366" s="30"/>
      <c r="FS366" s="30"/>
      <c r="FT366" s="30"/>
      <c r="FU366" s="30"/>
      <c r="FV366" s="30"/>
      <c r="FW366" s="30"/>
      <c r="FX366" s="30"/>
      <c r="FY366" s="30"/>
      <c r="FZ366" s="30"/>
      <c r="GA366" s="30"/>
      <c r="GB366" s="30"/>
      <c r="GC366" s="30"/>
      <c r="GD366" s="30"/>
      <c r="GE366" s="30"/>
      <c r="GF366" s="30"/>
      <c r="GG366" s="30"/>
      <c r="GH366" s="30"/>
      <c r="GI366" s="30"/>
      <c r="GJ366" s="30"/>
      <c r="GK366" s="30"/>
      <c r="GL366" s="30"/>
      <c r="GM366" s="30"/>
      <c r="GN366" s="30"/>
      <c r="GO366" s="30"/>
      <c r="GP366" s="30"/>
      <c r="GQ366" s="30"/>
      <c r="GR366" s="30"/>
      <c r="GS366" s="30"/>
      <c r="GT366" s="30"/>
      <c r="GU366" s="30"/>
      <c r="GV366" s="30"/>
      <c r="GW366" s="30"/>
      <c r="GX366" s="30"/>
      <c r="GY366" s="30"/>
      <c r="GZ366" s="30"/>
      <c r="HA366" s="30"/>
      <c r="HB366" s="30"/>
      <c r="HC366" s="30"/>
      <c r="HD366" s="30"/>
      <c r="HE366" s="30"/>
      <c r="HF366" s="30"/>
      <c r="HG366" s="30"/>
      <c r="HH366" s="30"/>
      <c r="HI366" s="30"/>
      <c r="HJ366" s="30"/>
      <c r="HK366" s="30"/>
      <c r="HL366" s="30"/>
      <c r="HM366" s="30"/>
      <c r="HN366" s="30"/>
      <c r="HO366" s="30"/>
      <c r="HP366" s="30"/>
      <c r="HQ366" s="30"/>
      <c r="HR366" s="30"/>
      <c r="HS366" s="30"/>
      <c r="HT366" s="30"/>
      <c r="HU366" s="30"/>
      <c r="HV366" s="30"/>
      <c r="HW366" s="30"/>
      <c r="HX366" s="30"/>
      <c r="HY366" s="30"/>
      <c r="HZ366" s="30"/>
      <c r="IA366" s="30"/>
      <c r="IB366" s="30"/>
      <c r="IC366" s="30"/>
      <c r="ID366" s="30"/>
      <c r="IE366" s="30"/>
      <c r="IF366" s="30"/>
      <c r="IG366" s="30"/>
    </row>
    <row r="367" spans="1:241" s="36" customFormat="1" x14ac:dyDescent="0.25">
      <c r="A367" s="32" t="s">
        <v>575</v>
      </c>
      <c r="B367" s="32" t="s">
        <v>576</v>
      </c>
      <c r="C367" s="32" t="s">
        <v>37</v>
      </c>
      <c r="D367" s="46" t="s">
        <v>38</v>
      </c>
      <c r="E367" s="34"/>
      <c r="F367" s="35">
        <v>399833831</v>
      </c>
      <c r="G367" s="35">
        <v>136320530</v>
      </c>
      <c r="H367" s="35"/>
      <c r="I367" s="35"/>
      <c r="J367" s="35"/>
      <c r="K367" s="35"/>
      <c r="L367" s="35"/>
      <c r="M367" s="33" t="s">
        <v>463</v>
      </c>
      <c r="N367" s="34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30"/>
      <c r="CE367" s="30"/>
      <c r="CF367" s="30"/>
      <c r="CG367" s="30"/>
      <c r="CH367" s="30"/>
      <c r="CI367" s="30"/>
      <c r="CJ367" s="30"/>
      <c r="CK367" s="30"/>
      <c r="CL367" s="30"/>
      <c r="CM367" s="30"/>
      <c r="CN367" s="30"/>
      <c r="CO367" s="30"/>
      <c r="CP367" s="30"/>
      <c r="CQ367" s="30"/>
      <c r="CR367" s="30"/>
      <c r="CS367" s="30"/>
      <c r="CT367" s="30"/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  <c r="DF367" s="30"/>
      <c r="DG367" s="30"/>
      <c r="DH367" s="30"/>
      <c r="DI367" s="30"/>
      <c r="DJ367" s="30"/>
      <c r="DK367" s="30"/>
      <c r="DL367" s="30"/>
      <c r="DM367" s="30"/>
      <c r="DN367" s="30"/>
      <c r="DO367" s="30"/>
      <c r="DP367" s="30"/>
      <c r="DQ367" s="30"/>
      <c r="DR367" s="30"/>
      <c r="DS367" s="30"/>
      <c r="DT367" s="30"/>
      <c r="DU367" s="30"/>
      <c r="DV367" s="30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  <c r="EL367" s="30"/>
      <c r="EM367" s="30"/>
      <c r="EN367" s="30"/>
      <c r="EO367" s="30"/>
      <c r="EP367" s="30"/>
      <c r="EQ367" s="30"/>
      <c r="ER367" s="30"/>
      <c r="ES367" s="30"/>
      <c r="ET367" s="30"/>
      <c r="EU367" s="30"/>
      <c r="EV367" s="30"/>
      <c r="EW367" s="30"/>
      <c r="EX367" s="30"/>
      <c r="EY367" s="30"/>
      <c r="EZ367" s="30"/>
      <c r="FA367" s="30"/>
      <c r="FB367" s="30"/>
      <c r="FC367" s="30"/>
      <c r="FD367" s="30"/>
      <c r="FE367" s="30"/>
      <c r="FF367" s="30"/>
      <c r="FG367" s="30"/>
      <c r="FH367" s="30"/>
      <c r="FI367" s="30"/>
      <c r="FJ367" s="30"/>
      <c r="FK367" s="30"/>
      <c r="FL367" s="30"/>
      <c r="FM367" s="30"/>
      <c r="FN367" s="30"/>
      <c r="FO367" s="30"/>
      <c r="FP367" s="30"/>
      <c r="FQ367" s="30"/>
      <c r="FR367" s="30"/>
      <c r="FS367" s="30"/>
      <c r="FT367" s="30"/>
      <c r="FU367" s="30"/>
      <c r="FV367" s="30"/>
      <c r="FW367" s="30"/>
      <c r="FX367" s="30"/>
      <c r="FY367" s="30"/>
      <c r="FZ367" s="30"/>
      <c r="GA367" s="30"/>
      <c r="GB367" s="30"/>
      <c r="GC367" s="30"/>
      <c r="GD367" s="30"/>
      <c r="GE367" s="30"/>
      <c r="GF367" s="30"/>
      <c r="GG367" s="30"/>
      <c r="GH367" s="30"/>
      <c r="GI367" s="30"/>
      <c r="GJ367" s="30"/>
      <c r="GK367" s="30"/>
      <c r="GL367" s="30"/>
      <c r="GM367" s="30"/>
      <c r="GN367" s="30"/>
      <c r="GO367" s="30"/>
      <c r="GP367" s="30"/>
      <c r="GQ367" s="30"/>
      <c r="GR367" s="30"/>
      <c r="GS367" s="30"/>
      <c r="GT367" s="30"/>
      <c r="GU367" s="30"/>
      <c r="GV367" s="30"/>
      <c r="GW367" s="30"/>
      <c r="GX367" s="30"/>
      <c r="GY367" s="30"/>
      <c r="GZ367" s="30"/>
      <c r="HA367" s="30"/>
      <c r="HB367" s="30"/>
      <c r="HC367" s="30"/>
      <c r="HD367" s="30"/>
      <c r="HE367" s="30"/>
      <c r="HF367" s="30"/>
      <c r="HG367" s="30"/>
      <c r="HH367" s="30"/>
      <c r="HI367" s="30"/>
      <c r="HJ367" s="30"/>
      <c r="HK367" s="30"/>
      <c r="HL367" s="30"/>
      <c r="HM367" s="30"/>
      <c r="HN367" s="30"/>
      <c r="HO367" s="30"/>
      <c r="HP367" s="30"/>
      <c r="HQ367" s="30"/>
      <c r="HR367" s="30"/>
      <c r="HS367" s="30"/>
      <c r="HT367" s="30"/>
      <c r="HU367" s="30"/>
      <c r="HV367" s="30"/>
      <c r="HW367" s="30"/>
      <c r="HX367" s="30"/>
      <c r="HY367" s="30"/>
      <c r="HZ367" s="30"/>
      <c r="IA367" s="30"/>
      <c r="IB367" s="30"/>
      <c r="IC367" s="30"/>
      <c r="ID367" s="30"/>
      <c r="IE367" s="30"/>
      <c r="IF367" s="30"/>
      <c r="IG367" s="30"/>
    </row>
    <row r="368" spans="1:241" s="30" customFormat="1" x14ac:dyDescent="0.25">
      <c r="A368" s="23" t="s">
        <v>577</v>
      </c>
      <c r="B368" s="23" t="s">
        <v>578</v>
      </c>
      <c r="C368" s="23"/>
      <c r="D368" s="23"/>
      <c r="E368" s="25"/>
      <c r="F368" s="26"/>
      <c r="G368" s="26">
        <f>G369+G371</f>
        <v>146366160</v>
      </c>
      <c r="H368" s="26"/>
      <c r="I368" s="26"/>
      <c r="J368" s="26"/>
      <c r="K368" s="26"/>
      <c r="L368" s="26"/>
      <c r="M368" s="24"/>
      <c r="N368" s="34"/>
    </row>
    <row r="369" spans="1:241" s="36" customFormat="1" x14ac:dyDescent="0.25">
      <c r="A369" s="32" t="s">
        <v>577</v>
      </c>
      <c r="B369" s="32" t="s">
        <v>579</v>
      </c>
      <c r="C369" s="32"/>
      <c r="D369" s="32"/>
      <c r="E369" s="34"/>
      <c r="F369" s="35"/>
      <c r="G369" s="35">
        <f>G370</f>
        <v>146237160</v>
      </c>
      <c r="H369" s="35"/>
      <c r="I369" s="35"/>
      <c r="J369" s="35"/>
      <c r="K369" s="35"/>
      <c r="L369" s="35"/>
      <c r="M369" s="33"/>
      <c r="N369" s="34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  <c r="CC369" s="30"/>
      <c r="CD369" s="30"/>
      <c r="CE369" s="30"/>
      <c r="CF369" s="30"/>
      <c r="CG369" s="30"/>
      <c r="CH369" s="30"/>
      <c r="CI369" s="30"/>
      <c r="CJ369" s="30"/>
      <c r="CK369" s="30"/>
      <c r="CL369" s="30"/>
      <c r="CM369" s="30"/>
      <c r="CN369" s="30"/>
      <c r="CO369" s="30"/>
      <c r="CP369" s="30"/>
      <c r="CQ369" s="30"/>
      <c r="CR369" s="30"/>
      <c r="CS369" s="30"/>
      <c r="CT369" s="30"/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/>
      <c r="DF369" s="30"/>
      <c r="DG369" s="30"/>
      <c r="DH369" s="30"/>
      <c r="DI369" s="30"/>
      <c r="DJ369" s="30"/>
      <c r="DK369" s="30"/>
      <c r="DL369" s="30"/>
      <c r="DM369" s="30"/>
      <c r="DN369" s="30"/>
      <c r="DO369" s="30"/>
      <c r="DP369" s="30"/>
      <c r="DQ369" s="30"/>
      <c r="DR369" s="30"/>
      <c r="DS369" s="30"/>
      <c r="DT369" s="30"/>
      <c r="DU369" s="30"/>
      <c r="DV369" s="30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  <c r="EL369" s="30"/>
      <c r="EM369" s="30"/>
      <c r="EN369" s="30"/>
      <c r="EO369" s="30"/>
      <c r="EP369" s="30"/>
      <c r="EQ369" s="30"/>
      <c r="ER369" s="30"/>
      <c r="ES369" s="30"/>
      <c r="ET369" s="30"/>
      <c r="EU369" s="30"/>
      <c r="EV369" s="30"/>
      <c r="EW369" s="30"/>
      <c r="EX369" s="30"/>
      <c r="EY369" s="30"/>
      <c r="EZ369" s="30"/>
      <c r="FA369" s="30"/>
      <c r="FB369" s="30"/>
      <c r="FC369" s="30"/>
      <c r="FD369" s="30"/>
      <c r="FE369" s="30"/>
      <c r="FF369" s="30"/>
      <c r="FG369" s="30"/>
      <c r="FH369" s="30"/>
      <c r="FI369" s="30"/>
      <c r="FJ369" s="30"/>
      <c r="FK369" s="30"/>
      <c r="FL369" s="30"/>
      <c r="FM369" s="30"/>
      <c r="FN369" s="30"/>
      <c r="FO369" s="30"/>
      <c r="FP369" s="30"/>
      <c r="FQ369" s="30"/>
      <c r="FR369" s="30"/>
      <c r="FS369" s="30"/>
      <c r="FT369" s="30"/>
      <c r="FU369" s="30"/>
      <c r="FV369" s="30"/>
      <c r="FW369" s="30"/>
      <c r="FX369" s="30"/>
      <c r="FY369" s="30"/>
      <c r="FZ369" s="30"/>
      <c r="GA369" s="30"/>
      <c r="GB369" s="30"/>
      <c r="GC369" s="30"/>
      <c r="GD369" s="30"/>
      <c r="GE369" s="30"/>
      <c r="GF369" s="30"/>
      <c r="GG369" s="30"/>
      <c r="GH369" s="30"/>
      <c r="GI369" s="30"/>
      <c r="GJ369" s="30"/>
      <c r="GK369" s="30"/>
      <c r="GL369" s="30"/>
      <c r="GM369" s="30"/>
      <c r="GN369" s="30"/>
      <c r="GO369" s="30"/>
      <c r="GP369" s="30"/>
      <c r="GQ369" s="30"/>
      <c r="GR369" s="30"/>
      <c r="GS369" s="30"/>
      <c r="GT369" s="30"/>
      <c r="GU369" s="30"/>
      <c r="GV369" s="30"/>
      <c r="GW369" s="30"/>
      <c r="GX369" s="30"/>
      <c r="GY369" s="30"/>
      <c r="GZ369" s="30"/>
      <c r="HA369" s="30"/>
      <c r="HB369" s="30"/>
      <c r="HC369" s="30"/>
      <c r="HD369" s="30"/>
      <c r="HE369" s="30"/>
      <c r="HF369" s="30"/>
      <c r="HG369" s="30"/>
      <c r="HH369" s="30"/>
      <c r="HI369" s="30"/>
      <c r="HJ369" s="30"/>
      <c r="HK369" s="30"/>
      <c r="HL369" s="30"/>
      <c r="HM369" s="30"/>
      <c r="HN369" s="30"/>
      <c r="HO369" s="30"/>
      <c r="HP369" s="30"/>
      <c r="HQ369" s="30"/>
      <c r="HR369" s="30"/>
      <c r="HS369" s="30"/>
      <c r="HT369" s="30"/>
      <c r="HU369" s="30"/>
      <c r="HV369" s="30"/>
      <c r="HW369" s="30"/>
      <c r="HX369" s="30"/>
      <c r="HY369" s="30"/>
      <c r="HZ369" s="30"/>
      <c r="IA369" s="30"/>
      <c r="IB369" s="30"/>
      <c r="IC369" s="30"/>
      <c r="ID369" s="30"/>
      <c r="IE369" s="30"/>
      <c r="IF369" s="30"/>
      <c r="IG369" s="30"/>
    </row>
    <row r="370" spans="1:241" s="36" customFormat="1" x14ac:dyDescent="0.25">
      <c r="A370" s="32" t="s">
        <v>580</v>
      </c>
      <c r="B370" s="32" t="s">
        <v>579</v>
      </c>
      <c r="C370" s="32"/>
      <c r="D370" s="32"/>
      <c r="E370" s="34"/>
      <c r="F370" s="35"/>
      <c r="G370" s="35">
        <v>146237160</v>
      </c>
      <c r="H370" s="35"/>
      <c r="I370" s="35"/>
      <c r="J370" s="35"/>
      <c r="K370" s="35"/>
      <c r="L370" s="35"/>
      <c r="M370" s="33"/>
      <c r="N370" s="34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30"/>
      <c r="CE370" s="30"/>
      <c r="CF370" s="30"/>
      <c r="CG370" s="30"/>
      <c r="CH370" s="30"/>
      <c r="CI370" s="30"/>
      <c r="CJ370" s="30"/>
      <c r="CK370" s="30"/>
      <c r="CL370" s="30"/>
      <c r="CM370" s="30"/>
      <c r="CN370" s="30"/>
      <c r="CO370" s="30"/>
      <c r="CP370" s="30"/>
      <c r="CQ370" s="30"/>
      <c r="CR370" s="30"/>
      <c r="CS370" s="30"/>
      <c r="CT370" s="30"/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J370" s="30"/>
      <c r="DK370" s="30"/>
      <c r="DL370" s="30"/>
      <c r="DM370" s="30"/>
      <c r="DN370" s="30"/>
      <c r="DO370" s="30"/>
      <c r="DP370" s="30"/>
      <c r="DQ370" s="30"/>
      <c r="DR370" s="30"/>
      <c r="DS370" s="30"/>
      <c r="DT370" s="30"/>
      <c r="DU370" s="30"/>
      <c r="DV370" s="30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  <c r="EL370" s="30"/>
      <c r="EM370" s="30"/>
      <c r="EN370" s="30"/>
      <c r="EO370" s="30"/>
      <c r="EP370" s="30"/>
      <c r="EQ370" s="30"/>
      <c r="ER370" s="30"/>
      <c r="ES370" s="30"/>
      <c r="ET370" s="30"/>
      <c r="EU370" s="30"/>
      <c r="EV370" s="30"/>
      <c r="EW370" s="30"/>
      <c r="EX370" s="30"/>
      <c r="EY370" s="30"/>
      <c r="EZ370" s="30"/>
      <c r="FA370" s="30"/>
      <c r="FB370" s="30"/>
      <c r="FC370" s="30"/>
      <c r="FD370" s="30"/>
      <c r="FE370" s="30"/>
      <c r="FF370" s="30"/>
      <c r="FG370" s="30"/>
      <c r="FH370" s="30"/>
      <c r="FI370" s="30"/>
      <c r="FJ370" s="30"/>
      <c r="FK370" s="30"/>
      <c r="FL370" s="30"/>
      <c r="FM370" s="30"/>
      <c r="FN370" s="30"/>
      <c r="FO370" s="30"/>
      <c r="FP370" s="30"/>
      <c r="FQ370" s="30"/>
      <c r="FR370" s="30"/>
      <c r="FS370" s="30"/>
      <c r="FT370" s="30"/>
      <c r="FU370" s="30"/>
      <c r="FV370" s="30"/>
      <c r="FW370" s="30"/>
      <c r="FX370" s="30"/>
      <c r="FY370" s="30"/>
      <c r="FZ370" s="30"/>
      <c r="GA370" s="30"/>
      <c r="GB370" s="30"/>
      <c r="GC370" s="30"/>
      <c r="GD370" s="30"/>
      <c r="GE370" s="30"/>
      <c r="GF370" s="30"/>
      <c r="GG370" s="30"/>
      <c r="GH370" s="30"/>
      <c r="GI370" s="30"/>
      <c r="GJ370" s="30"/>
      <c r="GK370" s="30"/>
      <c r="GL370" s="30"/>
      <c r="GM370" s="30"/>
      <c r="GN370" s="30"/>
      <c r="GO370" s="30"/>
      <c r="GP370" s="30"/>
      <c r="GQ370" s="30"/>
      <c r="GR370" s="30"/>
      <c r="GS370" s="30"/>
      <c r="GT370" s="30"/>
      <c r="GU370" s="30"/>
      <c r="GV370" s="30"/>
      <c r="GW370" s="30"/>
      <c r="GX370" s="30"/>
      <c r="GY370" s="30"/>
      <c r="GZ370" s="30"/>
      <c r="HA370" s="30"/>
      <c r="HB370" s="30"/>
      <c r="HC370" s="30"/>
      <c r="HD370" s="30"/>
      <c r="HE370" s="30"/>
      <c r="HF370" s="30"/>
      <c r="HG370" s="30"/>
      <c r="HH370" s="30"/>
      <c r="HI370" s="30"/>
      <c r="HJ370" s="30"/>
      <c r="HK370" s="30"/>
      <c r="HL370" s="30"/>
      <c r="HM370" s="30"/>
      <c r="HN370" s="30"/>
      <c r="HO370" s="30"/>
      <c r="HP370" s="30"/>
      <c r="HQ370" s="30"/>
      <c r="HR370" s="30"/>
      <c r="HS370" s="30"/>
      <c r="HT370" s="30"/>
      <c r="HU370" s="30"/>
      <c r="HV370" s="30"/>
      <c r="HW370" s="30"/>
      <c r="HX370" s="30"/>
      <c r="HY370" s="30"/>
      <c r="HZ370" s="30"/>
      <c r="IA370" s="30"/>
      <c r="IB370" s="30"/>
      <c r="IC370" s="30"/>
      <c r="ID370" s="30"/>
      <c r="IE370" s="30"/>
      <c r="IF370" s="30"/>
      <c r="IG370" s="30"/>
    </row>
    <row r="371" spans="1:241" s="36" customFormat="1" ht="25.5" x14ac:dyDescent="0.25">
      <c r="A371" s="32" t="s">
        <v>581</v>
      </c>
      <c r="B371" s="32" t="s">
        <v>582</v>
      </c>
      <c r="C371" s="32"/>
      <c r="D371" s="32"/>
      <c r="E371" s="34"/>
      <c r="F371" s="35"/>
      <c r="G371" s="35">
        <f>G372</f>
        <v>129000</v>
      </c>
      <c r="H371" s="35"/>
      <c r="I371" s="35"/>
      <c r="J371" s="35"/>
      <c r="K371" s="35"/>
      <c r="L371" s="35"/>
      <c r="M371" s="33"/>
      <c r="N371" s="34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  <c r="CC371" s="30"/>
      <c r="CD371" s="30"/>
      <c r="CE371" s="30"/>
      <c r="CF371" s="30"/>
      <c r="CG371" s="30"/>
      <c r="CH371" s="30"/>
      <c r="CI371" s="30"/>
      <c r="CJ371" s="30"/>
      <c r="CK371" s="30"/>
      <c r="CL371" s="30"/>
      <c r="CM371" s="30"/>
      <c r="CN371" s="30"/>
      <c r="CO371" s="30"/>
      <c r="CP371" s="30"/>
      <c r="CQ371" s="30"/>
      <c r="CR371" s="30"/>
      <c r="CS371" s="30"/>
      <c r="CT371" s="30"/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/>
      <c r="DF371" s="30"/>
      <c r="DG371" s="30"/>
      <c r="DH371" s="30"/>
      <c r="DI371" s="30"/>
      <c r="DJ371" s="30"/>
      <c r="DK371" s="30"/>
      <c r="DL371" s="30"/>
      <c r="DM371" s="30"/>
      <c r="DN371" s="30"/>
      <c r="DO371" s="30"/>
      <c r="DP371" s="30"/>
      <c r="DQ371" s="30"/>
      <c r="DR371" s="30"/>
      <c r="DS371" s="30"/>
      <c r="DT371" s="30"/>
      <c r="DU371" s="30"/>
      <c r="DV371" s="30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  <c r="EL371" s="30"/>
      <c r="EM371" s="30"/>
      <c r="EN371" s="30"/>
      <c r="EO371" s="30"/>
      <c r="EP371" s="30"/>
      <c r="EQ371" s="30"/>
      <c r="ER371" s="30"/>
      <c r="ES371" s="30"/>
      <c r="ET371" s="30"/>
      <c r="EU371" s="30"/>
      <c r="EV371" s="30"/>
      <c r="EW371" s="30"/>
      <c r="EX371" s="30"/>
      <c r="EY371" s="30"/>
      <c r="EZ371" s="30"/>
      <c r="FA371" s="30"/>
      <c r="FB371" s="30"/>
      <c r="FC371" s="30"/>
      <c r="FD371" s="30"/>
      <c r="FE371" s="30"/>
      <c r="FF371" s="30"/>
      <c r="FG371" s="30"/>
      <c r="FH371" s="30"/>
      <c r="FI371" s="30"/>
      <c r="FJ371" s="30"/>
      <c r="FK371" s="30"/>
      <c r="FL371" s="30"/>
      <c r="FM371" s="30"/>
      <c r="FN371" s="30"/>
      <c r="FO371" s="30"/>
      <c r="FP371" s="30"/>
      <c r="FQ371" s="30"/>
      <c r="FR371" s="30"/>
      <c r="FS371" s="30"/>
      <c r="FT371" s="30"/>
      <c r="FU371" s="30"/>
      <c r="FV371" s="30"/>
      <c r="FW371" s="30"/>
      <c r="FX371" s="30"/>
      <c r="FY371" s="30"/>
      <c r="FZ371" s="30"/>
      <c r="GA371" s="30"/>
      <c r="GB371" s="30"/>
      <c r="GC371" s="30"/>
      <c r="GD371" s="30"/>
      <c r="GE371" s="30"/>
      <c r="GF371" s="30"/>
      <c r="GG371" s="30"/>
      <c r="GH371" s="30"/>
      <c r="GI371" s="30"/>
      <c r="GJ371" s="30"/>
      <c r="GK371" s="30"/>
      <c r="GL371" s="30"/>
      <c r="GM371" s="30"/>
      <c r="GN371" s="30"/>
      <c r="GO371" s="30"/>
      <c r="GP371" s="30"/>
      <c r="GQ371" s="30"/>
      <c r="GR371" s="30"/>
      <c r="GS371" s="30"/>
      <c r="GT371" s="30"/>
      <c r="GU371" s="30"/>
      <c r="GV371" s="30"/>
      <c r="GW371" s="30"/>
      <c r="GX371" s="30"/>
      <c r="GY371" s="30"/>
      <c r="GZ371" s="30"/>
      <c r="HA371" s="30"/>
      <c r="HB371" s="30"/>
      <c r="HC371" s="30"/>
      <c r="HD371" s="30"/>
      <c r="HE371" s="30"/>
      <c r="HF371" s="30"/>
      <c r="HG371" s="30"/>
      <c r="HH371" s="30"/>
      <c r="HI371" s="30"/>
      <c r="HJ371" s="30"/>
      <c r="HK371" s="30"/>
      <c r="HL371" s="30"/>
      <c r="HM371" s="30"/>
      <c r="HN371" s="30"/>
      <c r="HO371" s="30"/>
      <c r="HP371" s="30"/>
      <c r="HQ371" s="30"/>
      <c r="HR371" s="30"/>
      <c r="HS371" s="30"/>
      <c r="HT371" s="30"/>
      <c r="HU371" s="30"/>
      <c r="HV371" s="30"/>
      <c r="HW371" s="30"/>
      <c r="HX371" s="30"/>
      <c r="HY371" s="30"/>
      <c r="HZ371" s="30"/>
      <c r="IA371" s="30"/>
      <c r="IB371" s="30"/>
      <c r="IC371" s="30"/>
      <c r="ID371" s="30"/>
      <c r="IE371" s="30"/>
      <c r="IF371" s="30"/>
      <c r="IG371" s="30"/>
    </row>
    <row r="372" spans="1:241" s="36" customFormat="1" ht="25.5" x14ac:dyDescent="0.25">
      <c r="A372" s="32" t="s">
        <v>583</v>
      </c>
      <c r="B372" s="32" t="s">
        <v>582</v>
      </c>
      <c r="C372" s="32"/>
      <c r="D372" s="32"/>
      <c r="E372" s="34"/>
      <c r="F372" s="35"/>
      <c r="G372" s="35">
        <v>129000</v>
      </c>
      <c r="H372" s="35"/>
      <c r="I372" s="35"/>
      <c r="J372" s="35"/>
      <c r="K372" s="35"/>
      <c r="L372" s="35"/>
      <c r="M372" s="33"/>
      <c r="N372" s="34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  <c r="CC372" s="30"/>
      <c r="CD372" s="30"/>
      <c r="CE372" s="30"/>
      <c r="CF372" s="30"/>
      <c r="CG372" s="30"/>
      <c r="CH372" s="30"/>
      <c r="CI372" s="30"/>
      <c r="CJ372" s="30"/>
      <c r="CK372" s="30"/>
      <c r="CL372" s="30"/>
      <c r="CM372" s="30"/>
      <c r="CN372" s="30"/>
      <c r="CO372" s="30"/>
      <c r="CP372" s="30"/>
      <c r="CQ372" s="30"/>
      <c r="CR372" s="30"/>
      <c r="CS372" s="30"/>
      <c r="CT372" s="30"/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/>
      <c r="DF372" s="30"/>
      <c r="DG372" s="30"/>
      <c r="DH372" s="30"/>
      <c r="DI372" s="30"/>
      <c r="DJ372" s="30"/>
      <c r="DK372" s="30"/>
      <c r="DL372" s="30"/>
      <c r="DM372" s="30"/>
      <c r="DN372" s="30"/>
      <c r="DO372" s="30"/>
      <c r="DP372" s="30"/>
      <c r="DQ372" s="30"/>
      <c r="DR372" s="30"/>
      <c r="DS372" s="30"/>
      <c r="DT372" s="30"/>
      <c r="DU372" s="30"/>
      <c r="DV372" s="30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  <c r="EL372" s="30"/>
      <c r="EM372" s="30"/>
      <c r="EN372" s="30"/>
      <c r="EO372" s="30"/>
      <c r="EP372" s="30"/>
      <c r="EQ372" s="30"/>
      <c r="ER372" s="30"/>
      <c r="ES372" s="30"/>
      <c r="ET372" s="30"/>
      <c r="EU372" s="30"/>
      <c r="EV372" s="30"/>
      <c r="EW372" s="30"/>
      <c r="EX372" s="30"/>
      <c r="EY372" s="30"/>
      <c r="EZ372" s="30"/>
      <c r="FA372" s="30"/>
      <c r="FB372" s="30"/>
      <c r="FC372" s="30"/>
      <c r="FD372" s="30"/>
      <c r="FE372" s="30"/>
      <c r="FF372" s="30"/>
      <c r="FG372" s="30"/>
      <c r="FH372" s="30"/>
      <c r="FI372" s="30"/>
      <c r="FJ372" s="30"/>
      <c r="FK372" s="30"/>
      <c r="FL372" s="30"/>
      <c r="FM372" s="30"/>
      <c r="FN372" s="30"/>
      <c r="FO372" s="30"/>
      <c r="FP372" s="30"/>
      <c r="FQ372" s="30"/>
      <c r="FR372" s="30"/>
      <c r="FS372" s="30"/>
      <c r="FT372" s="30"/>
      <c r="FU372" s="30"/>
      <c r="FV372" s="30"/>
      <c r="FW372" s="30"/>
      <c r="FX372" s="30"/>
      <c r="FY372" s="30"/>
      <c r="FZ372" s="30"/>
      <c r="GA372" s="30"/>
      <c r="GB372" s="30"/>
      <c r="GC372" s="30"/>
      <c r="GD372" s="30"/>
      <c r="GE372" s="30"/>
      <c r="GF372" s="30"/>
      <c r="GG372" s="30"/>
      <c r="GH372" s="30"/>
      <c r="GI372" s="30"/>
      <c r="GJ372" s="30"/>
      <c r="GK372" s="30"/>
      <c r="GL372" s="30"/>
      <c r="GM372" s="30"/>
      <c r="GN372" s="30"/>
      <c r="GO372" s="30"/>
      <c r="GP372" s="30"/>
      <c r="GQ372" s="30"/>
      <c r="GR372" s="30"/>
      <c r="GS372" s="30"/>
      <c r="GT372" s="30"/>
      <c r="GU372" s="30"/>
      <c r="GV372" s="30"/>
      <c r="GW372" s="30"/>
      <c r="GX372" s="30"/>
      <c r="GY372" s="30"/>
      <c r="GZ372" s="30"/>
      <c r="HA372" s="30"/>
      <c r="HB372" s="30"/>
      <c r="HC372" s="30"/>
      <c r="HD372" s="30"/>
      <c r="HE372" s="30"/>
      <c r="HF372" s="30"/>
      <c r="HG372" s="30"/>
      <c r="HH372" s="30"/>
      <c r="HI372" s="30"/>
      <c r="HJ372" s="30"/>
      <c r="HK372" s="30"/>
      <c r="HL372" s="30"/>
      <c r="HM372" s="30"/>
      <c r="HN372" s="30"/>
      <c r="HO372" s="30"/>
      <c r="HP372" s="30"/>
      <c r="HQ372" s="30"/>
      <c r="HR372" s="30"/>
      <c r="HS372" s="30"/>
      <c r="HT372" s="30"/>
      <c r="HU372" s="30"/>
      <c r="HV372" s="30"/>
      <c r="HW372" s="30"/>
      <c r="HX372" s="30"/>
      <c r="HY372" s="30"/>
      <c r="HZ372" s="30"/>
      <c r="IA372" s="30"/>
      <c r="IB372" s="30"/>
      <c r="IC372" s="30"/>
      <c r="ID372" s="30"/>
      <c r="IE372" s="30"/>
      <c r="IF372" s="30"/>
      <c r="IG372" s="30"/>
    </row>
    <row r="373" spans="1:241" s="36" customFormat="1" ht="25.5" x14ac:dyDescent="0.25">
      <c r="A373" s="32"/>
      <c r="B373" s="73" t="s">
        <v>584</v>
      </c>
      <c r="C373" s="32"/>
      <c r="D373" s="32"/>
      <c r="E373" s="25">
        <f>E374</f>
        <v>134222360</v>
      </c>
      <c r="F373" s="35"/>
      <c r="G373" s="35"/>
      <c r="H373" s="35"/>
      <c r="I373" s="35"/>
      <c r="J373" s="35"/>
      <c r="K373" s="35"/>
      <c r="L373" s="35"/>
      <c r="M373" s="33"/>
      <c r="N373" s="34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  <c r="CC373" s="30"/>
      <c r="CD373" s="30"/>
      <c r="CE373" s="30"/>
      <c r="CF373" s="30"/>
      <c r="CG373" s="30"/>
      <c r="CH373" s="30"/>
      <c r="CI373" s="30"/>
      <c r="CJ373" s="30"/>
      <c r="CK373" s="30"/>
      <c r="CL373" s="30"/>
      <c r="CM373" s="30"/>
      <c r="CN373" s="30"/>
      <c r="CO373" s="30"/>
      <c r="CP373" s="30"/>
      <c r="CQ373" s="30"/>
      <c r="CR373" s="30"/>
      <c r="CS373" s="30"/>
      <c r="CT373" s="30"/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  <c r="DF373" s="30"/>
      <c r="DG373" s="30"/>
      <c r="DH373" s="30"/>
      <c r="DI373" s="30"/>
      <c r="DJ373" s="30"/>
      <c r="DK373" s="30"/>
      <c r="DL373" s="30"/>
      <c r="DM373" s="30"/>
      <c r="DN373" s="30"/>
      <c r="DO373" s="30"/>
      <c r="DP373" s="30"/>
      <c r="DQ373" s="30"/>
      <c r="DR373" s="30"/>
      <c r="DS373" s="30"/>
      <c r="DT373" s="30"/>
      <c r="DU373" s="30"/>
      <c r="DV373" s="30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  <c r="EL373" s="30"/>
      <c r="EM373" s="30"/>
      <c r="EN373" s="30"/>
      <c r="EO373" s="30"/>
      <c r="EP373" s="30"/>
      <c r="EQ373" s="30"/>
      <c r="ER373" s="30"/>
      <c r="ES373" s="30"/>
      <c r="ET373" s="30"/>
      <c r="EU373" s="30"/>
      <c r="EV373" s="30"/>
      <c r="EW373" s="30"/>
      <c r="EX373" s="30"/>
      <c r="EY373" s="30"/>
      <c r="EZ373" s="30"/>
      <c r="FA373" s="30"/>
      <c r="FB373" s="30"/>
      <c r="FC373" s="30"/>
      <c r="FD373" s="30"/>
      <c r="FE373" s="30"/>
      <c r="FF373" s="30"/>
      <c r="FG373" s="30"/>
      <c r="FH373" s="30"/>
      <c r="FI373" s="30"/>
      <c r="FJ373" s="30"/>
      <c r="FK373" s="30"/>
      <c r="FL373" s="30"/>
      <c r="FM373" s="30"/>
      <c r="FN373" s="30"/>
      <c r="FO373" s="30"/>
      <c r="FP373" s="30"/>
      <c r="FQ373" s="30"/>
      <c r="FR373" s="30"/>
      <c r="FS373" s="30"/>
      <c r="FT373" s="30"/>
      <c r="FU373" s="30"/>
      <c r="FV373" s="30"/>
      <c r="FW373" s="30"/>
      <c r="FX373" s="30"/>
      <c r="FY373" s="30"/>
      <c r="FZ373" s="30"/>
      <c r="GA373" s="30"/>
      <c r="GB373" s="30"/>
      <c r="GC373" s="30"/>
      <c r="GD373" s="30"/>
      <c r="GE373" s="30"/>
      <c r="GF373" s="30"/>
      <c r="GG373" s="30"/>
      <c r="GH373" s="30"/>
      <c r="GI373" s="30"/>
      <c r="GJ373" s="30"/>
      <c r="GK373" s="30"/>
      <c r="GL373" s="30"/>
      <c r="GM373" s="30"/>
      <c r="GN373" s="30"/>
      <c r="GO373" s="30"/>
      <c r="GP373" s="30"/>
      <c r="GQ373" s="30"/>
      <c r="GR373" s="30"/>
      <c r="GS373" s="30"/>
      <c r="GT373" s="30"/>
      <c r="GU373" s="30"/>
      <c r="GV373" s="30"/>
      <c r="GW373" s="30"/>
      <c r="GX373" s="30"/>
      <c r="GY373" s="30"/>
      <c r="GZ373" s="30"/>
      <c r="HA373" s="30"/>
      <c r="HB373" s="30"/>
      <c r="HC373" s="30"/>
      <c r="HD373" s="30"/>
      <c r="HE373" s="30"/>
      <c r="HF373" s="30"/>
      <c r="HG373" s="30"/>
      <c r="HH373" s="30"/>
      <c r="HI373" s="30"/>
      <c r="HJ373" s="30"/>
      <c r="HK373" s="30"/>
      <c r="HL373" s="30"/>
      <c r="HM373" s="30"/>
      <c r="HN373" s="30"/>
      <c r="HO373" s="30"/>
      <c r="HP373" s="30"/>
      <c r="HQ373" s="30"/>
      <c r="HR373" s="30"/>
      <c r="HS373" s="30"/>
      <c r="HT373" s="30"/>
      <c r="HU373" s="30"/>
      <c r="HV373" s="30"/>
      <c r="HW373" s="30"/>
      <c r="HX373" s="30"/>
      <c r="HY373" s="30"/>
      <c r="HZ373" s="30"/>
      <c r="IA373" s="30"/>
      <c r="IB373" s="30"/>
      <c r="IC373" s="30"/>
      <c r="ID373" s="30"/>
      <c r="IE373" s="30"/>
      <c r="IF373" s="30"/>
      <c r="IG373" s="30"/>
    </row>
    <row r="374" spans="1:241" s="36" customFormat="1" x14ac:dyDescent="0.25">
      <c r="A374" s="32"/>
      <c r="B374" s="55" t="s">
        <v>584</v>
      </c>
      <c r="C374" s="32"/>
      <c r="D374" s="32"/>
      <c r="E374" s="38">
        <v>134222360</v>
      </c>
      <c r="F374" s="35"/>
      <c r="G374" s="35"/>
      <c r="H374" s="35"/>
      <c r="I374" s="35"/>
      <c r="J374" s="35"/>
      <c r="K374" s="35"/>
      <c r="L374" s="35"/>
      <c r="M374" s="33"/>
      <c r="N374" s="34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  <c r="CC374" s="30"/>
      <c r="CD374" s="30"/>
      <c r="CE374" s="30"/>
      <c r="CF374" s="30"/>
      <c r="CG374" s="30"/>
      <c r="CH374" s="30"/>
      <c r="CI374" s="30"/>
      <c r="CJ374" s="30"/>
      <c r="CK374" s="30"/>
      <c r="CL374" s="30"/>
      <c r="CM374" s="30"/>
      <c r="CN374" s="30"/>
      <c r="CO374" s="30"/>
      <c r="CP374" s="30"/>
      <c r="CQ374" s="30"/>
      <c r="CR374" s="30"/>
      <c r="CS374" s="30"/>
      <c r="CT374" s="30"/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/>
      <c r="DF374" s="30"/>
      <c r="DG374" s="30"/>
      <c r="DH374" s="30"/>
      <c r="DI374" s="30"/>
      <c r="DJ374" s="30"/>
      <c r="DK374" s="30"/>
      <c r="DL374" s="30"/>
      <c r="DM374" s="30"/>
      <c r="DN374" s="30"/>
      <c r="DO374" s="30"/>
      <c r="DP374" s="30"/>
      <c r="DQ374" s="30"/>
      <c r="DR374" s="30"/>
      <c r="DS374" s="30"/>
      <c r="DT374" s="30"/>
      <c r="DU374" s="30"/>
      <c r="DV374" s="30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  <c r="EL374" s="30"/>
      <c r="EM374" s="30"/>
      <c r="EN374" s="30"/>
      <c r="EO374" s="30"/>
      <c r="EP374" s="30"/>
      <c r="EQ374" s="30"/>
      <c r="ER374" s="30"/>
      <c r="ES374" s="30"/>
      <c r="ET374" s="30"/>
      <c r="EU374" s="30"/>
      <c r="EV374" s="30"/>
      <c r="EW374" s="30"/>
      <c r="EX374" s="30"/>
      <c r="EY374" s="30"/>
      <c r="EZ374" s="30"/>
      <c r="FA374" s="30"/>
      <c r="FB374" s="30"/>
      <c r="FC374" s="30"/>
      <c r="FD374" s="30"/>
      <c r="FE374" s="30"/>
      <c r="FF374" s="30"/>
      <c r="FG374" s="30"/>
      <c r="FH374" s="30"/>
      <c r="FI374" s="30"/>
      <c r="FJ374" s="30"/>
      <c r="FK374" s="30"/>
      <c r="FL374" s="30"/>
      <c r="FM374" s="30"/>
      <c r="FN374" s="30"/>
      <c r="FO374" s="30"/>
      <c r="FP374" s="30"/>
      <c r="FQ374" s="30"/>
      <c r="FR374" s="30"/>
      <c r="FS374" s="30"/>
      <c r="FT374" s="30"/>
      <c r="FU374" s="30"/>
      <c r="FV374" s="30"/>
      <c r="FW374" s="30"/>
      <c r="FX374" s="30"/>
      <c r="FY374" s="30"/>
      <c r="FZ374" s="30"/>
      <c r="GA374" s="30"/>
      <c r="GB374" s="30"/>
      <c r="GC374" s="30"/>
      <c r="GD374" s="30"/>
      <c r="GE374" s="30"/>
      <c r="GF374" s="30"/>
      <c r="GG374" s="30"/>
      <c r="GH374" s="30"/>
      <c r="GI374" s="30"/>
      <c r="GJ374" s="30"/>
      <c r="GK374" s="30"/>
      <c r="GL374" s="30"/>
      <c r="GM374" s="30"/>
      <c r="GN374" s="30"/>
      <c r="GO374" s="30"/>
      <c r="GP374" s="30"/>
      <c r="GQ374" s="30"/>
      <c r="GR374" s="30"/>
      <c r="GS374" s="30"/>
      <c r="GT374" s="30"/>
      <c r="GU374" s="30"/>
      <c r="GV374" s="30"/>
      <c r="GW374" s="30"/>
      <c r="GX374" s="30"/>
      <c r="GY374" s="30"/>
      <c r="GZ374" s="30"/>
      <c r="HA374" s="30"/>
      <c r="HB374" s="30"/>
      <c r="HC374" s="30"/>
      <c r="HD374" s="30"/>
      <c r="HE374" s="30"/>
      <c r="HF374" s="30"/>
      <c r="HG374" s="30"/>
      <c r="HH374" s="30"/>
      <c r="HI374" s="30"/>
      <c r="HJ374" s="30"/>
      <c r="HK374" s="30"/>
      <c r="HL374" s="30"/>
      <c r="HM374" s="30"/>
      <c r="HN374" s="30"/>
      <c r="HO374" s="30"/>
      <c r="HP374" s="30"/>
      <c r="HQ374" s="30"/>
      <c r="HR374" s="30"/>
      <c r="HS374" s="30"/>
      <c r="HT374" s="30"/>
      <c r="HU374" s="30"/>
      <c r="HV374" s="30"/>
      <c r="HW374" s="30"/>
      <c r="HX374" s="30"/>
      <c r="HY374" s="30"/>
      <c r="HZ374" s="30"/>
      <c r="IA374" s="30"/>
      <c r="IB374" s="30"/>
      <c r="IC374" s="30"/>
      <c r="ID374" s="30"/>
      <c r="IE374" s="30"/>
      <c r="IF374" s="30"/>
      <c r="IG374" s="30"/>
    </row>
    <row r="375" spans="1:241" s="30" customFormat="1" x14ac:dyDescent="0.25">
      <c r="A375" s="23" t="s">
        <v>585</v>
      </c>
      <c r="B375" s="23" t="s">
        <v>586</v>
      </c>
      <c r="C375" s="23"/>
      <c r="D375" s="23"/>
      <c r="E375" s="25">
        <f>E376+E380</f>
        <v>139484382</v>
      </c>
      <c r="F375" s="26">
        <f>F376+F380</f>
        <v>246121433</v>
      </c>
      <c r="G375" s="26">
        <f>G376+G380</f>
        <v>5255888143</v>
      </c>
      <c r="H375" s="26"/>
      <c r="I375" s="26"/>
      <c r="J375" s="26"/>
      <c r="K375" s="26"/>
      <c r="L375" s="26"/>
      <c r="M375" s="24"/>
      <c r="N375" s="34"/>
    </row>
    <row r="376" spans="1:241" s="36" customFormat="1" ht="38.25" x14ac:dyDescent="0.25">
      <c r="A376" s="32" t="s">
        <v>587</v>
      </c>
      <c r="B376" s="32" t="s">
        <v>588</v>
      </c>
      <c r="C376" s="32"/>
      <c r="D376" s="32"/>
      <c r="E376" s="34">
        <f>E377</f>
        <v>139484382</v>
      </c>
      <c r="F376" s="35">
        <f>F377</f>
        <v>243036771</v>
      </c>
      <c r="G376" s="35">
        <f>G377</f>
        <v>5187701320</v>
      </c>
      <c r="H376" s="35"/>
      <c r="I376" s="35"/>
      <c r="J376" s="35"/>
      <c r="K376" s="35"/>
      <c r="L376" s="35"/>
      <c r="M376" s="33"/>
      <c r="N376" s="34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  <c r="CC376" s="30"/>
      <c r="CD376" s="30"/>
      <c r="CE376" s="30"/>
      <c r="CF376" s="30"/>
      <c r="CG376" s="30"/>
      <c r="CH376" s="30"/>
      <c r="CI376" s="30"/>
      <c r="CJ376" s="30"/>
      <c r="CK376" s="30"/>
      <c r="CL376" s="30"/>
      <c r="CM376" s="30"/>
      <c r="CN376" s="30"/>
      <c r="CO376" s="30"/>
      <c r="CP376" s="30"/>
      <c r="CQ376" s="30"/>
      <c r="CR376" s="30"/>
      <c r="CS376" s="30"/>
      <c r="CT376" s="30"/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  <c r="DF376" s="30"/>
      <c r="DG376" s="30"/>
      <c r="DH376" s="30"/>
      <c r="DI376" s="30"/>
      <c r="DJ376" s="30"/>
      <c r="DK376" s="30"/>
      <c r="DL376" s="30"/>
      <c r="DM376" s="30"/>
      <c r="DN376" s="30"/>
      <c r="DO376" s="30"/>
      <c r="DP376" s="30"/>
      <c r="DQ376" s="30"/>
      <c r="DR376" s="30"/>
      <c r="DS376" s="30"/>
      <c r="DT376" s="30"/>
      <c r="DU376" s="30"/>
      <c r="DV376" s="30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  <c r="EL376" s="30"/>
      <c r="EM376" s="30"/>
      <c r="EN376" s="30"/>
      <c r="EO376" s="30"/>
      <c r="EP376" s="30"/>
      <c r="EQ376" s="30"/>
      <c r="ER376" s="30"/>
      <c r="ES376" s="30"/>
      <c r="ET376" s="30"/>
      <c r="EU376" s="30"/>
      <c r="EV376" s="30"/>
      <c r="EW376" s="30"/>
      <c r="EX376" s="30"/>
      <c r="EY376" s="30"/>
      <c r="EZ376" s="30"/>
      <c r="FA376" s="30"/>
      <c r="FB376" s="30"/>
      <c r="FC376" s="30"/>
      <c r="FD376" s="30"/>
      <c r="FE376" s="30"/>
      <c r="FF376" s="30"/>
      <c r="FG376" s="30"/>
      <c r="FH376" s="30"/>
      <c r="FI376" s="30"/>
      <c r="FJ376" s="30"/>
      <c r="FK376" s="30"/>
      <c r="FL376" s="30"/>
      <c r="FM376" s="30"/>
      <c r="FN376" s="30"/>
      <c r="FO376" s="30"/>
      <c r="FP376" s="30"/>
      <c r="FQ376" s="30"/>
      <c r="FR376" s="30"/>
      <c r="FS376" s="30"/>
      <c r="FT376" s="30"/>
      <c r="FU376" s="30"/>
      <c r="FV376" s="30"/>
      <c r="FW376" s="30"/>
      <c r="FX376" s="30"/>
      <c r="FY376" s="30"/>
      <c r="FZ376" s="30"/>
      <c r="GA376" s="30"/>
      <c r="GB376" s="30"/>
      <c r="GC376" s="30"/>
      <c r="GD376" s="30"/>
      <c r="GE376" s="30"/>
      <c r="GF376" s="30"/>
      <c r="GG376" s="30"/>
      <c r="GH376" s="30"/>
      <c r="GI376" s="30"/>
      <c r="GJ376" s="30"/>
      <c r="GK376" s="30"/>
      <c r="GL376" s="30"/>
      <c r="GM376" s="30"/>
      <c r="GN376" s="30"/>
      <c r="GO376" s="30"/>
      <c r="GP376" s="30"/>
      <c r="GQ376" s="30"/>
      <c r="GR376" s="30"/>
      <c r="GS376" s="30"/>
      <c r="GT376" s="30"/>
      <c r="GU376" s="30"/>
      <c r="GV376" s="30"/>
      <c r="GW376" s="30"/>
      <c r="GX376" s="30"/>
      <c r="GY376" s="30"/>
      <c r="GZ376" s="30"/>
      <c r="HA376" s="30"/>
      <c r="HB376" s="30"/>
      <c r="HC376" s="30"/>
      <c r="HD376" s="30"/>
      <c r="HE376" s="30"/>
      <c r="HF376" s="30"/>
      <c r="HG376" s="30"/>
      <c r="HH376" s="30"/>
      <c r="HI376" s="30"/>
      <c r="HJ376" s="30"/>
      <c r="HK376" s="30"/>
      <c r="HL376" s="30"/>
      <c r="HM376" s="30"/>
      <c r="HN376" s="30"/>
      <c r="HO376" s="30"/>
      <c r="HP376" s="30"/>
      <c r="HQ376" s="30"/>
      <c r="HR376" s="30"/>
      <c r="HS376" s="30"/>
      <c r="HT376" s="30"/>
      <c r="HU376" s="30"/>
      <c r="HV376" s="30"/>
      <c r="HW376" s="30"/>
      <c r="HX376" s="30"/>
      <c r="HY376" s="30"/>
      <c r="HZ376" s="30"/>
      <c r="IA376" s="30"/>
      <c r="IB376" s="30"/>
      <c r="IC376" s="30"/>
      <c r="ID376" s="30"/>
      <c r="IE376" s="30"/>
      <c r="IF376" s="30"/>
      <c r="IG376" s="30"/>
    </row>
    <row r="377" spans="1:241" s="36" customFormat="1" ht="38.25" x14ac:dyDescent="0.25">
      <c r="A377" s="32" t="s">
        <v>589</v>
      </c>
      <c r="B377" s="32" t="s">
        <v>588</v>
      </c>
      <c r="C377" s="32"/>
      <c r="D377" s="32"/>
      <c r="E377" s="34">
        <f>SUM(E378:E379)</f>
        <v>139484382</v>
      </c>
      <c r="F377" s="35">
        <f>SUM(F378:F379)</f>
        <v>243036771</v>
      </c>
      <c r="G377" s="35">
        <f>G378</f>
        <v>5187701320</v>
      </c>
      <c r="H377" s="35"/>
      <c r="I377" s="35"/>
      <c r="J377" s="35"/>
      <c r="K377" s="35"/>
      <c r="L377" s="35"/>
      <c r="M377" s="33"/>
      <c r="N377" s="34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0"/>
      <c r="CR377" s="30"/>
      <c r="CS377" s="30"/>
      <c r="CT377" s="30"/>
      <c r="CU377" s="30"/>
      <c r="CV377" s="30"/>
      <c r="CW377" s="30"/>
      <c r="CX377" s="30"/>
      <c r="CY377" s="30"/>
      <c r="CZ377" s="30"/>
      <c r="DA377" s="30"/>
      <c r="DB377" s="30"/>
      <c r="DC377" s="30"/>
      <c r="DD377" s="30"/>
      <c r="DE377" s="30"/>
      <c r="DF377" s="30"/>
      <c r="DG377" s="30"/>
      <c r="DH377" s="30"/>
      <c r="DI377" s="30"/>
      <c r="DJ377" s="30"/>
      <c r="DK377" s="30"/>
      <c r="DL377" s="30"/>
      <c r="DM377" s="30"/>
      <c r="DN377" s="30"/>
      <c r="DO377" s="30"/>
      <c r="DP377" s="30"/>
      <c r="DQ377" s="30"/>
      <c r="DR377" s="30"/>
      <c r="DS377" s="30"/>
      <c r="DT377" s="30"/>
      <c r="DU377" s="30"/>
      <c r="DV377" s="30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  <c r="EL377" s="30"/>
      <c r="EM377" s="30"/>
      <c r="EN377" s="30"/>
      <c r="EO377" s="30"/>
      <c r="EP377" s="30"/>
      <c r="EQ377" s="30"/>
      <c r="ER377" s="30"/>
      <c r="ES377" s="30"/>
      <c r="ET377" s="30"/>
      <c r="EU377" s="30"/>
      <c r="EV377" s="30"/>
      <c r="EW377" s="30"/>
      <c r="EX377" s="30"/>
      <c r="EY377" s="30"/>
      <c r="EZ377" s="30"/>
      <c r="FA377" s="30"/>
      <c r="FB377" s="30"/>
      <c r="FC377" s="30"/>
      <c r="FD377" s="30"/>
      <c r="FE377" s="30"/>
      <c r="FF377" s="30"/>
      <c r="FG377" s="30"/>
      <c r="FH377" s="30"/>
      <c r="FI377" s="30"/>
      <c r="FJ377" s="30"/>
      <c r="FK377" s="30"/>
      <c r="FL377" s="30"/>
      <c r="FM377" s="30"/>
      <c r="FN377" s="30"/>
      <c r="FO377" s="30"/>
      <c r="FP377" s="30"/>
      <c r="FQ377" s="30"/>
      <c r="FR377" s="30"/>
      <c r="FS377" s="30"/>
      <c r="FT377" s="30"/>
      <c r="FU377" s="30"/>
      <c r="FV377" s="30"/>
      <c r="FW377" s="30"/>
      <c r="FX377" s="30"/>
      <c r="FY377" s="30"/>
      <c r="FZ377" s="30"/>
      <c r="GA377" s="30"/>
      <c r="GB377" s="30"/>
      <c r="GC377" s="30"/>
      <c r="GD377" s="30"/>
      <c r="GE377" s="30"/>
      <c r="GF377" s="30"/>
      <c r="GG377" s="30"/>
      <c r="GH377" s="30"/>
      <c r="GI377" s="30"/>
      <c r="GJ377" s="30"/>
      <c r="GK377" s="30"/>
      <c r="GL377" s="30"/>
      <c r="GM377" s="30"/>
      <c r="GN377" s="30"/>
      <c r="GO377" s="30"/>
      <c r="GP377" s="30"/>
      <c r="GQ377" s="30"/>
      <c r="GR377" s="30"/>
      <c r="GS377" s="30"/>
      <c r="GT377" s="30"/>
      <c r="GU377" s="30"/>
      <c r="GV377" s="30"/>
      <c r="GW377" s="30"/>
      <c r="GX377" s="30"/>
      <c r="GY377" s="30"/>
      <c r="GZ377" s="30"/>
      <c r="HA377" s="30"/>
      <c r="HB377" s="30"/>
      <c r="HC377" s="30"/>
      <c r="HD377" s="30"/>
      <c r="HE377" s="30"/>
      <c r="HF377" s="30"/>
      <c r="HG377" s="30"/>
      <c r="HH377" s="30"/>
      <c r="HI377" s="30"/>
      <c r="HJ377" s="30"/>
      <c r="HK377" s="30"/>
      <c r="HL377" s="30"/>
      <c r="HM377" s="30"/>
      <c r="HN377" s="30"/>
      <c r="HO377" s="30"/>
      <c r="HP377" s="30"/>
      <c r="HQ377" s="30"/>
      <c r="HR377" s="30"/>
      <c r="HS377" s="30"/>
      <c r="HT377" s="30"/>
      <c r="HU377" s="30"/>
      <c r="HV377" s="30"/>
      <c r="HW377" s="30"/>
      <c r="HX377" s="30"/>
      <c r="HY377" s="30"/>
      <c r="HZ377" s="30"/>
      <c r="IA377" s="30"/>
      <c r="IB377" s="30"/>
      <c r="IC377" s="30"/>
      <c r="ID377" s="30"/>
      <c r="IE377" s="30"/>
      <c r="IF377" s="30"/>
      <c r="IG377" s="30"/>
    </row>
    <row r="378" spans="1:241" s="36" customFormat="1" ht="38.25" x14ac:dyDescent="0.25">
      <c r="A378" s="32"/>
      <c r="B378" s="32" t="s">
        <v>590</v>
      </c>
      <c r="C378" s="32" t="s">
        <v>37</v>
      </c>
      <c r="D378" s="46" t="s">
        <v>38</v>
      </c>
      <c r="E378" s="34">
        <v>121841646</v>
      </c>
      <c r="F378" s="35">
        <v>222044291</v>
      </c>
      <c r="G378" s="35">
        <v>5187701320</v>
      </c>
      <c r="H378" s="35"/>
      <c r="I378" s="35"/>
      <c r="J378" s="35"/>
      <c r="K378" s="35"/>
      <c r="L378" s="35"/>
      <c r="M378" s="33" t="s">
        <v>463</v>
      </c>
      <c r="N378" s="34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  <c r="CC378" s="30"/>
      <c r="CD378" s="30"/>
      <c r="CE378" s="30"/>
      <c r="CF378" s="30"/>
      <c r="CG378" s="30"/>
      <c r="CH378" s="30"/>
      <c r="CI378" s="30"/>
      <c r="CJ378" s="30"/>
      <c r="CK378" s="30"/>
      <c r="CL378" s="30"/>
      <c r="CM378" s="30"/>
      <c r="CN378" s="30"/>
      <c r="CO378" s="30"/>
      <c r="CP378" s="30"/>
      <c r="CQ378" s="30"/>
      <c r="CR378" s="30"/>
      <c r="CS378" s="30"/>
      <c r="CT378" s="30"/>
      <c r="CU378" s="30"/>
      <c r="CV378" s="30"/>
      <c r="CW378" s="30"/>
      <c r="CX378" s="30"/>
      <c r="CY378" s="30"/>
      <c r="CZ378" s="30"/>
      <c r="DA378" s="30"/>
      <c r="DB378" s="30"/>
      <c r="DC378" s="30"/>
      <c r="DD378" s="30"/>
      <c r="DE378" s="30"/>
      <c r="DF378" s="30"/>
      <c r="DG378" s="30"/>
      <c r="DH378" s="30"/>
      <c r="DI378" s="30"/>
      <c r="DJ378" s="30"/>
      <c r="DK378" s="30"/>
      <c r="DL378" s="30"/>
      <c r="DM378" s="30"/>
      <c r="DN378" s="30"/>
      <c r="DO378" s="30"/>
      <c r="DP378" s="30"/>
      <c r="DQ378" s="30"/>
      <c r="DR378" s="30"/>
      <c r="DS378" s="30"/>
      <c r="DT378" s="30"/>
      <c r="DU378" s="30"/>
      <c r="DV378" s="30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  <c r="EL378" s="30"/>
      <c r="EM378" s="30"/>
      <c r="EN378" s="30"/>
      <c r="EO378" s="30"/>
      <c r="EP378" s="30"/>
      <c r="EQ378" s="30"/>
      <c r="ER378" s="30"/>
      <c r="ES378" s="30"/>
      <c r="ET378" s="30"/>
      <c r="EU378" s="30"/>
      <c r="EV378" s="30"/>
      <c r="EW378" s="30"/>
      <c r="EX378" s="30"/>
      <c r="EY378" s="30"/>
      <c r="EZ378" s="30"/>
      <c r="FA378" s="30"/>
      <c r="FB378" s="30"/>
      <c r="FC378" s="30"/>
      <c r="FD378" s="30"/>
      <c r="FE378" s="30"/>
      <c r="FF378" s="30"/>
      <c r="FG378" s="30"/>
      <c r="FH378" s="30"/>
      <c r="FI378" s="30"/>
      <c r="FJ378" s="30"/>
      <c r="FK378" s="30"/>
      <c r="FL378" s="30"/>
      <c r="FM378" s="30"/>
      <c r="FN378" s="30"/>
      <c r="FO378" s="30"/>
      <c r="FP378" s="30"/>
      <c r="FQ378" s="30"/>
      <c r="FR378" s="30"/>
      <c r="FS378" s="30"/>
      <c r="FT378" s="30"/>
      <c r="FU378" s="30"/>
      <c r="FV378" s="30"/>
      <c r="FW378" s="30"/>
      <c r="FX378" s="30"/>
      <c r="FY378" s="30"/>
      <c r="FZ378" s="30"/>
      <c r="GA378" s="30"/>
      <c r="GB378" s="30"/>
      <c r="GC378" s="30"/>
      <c r="GD378" s="30"/>
      <c r="GE378" s="30"/>
      <c r="GF378" s="30"/>
      <c r="GG378" s="30"/>
      <c r="GH378" s="30"/>
      <c r="GI378" s="30"/>
      <c r="GJ378" s="30"/>
      <c r="GK378" s="30"/>
      <c r="GL378" s="30"/>
      <c r="GM378" s="30"/>
      <c r="GN378" s="30"/>
      <c r="GO378" s="30"/>
      <c r="GP378" s="30"/>
      <c r="GQ378" s="30"/>
      <c r="GR378" s="30"/>
      <c r="GS378" s="30"/>
      <c r="GT378" s="30"/>
      <c r="GU378" s="30"/>
      <c r="GV378" s="30"/>
      <c r="GW378" s="30"/>
      <c r="GX378" s="30"/>
      <c r="GY378" s="30"/>
      <c r="GZ378" s="30"/>
      <c r="HA378" s="30"/>
      <c r="HB378" s="30"/>
      <c r="HC378" s="30"/>
      <c r="HD378" s="30"/>
      <c r="HE378" s="30"/>
      <c r="HF378" s="30"/>
      <c r="HG378" s="30"/>
      <c r="HH378" s="30"/>
      <c r="HI378" s="30"/>
      <c r="HJ378" s="30"/>
      <c r="HK378" s="30"/>
      <c r="HL378" s="30"/>
      <c r="HM378" s="30"/>
      <c r="HN378" s="30"/>
      <c r="HO378" s="30"/>
      <c r="HP378" s="30"/>
      <c r="HQ378" s="30"/>
      <c r="HR378" s="30"/>
      <c r="HS378" s="30"/>
      <c r="HT378" s="30"/>
      <c r="HU378" s="30"/>
      <c r="HV378" s="30"/>
      <c r="HW378" s="30"/>
      <c r="HX378" s="30"/>
      <c r="HY378" s="30"/>
      <c r="HZ378" s="30"/>
      <c r="IA378" s="30"/>
      <c r="IB378" s="30"/>
      <c r="IC378" s="30"/>
      <c r="ID378" s="30"/>
      <c r="IE378" s="30"/>
      <c r="IF378" s="30"/>
      <c r="IG378" s="30"/>
    </row>
    <row r="379" spans="1:241" s="36" customFormat="1" ht="25.5" x14ac:dyDescent="0.25">
      <c r="A379" s="32"/>
      <c r="B379" s="32" t="s">
        <v>591</v>
      </c>
      <c r="C379" s="32" t="s">
        <v>37</v>
      </c>
      <c r="D379" s="46" t="s">
        <v>38</v>
      </c>
      <c r="E379" s="34">
        <v>17642736</v>
      </c>
      <c r="F379" s="35">
        <v>20992480</v>
      </c>
      <c r="G379" s="35"/>
      <c r="H379" s="35"/>
      <c r="I379" s="35"/>
      <c r="J379" s="35"/>
      <c r="K379" s="35"/>
      <c r="L379" s="35"/>
      <c r="M379" s="33" t="s">
        <v>463</v>
      </c>
      <c r="N379" s="34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  <c r="CC379" s="30"/>
      <c r="CD379" s="30"/>
      <c r="CE379" s="30"/>
      <c r="CF379" s="30"/>
      <c r="CG379" s="30"/>
      <c r="CH379" s="30"/>
      <c r="CI379" s="30"/>
      <c r="CJ379" s="30"/>
      <c r="CK379" s="30"/>
      <c r="CL379" s="30"/>
      <c r="CM379" s="30"/>
      <c r="CN379" s="30"/>
      <c r="CO379" s="30"/>
      <c r="CP379" s="30"/>
      <c r="CQ379" s="30"/>
      <c r="CR379" s="30"/>
      <c r="CS379" s="30"/>
      <c r="CT379" s="30"/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  <c r="DF379" s="30"/>
      <c r="DG379" s="30"/>
      <c r="DH379" s="30"/>
      <c r="DI379" s="30"/>
      <c r="DJ379" s="30"/>
      <c r="DK379" s="30"/>
      <c r="DL379" s="30"/>
      <c r="DM379" s="30"/>
      <c r="DN379" s="30"/>
      <c r="DO379" s="30"/>
      <c r="DP379" s="30"/>
      <c r="DQ379" s="30"/>
      <c r="DR379" s="30"/>
      <c r="DS379" s="30"/>
      <c r="DT379" s="30"/>
      <c r="DU379" s="30"/>
      <c r="DV379" s="30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  <c r="EL379" s="30"/>
      <c r="EM379" s="30"/>
      <c r="EN379" s="30"/>
      <c r="EO379" s="30"/>
      <c r="EP379" s="30"/>
      <c r="EQ379" s="30"/>
      <c r="ER379" s="30"/>
      <c r="ES379" s="30"/>
      <c r="ET379" s="30"/>
      <c r="EU379" s="30"/>
      <c r="EV379" s="30"/>
      <c r="EW379" s="30"/>
      <c r="EX379" s="30"/>
      <c r="EY379" s="30"/>
      <c r="EZ379" s="30"/>
      <c r="FA379" s="30"/>
      <c r="FB379" s="30"/>
      <c r="FC379" s="30"/>
      <c r="FD379" s="30"/>
      <c r="FE379" s="30"/>
      <c r="FF379" s="30"/>
      <c r="FG379" s="30"/>
      <c r="FH379" s="30"/>
      <c r="FI379" s="30"/>
      <c r="FJ379" s="30"/>
      <c r="FK379" s="30"/>
      <c r="FL379" s="30"/>
      <c r="FM379" s="30"/>
      <c r="FN379" s="30"/>
      <c r="FO379" s="30"/>
      <c r="FP379" s="30"/>
      <c r="FQ379" s="30"/>
      <c r="FR379" s="30"/>
      <c r="FS379" s="30"/>
      <c r="FT379" s="30"/>
      <c r="FU379" s="30"/>
      <c r="FV379" s="30"/>
      <c r="FW379" s="30"/>
      <c r="FX379" s="30"/>
      <c r="FY379" s="30"/>
      <c r="FZ379" s="30"/>
      <c r="GA379" s="30"/>
      <c r="GB379" s="30"/>
      <c r="GC379" s="30"/>
      <c r="GD379" s="30"/>
      <c r="GE379" s="30"/>
      <c r="GF379" s="30"/>
      <c r="GG379" s="30"/>
      <c r="GH379" s="30"/>
      <c r="GI379" s="30"/>
      <c r="GJ379" s="30"/>
      <c r="GK379" s="30"/>
      <c r="GL379" s="30"/>
      <c r="GM379" s="30"/>
      <c r="GN379" s="30"/>
      <c r="GO379" s="30"/>
      <c r="GP379" s="30"/>
      <c r="GQ379" s="30"/>
      <c r="GR379" s="30"/>
      <c r="GS379" s="30"/>
      <c r="GT379" s="30"/>
      <c r="GU379" s="30"/>
      <c r="GV379" s="30"/>
      <c r="GW379" s="30"/>
      <c r="GX379" s="30"/>
      <c r="GY379" s="30"/>
      <c r="GZ379" s="30"/>
      <c r="HA379" s="30"/>
      <c r="HB379" s="30"/>
      <c r="HC379" s="30"/>
      <c r="HD379" s="30"/>
      <c r="HE379" s="30"/>
      <c r="HF379" s="30"/>
      <c r="HG379" s="30"/>
      <c r="HH379" s="30"/>
      <c r="HI379" s="30"/>
      <c r="HJ379" s="30"/>
      <c r="HK379" s="30"/>
      <c r="HL379" s="30"/>
      <c r="HM379" s="30"/>
      <c r="HN379" s="30"/>
      <c r="HO379" s="30"/>
      <c r="HP379" s="30"/>
      <c r="HQ379" s="30"/>
      <c r="HR379" s="30"/>
      <c r="HS379" s="30"/>
      <c r="HT379" s="30"/>
      <c r="HU379" s="30"/>
      <c r="HV379" s="30"/>
      <c r="HW379" s="30"/>
      <c r="HX379" s="30"/>
      <c r="HY379" s="30"/>
      <c r="HZ379" s="30"/>
      <c r="IA379" s="30"/>
      <c r="IB379" s="30"/>
      <c r="IC379" s="30"/>
      <c r="ID379" s="30"/>
      <c r="IE379" s="30"/>
      <c r="IF379" s="30"/>
      <c r="IG379" s="30"/>
    </row>
    <row r="380" spans="1:241" s="36" customFormat="1" ht="38.25" x14ac:dyDescent="0.25">
      <c r="A380" s="32" t="s">
        <v>592</v>
      </c>
      <c r="B380" s="32" t="s">
        <v>593</v>
      </c>
      <c r="C380" s="32"/>
      <c r="D380" s="32"/>
      <c r="E380" s="34"/>
      <c r="F380" s="35">
        <f>F381</f>
        <v>3084662</v>
      </c>
      <c r="G380" s="35">
        <f>G381</f>
        <v>68186823</v>
      </c>
      <c r="H380" s="35"/>
      <c r="I380" s="35"/>
      <c r="J380" s="35"/>
      <c r="K380" s="35"/>
      <c r="L380" s="35"/>
      <c r="M380" s="33"/>
      <c r="N380" s="34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  <c r="CC380" s="30"/>
      <c r="CD380" s="30"/>
      <c r="CE380" s="30"/>
      <c r="CF380" s="30"/>
      <c r="CG380" s="30"/>
      <c r="CH380" s="30"/>
      <c r="CI380" s="30"/>
      <c r="CJ380" s="30"/>
      <c r="CK380" s="30"/>
      <c r="CL380" s="30"/>
      <c r="CM380" s="30"/>
      <c r="CN380" s="30"/>
      <c r="CO380" s="30"/>
      <c r="CP380" s="30"/>
      <c r="CQ380" s="30"/>
      <c r="CR380" s="30"/>
      <c r="CS380" s="30"/>
      <c r="CT380" s="30"/>
      <c r="CU380" s="30"/>
      <c r="CV380" s="30"/>
      <c r="CW380" s="30"/>
      <c r="CX380" s="30"/>
      <c r="CY380" s="30"/>
      <c r="CZ380" s="30"/>
      <c r="DA380" s="30"/>
      <c r="DB380" s="30"/>
      <c r="DC380" s="30"/>
      <c r="DD380" s="30"/>
      <c r="DE380" s="30"/>
      <c r="DF380" s="30"/>
      <c r="DG380" s="30"/>
      <c r="DH380" s="30"/>
      <c r="DI380" s="30"/>
      <c r="DJ380" s="30"/>
      <c r="DK380" s="30"/>
      <c r="DL380" s="30"/>
      <c r="DM380" s="30"/>
      <c r="DN380" s="30"/>
      <c r="DO380" s="30"/>
      <c r="DP380" s="30"/>
      <c r="DQ380" s="30"/>
      <c r="DR380" s="30"/>
      <c r="DS380" s="30"/>
      <c r="DT380" s="30"/>
      <c r="DU380" s="30"/>
      <c r="DV380" s="30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  <c r="EL380" s="30"/>
      <c r="EM380" s="30"/>
      <c r="EN380" s="30"/>
      <c r="EO380" s="30"/>
      <c r="EP380" s="30"/>
      <c r="EQ380" s="30"/>
      <c r="ER380" s="30"/>
      <c r="ES380" s="30"/>
      <c r="ET380" s="30"/>
      <c r="EU380" s="30"/>
      <c r="EV380" s="30"/>
      <c r="EW380" s="30"/>
      <c r="EX380" s="30"/>
      <c r="EY380" s="30"/>
      <c r="EZ380" s="30"/>
      <c r="FA380" s="30"/>
      <c r="FB380" s="30"/>
      <c r="FC380" s="30"/>
      <c r="FD380" s="30"/>
      <c r="FE380" s="30"/>
      <c r="FF380" s="30"/>
      <c r="FG380" s="30"/>
      <c r="FH380" s="30"/>
      <c r="FI380" s="30"/>
      <c r="FJ380" s="30"/>
      <c r="FK380" s="30"/>
      <c r="FL380" s="30"/>
      <c r="FM380" s="30"/>
      <c r="FN380" s="30"/>
      <c r="FO380" s="30"/>
      <c r="FP380" s="30"/>
      <c r="FQ380" s="30"/>
      <c r="FR380" s="30"/>
      <c r="FS380" s="30"/>
      <c r="FT380" s="30"/>
      <c r="FU380" s="30"/>
      <c r="FV380" s="30"/>
      <c r="FW380" s="30"/>
      <c r="FX380" s="30"/>
      <c r="FY380" s="30"/>
      <c r="FZ380" s="30"/>
      <c r="GA380" s="30"/>
      <c r="GB380" s="30"/>
      <c r="GC380" s="30"/>
      <c r="GD380" s="30"/>
      <c r="GE380" s="30"/>
      <c r="GF380" s="30"/>
      <c r="GG380" s="30"/>
      <c r="GH380" s="30"/>
      <c r="GI380" s="30"/>
      <c r="GJ380" s="30"/>
      <c r="GK380" s="30"/>
      <c r="GL380" s="30"/>
      <c r="GM380" s="30"/>
      <c r="GN380" s="30"/>
      <c r="GO380" s="30"/>
      <c r="GP380" s="30"/>
      <c r="GQ380" s="30"/>
      <c r="GR380" s="30"/>
      <c r="GS380" s="30"/>
      <c r="GT380" s="30"/>
      <c r="GU380" s="30"/>
      <c r="GV380" s="30"/>
      <c r="GW380" s="30"/>
      <c r="GX380" s="30"/>
      <c r="GY380" s="30"/>
      <c r="GZ380" s="30"/>
      <c r="HA380" s="30"/>
      <c r="HB380" s="30"/>
      <c r="HC380" s="30"/>
      <c r="HD380" s="30"/>
      <c r="HE380" s="30"/>
      <c r="HF380" s="30"/>
      <c r="HG380" s="30"/>
      <c r="HH380" s="30"/>
      <c r="HI380" s="30"/>
      <c r="HJ380" s="30"/>
      <c r="HK380" s="30"/>
      <c r="HL380" s="30"/>
      <c r="HM380" s="30"/>
      <c r="HN380" s="30"/>
      <c r="HO380" s="30"/>
      <c r="HP380" s="30"/>
      <c r="HQ380" s="30"/>
      <c r="HR380" s="30"/>
      <c r="HS380" s="30"/>
      <c r="HT380" s="30"/>
      <c r="HU380" s="30"/>
      <c r="HV380" s="30"/>
      <c r="HW380" s="30"/>
      <c r="HX380" s="30"/>
      <c r="HY380" s="30"/>
      <c r="HZ380" s="30"/>
      <c r="IA380" s="30"/>
      <c r="IB380" s="30"/>
      <c r="IC380" s="30"/>
      <c r="ID380" s="30"/>
      <c r="IE380" s="30"/>
      <c r="IF380" s="30"/>
      <c r="IG380" s="30"/>
    </row>
    <row r="381" spans="1:241" s="36" customFormat="1" ht="38.25" x14ac:dyDescent="0.25">
      <c r="A381" s="32" t="s">
        <v>594</v>
      </c>
      <c r="B381" s="32" t="s">
        <v>593</v>
      </c>
      <c r="C381" s="32" t="s">
        <v>37</v>
      </c>
      <c r="D381" s="46" t="s">
        <v>38</v>
      </c>
      <c r="E381" s="34">
        <v>4503879</v>
      </c>
      <c r="F381" s="35">
        <v>3084662</v>
      </c>
      <c r="G381" s="35">
        <v>68186823</v>
      </c>
      <c r="H381" s="35"/>
      <c r="I381" s="35"/>
      <c r="J381" s="35"/>
      <c r="K381" s="35"/>
      <c r="L381" s="35"/>
      <c r="M381" s="33" t="s">
        <v>463</v>
      </c>
      <c r="N381" s="34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  <c r="CC381" s="30"/>
      <c r="CD381" s="30"/>
      <c r="CE381" s="30"/>
      <c r="CF381" s="30"/>
      <c r="CG381" s="30"/>
      <c r="CH381" s="30"/>
      <c r="CI381" s="30"/>
      <c r="CJ381" s="30"/>
      <c r="CK381" s="30"/>
      <c r="CL381" s="30"/>
      <c r="CM381" s="30"/>
      <c r="CN381" s="30"/>
      <c r="CO381" s="30"/>
      <c r="CP381" s="30"/>
      <c r="CQ381" s="30"/>
      <c r="CR381" s="30"/>
      <c r="CS381" s="30"/>
      <c r="CT381" s="30"/>
      <c r="CU381" s="30"/>
      <c r="CV381" s="30"/>
      <c r="CW381" s="30"/>
      <c r="CX381" s="30"/>
      <c r="CY381" s="30"/>
      <c r="CZ381" s="30"/>
      <c r="DA381" s="30"/>
      <c r="DB381" s="30"/>
      <c r="DC381" s="30"/>
      <c r="DD381" s="30"/>
      <c r="DE381" s="30"/>
      <c r="DF381" s="30"/>
      <c r="DG381" s="30"/>
      <c r="DH381" s="30"/>
      <c r="DI381" s="30"/>
      <c r="DJ381" s="30"/>
      <c r="DK381" s="30"/>
      <c r="DL381" s="30"/>
      <c r="DM381" s="30"/>
      <c r="DN381" s="30"/>
      <c r="DO381" s="30"/>
      <c r="DP381" s="30"/>
      <c r="DQ381" s="30"/>
      <c r="DR381" s="30"/>
      <c r="DS381" s="30"/>
      <c r="DT381" s="30"/>
      <c r="DU381" s="30"/>
      <c r="DV381" s="30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  <c r="EL381" s="30"/>
      <c r="EM381" s="30"/>
      <c r="EN381" s="30"/>
      <c r="EO381" s="30"/>
      <c r="EP381" s="30"/>
      <c r="EQ381" s="30"/>
      <c r="ER381" s="30"/>
      <c r="ES381" s="30"/>
      <c r="ET381" s="30"/>
      <c r="EU381" s="30"/>
      <c r="EV381" s="30"/>
      <c r="EW381" s="30"/>
      <c r="EX381" s="30"/>
      <c r="EY381" s="30"/>
      <c r="EZ381" s="30"/>
      <c r="FA381" s="30"/>
      <c r="FB381" s="30"/>
      <c r="FC381" s="30"/>
      <c r="FD381" s="30"/>
      <c r="FE381" s="30"/>
      <c r="FF381" s="30"/>
      <c r="FG381" s="30"/>
      <c r="FH381" s="30"/>
      <c r="FI381" s="30"/>
      <c r="FJ381" s="30"/>
      <c r="FK381" s="30"/>
      <c r="FL381" s="30"/>
      <c r="FM381" s="30"/>
      <c r="FN381" s="30"/>
      <c r="FO381" s="30"/>
      <c r="FP381" s="30"/>
      <c r="FQ381" s="30"/>
      <c r="FR381" s="30"/>
      <c r="FS381" s="30"/>
      <c r="FT381" s="30"/>
      <c r="FU381" s="30"/>
      <c r="FV381" s="30"/>
      <c r="FW381" s="30"/>
      <c r="FX381" s="30"/>
      <c r="FY381" s="30"/>
      <c r="FZ381" s="30"/>
      <c r="GA381" s="30"/>
      <c r="GB381" s="30"/>
      <c r="GC381" s="30"/>
      <c r="GD381" s="30"/>
      <c r="GE381" s="30"/>
      <c r="GF381" s="30"/>
      <c r="GG381" s="30"/>
      <c r="GH381" s="30"/>
      <c r="GI381" s="30"/>
      <c r="GJ381" s="30"/>
      <c r="GK381" s="30"/>
      <c r="GL381" s="30"/>
      <c r="GM381" s="30"/>
      <c r="GN381" s="30"/>
      <c r="GO381" s="30"/>
      <c r="GP381" s="30"/>
      <c r="GQ381" s="30"/>
      <c r="GR381" s="30"/>
      <c r="GS381" s="30"/>
      <c r="GT381" s="30"/>
      <c r="GU381" s="30"/>
      <c r="GV381" s="30"/>
      <c r="GW381" s="30"/>
      <c r="GX381" s="30"/>
      <c r="GY381" s="30"/>
      <c r="GZ381" s="30"/>
      <c r="HA381" s="30"/>
      <c r="HB381" s="30"/>
      <c r="HC381" s="30"/>
      <c r="HD381" s="30"/>
      <c r="HE381" s="30"/>
      <c r="HF381" s="30"/>
      <c r="HG381" s="30"/>
      <c r="HH381" s="30"/>
      <c r="HI381" s="30"/>
      <c r="HJ381" s="30"/>
      <c r="HK381" s="30"/>
      <c r="HL381" s="30"/>
      <c r="HM381" s="30"/>
      <c r="HN381" s="30"/>
      <c r="HO381" s="30"/>
      <c r="HP381" s="30"/>
      <c r="HQ381" s="30"/>
      <c r="HR381" s="30"/>
      <c r="HS381" s="30"/>
      <c r="HT381" s="30"/>
      <c r="HU381" s="30"/>
      <c r="HV381" s="30"/>
      <c r="HW381" s="30"/>
      <c r="HX381" s="30"/>
      <c r="HY381" s="30"/>
      <c r="HZ381" s="30"/>
      <c r="IA381" s="30"/>
      <c r="IB381" s="30"/>
      <c r="IC381" s="30"/>
      <c r="ID381" s="30"/>
      <c r="IE381" s="30"/>
      <c r="IF381" s="30"/>
      <c r="IG381" s="30"/>
    </row>
    <row r="382" spans="1:241" s="30" customFormat="1" x14ac:dyDescent="0.25">
      <c r="A382" s="23" t="s">
        <v>595</v>
      </c>
      <c r="B382" s="23" t="s">
        <v>596</v>
      </c>
      <c r="C382" s="23"/>
      <c r="D382" s="23"/>
      <c r="E382" s="25">
        <f t="shared" ref="E382:N383" si="101">E383</f>
        <v>150081014073.64999</v>
      </c>
      <c r="F382" s="26">
        <f t="shared" si="101"/>
        <v>190007788376</v>
      </c>
      <c r="G382" s="26">
        <f t="shared" si="101"/>
        <v>305773815789</v>
      </c>
      <c r="H382" s="26">
        <f t="shared" si="101"/>
        <v>281362838230</v>
      </c>
      <c r="I382" s="26">
        <f t="shared" si="101"/>
        <v>247864418766</v>
      </c>
      <c r="J382" s="26">
        <f t="shared" si="101"/>
        <v>197393618512</v>
      </c>
      <c r="K382" s="26">
        <f t="shared" si="101"/>
        <v>223177638146</v>
      </c>
      <c r="L382" s="26">
        <f t="shared" si="101"/>
        <v>223177638146</v>
      </c>
      <c r="M382" s="24"/>
      <c r="N382" s="25">
        <f t="shared" si="101"/>
        <v>235999078146</v>
      </c>
    </row>
    <row r="383" spans="1:241" s="36" customFormat="1" x14ac:dyDescent="0.25">
      <c r="A383" s="32" t="s">
        <v>597</v>
      </c>
      <c r="B383" s="32" t="s">
        <v>596</v>
      </c>
      <c r="C383" s="32"/>
      <c r="D383" s="32"/>
      <c r="E383" s="34">
        <f t="shared" si="101"/>
        <v>150081014073.64999</v>
      </c>
      <c r="F383" s="35">
        <f t="shared" si="101"/>
        <v>190007788376</v>
      </c>
      <c r="G383" s="35">
        <f t="shared" si="101"/>
        <v>305773815789</v>
      </c>
      <c r="H383" s="35">
        <f t="shared" si="101"/>
        <v>281362838230</v>
      </c>
      <c r="I383" s="35">
        <f t="shared" si="101"/>
        <v>247864418766</v>
      </c>
      <c r="J383" s="35">
        <f t="shared" si="101"/>
        <v>197393618512</v>
      </c>
      <c r="K383" s="35">
        <f t="shared" si="101"/>
        <v>223177638146</v>
      </c>
      <c r="L383" s="35">
        <f t="shared" si="101"/>
        <v>223177638146</v>
      </c>
      <c r="M383" s="33"/>
      <c r="N383" s="34">
        <f t="shared" si="101"/>
        <v>235999078146</v>
      </c>
      <c r="O383" s="31">
        <f>N383*60%</f>
        <v>141599446887.60001</v>
      </c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  <c r="CC383" s="30"/>
      <c r="CD383" s="30"/>
      <c r="CE383" s="30"/>
      <c r="CF383" s="30"/>
      <c r="CG383" s="30"/>
      <c r="CH383" s="30"/>
      <c r="CI383" s="30"/>
      <c r="CJ383" s="30"/>
      <c r="CK383" s="30"/>
      <c r="CL383" s="30"/>
      <c r="CM383" s="30"/>
      <c r="CN383" s="30"/>
      <c r="CO383" s="30"/>
      <c r="CP383" s="30"/>
      <c r="CQ383" s="30"/>
      <c r="CR383" s="30"/>
      <c r="CS383" s="30"/>
      <c r="CT383" s="30"/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  <c r="DF383" s="30"/>
      <c r="DG383" s="30"/>
      <c r="DH383" s="30"/>
      <c r="DI383" s="30"/>
      <c r="DJ383" s="30"/>
      <c r="DK383" s="30"/>
      <c r="DL383" s="30"/>
      <c r="DM383" s="30"/>
      <c r="DN383" s="30"/>
      <c r="DO383" s="30"/>
      <c r="DP383" s="30"/>
      <c r="DQ383" s="30"/>
      <c r="DR383" s="30"/>
      <c r="DS383" s="30"/>
      <c r="DT383" s="30"/>
      <c r="DU383" s="30"/>
      <c r="DV383" s="30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  <c r="EL383" s="30"/>
      <c r="EM383" s="30"/>
      <c r="EN383" s="30"/>
      <c r="EO383" s="30"/>
      <c r="EP383" s="30"/>
      <c r="EQ383" s="30"/>
      <c r="ER383" s="30"/>
      <c r="ES383" s="30"/>
      <c r="ET383" s="30"/>
      <c r="EU383" s="30"/>
      <c r="EV383" s="30"/>
      <c r="EW383" s="30"/>
      <c r="EX383" s="30"/>
      <c r="EY383" s="30"/>
      <c r="EZ383" s="30"/>
      <c r="FA383" s="30"/>
      <c r="FB383" s="30"/>
      <c r="FC383" s="30"/>
      <c r="FD383" s="30"/>
      <c r="FE383" s="30"/>
      <c r="FF383" s="30"/>
      <c r="FG383" s="30"/>
      <c r="FH383" s="30"/>
      <c r="FI383" s="30"/>
      <c r="FJ383" s="30"/>
      <c r="FK383" s="30"/>
      <c r="FL383" s="30"/>
      <c r="FM383" s="30"/>
      <c r="FN383" s="30"/>
      <c r="FO383" s="30"/>
      <c r="FP383" s="30"/>
      <c r="FQ383" s="30"/>
      <c r="FR383" s="30"/>
      <c r="FS383" s="30"/>
      <c r="FT383" s="30"/>
      <c r="FU383" s="30"/>
      <c r="FV383" s="30"/>
      <c r="FW383" s="30"/>
      <c r="FX383" s="30"/>
      <c r="FY383" s="30"/>
      <c r="FZ383" s="30"/>
      <c r="GA383" s="30"/>
      <c r="GB383" s="30"/>
      <c r="GC383" s="30"/>
      <c r="GD383" s="30"/>
      <c r="GE383" s="30"/>
      <c r="GF383" s="30"/>
      <c r="GG383" s="30"/>
      <c r="GH383" s="30"/>
      <c r="GI383" s="30"/>
      <c r="GJ383" s="30"/>
      <c r="GK383" s="30"/>
      <c r="GL383" s="30"/>
      <c r="GM383" s="30"/>
      <c r="GN383" s="30"/>
      <c r="GO383" s="30"/>
      <c r="GP383" s="30"/>
      <c r="GQ383" s="30"/>
      <c r="GR383" s="30"/>
      <c r="GS383" s="30"/>
      <c r="GT383" s="30"/>
      <c r="GU383" s="30"/>
      <c r="GV383" s="30"/>
      <c r="GW383" s="30"/>
      <c r="GX383" s="30"/>
      <c r="GY383" s="30"/>
      <c r="GZ383" s="30"/>
      <c r="HA383" s="30"/>
      <c r="HB383" s="30"/>
      <c r="HC383" s="30"/>
      <c r="HD383" s="30"/>
      <c r="HE383" s="30"/>
      <c r="HF383" s="30"/>
      <c r="HG383" s="30"/>
      <c r="HH383" s="30"/>
      <c r="HI383" s="30"/>
      <c r="HJ383" s="30"/>
      <c r="HK383" s="30"/>
      <c r="HL383" s="30"/>
      <c r="HM383" s="30"/>
      <c r="HN383" s="30"/>
      <c r="HO383" s="30"/>
      <c r="HP383" s="30"/>
      <c r="HQ383" s="30"/>
      <c r="HR383" s="30"/>
      <c r="HS383" s="30"/>
      <c r="HT383" s="30"/>
      <c r="HU383" s="30"/>
      <c r="HV383" s="30"/>
      <c r="HW383" s="30"/>
      <c r="HX383" s="30"/>
      <c r="HY383" s="30"/>
      <c r="HZ383" s="30"/>
      <c r="IA383" s="30"/>
      <c r="IB383" s="30"/>
      <c r="IC383" s="30"/>
      <c r="ID383" s="30"/>
      <c r="IE383" s="30"/>
      <c r="IF383" s="30"/>
      <c r="IG383" s="30"/>
    </row>
    <row r="384" spans="1:241" s="36" customFormat="1" x14ac:dyDescent="0.25">
      <c r="A384" s="32" t="s">
        <v>598</v>
      </c>
      <c r="B384" s="32" t="s">
        <v>596</v>
      </c>
      <c r="C384" s="32"/>
      <c r="D384" s="32"/>
      <c r="E384" s="34">
        <f t="shared" ref="E384:L384" si="102">SUM(E385:E423)</f>
        <v>150081014073.64999</v>
      </c>
      <c r="F384" s="35">
        <f t="shared" si="102"/>
        <v>190007788376</v>
      </c>
      <c r="G384" s="35">
        <f>SUM(G385:G423)-5112251</f>
        <v>305773815789</v>
      </c>
      <c r="H384" s="35">
        <f t="shared" si="102"/>
        <v>281362838230</v>
      </c>
      <c r="I384" s="35">
        <f t="shared" si="102"/>
        <v>247864418766</v>
      </c>
      <c r="J384" s="35">
        <f t="shared" si="102"/>
        <v>197393618512</v>
      </c>
      <c r="K384" s="35">
        <f t="shared" si="102"/>
        <v>223177638146</v>
      </c>
      <c r="L384" s="35">
        <f t="shared" si="102"/>
        <v>223177638146</v>
      </c>
      <c r="M384" s="33"/>
      <c r="N384" s="34">
        <f t="shared" ref="N384" si="103">SUM(N385:N423)</f>
        <v>235999078146</v>
      </c>
      <c r="O384" s="31">
        <f>N383*40%</f>
        <v>94399631258.400009</v>
      </c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  <c r="CH384" s="30"/>
      <c r="CI384" s="30"/>
      <c r="CJ384" s="30"/>
      <c r="CK384" s="30"/>
      <c r="CL384" s="30"/>
      <c r="CM384" s="30"/>
      <c r="CN384" s="30"/>
      <c r="CO384" s="30"/>
      <c r="CP384" s="30"/>
      <c r="CQ384" s="30"/>
      <c r="CR384" s="30"/>
      <c r="CS384" s="30"/>
      <c r="CT384" s="30"/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  <c r="DF384" s="30"/>
      <c r="DG384" s="30"/>
      <c r="DH384" s="30"/>
      <c r="DI384" s="30"/>
      <c r="DJ384" s="30"/>
      <c r="DK384" s="30"/>
      <c r="DL384" s="30"/>
      <c r="DM384" s="30"/>
      <c r="DN384" s="30"/>
      <c r="DO384" s="30"/>
      <c r="DP384" s="30"/>
      <c r="DQ384" s="30"/>
      <c r="DR384" s="30"/>
      <c r="DS384" s="30"/>
      <c r="DT384" s="30"/>
      <c r="DU384" s="30"/>
      <c r="DV384" s="30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  <c r="EL384" s="30"/>
      <c r="EM384" s="30"/>
      <c r="EN384" s="30"/>
      <c r="EO384" s="30"/>
      <c r="EP384" s="30"/>
      <c r="EQ384" s="30"/>
      <c r="ER384" s="30"/>
      <c r="ES384" s="30"/>
      <c r="ET384" s="30"/>
      <c r="EU384" s="30"/>
      <c r="EV384" s="30"/>
      <c r="EW384" s="30"/>
      <c r="EX384" s="30"/>
      <c r="EY384" s="30"/>
      <c r="EZ384" s="30"/>
      <c r="FA384" s="30"/>
      <c r="FB384" s="30"/>
      <c r="FC384" s="30"/>
      <c r="FD384" s="30"/>
      <c r="FE384" s="30"/>
      <c r="FF384" s="30"/>
      <c r="FG384" s="30"/>
      <c r="FH384" s="30"/>
      <c r="FI384" s="30"/>
      <c r="FJ384" s="30"/>
      <c r="FK384" s="30"/>
      <c r="FL384" s="30"/>
      <c r="FM384" s="30"/>
      <c r="FN384" s="30"/>
      <c r="FO384" s="30"/>
      <c r="FP384" s="30"/>
      <c r="FQ384" s="30"/>
      <c r="FR384" s="30"/>
      <c r="FS384" s="30"/>
      <c r="FT384" s="30"/>
      <c r="FU384" s="30"/>
      <c r="FV384" s="30"/>
      <c r="FW384" s="30"/>
      <c r="FX384" s="30"/>
      <c r="FY384" s="30"/>
      <c r="FZ384" s="30"/>
      <c r="GA384" s="30"/>
      <c r="GB384" s="30"/>
      <c r="GC384" s="30"/>
      <c r="GD384" s="30"/>
      <c r="GE384" s="30"/>
      <c r="GF384" s="30"/>
      <c r="GG384" s="30"/>
      <c r="GH384" s="30"/>
      <c r="GI384" s="30"/>
      <c r="GJ384" s="30"/>
      <c r="GK384" s="30"/>
      <c r="GL384" s="30"/>
      <c r="GM384" s="30"/>
      <c r="GN384" s="30"/>
      <c r="GO384" s="30"/>
      <c r="GP384" s="30"/>
      <c r="GQ384" s="30"/>
      <c r="GR384" s="30"/>
      <c r="GS384" s="30"/>
      <c r="GT384" s="30"/>
      <c r="GU384" s="30"/>
      <c r="GV384" s="30"/>
      <c r="GW384" s="30"/>
      <c r="GX384" s="30"/>
      <c r="GY384" s="30"/>
      <c r="GZ384" s="30"/>
      <c r="HA384" s="30"/>
      <c r="HB384" s="30"/>
      <c r="HC384" s="30"/>
      <c r="HD384" s="30"/>
      <c r="HE384" s="30"/>
      <c r="HF384" s="30"/>
      <c r="HG384" s="30"/>
      <c r="HH384" s="30"/>
      <c r="HI384" s="30"/>
      <c r="HJ384" s="30"/>
      <c r="HK384" s="30"/>
      <c r="HL384" s="30"/>
      <c r="HM384" s="30"/>
      <c r="HN384" s="30"/>
      <c r="HO384" s="30"/>
      <c r="HP384" s="30"/>
      <c r="HQ384" s="30"/>
      <c r="HR384" s="30"/>
      <c r="HS384" s="30"/>
      <c r="HT384" s="30"/>
      <c r="HU384" s="30"/>
      <c r="HV384" s="30"/>
      <c r="HW384" s="30"/>
      <c r="HX384" s="30"/>
      <c r="HY384" s="30"/>
      <c r="HZ384" s="30"/>
      <c r="IA384" s="30"/>
      <c r="IB384" s="30"/>
      <c r="IC384" s="30"/>
      <c r="ID384" s="30"/>
      <c r="IE384" s="30"/>
      <c r="IF384" s="30"/>
      <c r="IG384" s="30"/>
    </row>
    <row r="385" spans="1:241" s="36" customFormat="1" ht="25.5" x14ac:dyDescent="0.25">
      <c r="A385" s="32"/>
      <c r="B385" s="32" t="s">
        <v>599</v>
      </c>
      <c r="C385" s="32" t="s">
        <v>600</v>
      </c>
      <c r="D385" s="46" t="s">
        <v>601</v>
      </c>
      <c r="E385" s="34">
        <v>2426013183</v>
      </c>
      <c r="F385" s="35">
        <v>2440932343</v>
      </c>
      <c r="G385" s="35">
        <v>2417386965</v>
      </c>
      <c r="H385" s="35">
        <v>4037158484</v>
      </c>
      <c r="I385" s="35">
        <v>4440874333</v>
      </c>
      <c r="J385" s="35">
        <v>3552699466</v>
      </c>
      <c r="K385" s="35">
        <v>2883181126</v>
      </c>
      <c r="L385" s="35">
        <v>2883181126</v>
      </c>
      <c r="M385" s="33" t="s">
        <v>602</v>
      </c>
      <c r="N385" s="34">
        <v>2883181126</v>
      </c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  <c r="CC385" s="30"/>
      <c r="CD385" s="30"/>
      <c r="CE385" s="30"/>
      <c r="CF385" s="30"/>
      <c r="CG385" s="30"/>
      <c r="CH385" s="30"/>
      <c r="CI385" s="30"/>
      <c r="CJ385" s="30"/>
      <c r="CK385" s="30"/>
      <c r="CL385" s="30"/>
      <c r="CM385" s="30"/>
      <c r="CN385" s="30"/>
      <c r="CO385" s="30"/>
      <c r="CP385" s="30"/>
      <c r="CQ385" s="30"/>
      <c r="CR385" s="30"/>
      <c r="CS385" s="30"/>
      <c r="CT385" s="30"/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/>
      <c r="DF385" s="30"/>
      <c r="DG385" s="30"/>
      <c r="DH385" s="30"/>
      <c r="DI385" s="30"/>
      <c r="DJ385" s="30"/>
      <c r="DK385" s="30"/>
      <c r="DL385" s="30"/>
      <c r="DM385" s="30"/>
      <c r="DN385" s="30"/>
      <c r="DO385" s="30"/>
      <c r="DP385" s="30"/>
      <c r="DQ385" s="30"/>
      <c r="DR385" s="30"/>
      <c r="DS385" s="30"/>
      <c r="DT385" s="30"/>
      <c r="DU385" s="30"/>
      <c r="DV385" s="30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  <c r="EL385" s="30"/>
      <c r="EM385" s="30"/>
      <c r="EN385" s="30"/>
      <c r="EO385" s="30"/>
      <c r="EP385" s="30"/>
      <c r="EQ385" s="30"/>
      <c r="ER385" s="30"/>
      <c r="ES385" s="30"/>
      <c r="ET385" s="30"/>
      <c r="EU385" s="30"/>
      <c r="EV385" s="30"/>
      <c r="EW385" s="30"/>
      <c r="EX385" s="30"/>
      <c r="EY385" s="30"/>
      <c r="EZ385" s="30"/>
      <c r="FA385" s="30"/>
      <c r="FB385" s="30"/>
      <c r="FC385" s="30"/>
      <c r="FD385" s="30"/>
      <c r="FE385" s="30"/>
      <c r="FF385" s="30"/>
      <c r="FG385" s="30"/>
      <c r="FH385" s="30"/>
      <c r="FI385" s="30"/>
      <c r="FJ385" s="30"/>
      <c r="FK385" s="30"/>
      <c r="FL385" s="30"/>
      <c r="FM385" s="30"/>
      <c r="FN385" s="30"/>
      <c r="FO385" s="30"/>
      <c r="FP385" s="30"/>
      <c r="FQ385" s="30"/>
      <c r="FR385" s="30"/>
      <c r="FS385" s="30"/>
      <c r="FT385" s="30"/>
      <c r="FU385" s="30"/>
      <c r="FV385" s="30"/>
      <c r="FW385" s="30"/>
      <c r="FX385" s="30"/>
      <c r="FY385" s="30"/>
      <c r="FZ385" s="30"/>
      <c r="GA385" s="30"/>
      <c r="GB385" s="30"/>
      <c r="GC385" s="30"/>
      <c r="GD385" s="30"/>
      <c r="GE385" s="30"/>
      <c r="GF385" s="30"/>
      <c r="GG385" s="30"/>
      <c r="GH385" s="30"/>
      <c r="GI385" s="30"/>
      <c r="GJ385" s="30"/>
      <c r="GK385" s="30"/>
      <c r="GL385" s="30"/>
      <c r="GM385" s="30"/>
      <c r="GN385" s="30"/>
      <c r="GO385" s="30"/>
      <c r="GP385" s="30"/>
      <c r="GQ385" s="30"/>
      <c r="GR385" s="30"/>
      <c r="GS385" s="30"/>
      <c r="GT385" s="30"/>
      <c r="GU385" s="30"/>
      <c r="GV385" s="30"/>
      <c r="GW385" s="30"/>
      <c r="GX385" s="30"/>
      <c r="GY385" s="30"/>
      <c r="GZ385" s="30"/>
      <c r="HA385" s="30"/>
      <c r="HB385" s="30"/>
      <c r="HC385" s="30"/>
      <c r="HD385" s="30"/>
      <c r="HE385" s="30"/>
      <c r="HF385" s="30"/>
      <c r="HG385" s="30"/>
      <c r="HH385" s="30"/>
      <c r="HI385" s="30"/>
      <c r="HJ385" s="30"/>
      <c r="HK385" s="30"/>
      <c r="HL385" s="30"/>
      <c r="HM385" s="30"/>
      <c r="HN385" s="30"/>
      <c r="HO385" s="30"/>
      <c r="HP385" s="30"/>
      <c r="HQ385" s="30"/>
      <c r="HR385" s="30"/>
      <c r="HS385" s="30"/>
      <c r="HT385" s="30"/>
      <c r="HU385" s="30"/>
      <c r="HV385" s="30"/>
      <c r="HW385" s="30"/>
      <c r="HX385" s="30"/>
      <c r="HY385" s="30"/>
      <c r="HZ385" s="30"/>
      <c r="IA385" s="30"/>
      <c r="IB385" s="30"/>
      <c r="IC385" s="30"/>
      <c r="ID385" s="30"/>
      <c r="IE385" s="30"/>
      <c r="IF385" s="30"/>
      <c r="IG385" s="30"/>
    </row>
    <row r="386" spans="1:241" s="36" customFormat="1" ht="25.5" x14ac:dyDescent="0.25">
      <c r="A386" s="32"/>
      <c r="B386" s="32" t="s">
        <v>603</v>
      </c>
      <c r="C386" s="32" t="s">
        <v>604</v>
      </c>
      <c r="D386" s="46" t="s">
        <v>605</v>
      </c>
      <c r="E386" s="34">
        <v>2140139787</v>
      </c>
      <c r="F386" s="35">
        <v>1874781893</v>
      </c>
      <c r="G386" s="35">
        <v>1813822800</v>
      </c>
      <c r="H386" s="35">
        <v>4419132384</v>
      </c>
      <c r="I386" s="35">
        <v>4861045623</v>
      </c>
      <c r="J386" s="35">
        <v>3888836498</v>
      </c>
      <c r="K386" s="35">
        <v>2139791624</v>
      </c>
      <c r="L386" s="35">
        <v>2139791624</v>
      </c>
      <c r="M386" s="33" t="s">
        <v>602</v>
      </c>
      <c r="N386" s="34">
        <v>2139791624</v>
      </c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  <c r="CC386" s="30"/>
      <c r="CD386" s="30"/>
      <c r="CE386" s="30"/>
      <c r="CF386" s="30"/>
      <c r="CG386" s="30"/>
      <c r="CH386" s="30"/>
      <c r="CI386" s="30"/>
      <c r="CJ386" s="30"/>
      <c r="CK386" s="30"/>
      <c r="CL386" s="30"/>
      <c r="CM386" s="30"/>
      <c r="CN386" s="30"/>
      <c r="CO386" s="30"/>
      <c r="CP386" s="30"/>
      <c r="CQ386" s="30"/>
      <c r="CR386" s="30"/>
      <c r="CS386" s="30"/>
      <c r="CT386" s="30"/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  <c r="DF386" s="30"/>
      <c r="DG386" s="30"/>
      <c r="DH386" s="30"/>
      <c r="DI386" s="30"/>
      <c r="DJ386" s="30"/>
      <c r="DK386" s="30"/>
      <c r="DL386" s="30"/>
      <c r="DM386" s="30"/>
      <c r="DN386" s="30"/>
      <c r="DO386" s="30"/>
      <c r="DP386" s="30"/>
      <c r="DQ386" s="30"/>
      <c r="DR386" s="30"/>
      <c r="DS386" s="30"/>
      <c r="DT386" s="30"/>
      <c r="DU386" s="30"/>
      <c r="DV386" s="30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  <c r="EL386" s="30"/>
      <c r="EM386" s="30"/>
      <c r="EN386" s="30"/>
      <c r="EO386" s="30"/>
      <c r="EP386" s="30"/>
      <c r="EQ386" s="30"/>
      <c r="ER386" s="30"/>
      <c r="ES386" s="30"/>
      <c r="ET386" s="30"/>
      <c r="EU386" s="30"/>
      <c r="EV386" s="30"/>
      <c r="EW386" s="30"/>
      <c r="EX386" s="30"/>
      <c r="EY386" s="30"/>
      <c r="EZ386" s="30"/>
      <c r="FA386" s="30"/>
      <c r="FB386" s="30"/>
      <c r="FC386" s="30"/>
      <c r="FD386" s="30"/>
      <c r="FE386" s="30"/>
      <c r="FF386" s="30"/>
      <c r="FG386" s="30"/>
      <c r="FH386" s="30"/>
      <c r="FI386" s="30"/>
      <c r="FJ386" s="30"/>
      <c r="FK386" s="30"/>
      <c r="FL386" s="30"/>
      <c r="FM386" s="30"/>
      <c r="FN386" s="30"/>
      <c r="FO386" s="30"/>
      <c r="FP386" s="30"/>
      <c r="FQ386" s="30"/>
      <c r="FR386" s="30"/>
      <c r="FS386" s="30"/>
      <c r="FT386" s="30"/>
      <c r="FU386" s="30"/>
      <c r="FV386" s="30"/>
      <c r="FW386" s="30"/>
      <c r="FX386" s="30"/>
      <c r="FY386" s="30"/>
      <c r="FZ386" s="30"/>
      <c r="GA386" s="30"/>
      <c r="GB386" s="30"/>
      <c r="GC386" s="30"/>
      <c r="GD386" s="30"/>
      <c r="GE386" s="30"/>
      <c r="GF386" s="30"/>
      <c r="GG386" s="30"/>
      <c r="GH386" s="30"/>
      <c r="GI386" s="30"/>
      <c r="GJ386" s="30"/>
      <c r="GK386" s="30"/>
      <c r="GL386" s="30"/>
      <c r="GM386" s="30"/>
      <c r="GN386" s="30"/>
      <c r="GO386" s="30"/>
      <c r="GP386" s="30"/>
      <c r="GQ386" s="30"/>
      <c r="GR386" s="30"/>
      <c r="GS386" s="30"/>
      <c r="GT386" s="30"/>
      <c r="GU386" s="30"/>
      <c r="GV386" s="30"/>
      <c r="GW386" s="30"/>
      <c r="GX386" s="30"/>
      <c r="GY386" s="30"/>
      <c r="GZ386" s="30"/>
      <c r="HA386" s="30"/>
      <c r="HB386" s="30"/>
      <c r="HC386" s="30"/>
      <c r="HD386" s="30"/>
      <c r="HE386" s="30"/>
      <c r="HF386" s="30"/>
      <c r="HG386" s="30"/>
      <c r="HH386" s="30"/>
      <c r="HI386" s="30"/>
      <c r="HJ386" s="30"/>
      <c r="HK386" s="30"/>
      <c r="HL386" s="30"/>
      <c r="HM386" s="30"/>
      <c r="HN386" s="30"/>
      <c r="HO386" s="30"/>
      <c r="HP386" s="30"/>
      <c r="HQ386" s="30"/>
      <c r="HR386" s="30"/>
      <c r="HS386" s="30"/>
      <c r="HT386" s="30"/>
      <c r="HU386" s="30"/>
      <c r="HV386" s="30"/>
      <c r="HW386" s="30"/>
      <c r="HX386" s="30"/>
      <c r="HY386" s="30"/>
      <c r="HZ386" s="30"/>
      <c r="IA386" s="30"/>
      <c r="IB386" s="30"/>
      <c r="IC386" s="30"/>
      <c r="ID386" s="30"/>
      <c r="IE386" s="30"/>
      <c r="IF386" s="30"/>
      <c r="IG386" s="30"/>
    </row>
    <row r="387" spans="1:241" s="36" customFormat="1" ht="25.5" x14ac:dyDescent="0.25">
      <c r="A387" s="32"/>
      <c r="B387" s="32" t="s">
        <v>606</v>
      </c>
      <c r="C387" s="32" t="s">
        <v>607</v>
      </c>
      <c r="D387" s="46" t="s">
        <v>608</v>
      </c>
      <c r="E387" s="34">
        <v>1551563870</v>
      </c>
      <c r="F387" s="35">
        <v>1672306393</v>
      </c>
      <c r="G387" s="35">
        <v>1741604164</v>
      </c>
      <c r="H387" s="35">
        <v>3030925915</v>
      </c>
      <c r="I387" s="35">
        <v>3334018507</v>
      </c>
      <c r="J387" s="35">
        <v>2667214806</v>
      </c>
      <c r="K387" s="35">
        <v>2041031160</v>
      </c>
      <c r="L387" s="35">
        <v>2041031160</v>
      </c>
      <c r="M387" s="33" t="s">
        <v>602</v>
      </c>
      <c r="N387" s="34">
        <v>2041031160</v>
      </c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  <c r="CC387" s="30"/>
      <c r="CD387" s="30"/>
      <c r="CE387" s="30"/>
      <c r="CF387" s="30"/>
      <c r="CG387" s="30"/>
      <c r="CH387" s="30"/>
      <c r="CI387" s="30"/>
      <c r="CJ387" s="30"/>
      <c r="CK387" s="30"/>
      <c r="CL387" s="30"/>
      <c r="CM387" s="30"/>
      <c r="CN387" s="30"/>
      <c r="CO387" s="30"/>
      <c r="CP387" s="30"/>
      <c r="CQ387" s="30"/>
      <c r="CR387" s="30"/>
      <c r="CS387" s="30"/>
      <c r="CT387" s="30"/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/>
      <c r="DF387" s="30"/>
      <c r="DG387" s="30"/>
      <c r="DH387" s="30"/>
      <c r="DI387" s="30"/>
      <c r="DJ387" s="30"/>
      <c r="DK387" s="30"/>
      <c r="DL387" s="30"/>
      <c r="DM387" s="30"/>
      <c r="DN387" s="30"/>
      <c r="DO387" s="30"/>
      <c r="DP387" s="30"/>
      <c r="DQ387" s="30"/>
      <c r="DR387" s="30"/>
      <c r="DS387" s="30"/>
      <c r="DT387" s="30"/>
      <c r="DU387" s="30"/>
      <c r="DV387" s="30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  <c r="EL387" s="30"/>
      <c r="EM387" s="30"/>
      <c r="EN387" s="30"/>
      <c r="EO387" s="30"/>
      <c r="EP387" s="30"/>
      <c r="EQ387" s="30"/>
      <c r="ER387" s="30"/>
      <c r="ES387" s="30"/>
      <c r="ET387" s="30"/>
      <c r="EU387" s="30"/>
      <c r="EV387" s="30"/>
      <c r="EW387" s="30"/>
      <c r="EX387" s="30"/>
      <c r="EY387" s="30"/>
      <c r="EZ387" s="30"/>
      <c r="FA387" s="30"/>
      <c r="FB387" s="30"/>
      <c r="FC387" s="30"/>
      <c r="FD387" s="30"/>
      <c r="FE387" s="30"/>
      <c r="FF387" s="30"/>
      <c r="FG387" s="30"/>
      <c r="FH387" s="30"/>
      <c r="FI387" s="30"/>
      <c r="FJ387" s="30"/>
      <c r="FK387" s="30"/>
      <c r="FL387" s="30"/>
      <c r="FM387" s="30"/>
      <c r="FN387" s="30"/>
      <c r="FO387" s="30"/>
      <c r="FP387" s="30"/>
      <c r="FQ387" s="30"/>
      <c r="FR387" s="30"/>
      <c r="FS387" s="30"/>
      <c r="FT387" s="30"/>
      <c r="FU387" s="30"/>
      <c r="FV387" s="30"/>
      <c r="FW387" s="30"/>
      <c r="FX387" s="30"/>
      <c r="FY387" s="30"/>
      <c r="FZ387" s="30"/>
      <c r="GA387" s="30"/>
      <c r="GB387" s="30"/>
      <c r="GC387" s="30"/>
      <c r="GD387" s="30"/>
      <c r="GE387" s="30"/>
      <c r="GF387" s="30"/>
      <c r="GG387" s="30"/>
      <c r="GH387" s="30"/>
      <c r="GI387" s="30"/>
      <c r="GJ387" s="30"/>
      <c r="GK387" s="30"/>
      <c r="GL387" s="30"/>
      <c r="GM387" s="30"/>
      <c r="GN387" s="30"/>
      <c r="GO387" s="30"/>
      <c r="GP387" s="30"/>
      <c r="GQ387" s="30"/>
      <c r="GR387" s="30"/>
      <c r="GS387" s="30"/>
      <c r="GT387" s="30"/>
      <c r="GU387" s="30"/>
      <c r="GV387" s="30"/>
      <c r="GW387" s="30"/>
      <c r="GX387" s="30"/>
      <c r="GY387" s="30"/>
      <c r="GZ387" s="30"/>
      <c r="HA387" s="30"/>
      <c r="HB387" s="30"/>
      <c r="HC387" s="30"/>
      <c r="HD387" s="30"/>
      <c r="HE387" s="30"/>
      <c r="HF387" s="30"/>
      <c r="HG387" s="30"/>
      <c r="HH387" s="30"/>
      <c r="HI387" s="30"/>
      <c r="HJ387" s="30"/>
      <c r="HK387" s="30"/>
      <c r="HL387" s="30"/>
      <c r="HM387" s="30"/>
      <c r="HN387" s="30"/>
      <c r="HO387" s="30"/>
      <c r="HP387" s="30"/>
      <c r="HQ387" s="30"/>
      <c r="HR387" s="30"/>
      <c r="HS387" s="30"/>
      <c r="HT387" s="30"/>
      <c r="HU387" s="30"/>
      <c r="HV387" s="30"/>
      <c r="HW387" s="30"/>
      <c r="HX387" s="30"/>
      <c r="HY387" s="30"/>
      <c r="HZ387" s="30"/>
      <c r="IA387" s="30"/>
      <c r="IB387" s="30"/>
      <c r="IC387" s="30"/>
      <c r="ID387" s="30"/>
      <c r="IE387" s="30"/>
      <c r="IF387" s="30"/>
      <c r="IG387" s="30"/>
    </row>
    <row r="388" spans="1:241" s="36" customFormat="1" ht="25.5" x14ac:dyDescent="0.25">
      <c r="A388" s="32"/>
      <c r="B388" s="32" t="s">
        <v>609</v>
      </c>
      <c r="C388" s="32" t="s">
        <v>610</v>
      </c>
      <c r="D388" s="46" t="s">
        <v>611</v>
      </c>
      <c r="E388" s="34">
        <v>1063391682</v>
      </c>
      <c r="F388" s="35">
        <v>893380322</v>
      </c>
      <c r="G388" s="35">
        <v>810266683</v>
      </c>
      <c r="H388" s="35">
        <v>1609299804</v>
      </c>
      <c r="I388" s="35">
        <v>1770229785</v>
      </c>
      <c r="J388" s="35">
        <v>1416183828</v>
      </c>
      <c r="K388" s="35">
        <v>968986273</v>
      </c>
      <c r="L388" s="35">
        <v>968986273</v>
      </c>
      <c r="M388" s="33" t="s">
        <v>602</v>
      </c>
      <c r="N388" s="34">
        <v>968986273</v>
      </c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  <c r="CC388" s="30"/>
      <c r="CD388" s="30"/>
      <c r="CE388" s="30"/>
      <c r="CF388" s="30"/>
      <c r="CG388" s="30"/>
      <c r="CH388" s="30"/>
      <c r="CI388" s="30"/>
      <c r="CJ388" s="30"/>
      <c r="CK388" s="30"/>
      <c r="CL388" s="30"/>
      <c r="CM388" s="30"/>
      <c r="CN388" s="30"/>
      <c r="CO388" s="30"/>
      <c r="CP388" s="30"/>
      <c r="CQ388" s="30"/>
      <c r="CR388" s="30"/>
      <c r="CS388" s="30"/>
      <c r="CT388" s="30"/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/>
      <c r="DF388" s="30"/>
      <c r="DG388" s="30"/>
      <c r="DH388" s="30"/>
      <c r="DI388" s="30"/>
      <c r="DJ388" s="30"/>
      <c r="DK388" s="30"/>
      <c r="DL388" s="30"/>
      <c r="DM388" s="30"/>
      <c r="DN388" s="30"/>
      <c r="DO388" s="30"/>
      <c r="DP388" s="30"/>
      <c r="DQ388" s="30"/>
      <c r="DR388" s="30"/>
      <c r="DS388" s="30"/>
      <c r="DT388" s="30"/>
      <c r="DU388" s="30"/>
      <c r="DV388" s="30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  <c r="EL388" s="30"/>
      <c r="EM388" s="30"/>
      <c r="EN388" s="30"/>
      <c r="EO388" s="30"/>
      <c r="EP388" s="30"/>
      <c r="EQ388" s="30"/>
      <c r="ER388" s="30"/>
      <c r="ES388" s="30"/>
      <c r="ET388" s="30"/>
      <c r="EU388" s="30"/>
      <c r="EV388" s="30"/>
      <c r="EW388" s="30"/>
      <c r="EX388" s="30"/>
      <c r="EY388" s="30"/>
      <c r="EZ388" s="30"/>
      <c r="FA388" s="30"/>
      <c r="FB388" s="30"/>
      <c r="FC388" s="30"/>
      <c r="FD388" s="30"/>
      <c r="FE388" s="30"/>
      <c r="FF388" s="30"/>
      <c r="FG388" s="30"/>
      <c r="FH388" s="30"/>
      <c r="FI388" s="30"/>
      <c r="FJ388" s="30"/>
      <c r="FK388" s="30"/>
      <c r="FL388" s="30"/>
      <c r="FM388" s="30"/>
      <c r="FN388" s="30"/>
      <c r="FO388" s="30"/>
      <c r="FP388" s="30"/>
      <c r="FQ388" s="30"/>
      <c r="FR388" s="30"/>
      <c r="FS388" s="30"/>
      <c r="FT388" s="30"/>
      <c r="FU388" s="30"/>
      <c r="FV388" s="30"/>
      <c r="FW388" s="30"/>
      <c r="FX388" s="30"/>
      <c r="FY388" s="30"/>
      <c r="FZ388" s="30"/>
      <c r="GA388" s="30"/>
      <c r="GB388" s="30"/>
      <c r="GC388" s="30"/>
      <c r="GD388" s="30"/>
      <c r="GE388" s="30"/>
      <c r="GF388" s="30"/>
      <c r="GG388" s="30"/>
      <c r="GH388" s="30"/>
      <c r="GI388" s="30"/>
      <c r="GJ388" s="30"/>
      <c r="GK388" s="30"/>
      <c r="GL388" s="30"/>
      <c r="GM388" s="30"/>
      <c r="GN388" s="30"/>
      <c r="GO388" s="30"/>
      <c r="GP388" s="30"/>
      <c r="GQ388" s="30"/>
      <c r="GR388" s="30"/>
      <c r="GS388" s="30"/>
      <c r="GT388" s="30"/>
      <c r="GU388" s="30"/>
      <c r="GV388" s="30"/>
      <c r="GW388" s="30"/>
      <c r="GX388" s="30"/>
      <c r="GY388" s="30"/>
      <c r="GZ388" s="30"/>
      <c r="HA388" s="30"/>
      <c r="HB388" s="30"/>
      <c r="HC388" s="30"/>
      <c r="HD388" s="30"/>
      <c r="HE388" s="30"/>
      <c r="HF388" s="30"/>
      <c r="HG388" s="30"/>
      <c r="HH388" s="30"/>
      <c r="HI388" s="30"/>
      <c r="HJ388" s="30"/>
      <c r="HK388" s="30"/>
      <c r="HL388" s="30"/>
      <c r="HM388" s="30"/>
      <c r="HN388" s="30"/>
      <c r="HO388" s="30"/>
      <c r="HP388" s="30"/>
      <c r="HQ388" s="30"/>
      <c r="HR388" s="30"/>
      <c r="HS388" s="30"/>
      <c r="HT388" s="30"/>
      <c r="HU388" s="30"/>
      <c r="HV388" s="30"/>
      <c r="HW388" s="30"/>
      <c r="HX388" s="30"/>
      <c r="HY388" s="30"/>
      <c r="HZ388" s="30"/>
      <c r="IA388" s="30"/>
      <c r="IB388" s="30"/>
      <c r="IC388" s="30"/>
      <c r="ID388" s="30"/>
      <c r="IE388" s="30"/>
      <c r="IF388" s="30"/>
      <c r="IG388" s="30"/>
    </row>
    <row r="389" spans="1:241" s="36" customFormat="1" ht="25.5" x14ac:dyDescent="0.25">
      <c r="A389" s="32"/>
      <c r="B389" s="32" t="s">
        <v>612</v>
      </c>
      <c r="C389" s="32" t="s">
        <v>613</v>
      </c>
      <c r="D389" s="46" t="s">
        <v>614</v>
      </c>
      <c r="E389" s="34">
        <v>1247789845</v>
      </c>
      <c r="F389" s="35">
        <v>847983272</v>
      </c>
      <c r="G389" s="35">
        <v>785874914</v>
      </c>
      <c r="H389" s="35">
        <v>1599171639</v>
      </c>
      <c r="I389" s="35">
        <v>1759088803</v>
      </c>
      <c r="J389" s="35">
        <v>1407271043</v>
      </c>
      <c r="K389" s="35">
        <v>940835453</v>
      </c>
      <c r="L389" s="35">
        <v>940835453</v>
      </c>
      <c r="M389" s="33" t="s">
        <v>602</v>
      </c>
      <c r="N389" s="34">
        <v>940835453</v>
      </c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  <c r="CC389" s="30"/>
      <c r="CD389" s="30"/>
      <c r="CE389" s="30"/>
      <c r="CF389" s="30"/>
      <c r="CG389" s="30"/>
      <c r="CH389" s="30"/>
      <c r="CI389" s="30"/>
      <c r="CJ389" s="30"/>
      <c r="CK389" s="30"/>
      <c r="CL389" s="30"/>
      <c r="CM389" s="30"/>
      <c r="CN389" s="30"/>
      <c r="CO389" s="30"/>
      <c r="CP389" s="30"/>
      <c r="CQ389" s="30"/>
      <c r="CR389" s="30"/>
      <c r="CS389" s="30"/>
      <c r="CT389" s="30"/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/>
      <c r="DF389" s="30"/>
      <c r="DG389" s="30"/>
      <c r="DH389" s="30"/>
      <c r="DI389" s="30"/>
      <c r="DJ389" s="30"/>
      <c r="DK389" s="30"/>
      <c r="DL389" s="30"/>
      <c r="DM389" s="30"/>
      <c r="DN389" s="30"/>
      <c r="DO389" s="30"/>
      <c r="DP389" s="30"/>
      <c r="DQ389" s="30"/>
      <c r="DR389" s="30"/>
      <c r="DS389" s="30"/>
      <c r="DT389" s="30"/>
      <c r="DU389" s="30"/>
      <c r="DV389" s="30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  <c r="EL389" s="30"/>
      <c r="EM389" s="30"/>
      <c r="EN389" s="30"/>
      <c r="EO389" s="30"/>
      <c r="EP389" s="30"/>
      <c r="EQ389" s="30"/>
      <c r="ER389" s="30"/>
      <c r="ES389" s="30"/>
      <c r="ET389" s="30"/>
      <c r="EU389" s="30"/>
      <c r="EV389" s="30"/>
      <c r="EW389" s="30"/>
      <c r="EX389" s="30"/>
      <c r="EY389" s="30"/>
      <c r="EZ389" s="30"/>
      <c r="FA389" s="30"/>
      <c r="FB389" s="30"/>
      <c r="FC389" s="30"/>
      <c r="FD389" s="30"/>
      <c r="FE389" s="30"/>
      <c r="FF389" s="30"/>
      <c r="FG389" s="30"/>
      <c r="FH389" s="30"/>
      <c r="FI389" s="30"/>
      <c r="FJ389" s="30"/>
      <c r="FK389" s="30"/>
      <c r="FL389" s="30"/>
      <c r="FM389" s="30"/>
      <c r="FN389" s="30"/>
      <c r="FO389" s="30"/>
      <c r="FP389" s="30"/>
      <c r="FQ389" s="30"/>
      <c r="FR389" s="30"/>
      <c r="FS389" s="30"/>
      <c r="FT389" s="30"/>
      <c r="FU389" s="30"/>
      <c r="FV389" s="30"/>
      <c r="FW389" s="30"/>
      <c r="FX389" s="30"/>
      <c r="FY389" s="30"/>
      <c r="FZ389" s="30"/>
      <c r="GA389" s="30"/>
      <c r="GB389" s="30"/>
      <c r="GC389" s="30"/>
      <c r="GD389" s="30"/>
      <c r="GE389" s="30"/>
      <c r="GF389" s="30"/>
      <c r="GG389" s="30"/>
      <c r="GH389" s="30"/>
      <c r="GI389" s="30"/>
      <c r="GJ389" s="30"/>
      <c r="GK389" s="30"/>
      <c r="GL389" s="30"/>
      <c r="GM389" s="30"/>
      <c r="GN389" s="30"/>
      <c r="GO389" s="30"/>
      <c r="GP389" s="30"/>
      <c r="GQ389" s="30"/>
      <c r="GR389" s="30"/>
      <c r="GS389" s="30"/>
      <c r="GT389" s="30"/>
      <c r="GU389" s="30"/>
      <c r="GV389" s="30"/>
      <c r="GW389" s="30"/>
      <c r="GX389" s="30"/>
      <c r="GY389" s="30"/>
      <c r="GZ389" s="30"/>
      <c r="HA389" s="30"/>
      <c r="HB389" s="30"/>
      <c r="HC389" s="30"/>
      <c r="HD389" s="30"/>
      <c r="HE389" s="30"/>
      <c r="HF389" s="30"/>
      <c r="HG389" s="30"/>
      <c r="HH389" s="30"/>
      <c r="HI389" s="30"/>
      <c r="HJ389" s="30"/>
      <c r="HK389" s="30"/>
      <c r="HL389" s="30"/>
      <c r="HM389" s="30"/>
      <c r="HN389" s="30"/>
      <c r="HO389" s="30"/>
      <c r="HP389" s="30"/>
      <c r="HQ389" s="30"/>
      <c r="HR389" s="30"/>
      <c r="HS389" s="30"/>
      <c r="HT389" s="30"/>
      <c r="HU389" s="30"/>
      <c r="HV389" s="30"/>
      <c r="HW389" s="30"/>
      <c r="HX389" s="30"/>
      <c r="HY389" s="30"/>
      <c r="HZ389" s="30"/>
      <c r="IA389" s="30"/>
      <c r="IB389" s="30"/>
      <c r="IC389" s="30"/>
      <c r="ID389" s="30"/>
      <c r="IE389" s="30"/>
      <c r="IF389" s="30"/>
      <c r="IG389" s="30"/>
    </row>
    <row r="390" spans="1:241" s="36" customFormat="1" ht="25.5" x14ac:dyDescent="0.25">
      <c r="A390" s="32"/>
      <c r="B390" s="32" t="s">
        <v>615</v>
      </c>
      <c r="C390" s="32" t="s">
        <v>616</v>
      </c>
      <c r="D390" s="46" t="s">
        <v>617</v>
      </c>
      <c r="E390" s="34">
        <v>1053766077</v>
      </c>
      <c r="F390" s="35">
        <v>798055760</v>
      </c>
      <c r="G390" s="35">
        <v>695356244</v>
      </c>
      <c r="H390" s="35">
        <v>1065767523</v>
      </c>
      <c r="I390" s="35">
        <v>1172344275</v>
      </c>
      <c r="J390" s="35">
        <v>937875420</v>
      </c>
      <c r="K390" s="35">
        <v>865343725</v>
      </c>
      <c r="L390" s="35">
        <v>865343725</v>
      </c>
      <c r="M390" s="33" t="s">
        <v>602</v>
      </c>
      <c r="N390" s="34">
        <v>865343725</v>
      </c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  <c r="CC390" s="30"/>
      <c r="CD390" s="30"/>
      <c r="CE390" s="30"/>
      <c r="CF390" s="30"/>
      <c r="CG390" s="30"/>
      <c r="CH390" s="30"/>
      <c r="CI390" s="30"/>
      <c r="CJ390" s="30"/>
      <c r="CK390" s="30"/>
      <c r="CL390" s="30"/>
      <c r="CM390" s="30"/>
      <c r="CN390" s="30"/>
      <c r="CO390" s="30"/>
      <c r="CP390" s="30"/>
      <c r="CQ390" s="30"/>
      <c r="CR390" s="30"/>
      <c r="CS390" s="30"/>
      <c r="CT390" s="30"/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/>
      <c r="DF390" s="30"/>
      <c r="DG390" s="30"/>
      <c r="DH390" s="30"/>
      <c r="DI390" s="30"/>
      <c r="DJ390" s="30"/>
      <c r="DK390" s="30"/>
      <c r="DL390" s="30"/>
      <c r="DM390" s="30"/>
      <c r="DN390" s="30"/>
      <c r="DO390" s="30"/>
      <c r="DP390" s="30"/>
      <c r="DQ390" s="30"/>
      <c r="DR390" s="30"/>
      <c r="DS390" s="30"/>
      <c r="DT390" s="30"/>
      <c r="DU390" s="30"/>
      <c r="DV390" s="30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  <c r="EL390" s="30"/>
      <c r="EM390" s="30"/>
      <c r="EN390" s="30"/>
      <c r="EO390" s="30"/>
      <c r="EP390" s="30"/>
      <c r="EQ390" s="30"/>
      <c r="ER390" s="30"/>
      <c r="ES390" s="30"/>
      <c r="ET390" s="30"/>
      <c r="EU390" s="30"/>
      <c r="EV390" s="30"/>
      <c r="EW390" s="30"/>
      <c r="EX390" s="30"/>
      <c r="EY390" s="30"/>
      <c r="EZ390" s="30"/>
      <c r="FA390" s="30"/>
      <c r="FB390" s="30"/>
      <c r="FC390" s="30"/>
      <c r="FD390" s="30"/>
      <c r="FE390" s="30"/>
      <c r="FF390" s="30"/>
      <c r="FG390" s="30"/>
      <c r="FH390" s="30"/>
      <c r="FI390" s="30"/>
      <c r="FJ390" s="30"/>
      <c r="FK390" s="30"/>
      <c r="FL390" s="30"/>
      <c r="FM390" s="30"/>
      <c r="FN390" s="30"/>
      <c r="FO390" s="30"/>
      <c r="FP390" s="30"/>
      <c r="FQ390" s="30"/>
      <c r="FR390" s="30"/>
      <c r="FS390" s="30"/>
      <c r="FT390" s="30"/>
      <c r="FU390" s="30"/>
      <c r="FV390" s="30"/>
      <c r="FW390" s="30"/>
      <c r="FX390" s="30"/>
      <c r="FY390" s="30"/>
      <c r="FZ390" s="30"/>
      <c r="GA390" s="30"/>
      <c r="GB390" s="30"/>
      <c r="GC390" s="30"/>
      <c r="GD390" s="30"/>
      <c r="GE390" s="30"/>
      <c r="GF390" s="30"/>
      <c r="GG390" s="30"/>
      <c r="GH390" s="30"/>
      <c r="GI390" s="30"/>
      <c r="GJ390" s="30"/>
      <c r="GK390" s="30"/>
      <c r="GL390" s="30"/>
      <c r="GM390" s="30"/>
      <c r="GN390" s="30"/>
      <c r="GO390" s="30"/>
      <c r="GP390" s="30"/>
      <c r="GQ390" s="30"/>
      <c r="GR390" s="30"/>
      <c r="GS390" s="30"/>
      <c r="GT390" s="30"/>
      <c r="GU390" s="30"/>
      <c r="GV390" s="30"/>
      <c r="GW390" s="30"/>
      <c r="GX390" s="30"/>
      <c r="GY390" s="30"/>
      <c r="GZ390" s="30"/>
      <c r="HA390" s="30"/>
      <c r="HB390" s="30"/>
      <c r="HC390" s="30"/>
      <c r="HD390" s="30"/>
      <c r="HE390" s="30"/>
      <c r="HF390" s="30"/>
      <c r="HG390" s="30"/>
      <c r="HH390" s="30"/>
      <c r="HI390" s="30"/>
      <c r="HJ390" s="30"/>
      <c r="HK390" s="30"/>
      <c r="HL390" s="30"/>
      <c r="HM390" s="30"/>
      <c r="HN390" s="30"/>
      <c r="HO390" s="30"/>
      <c r="HP390" s="30"/>
      <c r="HQ390" s="30"/>
      <c r="HR390" s="30"/>
      <c r="HS390" s="30"/>
      <c r="HT390" s="30"/>
      <c r="HU390" s="30"/>
      <c r="HV390" s="30"/>
      <c r="HW390" s="30"/>
      <c r="HX390" s="30"/>
      <c r="HY390" s="30"/>
      <c r="HZ390" s="30"/>
      <c r="IA390" s="30"/>
      <c r="IB390" s="30"/>
      <c r="IC390" s="30"/>
      <c r="ID390" s="30"/>
      <c r="IE390" s="30"/>
      <c r="IF390" s="30"/>
      <c r="IG390" s="30"/>
    </row>
    <row r="391" spans="1:241" s="36" customFormat="1" ht="25.5" x14ac:dyDescent="0.25">
      <c r="A391" s="32"/>
      <c r="B391" s="32" t="s">
        <v>618</v>
      </c>
      <c r="C391" s="32" t="s">
        <v>619</v>
      </c>
      <c r="D391" s="46" t="s">
        <v>620</v>
      </c>
      <c r="E391" s="34">
        <v>1866020316</v>
      </c>
      <c r="F391" s="35">
        <v>1591479977</v>
      </c>
      <c r="G391" s="35">
        <v>1503413556</v>
      </c>
      <c r="H391" s="35">
        <v>3012271664</v>
      </c>
      <c r="I391" s="35">
        <v>3313498831</v>
      </c>
      <c r="J391" s="35">
        <v>2650799065</v>
      </c>
      <c r="K391" s="35">
        <v>1795975881</v>
      </c>
      <c r="L391" s="35">
        <v>1795975881</v>
      </c>
      <c r="M391" s="33" t="s">
        <v>602</v>
      </c>
      <c r="N391" s="34">
        <v>1795975881</v>
      </c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  <c r="CC391" s="30"/>
      <c r="CD391" s="30"/>
      <c r="CE391" s="30"/>
      <c r="CF391" s="30"/>
      <c r="CG391" s="30"/>
      <c r="CH391" s="30"/>
      <c r="CI391" s="30"/>
      <c r="CJ391" s="30"/>
      <c r="CK391" s="30"/>
      <c r="CL391" s="30"/>
      <c r="CM391" s="30"/>
      <c r="CN391" s="30"/>
      <c r="CO391" s="30"/>
      <c r="CP391" s="30"/>
      <c r="CQ391" s="30"/>
      <c r="CR391" s="30"/>
      <c r="CS391" s="30"/>
      <c r="CT391" s="30"/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J391" s="30"/>
      <c r="DK391" s="30"/>
      <c r="DL391" s="30"/>
      <c r="DM391" s="30"/>
      <c r="DN391" s="30"/>
      <c r="DO391" s="30"/>
      <c r="DP391" s="30"/>
      <c r="DQ391" s="30"/>
      <c r="DR391" s="30"/>
      <c r="DS391" s="30"/>
      <c r="DT391" s="30"/>
      <c r="DU391" s="30"/>
      <c r="DV391" s="30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  <c r="EL391" s="30"/>
      <c r="EM391" s="30"/>
      <c r="EN391" s="30"/>
      <c r="EO391" s="30"/>
      <c r="EP391" s="30"/>
      <c r="EQ391" s="30"/>
      <c r="ER391" s="30"/>
      <c r="ES391" s="30"/>
      <c r="ET391" s="30"/>
      <c r="EU391" s="30"/>
      <c r="EV391" s="30"/>
      <c r="EW391" s="30"/>
      <c r="EX391" s="30"/>
      <c r="EY391" s="30"/>
      <c r="EZ391" s="30"/>
      <c r="FA391" s="30"/>
      <c r="FB391" s="30"/>
      <c r="FC391" s="30"/>
      <c r="FD391" s="30"/>
      <c r="FE391" s="30"/>
      <c r="FF391" s="30"/>
      <c r="FG391" s="30"/>
      <c r="FH391" s="30"/>
      <c r="FI391" s="30"/>
      <c r="FJ391" s="30"/>
      <c r="FK391" s="30"/>
      <c r="FL391" s="30"/>
      <c r="FM391" s="30"/>
      <c r="FN391" s="30"/>
      <c r="FO391" s="30"/>
      <c r="FP391" s="30"/>
      <c r="FQ391" s="30"/>
      <c r="FR391" s="30"/>
      <c r="FS391" s="30"/>
      <c r="FT391" s="30"/>
      <c r="FU391" s="30"/>
      <c r="FV391" s="30"/>
      <c r="FW391" s="30"/>
      <c r="FX391" s="30"/>
      <c r="FY391" s="30"/>
      <c r="FZ391" s="30"/>
      <c r="GA391" s="30"/>
      <c r="GB391" s="30"/>
      <c r="GC391" s="30"/>
      <c r="GD391" s="30"/>
      <c r="GE391" s="30"/>
      <c r="GF391" s="30"/>
      <c r="GG391" s="30"/>
      <c r="GH391" s="30"/>
      <c r="GI391" s="30"/>
      <c r="GJ391" s="30"/>
      <c r="GK391" s="30"/>
      <c r="GL391" s="30"/>
      <c r="GM391" s="30"/>
      <c r="GN391" s="30"/>
      <c r="GO391" s="30"/>
      <c r="GP391" s="30"/>
      <c r="GQ391" s="30"/>
      <c r="GR391" s="30"/>
      <c r="GS391" s="30"/>
      <c r="GT391" s="30"/>
      <c r="GU391" s="30"/>
      <c r="GV391" s="30"/>
      <c r="GW391" s="30"/>
      <c r="GX391" s="30"/>
      <c r="GY391" s="30"/>
      <c r="GZ391" s="30"/>
      <c r="HA391" s="30"/>
      <c r="HB391" s="30"/>
      <c r="HC391" s="30"/>
      <c r="HD391" s="30"/>
      <c r="HE391" s="30"/>
      <c r="HF391" s="30"/>
      <c r="HG391" s="30"/>
      <c r="HH391" s="30"/>
      <c r="HI391" s="30"/>
      <c r="HJ391" s="30"/>
      <c r="HK391" s="30"/>
      <c r="HL391" s="30"/>
      <c r="HM391" s="30"/>
      <c r="HN391" s="30"/>
      <c r="HO391" s="30"/>
      <c r="HP391" s="30"/>
      <c r="HQ391" s="30"/>
      <c r="HR391" s="30"/>
      <c r="HS391" s="30"/>
      <c r="HT391" s="30"/>
      <c r="HU391" s="30"/>
      <c r="HV391" s="30"/>
      <c r="HW391" s="30"/>
      <c r="HX391" s="30"/>
      <c r="HY391" s="30"/>
      <c r="HZ391" s="30"/>
      <c r="IA391" s="30"/>
      <c r="IB391" s="30"/>
      <c r="IC391" s="30"/>
      <c r="ID391" s="30"/>
      <c r="IE391" s="30"/>
      <c r="IF391" s="30"/>
      <c r="IG391" s="30"/>
    </row>
    <row r="392" spans="1:241" s="36" customFormat="1" ht="25.5" x14ac:dyDescent="0.25">
      <c r="A392" s="32"/>
      <c r="B392" s="32" t="s">
        <v>621</v>
      </c>
      <c r="C392" s="32" t="s">
        <v>622</v>
      </c>
      <c r="D392" s="46" t="s">
        <v>623</v>
      </c>
      <c r="E392" s="34">
        <v>2224123260</v>
      </c>
      <c r="F392" s="35">
        <v>1709155901</v>
      </c>
      <c r="G392" s="35">
        <v>1640314727</v>
      </c>
      <c r="H392" s="35">
        <v>2806248933</v>
      </c>
      <c r="I392" s="35">
        <v>3086873826</v>
      </c>
      <c r="J392" s="35">
        <v>2469499061</v>
      </c>
      <c r="K392" s="35">
        <v>1996477242</v>
      </c>
      <c r="L392" s="35">
        <v>1996477242</v>
      </c>
      <c r="M392" s="33" t="s">
        <v>602</v>
      </c>
      <c r="N392" s="34">
        <v>1996477242</v>
      </c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  <c r="CC392" s="30"/>
      <c r="CD392" s="30"/>
      <c r="CE392" s="30"/>
      <c r="CF392" s="30"/>
      <c r="CG392" s="30"/>
      <c r="CH392" s="30"/>
      <c r="CI392" s="30"/>
      <c r="CJ392" s="30"/>
      <c r="CK392" s="30"/>
      <c r="CL392" s="30"/>
      <c r="CM392" s="30"/>
      <c r="CN392" s="30"/>
      <c r="CO392" s="30"/>
      <c r="CP392" s="30"/>
      <c r="CQ392" s="30"/>
      <c r="CR392" s="30"/>
      <c r="CS392" s="30"/>
      <c r="CT392" s="30"/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  <c r="DF392" s="30"/>
      <c r="DG392" s="30"/>
      <c r="DH392" s="30"/>
      <c r="DI392" s="30"/>
      <c r="DJ392" s="30"/>
      <c r="DK392" s="30"/>
      <c r="DL392" s="30"/>
      <c r="DM392" s="30"/>
      <c r="DN392" s="30"/>
      <c r="DO392" s="30"/>
      <c r="DP392" s="30"/>
      <c r="DQ392" s="30"/>
      <c r="DR392" s="30"/>
      <c r="DS392" s="30"/>
      <c r="DT392" s="30"/>
      <c r="DU392" s="30"/>
      <c r="DV392" s="30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  <c r="EL392" s="30"/>
      <c r="EM392" s="30"/>
      <c r="EN392" s="30"/>
      <c r="EO392" s="30"/>
      <c r="EP392" s="30"/>
      <c r="EQ392" s="30"/>
      <c r="ER392" s="30"/>
      <c r="ES392" s="30"/>
      <c r="ET392" s="30"/>
      <c r="EU392" s="30"/>
      <c r="EV392" s="30"/>
      <c r="EW392" s="30"/>
      <c r="EX392" s="30"/>
      <c r="EY392" s="30"/>
      <c r="EZ392" s="30"/>
      <c r="FA392" s="30"/>
      <c r="FB392" s="30"/>
      <c r="FC392" s="30"/>
      <c r="FD392" s="30"/>
      <c r="FE392" s="30"/>
      <c r="FF392" s="30"/>
      <c r="FG392" s="30"/>
      <c r="FH392" s="30"/>
      <c r="FI392" s="30"/>
      <c r="FJ392" s="30"/>
      <c r="FK392" s="30"/>
      <c r="FL392" s="30"/>
      <c r="FM392" s="30"/>
      <c r="FN392" s="30"/>
      <c r="FO392" s="30"/>
      <c r="FP392" s="30"/>
      <c r="FQ392" s="30"/>
      <c r="FR392" s="30"/>
      <c r="FS392" s="30"/>
      <c r="FT392" s="30"/>
      <c r="FU392" s="30"/>
      <c r="FV392" s="30"/>
      <c r="FW392" s="30"/>
      <c r="FX392" s="30"/>
      <c r="FY392" s="30"/>
      <c r="FZ392" s="30"/>
      <c r="GA392" s="30"/>
      <c r="GB392" s="30"/>
      <c r="GC392" s="30"/>
      <c r="GD392" s="30"/>
      <c r="GE392" s="30"/>
      <c r="GF392" s="30"/>
      <c r="GG392" s="30"/>
      <c r="GH392" s="30"/>
      <c r="GI392" s="30"/>
      <c r="GJ392" s="30"/>
      <c r="GK392" s="30"/>
      <c r="GL392" s="30"/>
      <c r="GM392" s="30"/>
      <c r="GN392" s="30"/>
      <c r="GO392" s="30"/>
      <c r="GP392" s="30"/>
      <c r="GQ392" s="30"/>
      <c r="GR392" s="30"/>
      <c r="GS392" s="30"/>
      <c r="GT392" s="30"/>
      <c r="GU392" s="30"/>
      <c r="GV392" s="30"/>
      <c r="GW392" s="30"/>
      <c r="GX392" s="30"/>
      <c r="GY392" s="30"/>
      <c r="GZ392" s="30"/>
      <c r="HA392" s="30"/>
      <c r="HB392" s="30"/>
      <c r="HC392" s="30"/>
      <c r="HD392" s="30"/>
      <c r="HE392" s="30"/>
      <c r="HF392" s="30"/>
      <c r="HG392" s="30"/>
      <c r="HH392" s="30"/>
      <c r="HI392" s="30"/>
      <c r="HJ392" s="30"/>
      <c r="HK392" s="30"/>
      <c r="HL392" s="30"/>
      <c r="HM392" s="30"/>
      <c r="HN392" s="30"/>
      <c r="HO392" s="30"/>
      <c r="HP392" s="30"/>
      <c r="HQ392" s="30"/>
      <c r="HR392" s="30"/>
      <c r="HS392" s="30"/>
      <c r="HT392" s="30"/>
      <c r="HU392" s="30"/>
      <c r="HV392" s="30"/>
      <c r="HW392" s="30"/>
      <c r="HX392" s="30"/>
      <c r="HY392" s="30"/>
      <c r="HZ392" s="30"/>
      <c r="IA392" s="30"/>
      <c r="IB392" s="30"/>
      <c r="IC392" s="30"/>
      <c r="ID392" s="30"/>
      <c r="IE392" s="30"/>
      <c r="IF392" s="30"/>
      <c r="IG392" s="30"/>
    </row>
    <row r="393" spans="1:241" s="36" customFormat="1" ht="25.5" x14ac:dyDescent="0.25">
      <c r="A393" s="32"/>
      <c r="B393" s="32" t="s">
        <v>624</v>
      </c>
      <c r="C393" s="32" t="s">
        <v>625</v>
      </c>
      <c r="D393" s="46" t="s">
        <v>626</v>
      </c>
      <c r="E393" s="34">
        <v>1756170620</v>
      </c>
      <c r="F393" s="35">
        <v>1754374076</v>
      </c>
      <c r="G393" s="35">
        <v>1514873432</v>
      </c>
      <c r="H393" s="35">
        <v>3615531667</v>
      </c>
      <c r="I393" s="35">
        <v>3977084834</v>
      </c>
      <c r="J393" s="35">
        <v>3181667867</v>
      </c>
      <c r="K393" s="35">
        <v>1887573027</v>
      </c>
      <c r="L393" s="35">
        <v>1887573027</v>
      </c>
      <c r="M393" s="33" t="s">
        <v>602</v>
      </c>
      <c r="N393" s="34">
        <v>1887573027</v>
      </c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  <c r="CC393" s="30"/>
      <c r="CD393" s="30"/>
      <c r="CE393" s="30"/>
      <c r="CF393" s="30"/>
      <c r="CG393" s="30"/>
      <c r="CH393" s="30"/>
      <c r="CI393" s="30"/>
      <c r="CJ393" s="30"/>
      <c r="CK393" s="30"/>
      <c r="CL393" s="30"/>
      <c r="CM393" s="30"/>
      <c r="CN393" s="30"/>
      <c r="CO393" s="30"/>
      <c r="CP393" s="30"/>
      <c r="CQ393" s="30"/>
      <c r="CR393" s="30"/>
      <c r="CS393" s="30"/>
      <c r="CT393" s="30"/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  <c r="DF393" s="30"/>
      <c r="DG393" s="30"/>
      <c r="DH393" s="30"/>
      <c r="DI393" s="30"/>
      <c r="DJ393" s="30"/>
      <c r="DK393" s="30"/>
      <c r="DL393" s="30"/>
      <c r="DM393" s="30"/>
      <c r="DN393" s="30"/>
      <c r="DO393" s="30"/>
      <c r="DP393" s="30"/>
      <c r="DQ393" s="30"/>
      <c r="DR393" s="30"/>
      <c r="DS393" s="30"/>
      <c r="DT393" s="30"/>
      <c r="DU393" s="30"/>
      <c r="DV393" s="30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  <c r="EL393" s="30"/>
      <c r="EM393" s="30"/>
      <c r="EN393" s="30"/>
      <c r="EO393" s="30"/>
      <c r="EP393" s="30"/>
      <c r="EQ393" s="30"/>
      <c r="ER393" s="30"/>
      <c r="ES393" s="30"/>
      <c r="ET393" s="30"/>
      <c r="EU393" s="30"/>
      <c r="EV393" s="30"/>
      <c r="EW393" s="30"/>
      <c r="EX393" s="30"/>
      <c r="EY393" s="30"/>
      <c r="EZ393" s="30"/>
      <c r="FA393" s="30"/>
      <c r="FB393" s="30"/>
      <c r="FC393" s="30"/>
      <c r="FD393" s="30"/>
      <c r="FE393" s="30"/>
      <c r="FF393" s="30"/>
      <c r="FG393" s="30"/>
      <c r="FH393" s="30"/>
      <c r="FI393" s="30"/>
      <c r="FJ393" s="30"/>
      <c r="FK393" s="30"/>
      <c r="FL393" s="30"/>
      <c r="FM393" s="30"/>
      <c r="FN393" s="30"/>
      <c r="FO393" s="30"/>
      <c r="FP393" s="30"/>
      <c r="FQ393" s="30"/>
      <c r="FR393" s="30"/>
      <c r="FS393" s="30"/>
      <c r="FT393" s="30"/>
      <c r="FU393" s="30"/>
      <c r="FV393" s="30"/>
      <c r="FW393" s="30"/>
      <c r="FX393" s="30"/>
      <c r="FY393" s="30"/>
      <c r="FZ393" s="30"/>
      <c r="GA393" s="30"/>
      <c r="GB393" s="30"/>
      <c r="GC393" s="30"/>
      <c r="GD393" s="30"/>
      <c r="GE393" s="30"/>
      <c r="GF393" s="30"/>
      <c r="GG393" s="30"/>
      <c r="GH393" s="30"/>
      <c r="GI393" s="30"/>
      <c r="GJ393" s="30"/>
      <c r="GK393" s="30"/>
      <c r="GL393" s="30"/>
      <c r="GM393" s="30"/>
      <c r="GN393" s="30"/>
      <c r="GO393" s="30"/>
      <c r="GP393" s="30"/>
      <c r="GQ393" s="30"/>
      <c r="GR393" s="30"/>
      <c r="GS393" s="30"/>
      <c r="GT393" s="30"/>
      <c r="GU393" s="30"/>
      <c r="GV393" s="30"/>
      <c r="GW393" s="30"/>
      <c r="GX393" s="30"/>
      <c r="GY393" s="30"/>
      <c r="GZ393" s="30"/>
      <c r="HA393" s="30"/>
      <c r="HB393" s="30"/>
      <c r="HC393" s="30"/>
      <c r="HD393" s="30"/>
      <c r="HE393" s="30"/>
      <c r="HF393" s="30"/>
      <c r="HG393" s="30"/>
      <c r="HH393" s="30"/>
      <c r="HI393" s="30"/>
      <c r="HJ393" s="30"/>
      <c r="HK393" s="30"/>
      <c r="HL393" s="30"/>
      <c r="HM393" s="30"/>
      <c r="HN393" s="30"/>
      <c r="HO393" s="30"/>
      <c r="HP393" s="30"/>
      <c r="HQ393" s="30"/>
      <c r="HR393" s="30"/>
      <c r="HS393" s="30"/>
      <c r="HT393" s="30"/>
      <c r="HU393" s="30"/>
      <c r="HV393" s="30"/>
      <c r="HW393" s="30"/>
      <c r="HX393" s="30"/>
      <c r="HY393" s="30"/>
      <c r="HZ393" s="30"/>
      <c r="IA393" s="30"/>
      <c r="IB393" s="30"/>
      <c r="IC393" s="30"/>
      <c r="ID393" s="30"/>
      <c r="IE393" s="30"/>
      <c r="IF393" s="30"/>
      <c r="IG393" s="30"/>
    </row>
    <row r="394" spans="1:241" s="36" customFormat="1" ht="25.5" x14ac:dyDescent="0.25">
      <c r="A394" s="32"/>
      <c r="B394" s="32" t="s">
        <v>627</v>
      </c>
      <c r="C394" s="32" t="s">
        <v>628</v>
      </c>
      <c r="D394" s="46" t="s">
        <v>629</v>
      </c>
      <c r="E394" s="34">
        <v>1136602534</v>
      </c>
      <c r="F394" s="35">
        <v>835550827</v>
      </c>
      <c r="G394" s="35">
        <v>867568690</v>
      </c>
      <c r="H394" s="35">
        <v>1757237755</v>
      </c>
      <c r="I394" s="35">
        <v>1932961531</v>
      </c>
      <c r="J394" s="35">
        <v>1546369225</v>
      </c>
      <c r="K394" s="35">
        <v>1071727748</v>
      </c>
      <c r="L394" s="35">
        <v>1071727748</v>
      </c>
      <c r="M394" s="33" t="s">
        <v>602</v>
      </c>
      <c r="N394" s="34">
        <v>1071727748</v>
      </c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  <c r="CC394" s="30"/>
      <c r="CD394" s="30"/>
      <c r="CE394" s="30"/>
      <c r="CF394" s="30"/>
      <c r="CG394" s="30"/>
      <c r="CH394" s="30"/>
      <c r="CI394" s="30"/>
      <c r="CJ394" s="30"/>
      <c r="CK394" s="30"/>
      <c r="CL394" s="30"/>
      <c r="CM394" s="30"/>
      <c r="CN394" s="30"/>
      <c r="CO394" s="30"/>
      <c r="CP394" s="30"/>
      <c r="CQ394" s="30"/>
      <c r="CR394" s="30"/>
      <c r="CS394" s="30"/>
      <c r="CT394" s="30"/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  <c r="DF394" s="30"/>
      <c r="DG394" s="30"/>
      <c r="DH394" s="30"/>
      <c r="DI394" s="30"/>
      <c r="DJ394" s="30"/>
      <c r="DK394" s="30"/>
      <c r="DL394" s="30"/>
      <c r="DM394" s="30"/>
      <c r="DN394" s="30"/>
      <c r="DO394" s="30"/>
      <c r="DP394" s="30"/>
      <c r="DQ394" s="30"/>
      <c r="DR394" s="30"/>
      <c r="DS394" s="30"/>
      <c r="DT394" s="30"/>
      <c r="DU394" s="30"/>
      <c r="DV394" s="30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  <c r="EL394" s="30"/>
      <c r="EM394" s="30"/>
      <c r="EN394" s="30"/>
      <c r="EO394" s="30"/>
      <c r="EP394" s="30"/>
      <c r="EQ394" s="30"/>
      <c r="ER394" s="30"/>
      <c r="ES394" s="30"/>
      <c r="ET394" s="30"/>
      <c r="EU394" s="30"/>
      <c r="EV394" s="30"/>
      <c r="EW394" s="30"/>
      <c r="EX394" s="30"/>
      <c r="EY394" s="30"/>
      <c r="EZ394" s="30"/>
      <c r="FA394" s="30"/>
      <c r="FB394" s="30"/>
      <c r="FC394" s="30"/>
      <c r="FD394" s="30"/>
      <c r="FE394" s="30"/>
      <c r="FF394" s="30"/>
      <c r="FG394" s="30"/>
      <c r="FH394" s="30"/>
      <c r="FI394" s="30"/>
      <c r="FJ394" s="30"/>
      <c r="FK394" s="30"/>
      <c r="FL394" s="30"/>
      <c r="FM394" s="30"/>
      <c r="FN394" s="30"/>
      <c r="FO394" s="30"/>
      <c r="FP394" s="30"/>
      <c r="FQ394" s="30"/>
      <c r="FR394" s="30"/>
      <c r="FS394" s="30"/>
      <c r="FT394" s="30"/>
      <c r="FU394" s="30"/>
      <c r="FV394" s="30"/>
      <c r="FW394" s="30"/>
      <c r="FX394" s="30"/>
      <c r="FY394" s="30"/>
      <c r="FZ394" s="30"/>
      <c r="GA394" s="30"/>
      <c r="GB394" s="30"/>
      <c r="GC394" s="30"/>
      <c r="GD394" s="30"/>
      <c r="GE394" s="30"/>
      <c r="GF394" s="30"/>
      <c r="GG394" s="30"/>
      <c r="GH394" s="30"/>
      <c r="GI394" s="30"/>
      <c r="GJ394" s="30"/>
      <c r="GK394" s="30"/>
      <c r="GL394" s="30"/>
      <c r="GM394" s="30"/>
      <c r="GN394" s="30"/>
      <c r="GO394" s="30"/>
      <c r="GP394" s="30"/>
      <c r="GQ394" s="30"/>
      <c r="GR394" s="30"/>
      <c r="GS394" s="30"/>
      <c r="GT394" s="30"/>
      <c r="GU394" s="30"/>
      <c r="GV394" s="30"/>
      <c r="GW394" s="30"/>
      <c r="GX394" s="30"/>
      <c r="GY394" s="30"/>
      <c r="GZ394" s="30"/>
      <c r="HA394" s="30"/>
      <c r="HB394" s="30"/>
      <c r="HC394" s="30"/>
      <c r="HD394" s="30"/>
      <c r="HE394" s="30"/>
      <c r="HF394" s="30"/>
      <c r="HG394" s="30"/>
      <c r="HH394" s="30"/>
      <c r="HI394" s="30"/>
      <c r="HJ394" s="30"/>
      <c r="HK394" s="30"/>
      <c r="HL394" s="30"/>
      <c r="HM394" s="30"/>
      <c r="HN394" s="30"/>
      <c r="HO394" s="30"/>
      <c r="HP394" s="30"/>
      <c r="HQ394" s="30"/>
      <c r="HR394" s="30"/>
      <c r="HS394" s="30"/>
      <c r="HT394" s="30"/>
      <c r="HU394" s="30"/>
      <c r="HV394" s="30"/>
      <c r="HW394" s="30"/>
      <c r="HX394" s="30"/>
      <c r="HY394" s="30"/>
      <c r="HZ394" s="30"/>
      <c r="IA394" s="30"/>
      <c r="IB394" s="30"/>
      <c r="IC394" s="30"/>
      <c r="ID394" s="30"/>
      <c r="IE394" s="30"/>
      <c r="IF394" s="30"/>
      <c r="IG394" s="30"/>
    </row>
    <row r="395" spans="1:241" s="36" customFormat="1" ht="25.5" x14ac:dyDescent="0.25">
      <c r="A395" s="32"/>
      <c r="B395" s="32" t="s">
        <v>630</v>
      </c>
      <c r="C395" s="32" t="s">
        <v>631</v>
      </c>
      <c r="D395" s="46" t="s">
        <v>632</v>
      </c>
      <c r="E395" s="34">
        <v>2353486898</v>
      </c>
      <c r="F395" s="35">
        <v>2522554577</v>
      </c>
      <c r="G395" s="35">
        <v>2376122427</v>
      </c>
      <c r="H395" s="35">
        <v>5329351579</v>
      </c>
      <c r="I395" s="35">
        <v>5862286737</v>
      </c>
      <c r="J395" s="35">
        <v>4689829389</v>
      </c>
      <c r="K395" s="35">
        <v>2865318898</v>
      </c>
      <c r="L395" s="35">
        <v>2865318898</v>
      </c>
      <c r="M395" s="33" t="s">
        <v>602</v>
      </c>
      <c r="N395" s="34">
        <v>2865318898</v>
      </c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0"/>
      <c r="CR395" s="30"/>
      <c r="CS395" s="30"/>
      <c r="CT395" s="30"/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  <c r="DF395" s="30"/>
      <c r="DG395" s="30"/>
      <c r="DH395" s="30"/>
      <c r="DI395" s="30"/>
      <c r="DJ395" s="30"/>
      <c r="DK395" s="30"/>
      <c r="DL395" s="30"/>
      <c r="DM395" s="30"/>
      <c r="DN395" s="30"/>
      <c r="DO395" s="30"/>
      <c r="DP395" s="30"/>
      <c r="DQ395" s="30"/>
      <c r="DR395" s="30"/>
      <c r="DS395" s="30"/>
      <c r="DT395" s="30"/>
      <c r="DU395" s="30"/>
      <c r="DV395" s="30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  <c r="EL395" s="30"/>
      <c r="EM395" s="30"/>
      <c r="EN395" s="30"/>
      <c r="EO395" s="30"/>
      <c r="EP395" s="30"/>
      <c r="EQ395" s="30"/>
      <c r="ER395" s="30"/>
      <c r="ES395" s="30"/>
      <c r="ET395" s="30"/>
      <c r="EU395" s="30"/>
      <c r="EV395" s="30"/>
      <c r="EW395" s="30"/>
      <c r="EX395" s="30"/>
      <c r="EY395" s="30"/>
      <c r="EZ395" s="30"/>
      <c r="FA395" s="30"/>
      <c r="FB395" s="30"/>
      <c r="FC395" s="30"/>
      <c r="FD395" s="30"/>
      <c r="FE395" s="30"/>
      <c r="FF395" s="30"/>
      <c r="FG395" s="30"/>
      <c r="FH395" s="30"/>
      <c r="FI395" s="30"/>
      <c r="FJ395" s="30"/>
      <c r="FK395" s="30"/>
      <c r="FL395" s="30"/>
      <c r="FM395" s="30"/>
      <c r="FN395" s="30"/>
      <c r="FO395" s="30"/>
      <c r="FP395" s="30"/>
      <c r="FQ395" s="30"/>
      <c r="FR395" s="30"/>
      <c r="FS395" s="30"/>
      <c r="FT395" s="30"/>
      <c r="FU395" s="30"/>
      <c r="FV395" s="30"/>
      <c r="FW395" s="30"/>
      <c r="FX395" s="30"/>
      <c r="FY395" s="30"/>
      <c r="FZ395" s="30"/>
      <c r="GA395" s="30"/>
      <c r="GB395" s="30"/>
      <c r="GC395" s="30"/>
      <c r="GD395" s="30"/>
      <c r="GE395" s="30"/>
      <c r="GF395" s="30"/>
      <c r="GG395" s="30"/>
      <c r="GH395" s="30"/>
      <c r="GI395" s="30"/>
      <c r="GJ395" s="30"/>
      <c r="GK395" s="30"/>
      <c r="GL395" s="30"/>
      <c r="GM395" s="30"/>
      <c r="GN395" s="30"/>
      <c r="GO395" s="30"/>
      <c r="GP395" s="30"/>
      <c r="GQ395" s="30"/>
      <c r="GR395" s="30"/>
      <c r="GS395" s="30"/>
      <c r="GT395" s="30"/>
      <c r="GU395" s="30"/>
      <c r="GV395" s="30"/>
      <c r="GW395" s="30"/>
      <c r="GX395" s="30"/>
      <c r="GY395" s="30"/>
      <c r="GZ395" s="30"/>
      <c r="HA395" s="30"/>
      <c r="HB395" s="30"/>
      <c r="HC395" s="30"/>
      <c r="HD395" s="30"/>
      <c r="HE395" s="30"/>
      <c r="HF395" s="30"/>
      <c r="HG395" s="30"/>
      <c r="HH395" s="30"/>
      <c r="HI395" s="30"/>
      <c r="HJ395" s="30"/>
      <c r="HK395" s="30"/>
      <c r="HL395" s="30"/>
      <c r="HM395" s="30"/>
      <c r="HN395" s="30"/>
      <c r="HO395" s="30"/>
      <c r="HP395" s="30"/>
      <c r="HQ395" s="30"/>
      <c r="HR395" s="30"/>
      <c r="HS395" s="30"/>
      <c r="HT395" s="30"/>
      <c r="HU395" s="30"/>
      <c r="HV395" s="30"/>
      <c r="HW395" s="30"/>
      <c r="HX395" s="30"/>
      <c r="HY395" s="30"/>
      <c r="HZ395" s="30"/>
      <c r="IA395" s="30"/>
      <c r="IB395" s="30"/>
      <c r="IC395" s="30"/>
      <c r="ID395" s="30"/>
      <c r="IE395" s="30"/>
      <c r="IF395" s="30"/>
      <c r="IG395" s="30"/>
    </row>
    <row r="396" spans="1:241" s="36" customFormat="1" ht="25.5" x14ac:dyDescent="0.25">
      <c r="A396" s="32"/>
      <c r="B396" s="32" t="s">
        <v>633</v>
      </c>
      <c r="C396" s="32" t="s">
        <v>634</v>
      </c>
      <c r="D396" s="46" t="s">
        <v>635</v>
      </c>
      <c r="E396" s="34">
        <v>1259688114</v>
      </c>
      <c r="F396" s="35">
        <v>1221203973</v>
      </c>
      <c r="G396" s="35">
        <v>1272103155</v>
      </c>
      <c r="H396" s="35">
        <v>2761281903</v>
      </c>
      <c r="I396" s="35">
        <v>3037410093</v>
      </c>
      <c r="J396" s="35">
        <v>2429928075</v>
      </c>
      <c r="K396" s="35">
        <v>1540500113</v>
      </c>
      <c r="L396" s="35">
        <v>1540500113</v>
      </c>
      <c r="M396" s="33" t="s">
        <v>602</v>
      </c>
      <c r="N396" s="34">
        <v>1540500113</v>
      </c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  <c r="CC396" s="30"/>
      <c r="CD396" s="30"/>
      <c r="CE396" s="30"/>
      <c r="CF396" s="30"/>
      <c r="CG396" s="30"/>
      <c r="CH396" s="30"/>
      <c r="CI396" s="30"/>
      <c r="CJ396" s="30"/>
      <c r="CK396" s="30"/>
      <c r="CL396" s="30"/>
      <c r="CM396" s="30"/>
      <c r="CN396" s="30"/>
      <c r="CO396" s="30"/>
      <c r="CP396" s="30"/>
      <c r="CQ396" s="30"/>
      <c r="CR396" s="30"/>
      <c r="CS396" s="30"/>
      <c r="CT396" s="30"/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/>
      <c r="DF396" s="30"/>
      <c r="DG396" s="30"/>
      <c r="DH396" s="30"/>
      <c r="DI396" s="30"/>
      <c r="DJ396" s="30"/>
      <c r="DK396" s="30"/>
      <c r="DL396" s="30"/>
      <c r="DM396" s="30"/>
      <c r="DN396" s="30"/>
      <c r="DO396" s="30"/>
      <c r="DP396" s="30"/>
      <c r="DQ396" s="30"/>
      <c r="DR396" s="30"/>
      <c r="DS396" s="30"/>
      <c r="DT396" s="30"/>
      <c r="DU396" s="30"/>
      <c r="DV396" s="30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  <c r="EL396" s="30"/>
      <c r="EM396" s="30"/>
      <c r="EN396" s="30"/>
      <c r="EO396" s="30"/>
      <c r="EP396" s="30"/>
      <c r="EQ396" s="30"/>
      <c r="ER396" s="30"/>
      <c r="ES396" s="30"/>
      <c r="ET396" s="30"/>
      <c r="EU396" s="30"/>
      <c r="EV396" s="30"/>
      <c r="EW396" s="30"/>
      <c r="EX396" s="30"/>
      <c r="EY396" s="30"/>
      <c r="EZ396" s="30"/>
      <c r="FA396" s="30"/>
      <c r="FB396" s="30"/>
      <c r="FC396" s="30"/>
      <c r="FD396" s="30"/>
      <c r="FE396" s="30"/>
      <c r="FF396" s="30"/>
      <c r="FG396" s="30"/>
      <c r="FH396" s="30"/>
      <c r="FI396" s="30"/>
      <c r="FJ396" s="30"/>
      <c r="FK396" s="30"/>
      <c r="FL396" s="30"/>
      <c r="FM396" s="30"/>
      <c r="FN396" s="30"/>
      <c r="FO396" s="30"/>
      <c r="FP396" s="30"/>
      <c r="FQ396" s="30"/>
      <c r="FR396" s="30"/>
      <c r="FS396" s="30"/>
      <c r="FT396" s="30"/>
      <c r="FU396" s="30"/>
      <c r="FV396" s="30"/>
      <c r="FW396" s="30"/>
      <c r="FX396" s="30"/>
      <c r="FY396" s="30"/>
      <c r="FZ396" s="30"/>
      <c r="GA396" s="30"/>
      <c r="GB396" s="30"/>
      <c r="GC396" s="30"/>
      <c r="GD396" s="30"/>
      <c r="GE396" s="30"/>
      <c r="GF396" s="30"/>
      <c r="GG396" s="30"/>
      <c r="GH396" s="30"/>
      <c r="GI396" s="30"/>
      <c r="GJ396" s="30"/>
      <c r="GK396" s="30"/>
      <c r="GL396" s="30"/>
      <c r="GM396" s="30"/>
      <c r="GN396" s="30"/>
      <c r="GO396" s="30"/>
      <c r="GP396" s="30"/>
      <c r="GQ396" s="30"/>
      <c r="GR396" s="30"/>
      <c r="GS396" s="30"/>
      <c r="GT396" s="30"/>
      <c r="GU396" s="30"/>
      <c r="GV396" s="30"/>
      <c r="GW396" s="30"/>
      <c r="GX396" s="30"/>
      <c r="GY396" s="30"/>
      <c r="GZ396" s="30"/>
      <c r="HA396" s="30"/>
      <c r="HB396" s="30"/>
      <c r="HC396" s="30"/>
      <c r="HD396" s="30"/>
      <c r="HE396" s="30"/>
      <c r="HF396" s="30"/>
      <c r="HG396" s="30"/>
      <c r="HH396" s="30"/>
      <c r="HI396" s="30"/>
      <c r="HJ396" s="30"/>
      <c r="HK396" s="30"/>
      <c r="HL396" s="30"/>
      <c r="HM396" s="30"/>
      <c r="HN396" s="30"/>
      <c r="HO396" s="30"/>
      <c r="HP396" s="30"/>
      <c r="HQ396" s="30"/>
      <c r="HR396" s="30"/>
      <c r="HS396" s="30"/>
      <c r="HT396" s="30"/>
      <c r="HU396" s="30"/>
      <c r="HV396" s="30"/>
      <c r="HW396" s="30"/>
      <c r="HX396" s="30"/>
      <c r="HY396" s="30"/>
      <c r="HZ396" s="30"/>
      <c r="IA396" s="30"/>
      <c r="IB396" s="30"/>
      <c r="IC396" s="30"/>
      <c r="ID396" s="30"/>
      <c r="IE396" s="30"/>
      <c r="IF396" s="30"/>
      <c r="IG396" s="30"/>
    </row>
    <row r="397" spans="1:241" s="36" customFormat="1" ht="38.25" x14ac:dyDescent="0.25">
      <c r="A397" s="32"/>
      <c r="B397" s="32" t="s">
        <v>636</v>
      </c>
      <c r="C397" s="32" t="s">
        <v>637</v>
      </c>
      <c r="D397" s="46" t="s">
        <v>638</v>
      </c>
      <c r="E397" s="34">
        <v>909031981</v>
      </c>
      <c r="F397" s="35">
        <v>640562580</v>
      </c>
      <c r="G397" s="35">
        <v>650290267</v>
      </c>
      <c r="H397" s="35">
        <v>1248274836</v>
      </c>
      <c r="I397" s="35">
        <v>1373102320</v>
      </c>
      <c r="J397" s="35">
        <v>1098481856</v>
      </c>
      <c r="K397" s="35">
        <v>782544047</v>
      </c>
      <c r="L397" s="35">
        <v>782544047</v>
      </c>
      <c r="M397" s="33" t="s">
        <v>602</v>
      </c>
      <c r="N397" s="34">
        <v>782544047</v>
      </c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  <c r="CC397" s="30"/>
      <c r="CD397" s="30"/>
      <c r="CE397" s="30"/>
      <c r="CF397" s="30"/>
      <c r="CG397" s="30"/>
      <c r="CH397" s="30"/>
      <c r="CI397" s="30"/>
      <c r="CJ397" s="30"/>
      <c r="CK397" s="30"/>
      <c r="CL397" s="30"/>
      <c r="CM397" s="30"/>
      <c r="CN397" s="30"/>
      <c r="CO397" s="30"/>
      <c r="CP397" s="30"/>
      <c r="CQ397" s="30"/>
      <c r="CR397" s="30"/>
      <c r="CS397" s="30"/>
      <c r="CT397" s="30"/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/>
      <c r="DF397" s="30"/>
      <c r="DG397" s="30"/>
      <c r="DH397" s="30"/>
      <c r="DI397" s="30"/>
      <c r="DJ397" s="30"/>
      <c r="DK397" s="30"/>
      <c r="DL397" s="30"/>
      <c r="DM397" s="30"/>
      <c r="DN397" s="30"/>
      <c r="DO397" s="30"/>
      <c r="DP397" s="30"/>
      <c r="DQ397" s="30"/>
      <c r="DR397" s="30"/>
      <c r="DS397" s="30"/>
      <c r="DT397" s="30"/>
      <c r="DU397" s="30"/>
      <c r="DV397" s="30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  <c r="EL397" s="30"/>
      <c r="EM397" s="30"/>
      <c r="EN397" s="30"/>
      <c r="EO397" s="30"/>
      <c r="EP397" s="30"/>
      <c r="EQ397" s="30"/>
      <c r="ER397" s="30"/>
      <c r="ES397" s="30"/>
      <c r="ET397" s="30"/>
      <c r="EU397" s="30"/>
      <c r="EV397" s="30"/>
      <c r="EW397" s="30"/>
      <c r="EX397" s="30"/>
      <c r="EY397" s="30"/>
      <c r="EZ397" s="30"/>
      <c r="FA397" s="30"/>
      <c r="FB397" s="30"/>
      <c r="FC397" s="30"/>
      <c r="FD397" s="30"/>
      <c r="FE397" s="30"/>
      <c r="FF397" s="30"/>
      <c r="FG397" s="30"/>
      <c r="FH397" s="30"/>
      <c r="FI397" s="30"/>
      <c r="FJ397" s="30"/>
      <c r="FK397" s="30"/>
      <c r="FL397" s="30"/>
      <c r="FM397" s="30"/>
      <c r="FN397" s="30"/>
      <c r="FO397" s="30"/>
      <c r="FP397" s="30"/>
      <c r="FQ397" s="30"/>
      <c r="FR397" s="30"/>
      <c r="FS397" s="30"/>
      <c r="FT397" s="30"/>
      <c r="FU397" s="30"/>
      <c r="FV397" s="30"/>
      <c r="FW397" s="30"/>
      <c r="FX397" s="30"/>
      <c r="FY397" s="30"/>
      <c r="FZ397" s="30"/>
      <c r="GA397" s="30"/>
      <c r="GB397" s="30"/>
      <c r="GC397" s="30"/>
      <c r="GD397" s="30"/>
      <c r="GE397" s="30"/>
      <c r="GF397" s="30"/>
      <c r="GG397" s="30"/>
      <c r="GH397" s="30"/>
      <c r="GI397" s="30"/>
      <c r="GJ397" s="30"/>
      <c r="GK397" s="30"/>
      <c r="GL397" s="30"/>
      <c r="GM397" s="30"/>
      <c r="GN397" s="30"/>
      <c r="GO397" s="30"/>
      <c r="GP397" s="30"/>
      <c r="GQ397" s="30"/>
      <c r="GR397" s="30"/>
      <c r="GS397" s="30"/>
      <c r="GT397" s="30"/>
      <c r="GU397" s="30"/>
      <c r="GV397" s="30"/>
      <c r="GW397" s="30"/>
      <c r="GX397" s="30"/>
      <c r="GY397" s="30"/>
      <c r="GZ397" s="30"/>
      <c r="HA397" s="30"/>
      <c r="HB397" s="30"/>
      <c r="HC397" s="30"/>
      <c r="HD397" s="30"/>
      <c r="HE397" s="30"/>
      <c r="HF397" s="30"/>
      <c r="HG397" s="30"/>
      <c r="HH397" s="30"/>
      <c r="HI397" s="30"/>
      <c r="HJ397" s="30"/>
      <c r="HK397" s="30"/>
      <c r="HL397" s="30"/>
      <c r="HM397" s="30"/>
      <c r="HN397" s="30"/>
      <c r="HO397" s="30"/>
      <c r="HP397" s="30"/>
      <c r="HQ397" s="30"/>
      <c r="HR397" s="30"/>
      <c r="HS397" s="30"/>
      <c r="HT397" s="30"/>
      <c r="HU397" s="30"/>
      <c r="HV397" s="30"/>
      <c r="HW397" s="30"/>
      <c r="HX397" s="30"/>
      <c r="HY397" s="30"/>
      <c r="HZ397" s="30"/>
      <c r="IA397" s="30"/>
      <c r="IB397" s="30"/>
      <c r="IC397" s="30"/>
      <c r="ID397" s="30"/>
      <c r="IE397" s="30"/>
      <c r="IF397" s="30"/>
      <c r="IG397" s="30"/>
    </row>
    <row r="398" spans="1:241" s="36" customFormat="1" ht="38.25" x14ac:dyDescent="0.25">
      <c r="A398" s="32"/>
      <c r="B398" s="32" t="s">
        <v>639</v>
      </c>
      <c r="C398" s="32" t="s">
        <v>640</v>
      </c>
      <c r="D398" s="46" t="s">
        <v>641</v>
      </c>
      <c r="E398" s="34">
        <v>1834607243</v>
      </c>
      <c r="F398" s="35">
        <v>1604953360</v>
      </c>
      <c r="G398" s="35">
        <v>1309570721</v>
      </c>
      <c r="H398" s="35">
        <v>2895798589</v>
      </c>
      <c r="I398" s="35">
        <v>3185378448</v>
      </c>
      <c r="J398" s="35">
        <v>2548302759</v>
      </c>
      <c r="K398" s="35">
        <v>1582432290</v>
      </c>
      <c r="L398" s="35">
        <v>1582432290</v>
      </c>
      <c r="M398" s="33" t="s">
        <v>602</v>
      </c>
      <c r="N398" s="34">
        <v>1582432290</v>
      </c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  <c r="CC398" s="30"/>
      <c r="CD398" s="30"/>
      <c r="CE398" s="30"/>
      <c r="CF398" s="30"/>
      <c r="CG398" s="30"/>
      <c r="CH398" s="30"/>
      <c r="CI398" s="30"/>
      <c r="CJ398" s="30"/>
      <c r="CK398" s="30"/>
      <c r="CL398" s="30"/>
      <c r="CM398" s="30"/>
      <c r="CN398" s="30"/>
      <c r="CO398" s="30"/>
      <c r="CP398" s="30"/>
      <c r="CQ398" s="30"/>
      <c r="CR398" s="30"/>
      <c r="CS398" s="30"/>
      <c r="CT398" s="30"/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/>
      <c r="DF398" s="30"/>
      <c r="DG398" s="30"/>
      <c r="DH398" s="30"/>
      <c r="DI398" s="30"/>
      <c r="DJ398" s="30"/>
      <c r="DK398" s="30"/>
      <c r="DL398" s="30"/>
      <c r="DM398" s="30"/>
      <c r="DN398" s="30"/>
      <c r="DO398" s="30"/>
      <c r="DP398" s="30"/>
      <c r="DQ398" s="30"/>
      <c r="DR398" s="30"/>
      <c r="DS398" s="30"/>
      <c r="DT398" s="30"/>
      <c r="DU398" s="30"/>
      <c r="DV398" s="30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  <c r="EL398" s="30"/>
      <c r="EM398" s="30"/>
      <c r="EN398" s="30"/>
      <c r="EO398" s="30"/>
      <c r="EP398" s="30"/>
      <c r="EQ398" s="30"/>
      <c r="ER398" s="30"/>
      <c r="ES398" s="30"/>
      <c r="ET398" s="30"/>
      <c r="EU398" s="30"/>
      <c r="EV398" s="30"/>
      <c r="EW398" s="30"/>
      <c r="EX398" s="30"/>
      <c r="EY398" s="30"/>
      <c r="EZ398" s="30"/>
      <c r="FA398" s="30"/>
      <c r="FB398" s="30"/>
      <c r="FC398" s="30"/>
      <c r="FD398" s="30"/>
      <c r="FE398" s="30"/>
      <c r="FF398" s="30"/>
      <c r="FG398" s="30"/>
      <c r="FH398" s="30"/>
      <c r="FI398" s="30"/>
      <c r="FJ398" s="30"/>
      <c r="FK398" s="30"/>
      <c r="FL398" s="30"/>
      <c r="FM398" s="30"/>
      <c r="FN398" s="30"/>
      <c r="FO398" s="30"/>
      <c r="FP398" s="30"/>
      <c r="FQ398" s="30"/>
      <c r="FR398" s="30"/>
      <c r="FS398" s="30"/>
      <c r="FT398" s="30"/>
      <c r="FU398" s="30"/>
      <c r="FV398" s="30"/>
      <c r="FW398" s="30"/>
      <c r="FX398" s="30"/>
      <c r="FY398" s="30"/>
      <c r="FZ398" s="30"/>
      <c r="GA398" s="30"/>
      <c r="GB398" s="30"/>
      <c r="GC398" s="30"/>
      <c r="GD398" s="30"/>
      <c r="GE398" s="30"/>
      <c r="GF398" s="30"/>
      <c r="GG398" s="30"/>
      <c r="GH398" s="30"/>
      <c r="GI398" s="30"/>
      <c r="GJ398" s="30"/>
      <c r="GK398" s="30"/>
      <c r="GL398" s="30"/>
      <c r="GM398" s="30"/>
      <c r="GN398" s="30"/>
      <c r="GO398" s="30"/>
      <c r="GP398" s="30"/>
      <c r="GQ398" s="30"/>
      <c r="GR398" s="30"/>
      <c r="GS398" s="30"/>
      <c r="GT398" s="30"/>
      <c r="GU398" s="30"/>
      <c r="GV398" s="30"/>
      <c r="GW398" s="30"/>
      <c r="GX398" s="30"/>
      <c r="GY398" s="30"/>
      <c r="GZ398" s="30"/>
      <c r="HA398" s="30"/>
      <c r="HB398" s="30"/>
      <c r="HC398" s="30"/>
      <c r="HD398" s="30"/>
      <c r="HE398" s="30"/>
      <c r="HF398" s="30"/>
      <c r="HG398" s="30"/>
      <c r="HH398" s="30"/>
      <c r="HI398" s="30"/>
      <c r="HJ398" s="30"/>
      <c r="HK398" s="30"/>
      <c r="HL398" s="30"/>
      <c r="HM398" s="30"/>
      <c r="HN398" s="30"/>
      <c r="HO398" s="30"/>
      <c r="HP398" s="30"/>
      <c r="HQ398" s="30"/>
      <c r="HR398" s="30"/>
      <c r="HS398" s="30"/>
      <c r="HT398" s="30"/>
      <c r="HU398" s="30"/>
      <c r="HV398" s="30"/>
      <c r="HW398" s="30"/>
      <c r="HX398" s="30"/>
      <c r="HY398" s="30"/>
      <c r="HZ398" s="30"/>
      <c r="IA398" s="30"/>
      <c r="IB398" s="30"/>
      <c r="IC398" s="30"/>
      <c r="ID398" s="30"/>
      <c r="IE398" s="30"/>
      <c r="IF398" s="30"/>
      <c r="IG398" s="30"/>
    </row>
    <row r="399" spans="1:241" s="36" customFormat="1" ht="25.5" x14ac:dyDescent="0.25">
      <c r="A399" s="32"/>
      <c r="B399" s="32" t="s">
        <v>642</v>
      </c>
      <c r="C399" s="32" t="s">
        <v>643</v>
      </c>
      <c r="D399" s="46" t="s">
        <v>644</v>
      </c>
      <c r="E399" s="34">
        <v>1521388948</v>
      </c>
      <c r="F399" s="35">
        <v>1271241579</v>
      </c>
      <c r="G399" s="35">
        <v>978627824</v>
      </c>
      <c r="H399" s="35">
        <v>2242065907</v>
      </c>
      <c r="I399" s="35">
        <v>2466272498</v>
      </c>
      <c r="J399" s="35">
        <v>1973017998</v>
      </c>
      <c r="K399" s="35">
        <v>1211360447</v>
      </c>
      <c r="L399" s="35">
        <v>1211360447</v>
      </c>
      <c r="M399" s="33" t="s">
        <v>602</v>
      </c>
      <c r="N399" s="34">
        <v>1211360447</v>
      </c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  <c r="CC399" s="30"/>
      <c r="CD399" s="30"/>
      <c r="CE399" s="30"/>
      <c r="CF399" s="30"/>
      <c r="CG399" s="30"/>
      <c r="CH399" s="30"/>
      <c r="CI399" s="30"/>
      <c r="CJ399" s="30"/>
      <c r="CK399" s="30"/>
      <c r="CL399" s="30"/>
      <c r="CM399" s="30"/>
      <c r="CN399" s="30"/>
      <c r="CO399" s="30"/>
      <c r="CP399" s="30"/>
      <c r="CQ399" s="30"/>
      <c r="CR399" s="30"/>
      <c r="CS399" s="30"/>
      <c r="CT399" s="30"/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/>
      <c r="DF399" s="30"/>
      <c r="DG399" s="30"/>
      <c r="DH399" s="30"/>
      <c r="DI399" s="30"/>
      <c r="DJ399" s="30"/>
      <c r="DK399" s="30"/>
      <c r="DL399" s="30"/>
      <c r="DM399" s="30"/>
      <c r="DN399" s="30"/>
      <c r="DO399" s="30"/>
      <c r="DP399" s="30"/>
      <c r="DQ399" s="30"/>
      <c r="DR399" s="30"/>
      <c r="DS399" s="30"/>
      <c r="DT399" s="30"/>
      <c r="DU399" s="30"/>
      <c r="DV399" s="30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  <c r="EL399" s="30"/>
      <c r="EM399" s="30"/>
      <c r="EN399" s="30"/>
      <c r="EO399" s="30"/>
      <c r="EP399" s="30"/>
      <c r="EQ399" s="30"/>
      <c r="ER399" s="30"/>
      <c r="ES399" s="30"/>
      <c r="ET399" s="30"/>
      <c r="EU399" s="30"/>
      <c r="EV399" s="30"/>
      <c r="EW399" s="30"/>
      <c r="EX399" s="30"/>
      <c r="EY399" s="30"/>
      <c r="EZ399" s="30"/>
      <c r="FA399" s="30"/>
      <c r="FB399" s="30"/>
      <c r="FC399" s="30"/>
      <c r="FD399" s="30"/>
      <c r="FE399" s="30"/>
      <c r="FF399" s="30"/>
      <c r="FG399" s="30"/>
      <c r="FH399" s="30"/>
      <c r="FI399" s="30"/>
      <c r="FJ399" s="30"/>
      <c r="FK399" s="30"/>
      <c r="FL399" s="30"/>
      <c r="FM399" s="30"/>
      <c r="FN399" s="30"/>
      <c r="FO399" s="30"/>
      <c r="FP399" s="30"/>
      <c r="FQ399" s="30"/>
      <c r="FR399" s="30"/>
      <c r="FS399" s="30"/>
      <c r="FT399" s="30"/>
      <c r="FU399" s="30"/>
      <c r="FV399" s="30"/>
      <c r="FW399" s="30"/>
      <c r="FX399" s="30"/>
      <c r="FY399" s="30"/>
      <c r="FZ399" s="30"/>
      <c r="GA399" s="30"/>
      <c r="GB399" s="30"/>
      <c r="GC399" s="30"/>
      <c r="GD399" s="30"/>
      <c r="GE399" s="30"/>
      <c r="GF399" s="30"/>
      <c r="GG399" s="30"/>
      <c r="GH399" s="30"/>
      <c r="GI399" s="30"/>
      <c r="GJ399" s="30"/>
      <c r="GK399" s="30"/>
      <c r="GL399" s="30"/>
      <c r="GM399" s="30"/>
      <c r="GN399" s="30"/>
      <c r="GO399" s="30"/>
      <c r="GP399" s="30"/>
      <c r="GQ399" s="30"/>
      <c r="GR399" s="30"/>
      <c r="GS399" s="30"/>
      <c r="GT399" s="30"/>
      <c r="GU399" s="30"/>
      <c r="GV399" s="30"/>
      <c r="GW399" s="30"/>
      <c r="GX399" s="30"/>
      <c r="GY399" s="30"/>
      <c r="GZ399" s="30"/>
      <c r="HA399" s="30"/>
      <c r="HB399" s="30"/>
      <c r="HC399" s="30"/>
      <c r="HD399" s="30"/>
      <c r="HE399" s="30"/>
      <c r="HF399" s="30"/>
      <c r="HG399" s="30"/>
      <c r="HH399" s="30"/>
      <c r="HI399" s="30"/>
      <c r="HJ399" s="30"/>
      <c r="HK399" s="30"/>
      <c r="HL399" s="30"/>
      <c r="HM399" s="30"/>
      <c r="HN399" s="30"/>
      <c r="HO399" s="30"/>
      <c r="HP399" s="30"/>
      <c r="HQ399" s="30"/>
      <c r="HR399" s="30"/>
      <c r="HS399" s="30"/>
      <c r="HT399" s="30"/>
      <c r="HU399" s="30"/>
      <c r="HV399" s="30"/>
      <c r="HW399" s="30"/>
      <c r="HX399" s="30"/>
      <c r="HY399" s="30"/>
      <c r="HZ399" s="30"/>
      <c r="IA399" s="30"/>
      <c r="IB399" s="30"/>
      <c r="IC399" s="30"/>
      <c r="ID399" s="30"/>
      <c r="IE399" s="30"/>
      <c r="IF399" s="30"/>
      <c r="IG399" s="30"/>
    </row>
    <row r="400" spans="1:241" s="36" customFormat="1" ht="25.5" x14ac:dyDescent="0.25">
      <c r="A400" s="32"/>
      <c r="B400" s="32" t="s">
        <v>645</v>
      </c>
      <c r="C400" s="32" t="s">
        <v>646</v>
      </c>
      <c r="D400" s="46" t="s">
        <v>647</v>
      </c>
      <c r="E400" s="34">
        <v>773619556</v>
      </c>
      <c r="F400" s="35">
        <v>721220142</v>
      </c>
      <c r="G400" s="35">
        <v>686212085</v>
      </c>
      <c r="H400" s="35">
        <v>1291220176</v>
      </c>
      <c r="I400" s="35">
        <v>1420342194</v>
      </c>
      <c r="J400" s="35">
        <v>1136273755</v>
      </c>
      <c r="K400" s="35">
        <v>782475278</v>
      </c>
      <c r="L400" s="35">
        <v>782475278</v>
      </c>
      <c r="M400" s="33" t="s">
        <v>602</v>
      </c>
      <c r="N400" s="34">
        <v>782475278</v>
      </c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  <c r="CC400" s="30"/>
      <c r="CD400" s="30"/>
      <c r="CE400" s="30"/>
      <c r="CF400" s="30"/>
      <c r="CG400" s="30"/>
      <c r="CH400" s="30"/>
      <c r="CI400" s="30"/>
      <c r="CJ400" s="30"/>
      <c r="CK400" s="30"/>
      <c r="CL400" s="30"/>
      <c r="CM400" s="30"/>
      <c r="CN400" s="30"/>
      <c r="CO400" s="30"/>
      <c r="CP400" s="30"/>
      <c r="CQ400" s="30"/>
      <c r="CR400" s="30"/>
      <c r="CS400" s="30"/>
      <c r="CT400" s="30"/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/>
      <c r="DF400" s="30"/>
      <c r="DG400" s="30"/>
      <c r="DH400" s="30"/>
      <c r="DI400" s="30"/>
      <c r="DJ400" s="30"/>
      <c r="DK400" s="30"/>
      <c r="DL400" s="30"/>
      <c r="DM400" s="30"/>
      <c r="DN400" s="30"/>
      <c r="DO400" s="30"/>
      <c r="DP400" s="30"/>
      <c r="DQ400" s="30"/>
      <c r="DR400" s="30"/>
      <c r="DS400" s="30"/>
      <c r="DT400" s="30"/>
      <c r="DU400" s="30"/>
      <c r="DV400" s="30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  <c r="EL400" s="30"/>
      <c r="EM400" s="30"/>
      <c r="EN400" s="30"/>
      <c r="EO400" s="30"/>
      <c r="EP400" s="30"/>
      <c r="EQ400" s="30"/>
      <c r="ER400" s="30"/>
      <c r="ES400" s="30"/>
      <c r="ET400" s="30"/>
      <c r="EU400" s="30"/>
      <c r="EV400" s="30"/>
      <c r="EW400" s="30"/>
      <c r="EX400" s="30"/>
      <c r="EY400" s="30"/>
      <c r="EZ400" s="30"/>
      <c r="FA400" s="30"/>
      <c r="FB400" s="30"/>
      <c r="FC400" s="30"/>
      <c r="FD400" s="30"/>
      <c r="FE400" s="30"/>
      <c r="FF400" s="30"/>
      <c r="FG400" s="30"/>
      <c r="FH400" s="30"/>
      <c r="FI400" s="30"/>
      <c r="FJ400" s="30"/>
      <c r="FK400" s="30"/>
      <c r="FL400" s="30"/>
      <c r="FM400" s="30"/>
      <c r="FN400" s="30"/>
      <c r="FO400" s="30"/>
      <c r="FP400" s="30"/>
      <c r="FQ400" s="30"/>
      <c r="FR400" s="30"/>
      <c r="FS400" s="30"/>
      <c r="FT400" s="30"/>
      <c r="FU400" s="30"/>
      <c r="FV400" s="30"/>
      <c r="FW400" s="30"/>
      <c r="FX400" s="30"/>
      <c r="FY400" s="30"/>
      <c r="FZ400" s="30"/>
      <c r="GA400" s="30"/>
      <c r="GB400" s="30"/>
      <c r="GC400" s="30"/>
      <c r="GD400" s="30"/>
      <c r="GE400" s="30"/>
      <c r="GF400" s="30"/>
      <c r="GG400" s="30"/>
      <c r="GH400" s="30"/>
      <c r="GI400" s="30"/>
      <c r="GJ400" s="30"/>
      <c r="GK400" s="30"/>
      <c r="GL400" s="30"/>
      <c r="GM400" s="30"/>
      <c r="GN400" s="30"/>
      <c r="GO400" s="30"/>
      <c r="GP400" s="30"/>
      <c r="GQ400" s="30"/>
      <c r="GR400" s="30"/>
      <c r="GS400" s="30"/>
      <c r="GT400" s="30"/>
      <c r="GU400" s="30"/>
      <c r="GV400" s="30"/>
      <c r="GW400" s="30"/>
      <c r="GX400" s="30"/>
      <c r="GY400" s="30"/>
      <c r="GZ400" s="30"/>
      <c r="HA400" s="30"/>
      <c r="HB400" s="30"/>
      <c r="HC400" s="30"/>
      <c r="HD400" s="30"/>
      <c r="HE400" s="30"/>
      <c r="HF400" s="30"/>
      <c r="HG400" s="30"/>
      <c r="HH400" s="30"/>
      <c r="HI400" s="30"/>
      <c r="HJ400" s="30"/>
      <c r="HK400" s="30"/>
      <c r="HL400" s="30"/>
      <c r="HM400" s="30"/>
      <c r="HN400" s="30"/>
      <c r="HO400" s="30"/>
      <c r="HP400" s="30"/>
      <c r="HQ400" s="30"/>
      <c r="HR400" s="30"/>
      <c r="HS400" s="30"/>
      <c r="HT400" s="30"/>
      <c r="HU400" s="30"/>
      <c r="HV400" s="30"/>
      <c r="HW400" s="30"/>
      <c r="HX400" s="30"/>
      <c r="HY400" s="30"/>
      <c r="HZ400" s="30"/>
      <c r="IA400" s="30"/>
      <c r="IB400" s="30"/>
      <c r="IC400" s="30"/>
      <c r="ID400" s="30"/>
      <c r="IE400" s="30"/>
      <c r="IF400" s="30"/>
      <c r="IG400" s="30"/>
    </row>
    <row r="401" spans="1:241" s="36" customFormat="1" ht="25.5" x14ac:dyDescent="0.25">
      <c r="A401" s="32"/>
      <c r="B401" s="32" t="s">
        <v>648</v>
      </c>
      <c r="C401" s="32" t="s">
        <v>649</v>
      </c>
      <c r="D401" s="46" t="s">
        <v>650</v>
      </c>
      <c r="E401" s="34">
        <v>1555117203</v>
      </c>
      <c r="F401" s="35">
        <v>1412687504</v>
      </c>
      <c r="G401" s="35">
        <v>1376508473</v>
      </c>
      <c r="H401" s="35">
        <v>2415868459</v>
      </c>
      <c r="I401" s="35">
        <v>2657455305</v>
      </c>
      <c r="J401" s="35">
        <v>2125964244</v>
      </c>
      <c r="K401" s="35">
        <v>1666105981</v>
      </c>
      <c r="L401" s="35">
        <v>1666105981</v>
      </c>
      <c r="M401" s="33" t="s">
        <v>602</v>
      </c>
      <c r="N401" s="34">
        <v>1666105981</v>
      </c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  <c r="CC401" s="30"/>
      <c r="CD401" s="30"/>
      <c r="CE401" s="30"/>
      <c r="CF401" s="30"/>
      <c r="CG401" s="30"/>
      <c r="CH401" s="30"/>
      <c r="CI401" s="30"/>
      <c r="CJ401" s="30"/>
      <c r="CK401" s="30"/>
      <c r="CL401" s="30"/>
      <c r="CM401" s="30"/>
      <c r="CN401" s="30"/>
      <c r="CO401" s="30"/>
      <c r="CP401" s="30"/>
      <c r="CQ401" s="30"/>
      <c r="CR401" s="30"/>
      <c r="CS401" s="30"/>
      <c r="CT401" s="30"/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/>
      <c r="DF401" s="30"/>
      <c r="DG401" s="30"/>
      <c r="DH401" s="30"/>
      <c r="DI401" s="30"/>
      <c r="DJ401" s="30"/>
      <c r="DK401" s="30"/>
      <c r="DL401" s="30"/>
      <c r="DM401" s="30"/>
      <c r="DN401" s="30"/>
      <c r="DO401" s="30"/>
      <c r="DP401" s="30"/>
      <c r="DQ401" s="30"/>
      <c r="DR401" s="30"/>
      <c r="DS401" s="30"/>
      <c r="DT401" s="30"/>
      <c r="DU401" s="30"/>
      <c r="DV401" s="30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  <c r="EL401" s="30"/>
      <c r="EM401" s="30"/>
      <c r="EN401" s="30"/>
      <c r="EO401" s="30"/>
      <c r="EP401" s="30"/>
      <c r="EQ401" s="30"/>
      <c r="ER401" s="30"/>
      <c r="ES401" s="30"/>
      <c r="ET401" s="30"/>
      <c r="EU401" s="30"/>
      <c r="EV401" s="30"/>
      <c r="EW401" s="30"/>
      <c r="EX401" s="30"/>
      <c r="EY401" s="30"/>
      <c r="EZ401" s="30"/>
      <c r="FA401" s="30"/>
      <c r="FB401" s="30"/>
      <c r="FC401" s="30"/>
      <c r="FD401" s="30"/>
      <c r="FE401" s="30"/>
      <c r="FF401" s="30"/>
      <c r="FG401" s="30"/>
      <c r="FH401" s="30"/>
      <c r="FI401" s="30"/>
      <c r="FJ401" s="30"/>
      <c r="FK401" s="30"/>
      <c r="FL401" s="30"/>
      <c r="FM401" s="30"/>
      <c r="FN401" s="30"/>
      <c r="FO401" s="30"/>
      <c r="FP401" s="30"/>
      <c r="FQ401" s="30"/>
      <c r="FR401" s="30"/>
      <c r="FS401" s="30"/>
      <c r="FT401" s="30"/>
      <c r="FU401" s="30"/>
      <c r="FV401" s="30"/>
      <c r="FW401" s="30"/>
      <c r="FX401" s="30"/>
      <c r="FY401" s="30"/>
      <c r="FZ401" s="30"/>
      <c r="GA401" s="30"/>
      <c r="GB401" s="30"/>
      <c r="GC401" s="30"/>
      <c r="GD401" s="30"/>
      <c r="GE401" s="30"/>
      <c r="GF401" s="30"/>
      <c r="GG401" s="30"/>
      <c r="GH401" s="30"/>
      <c r="GI401" s="30"/>
      <c r="GJ401" s="30"/>
      <c r="GK401" s="30"/>
      <c r="GL401" s="30"/>
      <c r="GM401" s="30"/>
      <c r="GN401" s="30"/>
      <c r="GO401" s="30"/>
      <c r="GP401" s="30"/>
      <c r="GQ401" s="30"/>
      <c r="GR401" s="30"/>
      <c r="GS401" s="30"/>
      <c r="GT401" s="30"/>
      <c r="GU401" s="30"/>
      <c r="GV401" s="30"/>
      <c r="GW401" s="30"/>
      <c r="GX401" s="30"/>
      <c r="GY401" s="30"/>
      <c r="GZ401" s="30"/>
      <c r="HA401" s="30"/>
      <c r="HB401" s="30"/>
      <c r="HC401" s="30"/>
      <c r="HD401" s="30"/>
      <c r="HE401" s="30"/>
      <c r="HF401" s="30"/>
      <c r="HG401" s="30"/>
      <c r="HH401" s="30"/>
      <c r="HI401" s="30"/>
      <c r="HJ401" s="30"/>
      <c r="HK401" s="30"/>
      <c r="HL401" s="30"/>
      <c r="HM401" s="30"/>
      <c r="HN401" s="30"/>
      <c r="HO401" s="30"/>
      <c r="HP401" s="30"/>
      <c r="HQ401" s="30"/>
      <c r="HR401" s="30"/>
      <c r="HS401" s="30"/>
      <c r="HT401" s="30"/>
      <c r="HU401" s="30"/>
      <c r="HV401" s="30"/>
      <c r="HW401" s="30"/>
      <c r="HX401" s="30"/>
      <c r="HY401" s="30"/>
      <c r="HZ401" s="30"/>
      <c r="IA401" s="30"/>
      <c r="IB401" s="30"/>
      <c r="IC401" s="30"/>
      <c r="ID401" s="30"/>
      <c r="IE401" s="30"/>
      <c r="IF401" s="30"/>
      <c r="IG401" s="30"/>
    </row>
    <row r="402" spans="1:241" s="36" customFormat="1" ht="25.5" x14ac:dyDescent="0.25">
      <c r="A402" s="32"/>
      <c r="B402" s="32" t="s">
        <v>651</v>
      </c>
      <c r="C402" s="32" t="s">
        <v>652</v>
      </c>
      <c r="D402" s="46" t="s">
        <v>653</v>
      </c>
      <c r="E402" s="34">
        <v>1153130334</v>
      </c>
      <c r="F402" s="35">
        <v>851244343</v>
      </c>
      <c r="G402" s="35">
        <v>819249441</v>
      </c>
      <c r="H402" s="35">
        <v>1357126557</v>
      </c>
      <c r="I402" s="35">
        <v>1492839213</v>
      </c>
      <c r="J402" s="35">
        <v>1194271370</v>
      </c>
      <c r="K402" s="35">
        <v>961248577</v>
      </c>
      <c r="L402" s="35">
        <v>961248577</v>
      </c>
      <c r="M402" s="33" t="s">
        <v>602</v>
      </c>
      <c r="N402" s="34">
        <v>961248577</v>
      </c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  <c r="CC402" s="30"/>
      <c r="CD402" s="30"/>
      <c r="CE402" s="30"/>
      <c r="CF402" s="30"/>
      <c r="CG402" s="30"/>
      <c r="CH402" s="30"/>
      <c r="CI402" s="30"/>
      <c r="CJ402" s="30"/>
      <c r="CK402" s="30"/>
      <c r="CL402" s="30"/>
      <c r="CM402" s="30"/>
      <c r="CN402" s="30"/>
      <c r="CO402" s="30"/>
      <c r="CP402" s="30"/>
      <c r="CQ402" s="30"/>
      <c r="CR402" s="30"/>
      <c r="CS402" s="30"/>
      <c r="CT402" s="30"/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  <c r="DF402" s="30"/>
      <c r="DG402" s="30"/>
      <c r="DH402" s="30"/>
      <c r="DI402" s="30"/>
      <c r="DJ402" s="30"/>
      <c r="DK402" s="30"/>
      <c r="DL402" s="30"/>
      <c r="DM402" s="30"/>
      <c r="DN402" s="30"/>
      <c r="DO402" s="30"/>
      <c r="DP402" s="30"/>
      <c r="DQ402" s="30"/>
      <c r="DR402" s="30"/>
      <c r="DS402" s="30"/>
      <c r="DT402" s="30"/>
      <c r="DU402" s="30"/>
      <c r="DV402" s="30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  <c r="EL402" s="30"/>
      <c r="EM402" s="30"/>
      <c r="EN402" s="30"/>
      <c r="EO402" s="30"/>
      <c r="EP402" s="30"/>
      <c r="EQ402" s="30"/>
      <c r="ER402" s="30"/>
      <c r="ES402" s="30"/>
      <c r="ET402" s="30"/>
      <c r="EU402" s="30"/>
      <c r="EV402" s="30"/>
      <c r="EW402" s="30"/>
      <c r="EX402" s="30"/>
      <c r="EY402" s="30"/>
      <c r="EZ402" s="30"/>
      <c r="FA402" s="30"/>
      <c r="FB402" s="30"/>
      <c r="FC402" s="30"/>
      <c r="FD402" s="30"/>
      <c r="FE402" s="30"/>
      <c r="FF402" s="30"/>
      <c r="FG402" s="30"/>
      <c r="FH402" s="30"/>
      <c r="FI402" s="30"/>
      <c r="FJ402" s="30"/>
      <c r="FK402" s="30"/>
      <c r="FL402" s="30"/>
      <c r="FM402" s="30"/>
      <c r="FN402" s="30"/>
      <c r="FO402" s="30"/>
      <c r="FP402" s="30"/>
      <c r="FQ402" s="30"/>
      <c r="FR402" s="30"/>
      <c r="FS402" s="30"/>
      <c r="FT402" s="30"/>
      <c r="FU402" s="30"/>
      <c r="FV402" s="30"/>
      <c r="FW402" s="30"/>
      <c r="FX402" s="30"/>
      <c r="FY402" s="30"/>
      <c r="FZ402" s="30"/>
      <c r="GA402" s="30"/>
      <c r="GB402" s="30"/>
      <c r="GC402" s="30"/>
      <c r="GD402" s="30"/>
      <c r="GE402" s="30"/>
      <c r="GF402" s="30"/>
      <c r="GG402" s="30"/>
      <c r="GH402" s="30"/>
      <c r="GI402" s="30"/>
      <c r="GJ402" s="30"/>
      <c r="GK402" s="30"/>
      <c r="GL402" s="30"/>
      <c r="GM402" s="30"/>
      <c r="GN402" s="30"/>
      <c r="GO402" s="30"/>
      <c r="GP402" s="30"/>
      <c r="GQ402" s="30"/>
      <c r="GR402" s="30"/>
      <c r="GS402" s="30"/>
      <c r="GT402" s="30"/>
      <c r="GU402" s="30"/>
      <c r="GV402" s="30"/>
      <c r="GW402" s="30"/>
      <c r="GX402" s="30"/>
      <c r="GY402" s="30"/>
      <c r="GZ402" s="30"/>
      <c r="HA402" s="30"/>
      <c r="HB402" s="30"/>
      <c r="HC402" s="30"/>
      <c r="HD402" s="30"/>
      <c r="HE402" s="30"/>
      <c r="HF402" s="30"/>
      <c r="HG402" s="30"/>
      <c r="HH402" s="30"/>
      <c r="HI402" s="30"/>
      <c r="HJ402" s="30"/>
      <c r="HK402" s="30"/>
      <c r="HL402" s="30"/>
      <c r="HM402" s="30"/>
      <c r="HN402" s="30"/>
      <c r="HO402" s="30"/>
      <c r="HP402" s="30"/>
      <c r="HQ402" s="30"/>
      <c r="HR402" s="30"/>
      <c r="HS402" s="30"/>
      <c r="HT402" s="30"/>
      <c r="HU402" s="30"/>
      <c r="HV402" s="30"/>
      <c r="HW402" s="30"/>
      <c r="HX402" s="30"/>
      <c r="HY402" s="30"/>
      <c r="HZ402" s="30"/>
      <c r="IA402" s="30"/>
      <c r="IB402" s="30"/>
      <c r="IC402" s="30"/>
      <c r="ID402" s="30"/>
      <c r="IE402" s="30"/>
      <c r="IF402" s="30"/>
      <c r="IG402" s="30"/>
    </row>
    <row r="403" spans="1:241" s="36" customFormat="1" ht="25.5" x14ac:dyDescent="0.25">
      <c r="A403" s="32"/>
      <c r="B403" s="32" t="s">
        <v>654</v>
      </c>
      <c r="C403" s="32" t="s">
        <v>655</v>
      </c>
      <c r="D403" s="46" t="s">
        <v>656</v>
      </c>
      <c r="E403" s="34">
        <v>2107078018</v>
      </c>
      <c r="F403" s="35">
        <v>2083904062</v>
      </c>
      <c r="G403" s="35">
        <v>1871562953</v>
      </c>
      <c r="H403" s="35">
        <v>3734160597</v>
      </c>
      <c r="I403" s="35">
        <v>4107576657</v>
      </c>
      <c r="J403" s="35">
        <v>3286061325</v>
      </c>
      <c r="K403" s="35">
        <v>2140470501</v>
      </c>
      <c r="L403" s="35">
        <v>2140470501</v>
      </c>
      <c r="M403" s="33" t="s">
        <v>602</v>
      </c>
      <c r="N403" s="34">
        <v>2140470501</v>
      </c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  <c r="CC403" s="30"/>
      <c r="CD403" s="30"/>
      <c r="CE403" s="30"/>
      <c r="CF403" s="30"/>
      <c r="CG403" s="30"/>
      <c r="CH403" s="30"/>
      <c r="CI403" s="30"/>
      <c r="CJ403" s="30"/>
      <c r="CK403" s="30"/>
      <c r="CL403" s="30"/>
      <c r="CM403" s="30"/>
      <c r="CN403" s="30"/>
      <c r="CO403" s="30"/>
      <c r="CP403" s="30"/>
      <c r="CQ403" s="30"/>
      <c r="CR403" s="30"/>
      <c r="CS403" s="30"/>
      <c r="CT403" s="30"/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/>
      <c r="DF403" s="30"/>
      <c r="DG403" s="30"/>
      <c r="DH403" s="30"/>
      <c r="DI403" s="30"/>
      <c r="DJ403" s="30"/>
      <c r="DK403" s="30"/>
      <c r="DL403" s="30"/>
      <c r="DM403" s="30"/>
      <c r="DN403" s="30"/>
      <c r="DO403" s="30"/>
      <c r="DP403" s="30"/>
      <c r="DQ403" s="30"/>
      <c r="DR403" s="30"/>
      <c r="DS403" s="30"/>
      <c r="DT403" s="30"/>
      <c r="DU403" s="30"/>
      <c r="DV403" s="30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  <c r="EL403" s="30"/>
      <c r="EM403" s="30"/>
      <c r="EN403" s="30"/>
      <c r="EO403" s="30"/>
      <c r="EP403" s="30"/>
      <c r="EQ403" s="30"/>
      <c r="ER403" s="30"/>
      <c r="ES403" s="30"/>
      <c r="ET403" s="30"/>
      <c r="EU403" s="30"/>
      <c r="EV403" s="30"/>
      <c r="EW403" s="30"/>
      <c r="EX403" s="30"/>
      <c r="EY403" s="30"/>
      <c r="EZ403" s="30"/>
      <c r="FA403" s="30"/>
      <c r="FB403" s="30"/>
      <c r="FC403" s="30"/>
      <c r="FD403" s="30"/>
      <c r="FE403" s="30"/>
      <c r="FF403" s="30"/>
      <c r="FG403" s="30"/>
      <c r="FH403" s="30"/>
      <c r="FI403" s="30"/>
      <c r="FJ403" s="30"/>
      <c r="FK403" s="30"/>
      <c r="FL403" s="30"/>
      <c r="FM403" s="30"/>
      <c r="FN403" s="30"/>
      <c r="FO403" s="30"/>
      <c r="FP403" s="30"/>
      <c r="FQ403" s="30"/>
      <c r="FR403" s="30"/>
      <c r="FS403" s="30"/>
      <c r="FT403" s="30"/>
      <c r="FU403" s="30"/>
      <c r="FV403" s="30"/>
      <c r="FW403" s="30"/>
      <c r="FX403" s="30"/>
      <c r="FY403" s="30"/>
      <c r="FZ403" s="30"/>
      <c r="GA403" s="30"/>
      <c r="GB403" s="30"/>
      <c r="GC403" s="30"/>
      <c r="GD403" s="30"/>
      <c r="GE403" s="30"/>
      <c r="GF403" s="30"/>
      <c r="GG403" s="30"/>
      <c r="GH403" s="30"/>
      <c r="GI403" s="30"/>
      <c r="GJ403" s="30"/>
      <c r="GK403" s="30"/>
      <c r="GL403" s="30"/>
      <c r="GM403" s="30"/>
      <c r="GN403" s="30"/>
      <c r="GO403" s="30"/>
      <c r="GP403" s="30"/>
      <c r="GQ403" s="30"/>
      <c r="GR403" s="30"/>
      <c r="GS403" s="30"/>
      <c r="GT403" s="30"/>
      <c r="GU403" s="30"/>
      <c r="GV403" s="30"/>
      <c r="GW403" s="30"/>
      <c r="GX403" s="30"/>
      <c r="GY403" s="30"/>
      <c r="GZ403" s="30"/>
      <c r="HA403" s="30"/>
      <c r="HB403" s="30"/>
      <c r="HC403" s="30"/>
      <c r="HD403" s="30"/>
      <c r="HE403" s="30"/>
      <c r="HF403" s="30"/>
      <c r="HG403" s="30"/>
      <c r="HH403" s="30"/>
      <c r="HI403" s="30"/>
      <c r="HJ403" s="30"/>
      <c r="HK403" s="30"/>
      <c r="HL403" s="30"/>
      <c r="HM403" s="30"/>
      <c r="HN403" s="30"/>
      <c r="HO403" s="30"/>
      <c r="HP403" s="30"/>
      <c r="HQ403" s="30"/>
      <c r="HR403" s="30"/>
      <c r="HS403" s="30"/>
      <c r="HT403" s="30"/>
      <c r="HU403" s="30"/>
      <c r="HV403" s="30"/>
      <c r="HW403" s="30"/>
      <c r="HX403" s="30"/>
      <c r="HY403" s="30"/>
      <c r="HZ403" s="30"/>
      <c r="IA403" s="30"/>
      <c r="IB403" s="30"/>
      <c r="IC403" s="30"/>
      <c r="ID403" s="30"/>
      <c r="IE403" s="30"/>
      <c r="IF403" s="30"/>
      <c r="IG403" s="30"/>
    </row>
    <row r="404" spans="1:241" s="36" customFormat="1" ht="25.5" x14ac:dyDescent="0.25">
      <c r="A404" s="32"/>
      <c r="B404" s="32" t="s">
        <v>657</v>
      </c>
      <c r="C404" s="32" t="s">
        <v>658</v>
      </c>
      <c r="D404" s="46" t="s">
        <v>659</v>
      </c>
      <c r="E404" s="34">
        <v>1109334292</v>
      </c>
      <c r="F404" s="35">
        <v>923608179</v>
      </c>
      <c r="G404" s="35">
        <v>880248386</v>
      </c>
      <c r="H404" s="35">
        <v>1101015021</v>
      </c>
      <c r="I404" s="35">
        <v>1211116523</v>
      </c>
      <c r="J404" s="35">
        <v>968893218</v>
      </c>
      <c r="K404" s="35">
        <v>1094216235</v>
      </c>
      <c r="L404" s="35">
        <v>1094216235</v>
      </c>
      <c r="M404" s="33" t="s">
        <v>602</v>
      </c>
      <c r="N404" s="34">
        <v>1094216235</v>
      </c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  <c r="CC404" s="30"/>
      <c r="CD404" s="30"/>
      <c r="CE404" s="30"/>
      <c r="CF404" s="30"/>
      <c r="CG404" s="30"/>
      <c r="CH404" s="30"/>
      <c r="CI404" s="30"/>
      <c r="CJ404" s="30"/>
      <c r="CK404" s="30"/>
      <c r="CL404" s="30"/>
      <c r="CM404" s="30"/>
      <c r="CN404" s="30"/>
      <c r="CO404" s="30"/>
      <c r="CP404" s="30"/>
      <c r="CQ404" s="30"/>
      <c r="CR404" s="30"/>
      <c r="CS404" s="30"/>
      <c r="CT404" s="30"/>
      <c r="CU404" s="30"/>
      <c r="CV404" s="30"/>
      <c r="CW404" s="30"/>
      <c r="CX404" s="30"/>
      <c r="CY404" s="30"/>
      <c r="CZ404" s="30"/>
      <c r="DA404" s="30"/>
      <c r="DB404" s="30"/>
      <c r="DC404" s="30"/>
      <c r="DD404" s="30"/>
      <c r="DE404" s="30"/>
      <c r="DF404" s="30"/>
      <c r="DG404" s="30"/>
      <c r="DH404" s="30"/>
      <c r="DI404" s="30"/>
      <c r="DJ404" s="30"/>
      <c r="DK404" s="30"/>
      <c r="DL404" s="30"/>
      <c r="DM404" s="30"/>
      <c r="DN404" s="30"/>
      <c r="DO404" s="30"/>
      <c r="DP404" s="30"/>
      <c r="DQ404" s="30"/>
      <c r="DR404" s="30"/>
      <c r="DS404" s="30"/>
      <c r="DT404" s="30"/>
      <c r="DU404" s="30"/>
      <c r="DV404" s="30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  <c r="EL404" s="30"/>
      <c r="EM404" s="30"/>
      <c r="EN404" s="30"/>
      <c r="EO404" s="30"/>
      <c r="EP404" s="30"/>
      <c r="EQ404" s="30"/>
      <c r="ER404" s="30"/>
      <c r="ES404" s="30"/>
      <c r="ET404" s="30"/>
      <c r="EU404" s="30"/>
      <c r="EV404" s="30"/>
      <c r="EW404" s="30"/>
      <c r="EX404" s="30"/>
      <c r="EY404" s="30"/>
      <c r="EZ404" s="30"/>
      <c r="FA404" s="30"/>
      <c r="FB404" s="30"/>
      <c r="FC404" s="30"/>
      <c r="FD404" s="30"/>
      <c r="FE404" s="30"/>
      <c r="FF404" s="30"/>
      <c r="FG404" s="30"/>
      <c r="FH404" s="30"/>
      <c r="FI404" s="30"/>
      <c r="FJ404" s="30"/>
      <c r="FK404" s="30"/>
      <c r="FL404" s="30"/>
      <c r="FM404" s="30"/>
      <c r="FN404" s="30"/>
      <c r="FO404" s="30"/>
      <c r="FP404" s="30"/>
      <c r="FQ404" s="30"/>
      <c r="FR404" s="30"/>
      <c r="FS404" s="30"/>
      <c r="FT404" s="30"/>
      <c r="FU404" s="30"/>
      <c r="FV404" s="30"/>
      <c r="FW404" s="30"/>
      <c r="FX404" s="30"/>
      <c r="FY404" s="30"/>
      <c r="FZ404" s="30"/>
      <c r="GA404" s="30"/>
      <c r="GB404" s="30"/>
      <c r="GC404" s="30"/>
      <c r="GD404" s="30"/>
      <c r="GE404" s="30"/>
      <c r="GF404" s="30"/>
      <c r="GG404" s="30"/>
      <c r="GH404" s="30"/>
      <c r="GI404" s="30"/>
      <c r="GJ404" s="30"/>
      <c r="GK404" s="30"/>
      <c r="GL404" s="30"/>
      <c r="GM404" s="30"/>
      <c r="GN404" s="30"/>
      <c r="GO404" s="30"/>
      <c r="GP404" s="30"/>
      <c r="GQ404" s="30"/>
      <c r="GR404" s="30"/>
      <c r="GS404" s="30"/>
      <c r="GT404" s="30"/>
      <c r="GU404" s="30"/>
      <c r="GV404" s="30"/>
      <c r="GW404" s="30"/>
      <c r="GX404" s="30"/>
      <c r="GY404" s="30"/>
      <c r="GZ404" s="30"/>
      <c r="HA404" s="30"/>
      <c r="HB404" s="30"/>
      <c r="HC404" s="30"/>
      <c r="HD404" s="30"/>
      <c r="HE404" s="30"/>
      <c r="HF404" s="30"/>
      <c r="HG404" s="30"/>
      <c r="HH404" s="30"/>
      <c r="HI404" s="30"/>
      <c r="HJ404" s="30"/>
      <c r="HK404" s="30"/>
      <c r="HL404" s="30"/>
      <c r="HM404" s="30"/>
      <c r="HN404" s="30"/>
      <c r="HO404" s="30"/>
      <c r="HP404" s="30"/>
      <c r="HQ404" s="30"/>
      <c r="HR404" s="30"/>
      <c r="HS404" s="30"/>
      <c r="HT404" s="30"/>
      <c r="HU404" s="30"/>
      <c r="HV404" s="30"/>
      <c r="HW404" s="30"/>
      <c r="HX404" s="30"/>
      <c r="HY404" s="30"/>
      <c r="HZ404" s="30"/>
      <c r="IA404" s="30"/>
      <c r="IB404" s="30"/>
      <c r="IC404" s="30"/>
      <c r="ID404" s="30"/>
      <c r="IE404" s="30"/>
      <c r="IF404" s="30"/>
      <c r="IG404" s="30"/>
    </row>
    <row r="405" spans="1:241" s="36" customFormat="1" ht="25.5" x14ac:dyDescent="0.25">
      <c r="A405" s="32"/>
      <c r="B405" s="32" t="s">
        <v>660</v>
      </c>
      <c r="C405" s="32" t="s">
        <v>661</v>
      </c>
      <c r="D405" s="46" t="s">
        <v>662</v>
      </c>
      <c r="E405" s="34">
        <v>2205492049</v>
      </c>
      <c r="F405" s="35">
        <v>2247279280</v>
      </c>
      <c r="G405" s="35">
        <v>1867455131</v>
      </c>
      <c r="H405" s="35">
        <v>3372617280</v>
      </c>
      <c r="I405" s="35">
        <v>3709879008</v>
      </c>
      <c r="J405" s="35">
        <v>2967903206</v>
      </c>
      <c r="K405" s="35">
        <v>2233166239</v>
      </c>
      <c r="L405" s="35">
        <v>2233166239</v>
      </c>
      <c r="M405" s="33" t="s">
        <v>602</v>
      </c>
      <c r="N405" s="34">
        <v>2233166239</v>
      </c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  <c r="CC405" s="30"/>
      <c r="CD405" s="30"/>
      <c r="CE405" s="30"/>
      <c r="CF405" s="30"/>
      <c r="CG405" s="30"/>
      <c r="CH405" s="30"/>
      <c r="CI405" s="30"/>
      <c r="CJ405" s="30"/>
      <c r="CK405" s="30"/>
      <c r="CL405" s="30"/>
      <c r="CM405" s="30"/>
      <c r="CN405" s="30"/>
      <c r="CO405" s="30"/>
      <c r="CP405" s="30"/>
      <c r="CQ405" s="30"/>
      <c r="CR405" s="30"/>
      <c r="CS405" s="30"/>
      <c r="CT405" s="30"/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/>
      <c r="DF405" s="30"/>
      <c r="DG405" s="30"/>
      <c r="DH405" s="30"/>
      <c r="DI405" s="30"/>
      <c r="DJ405" s="30"/>
      <c r="DK405" s="30"/>
      <c r="DL405" s="30"/>
      <c r="DM405" s="30"/>
      <c r="DN405" s="30"/>
      <c r="DO405" s="30"/>
      <c r="DP405" s="30"/>
      <c r="DQ405" s="30"/>
      <c r="DR405" s="30"/>
      <c r="DS405" s="30"/>
      <c r="DT405" s="30"/>
      <c r="DU405" s="30"/>
      <c r="DV405" s="30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  <c r="EL405" s="30"/>
      <c r="EM405" s="30"/>
      <c r="EN405" s="30"/>
      <c r="EO405" s="30"/>
      <c r="EP405" s="30"/>
      <c r="EQ405" s="30"/>
      <c r="ER405" s="30"/>
      <c r="ES405" s="30"/>
      <c r="ET405" s="30"/>
      <c r="EU405" s="30"/>
      <c r="EV405" s="30"/>
      <c r="EW405" s="30"/>
      <c r="EX405" s="30"/>
      <c r="EY405" s="30"/>
      <c r="EZ405" s="30"/>
      <c r="FA405" s="30"/>
      <c r="FB405" s="30"/>
      <c r="FC405" s="30"/>
      <c r="FD405" s="30"/>
      <c r="FE405" s="30"/>
      <c r="FF405" s="30"/>
      <c r="FG405" s="30"/>
      <c r="FH405" s="30"/>
      <c r="FI405" s="30"/>
      <c r="FJ405" s="30"/>
      <c r="FK405" s="30"/>
      <c r="FL405" s="30"/>
      <c r="FM405" s="30"/>
      <c r="FN405" s="30"/>
      <c r="FO405" s="30"/>
      <c r="FP405" s="30"/>
      <c r="FQ405" s="30"/>
      <c r="FR405" s="30"/>
      <c r="FS405" s="30"/>
      <c r="FT405" s="30"/>
      <c r="FU405" s="30"/>
      <c r="FV405" s="30"/>
      <c r="FW405" s="30"/>
      <c r="FX405" s="30"/>
      <c r="FY405" s="30"/>
      <c r="FZ405" s="30"/>
      <c r="GA405" s="30"/>
      <c r="GB405" s="30"/>
      <c r="GC405" s="30"/>
      <c r="GD405" s="30"/>
      <c r="GE405" s="30"/>
      <c r="GF405" s="30"/>
      <c r="GG405" s="30"/>
      <c r="GH405" s="30"/>
      <c r="GI405" s="30"/>
      <c r="GJ405" s="30"/>
      <c r="GK405" s="30"/>
      <c r="GL405" s="30"/>
      <c r="GM405" s="30"/>
      <c r="GN405" s="30"/>
      <c r="GO405" s="30"/>
      <c r="GP405" s="30"/>
      <c r="GQ405" s="30"/>
      <c r="GR405" s="30"/>
      <c r="GS405" s="30"/>
      <c r="GT405" s="30"/>
      <c r="GU405" s="30"/>
      <c r="GV405" s="30"/>
      <c r="GW405" s="30"/>
      <c r="GX405" s="30"/>
      <c r="GY405" s="30"/>
      <c r="GZ405" s="30"/>
      <c r="HA405" s="30"/>
      <c r="HB405" s="30"/>
      <c r="HC405" s="30"/>
      <c r="HD405" s="30"/>
      <c r="HE405" s="30"/>
      <c r="HF405" s="30"/>
      <c r="HG405" s="30"/>
      <c r="HH405" s="30"/>
      <c r="HI405" s="30"/>
      <c r="HJ405" s="30"/>
      <c r="HK405" s="30"/>
      <c r="HL405" s="30"/>
      <c r="HM405" s="30"/>
      <c r="HN405" s="30"/>
      <c r="HO405" s="30"/>
      <c r="HP405" s="30"/>
      <c r="HQ405" s="30"/>
      <c r="HR405" s="30"/>
      <c r="HS405" s="30"/>
      <c r="HT405" s="30"/>
      <c r="HU405" s="30"/>
      <c r="HV405" s="30"/>
      <c r="HW405" s="30"/>
      <c r="HX405" s="30"/>
      <c r="HY405" s="30"/>
      <c r="HZ405" s="30"/>
      <c r="IA405" s="30"/>
      <c r="IB405" s="30"/>
      <c r="IC405" s="30"/>
      <c r="ID405" s="30"/>
      <c r="IE405" s="30"/>
      <c r="IF405" s="30"/>
      <c r="IG405" s="30"/>
    </row>
    <row r="406" spans="1:241" s="36" customFormat="1" ht="25.5" x14ac:dyDescent="0.25">
      <c r="A406" s="32"/>
      <c r="B406" s="32" t="s">
        <v>663</v>
      </c>
      <c r="C406" s="32" t="s">
        <v>664</v>
      </c>
      <c r="D406" s="46" t="s">
        <v>665</v>
      </c>
      <c r="E406" s="34">
        <v>1335920387</v>
      </c>
      <c r="F406" s="35">
        <v>1021719740</v>
      </c>
      <c r="G406" s="35">
        <v>1088993230</v>
      </c>
      <c r="H406" s="35">
        <v>2254158839</v>
      </c>
      <c r="I406" s="35">
        <v>2479574722</v>
      </c>
      <c r="J406" s="35">
        <v>1983659778</v>
      </c>
      <c r="K406" s="35">
        <v>1268669054</v>
      </c>
      <c r="L406" s="35">
        <v>1268669054</v>
      </c>
      <c r="M406" s="33" t="s">
        <v>602</v>
      </c>
      <c r="N406" s="34">
        <v>1268669054</v>
      </c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  <c r="CC406" s="30"/>
      <c r="CD406" s="30"/>
      <c r="CE406" s="30"/>
      <c r="CF406" s="30"/>
      <c r="CG406" s="30"/>
      <c r="CH406" s="30"/>
      <c r="CI406" s="30"/>
      <c r="CJ406" s="30"/>
      <c r="CK406" s="30"/>
      <c r="CL406" s="30"/>
      <c r="CM406" s="30"/>
      <c r="CN406" s="30"/>
      <c r="CO406" s="30"/>
      <c r="CP406" s="30"/>
      <c r="CQ406" s="30"/>
      <c r="CR406" s="30"/>
      <c r="CS406" s="30"/>
      <c r="CT406" s="30"/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  <c r="DF406" s="30"/>
      <c r="DG406" s="30"/>
      <c r="DH406" s="30"/>
      <c r="DI406" s="30"/>
      <c r="DJ406" s="30"/>
      <c r="DK406" s="30"/>
      <c r="DL406" s="30"/>
      <c r="DM406" s="30"/>
      <c r="DN406" s="30"/>
      <c r="DO406" s="30"/>
      <c r="DP406" s="30"/>
      <c r="DQ406" s="30"/>
      <c r="DR406" s="30"/>
      <c r="DS406" s="30"/>
      <c r="DT406" s="30"/>
      <c r="DU406" s="30"/>
      <c r="DV406" s="30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  <c r="EL406" s="30"/>
      <c r="EM406" s="30"/>
      <c r="EN406" s="30"/>
      <c r="EO406" s="30"/>
      <c r="EP406" s="30"/>
      <c r="EQ406" s="30"/>
      <c r="ER406" s="30"/>
      <c r="ES406" s="30"/>
      <c r="ET406" s="30"/>
      <c r="EU406" s="30"/>
      <c r="EV406" s="30"/>
      <c r="EW406" s="30"/>
      <c r="EX406" s="30"/>
      <c r="EY406" s="30"/>
      <c r="EZ406" s="30"/>
      <c r="FA406" s="30"/>
      <c r="FB406" s="30"/>
      <c r="FC406" s="30"/>
      <c r="FD406" s="30"/>
      <c r="FE406" s="30"/>
      <c r="FF406" s="30"/>
      <c r="FG406" s="30"/>
      <c r="FH406" s="30"/>
      <c r="FI406" s="30"/>
      <c r="FJ406" s="30"/>
      <c r="FK406" s="30"/>
      <c r="FL406" s="30"/>
      <c r="FM406" s="30"/>
      <c r="FN406" s="30"/>
      <c r="FO406" s="30"/>
      <c r="FP406" s="30"/>
      <c r="FQ406" s="30"/>
      <c r="FR406" s="30"/>
      <c r="FS406" s="30"/>
      <c r="FT406" s="30"/>
      <c r="FU406" s="30"/>
      <c r="FV406" s="30"/>
      <c r="FW406" s="30"/>
      <c r="FX406" s="30"/>
      <c r="FY406" s="30"/>
      <c r="FZ406" s="30"/>
      <c r="GA406" s="30"/>
      <c r="GB406" s="30"/>
      <c r="GC406" s="30"/>
      <c r="GD406" s="30"/>
      <c r="GE406" s="30"/>
      <c r="GF406" s="30"/>
      <c r="GG406" s="30"/>
      <c r="GH406" s="30"/>
      <c r="GI406" s="30"/>
      <c r="GJ406" s="30"/>
      <c r="GK406" s="30"/>
      <c r="GL406" s="30"/>
      <c r="GM406" s="30"/>
      <c r="GN406" s="30"/>
      <c r="GO406" s="30"/>
      <c r="GP406" s="30"/>
      <c r="GQ406" s="30"/>
      <c r="GR406" s="30"/>
      <c r="GS406" s="30"/>
      <c r="GT406" s="30"/>
      <c r="GU406" s="30"/>
      <c r="GV406" s="30"/>
      <c r="GW406" s="30"/>
      <c r="GX406" s="30"/>
      <c r="GY406" s="30"/>
      <c r="GZ406" s="30"/>
      <c r="HA406" s="30"/>
      <c r="HB406" s="30"/>
      <c r="HC406" s="30"/>
      <c r="HD406" s="30"/>
      <c r="HE406" s="30"/>
      <c r="HF406" s="30"/>
      <c r="HG406" s="30"/>
      <c r="HH406" s="30"/>
      <c r="HI406" s="30"/>
      <c r="HJ406" s="30"/>
      <c r="HK406" s="30"/>
      <c r="HL406" s="30"/>
      <c r="HM406" s="30"/>
      <c r="HN406" s="30"/>
      <c r="HO406" s="30"/>
      <c r="HP406" s="30"/>
      <c r="HQ406" s="30"/>
      <c r="HR406" s="30"/>
      <c r="HS406" s="30"/>
      <c r="HT406" s="30"/>
      <c r="HU406" s="30"/>
      <c r="HV406" s="30"/>
      <c r="HW406" s="30"/>
      <c r="HX406" s="30"/>
      <c r="HY406" s="30"/>
      <c r="HZ406" s="30"/>
      <c r="IA406" s="30"/>
      <c r="IB406" s="30"/>
      <c r="IC406" s="30"/>
      <c r="ID406" s="30"/>
      <c r="IE406" s="30"/>
      <c r="IF406" s="30"/>
      <c r="IG406" s="30"/>
    </row>
    <row r="407" spans="1:241" s="36" customFormat="1" ht="25.5" x14ac:dyDescent="0.25">
      <c r="A407" s="32"/>
      <c r="B407" s="32" t="s">
        <v>666</v>
      </c>
      <c r="C407" s="32" t="s">
        <v>667</v>
      </c>
      <c r="D407" s="46" t="s">
        <v>668</v>
      </c>
      <c r="E407" s="34">
        <v>3407225532</v>
      </c>
      <c r="F407" s="35">
        <v>3946532434</v>
      </c>
      <c r="G407" s="35">
        <v>3619643768</v>
      </c>
      <c r="H407" s="35">
        <v>7214252822</v>
      </c>
      <c r="I407" s="35">
        <v>7935678104</v>
      </c>
      <c r="J407" s="35">
        <v>6348542483</v>
      </c>
      <c r="K407" s="35">
        <v>4297784532</v>
      </c>
      <c r="L407" s="35">
        <v>4297784532</v>
      </c>
      <c r="M407" s="33" t="s">
        <v>602</v>
      </c>
      <c r="N407" s="34">
        <v>4297784532</v>
      </c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  <c r="CC407" s="30"/>
      <c r="CD407" s="30"/>
      <c r="CE407" s="30"/>
      <c r="CF407" s="30"/>
      <c r="CG407" s="30"/>
      <c r="CH407" s="30"/>
      <c r="CI407" s="30"/>
      <c r="CJ407" s="30"/>
      <c r="CK407" s="30"/>
      <c r="CL407" s="30"/>
      <c r="CM407" s="30"/>
      <c r="CN407" s="30"/>
      <c r="CO407" s="30"/>
      <c r="CP407" s="30"/>
      <c r="CQ407" s="30"/>
      <c r="CR407" s="30"/>
      <c r="CS407" s="30"/>
      <c r="CT407" s="30"/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/>
      <c r="DF407" s="30"/>
      <c r="DG407" s="30"/>
      <c r="DH407" s="30"/>
      <c r="DI407" s="30"/>
      <c r="DJ407" s="30"/>
      <c r="DK407" s="30"/>
      <c r="DL407" s="30"/>
      <c r="DM407" s="30"/>
      <c r="DN407" s="30"/>
      <c r="DO407" s="30"/>
      <c r="DP407" s="30"/>
      <c r="DQ407" s="30"/>
      <c r="DR407" s="30"/>
      <c r="DS407" s="30"/>
      <c r="DT407" s="30"/>
      <c r="DU407" s="30"/>
      <c r="DV407" s="30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  <c r="EL407" s="30"/>
      <c r="EM407" s="30"/>
      <c r="EN407" s="30"/>
      <c r="EO407" s="30"/>
      <c r="EP407" s="30"/>
      <c r="EQ407" s="30"/>
      <c r="ER407" s="30"/>
      <c r="ES407" s="30"/>
      <c r="ET407" s="30"/>
      <c r="EU407" s="30"/>
      <c r="EV407" s="30"/>
      <c r="EW407" s="30"/>
      <c r="EX407" s="30"/>
      <c r="EY407" s="30"/>
      <c r="EZ407" s="30"/>
      <c r="FA407" s="30"/>
      <c r="FB407" s="30"/>
      <c r="FC407" s="30"/>
      <c r="FD407" s="30"/>
      <c r="FE407" s="30"/>
      <c r="FF407" s="30"/>
      <c r="FG407" s="30"/>
      <c r="FH407" s="30"/>
      <c r="FI407" s="30"/>
      <c r="FJ407" s="30"/>
      <c r="FK407" s="30"/>
      <c r="FL407" s="30"/>
      <c r="FM407" s="30"/>
      <c r="FN407" s="30"/>
      <c r="FO407" s="30"/>
      <c r="FP407" s="30"/>
      <c r="FQ407" s="30"/>
      <c r="FR407" s="30"/>
      <c r="FS407" s="30"/>
      <c r="FT407" s="30"/>
      <c r="FU407" s="30"/>
      <c r="FV407" s="30"/>
      <c r="FW407" s="30"/>
      <c r="FX407" s="30"/>
      <c r="FY407" s="30"/>
      <c r="FZ407" s="30"/>
      <c r="GA407" s="30"/>
      <c r="GB407" s="30"/>
      <c r="GC407" s="30"/>
      <c r="GD407" s="30"/>
      <c r="GE407" s="30"/>
      <c r="GF407" s="30"/>
      <c r="GG407" s="30"/>
      <c r="GH407" s="30"/>
      <c r="GI407" s="30"/>
      <c r="GJ407" s="30"/>
      <c r="GK407" s="30"/>
      <c r="GL407" s="30"/>
      <c r="GM407" s="30"/>
      <c r="GN407" s="30"/>
      <c r="GO407" s="30"/>
      <c r="GP407" s="30"/>
      <c r="GQ407" s="30"/>
      <c r="GR407" s="30"/>
      <c r="GS407" s="30"/>
      <c r="GT407" s="30"/>
      <c r="GU407" s="30"/>
      <c r="GV407" s="30"/>
      <c r="GW407" s="30"/>
      <c r="GX407" s="30"/>
      <c r="GY407" s="30"/>
      <c r="GZ407" s="30"/>
      <c r="HA407" s="30"/>
      <c r="HB407" s="30"/>
      <c r="HC407" s="30"/>
      <c r="HD407" s="30"/>
      <c r="HE407" s="30"/>
      <c r="HF407" s="30"/>
      <c r="HG407" s="30"/>
      <c r="HH407" s="30"/>
      <c r="HI407" s="30"/>
      <c r="HJ407" s="30"/>
      <c r="HK407" s="30"/>
      <c r="HL407" s="30"/>
      <c r="HM407" s="30"/>
      <c r="HN407" s="30"/>
      <c r="HO407" s="30"/>
      <c r="HP407" s="30"/>
      <c r="HQ407" s="30"/>
      <c r="HR407" s="30"/>
      <c r="HS407" s="30"/>
      <c r="HT407" s="30"/>
      <c r="HU407" s="30"/>
      <c r="HV407" s="30"/>
      <c r="HW407" s="30"/>
      <c r="HX407" s="30"/>
      <c r="HY407" s="30"/>
      <c r="HZ407" s="30"/>
      <c r="IA407" s="30"/>
      <c r="IB407" s="30"/>
      <c r="IC407" s="30"/>
      <c r="ID407" s="30"/>
      <c r="IE407" s="30"/>
      <c r="IF407" s="30"/>
      <c r="IG407" s="30"/>
    </row>
    <row r="408" spans="1:241" s="36" customFormat="1" ht="25.5" x14ac:dyDescent="0.25">
      <c r="A408" s="32"/>
      <c r="B408" s="32" t="s">
        <v>669</v>
      </c>
      <c r="C408" s="32" t="s">
        <v>670</v>
      </c>
      <c r="D408" s="46" t="s">
        <v>671</v>
      </c>
      <c r="E408" s="34">
        <v>1668737830</v>
      </c>
      <c r="F408" s="35">
        <v>1697934814</v>
      </c>
      <c r="G408" s="35">
        <v>1565101910</v>
      </c>
      <c r="H408" s="35">
        <v>3499272953</v>
      </c>
      <c r="I408" s="35">
        <v>3849200248</v>
      </c>
      <c r="J408" s="35">
        <v>3079360199</v>
      </c>
      <c r="K408" s="35">
        <v>1905626782</v>
      </c>
      <c r="L408" s="35">
        <v>1905626782</v>
      </c>
      <c r="M408" s="33" t="s">
        <v>602</v>
      </c>
      <c r="N408" s="34">
        <v>1905626782</v>
      </c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  <c r="CC408" s="30"/>
      <c r="CD408" s="30"/>
      <c r="CE408" s="30"/>
      <c r="CF408" s="30"/>
      <c r="CG408" s="30"/>
      <c r="CH408" s="30"/>
      <c r="CI408" s="30"/>
      <c r="CJ408" s="30"/>
      <c r="CK408" s="30"/>
      <c r="CL408" s="30"/>
      <c r="CM408" s="30"/>
      <c r="CN408" s="30"/>
      <c r="CO408" s="30"/>
      <c r="CP408" s="30"/>
      <c r="CQ408" s="30"/>
      <c r="CR408" s="30"/>
      <c r="CS408" s="30"/>
      <c r="CT408" s="30"/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/>
      <c r="DF408" s="30"/>
      <c r="DG408" s="30"/>
      <c r="DH408" s="30"/>
      <c r="DI408" s="30"/>
      <c r="DJ408" s="30"/>
      <c r="DK408" s="30"/>
      <c r="DL408" s="30"/>
      <c r="DM408" s="30"/>
      <c r="DN408" s="30"/>
      <c r="DO408" s="30"/>
      <c r="DP408" s="30"/>
      <c r="DQ408" s="30"/>
      <c r="DR408" s="30"/>
      <c r="DS408" s="30"/>
      <c r="DT408" s="30"/>
      <c r="DU408" s="30"/>
      <c r="DV408" s="30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  <c r="EL408" s="30"/>
      <c r="EM408" s="30"/>
      <c r="EN408" s="30"/>
      <c r="EO408" s="30"/>
      <c r="EP408" s="30"/>
      <c r="EQ408" s="30"/>
      <c r="ER408" s="30"/>
      <c r="ES408" s="30"/>
      <c r="ET408" s="30"/>
      <c r="EU408" s="30"/>
      <c r="EV408" s="30"/>
      <c r="EW408" s="30"/>
      <c r="EX408" s="30"/>
      <c r="EY408" s="30"/>
      <c r="EZ408" s="30"/>
      <c r="FA408" s="30"/>
      <c r="FB408" s="30"/>
      <c r="FC408" s="30"/>
      <c r="FD408" s="30"/>
      <c r="FE408" s="30"/>
      <c r="FF408" s="30"/>
      <c r="FG408" s="30"/>
      <c r="FH408" s="30"/>
      <c r="FI408" s="30"/>
      <c r="FJ408" s="30"/>
      <c r="FK408" s="30"/>
      <c r="FL408" s="30"/>
      <c r="FM408" s="30"/>
      <c r="FN408" s="30"/>
      <c r="FO408" s="30"/>
      <c r="FP408" s="30"/>
      <c r="FQ408" s="30"/>
      <c r="FR408" s="30"/>
      <c r="FS408" s="30"/>
      <c r="FT408" s="30"/>
      <c r="FU408" s="30"/>
      <c r="FV408" s="30"/>
      <c r="FW408" s="30"/>
      <c r="FX408" s="30"/>
      <c r="FY408" s="30"/>
      <c r="FZ408" s="30"/>
      <c r="GA408" s="30"/>
      <c r="GB408" s="30"/>
      <c r="GC408" s="30"/>
      <c r="GD408" s="30"/>
      <c r="GE408" s="30"/>
      <c r="GF408" s="30"/>
      <c r="GG408" s="30"/>
      <c r="GH408" s="30"/>
      <c r="GI408" s="30"/>
      <c r="GJ408" s="30"/>
      <c r="GK408" s="30"/>
      <c r="GL408" s="30"/>
      <c r="GM408" s="30"/>
      <c r="GN408" s="30"/>
      <c r="GO408" s="30"/>
      <c r="GP408" s="30"/>
      <c r="GQ408" s="30"/>
      <c r="GR408" s="30"/>
      <c r="GS408" s="30"/>
      <c r="GT408" s="30"/>
      <c r="GU408" s="30"/>
      <c r="GV408" s="30"/>
      <c r="GW408" s="30"/>
      <c r="GX408" s="30"/>
      <c r="GY408" s="30"/>
      <c r="GZ408" s="30"/>
      <c r="HA408" s="30"/>
      <c r="HB408" s="30"/>
      <c r="HC408" s="30"/>
      <c r="HD408" s="30"/>
      <c r="HE408" s="30"/>
      <c r="HF408" s="30"/>
      <c r="HG408" s="30"/>
      <c r="HH408" s="30"/>
      <c r="HI408" s="30"/>
      <c r="HJ408" s="30"/>
      <c r="HK408" s="30"/>
      <c r="HL408" s="30"/>
      <c r="HM408" s="30"/>
      <c r="HN408" s="30"/>
      <c r="HO408" s="30"/>
      <c r="HP408" s="30"/>
      <c r="HQ408" s="30"/>
      <c r="HR408" s="30"/>
      <c r="HS408" s="30"/>
      <c r="HT408" s="30"/>
      <c r="HU408" s="30"/>
      <c r="HV408" s="30"/>
      <c r="HW408" s="30"/>
      <c r="HX408" s="30"/>
      <c r="HY408" s="30"/>
      <c r="HZ408" s="30"/>
      <c r="IA408" s="30"/>
      <c r="IB408" s="30"/>
      <c r="IC408" s="30"/>
      <c r="ID408" s="30"/>
      <c r="IE408" s="30"/>
      <c r="IF408" s="30"/>
      <c r="IG408" s="30"/>
    </row>
    <row r="409" spans="1:241" s="36" customFormat="1" ht="25.5" x14ac:dyDescent="0.25">
      <c r="A409" s="32"/>
      <c r="B409" s="32" t="s">
        <v>672</v>
      </c>
      <c r="C409" s="32" t="s">
        <v>673</v>
      </c>
      <c r="D409" s="46" t="s">
        <v>674</v>
      </c>
      <c r="E409" s="34">
        <v>2294511183</v>
      </c>
      <c r="F409" s="35">
        <v>2264888041</v>
      </c>
      <c r="G409" s="35">
        <v>2015256387</v>
      </c>
      <c r="H409" s="35">
        <v>4359093637</v>
      </c>
      <c r="I409" s="35">
        <v>4795003000</v>
      </c>
      <c r="J409" s="35">
        <v>3836002400</v>
      </c>
      <c r="K409" s="35">
        <v>2540915423</v>
      </c>
      <c r="L409" s="35">
        <v>2540915423</v>
      </c>
      <c r="M409" s="33" t="s">
        <v>602</v>
      </c>
      <c r="N409" s="34">
        <v>2540915423</v>
      </c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  <c r="CC409" s="30"/>
      <c r="CD409" s="30"/>
      <c r="CE409" s="30"/>
      <c r="CF409" s="30"/>
      <c r="CG409" s="30"/>
      <c r="CH409" s="30"/>
      <c r="CI409" s="30"/>
      <c r="CJ409" s="30"/>
      <c r="CK409" s="30"/>
      <c r="CL409" s="30"/>
      <c r="CM409" s="30"/>
      <c r="CN409" s="30"/>
      <c r="CO409" s="30"/>
      <c r="CP409" s="30"/>
      <c r="CQ409" s="30"/>
      <c r="CR409" s="30"/>
      <c r="CS409" s="30"/>
      <c r="CT409" s="30"/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J409" s="30"/>
      <c r="DK409" s="30"/>
      <c r="DL409" s="30"/>
      <c r="DM409" s="30"/>
      <c r="DN409" s="30"/>
      <c r="DO409" s="30"/>
      <c r="DP409" s="30"/>
      <c r="DQ409" s="30"/>
      <c r="DR409" s="30"/>
      <c r="DS409" s="30"/>
      <c r="DT409" s="30"/>
      <c r="DU409" s="30"/>
      <c r="DV409" s="30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  <c r="EL409" s="30"/>
      <c r="EM409" s="30"/>
      <c r="EN409" s="30"/>
      <c r="EO409" s="30"/>
      <c r="EP409" s="30"/>
      <c r="EQ409" s="30"/>
      <c r="ER409" s="30"/>
      <c r="ES409" s="30"/>
      <c r="ET409" s="30"/>
      <c r="EU409" s="30"/>
      <c r="EV409" s="30"/>
      <c r="EW409" s="30"/>
      <c r="EX409" s="30"/>
      <c r="EY409" s="30"/>
      <c r="EZ409" s="30"/>
      <c r="FA409" s="30"/>
      <c r="FB409" s="30"/>
      <c r="FC409" s="30"/>
      <c r="FD409" s="30"/>
      <c r="FE409" s="30"/>
      <c r="FF409" s="30"/>
      <c r="FG409" s="30"/>
      <c r="FH409" s="30"/>
      <c r="FI409" s="30"/>
      <c r="FJ409" s="30"/>
      <c r="FK409" s="30"/>
      <c r="FL409" s="30"/>
      <c r="FM409" s="30"/>
      <c r="FN409" s="30"/>
      <c r="FO409" s="30"/>
      <c r="FP409" s="30"/>
      <c r="FQ409" s="30"/>
      <c r="FR409" s="30"/>
      <c r="FS409" s="30"/>
      <c r="FT409" s="30"/>
      <c r="FU409" s="30"/>
      <c r="FV409" s="30"/>
      <c r="FW409" s="30"/>
      <c r="FX409" s="30"/>
      <c r="FY409" s="30"/>
      <c r="FZ409" s="30"/>
      <c r="GA409" s="30"/>
      <c r="GB409" s="30"/>
      <c r="GC409" s="30"/>
      <c r="GD409" s="30"/>
      <c r="GE409" s="30"/>
      <c r="GF409" s="30"/>
      <c r="GG409" s="30"/>
      <c r="GH409" s="30"/>
      <c r="GI409" s="30"/>
      <c r="GJ409" s="30"/>
      <c r="GK409" s="30"/>
      <c r="GL409" s="30"/>
      <c r="GM409" s="30"/>
      <c r="GN409" s="30"/>
      <c r="GO409" s="30"/>
      <c r="GP409" s="30"/>
      <c r="GQ409" s="30"/>
      <c r="GR409" s="30"/>
      <c r="GS409" s="30"/>
      <c r="GT409" s="30"/>
      <c r="GU409" s="30"/>
      <c r="GV409" s="30"/>
      <c r="GW409" s="30"/>
      <c r="GX409" s="30"/>
      <c r="GY409" s="30"/>
      <c r="GZ409" s="30"/>
      <c r="HA409" s="30"/>
      <c r="HB409" s="30"/>
      <c r="HC409" s="30"/>
      <c r="HD409" s="30"/>
      <c r="HE409" s="30"/>
      <c r="HF409" s="30"/>
      <c r="HG409" s="30"/>
      <c r="HH409" s="30"/>
      <c r="HI409" s="30"/>
      <c r="HJ409" s="30"/>
      <c r="HK409" s="30"/>
      <c r="HL409" s="30"/>
      <c r="HM409" s="30"/>
      <c r="HN409" s="30"/>
      <c r="HO409" s="30"/>
      <c r="HP409" s="30"/>
      <c r="HQ409" s="30"/>
      <c r="HR409" s="30"/>
      <c r="HS409" s="30"/>
      <c r="HT409" s="30"/>
      <c r="HU409" s="30"/>
      <c r="HV409" s="30"/>
      <c r="HW409" s="30"/>
      <c r="HX409" s="30"/>
      <c r="HY409" s="30"/>
      <c r="HZ409" s="30"/>
      <c r="IA409" s="30"/>
      <c r="IB409" s="30"/>
      <c r="IC409" s="30"/>
      <c r="ID409" s="30"/>
      <c r="IE409" s="30"/>
      <c r="IF409" s="30"/>
      <c r="IG409" s="30"/>
    </row>
    <row r="410" spans="1:241" s="36" customFormat="1" ht="25.5" x14ac:dyDescent="0.25">
      <c r="A410" s="32"/>
      <c r="B410" s="32" t="s">
        <v>675</v>
      </c>
      <c r="C410" s="32" t="s">
        <v>676</v>
      </c>
      <c r="D410" s="46" t="s">
        <v>677</v>
      </c>
      <c r="E410" s="34">
        <v>1053092239</v>
      </c>
      <c r="F410" s="35">
        <v>916013185</v>
      </c>
      <c r="G410" s="35">
        <v>781767773</v>
      </c>
      <c r="H410" s="35">
        <v>1359456400</v>
      </c>
      <c r="I410" s="35">
        <v>1495402040</v>
      </c>
      <c r="J410" s="35">
        <v>1196321632</v>
      </c>
      <c r="K410" s="35">
        <v>921297033</v>
      </c>
      <c r="L410" s="35">
        <v>921297033</v>
      </c>
      <c r="M410" s="33" t="s">
        <v>602</v>
      </c>
      <c r="N410" s="34">
        <v>921297033</v>
      </c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  <c r="CC410" s="30"/>
      <c r="CD410" s="30"/>
      <c r="CE410" s="30"/>
      <c r="CF410" s="30"/>
      <c r="CG410" s="30"/>
      <c r="CH410" s="30"/>
      <c r="CI410" s="30"/>
      <c r="CJ410" s="30"/>
      <c r="CK410" s="30"/>
      <c r="CL410" s="30"/>
      <c r="CM410" s="30"/>
      <c r="CN410" s="30"/>
      <c r="CO410" s="30"/>
      <c r="CP410" s="30"/>
      <c r="CQ410" s="30"/>
      <c r="CR410" s="30"/>
      <c r="CS410" s="30"/>
      <c r="CT410" s="30"/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  <c r="DF410" s="30"/>
      <c r="DG410" s="30"/>
      <c r="DH410" s="30"/>
      <c r="DI410" s="30"/>
      <c r="DJ410" s="30"/>
      <c r="DK410" s="30"/>
      <c r="DL410" s="30"/>
      <c r="DM410" s="30"/>
      <c r="DN410" s="30"/>
      <c r="DO410" s="30"/>
      <c r="DP410" s="30"/>
      <c r="DQ410" s="30"/>
      <c r="DR410" s="30"/>
      <c r="DS410" s="30"/>
      <c r="DT410" s="30"/>
      <c r="DU410" s="30"/>
      <c r="DV410" s="30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  <c r="EL410" s="30"/>
      <c r="EM410" s="30"/>
      <c r="EN410" s="30"/>
      <c r="EO410" s="30"/>
      <c r="EP410" s="30"/>
      <c r="EQ410" s="30"/>
      <c r="ER410" s="30"/>
      <c r="ES410" s="30"/>
      <c r="ET410" s="30"/>
      <c r="EU410" s="30"/>
      <c r="EV410" s="30"/>
      <c r="EW410" s="30"/>
      <c r="EX410" s="30"/>
      <c r="EY410" s="30"/>
      <c r="EZ410" s="30"/>
      <c r="FA410" s="30"/>
      <c r="FB410" s="30"/>
      <c r="FC410" s="30"/>
      <c r="FD410" s="30"/>
      <c r="FE410" s="30"/>
      <c r="FF410" s="30"/>
      <c r="FG410" s="30"/>
      <c r="FH410" s="30"/>
      <c r="FI410" s="30"/>
      <c r="FJ410" s="30"/>
      <c r="FK410" s="30"/>
      <c r="FL410" s="30"/>
      <c r="FM410" s="30"/>
      <c r="FN410" s="30"/>
      <c r="FO410" s="30"/>
      <c r="FP410" s="30"/>
      <c r="FQ410" s="30"/>
      <c r="FR410" s="30"/>
      <c r="FS410" s="30"/>
      <c r="FT410" s="30"/>
      <c r="FU410" s="30"/>
      <c r="FV410" s="30"/>
      <c r="FW410" s="30"/>
      <c r="FX410" s="30"/>
      <c r="FY410" s="30"/>
      <c r="FZ410" s="30"/>
      <c r="GA410" s="30"/>
      <c r="GB410" s="30"/>
      <c r="GC410" s="30"/>
      <c r="GD410" s="30"/>
      <c r="GE410" s="30"/>
      <c r="GF410" s="30"/>
      <c r="GG410" s="30"/>
      <c r="GH410" s="30"/>
      <c r="GI410" s="30"/>
      <c r="GJ410" s="30"/>
      <c r="GK410" s="30"/>
      <c r="GL410" s="30"/>
      <c r="GM410" s="30"/>
      <c r="GN410" s="30"/>
      <c r="GO410" s="30"/>
      <c r="GP410" s="30"/>
      <c r="GQ410" s="30"/>
      <c r="GR410" s="30"/>
      <c r="GS410" s="30"/>
      <c r="GT410" s="30"/>
      <c r="GU410" s="30"/>
      <c r="GV410" s="30"/>
      <c r="GW410" s="30"/>
      <c r="GX410" s="30"/>
      <c r="GY410" s="30"/>
      <c r="GZ410" s="30"/>
      <c r="HA410" s="30"/>
      <c r="HB410" s="30"/>
      <c r="HC410" s="30"/>
      <c r="HD410" s="30"/>
      <c r="HE410" s="30"/>
      <c r="HF410" s="30"/>
      <c r="HG410" s="30"/>
      <c r="HH410" s="30"/>
      <c r="HI410" s="30"/>
      <c r="HJ410" s="30"/>
      <c r="HK410" s="30"/>
      <c r="HL410" s="30"/>
      <c r="HM410" s="30"/>
      <c r="HN410" s="30"/>
      <c r="HO410" s="30"/>
      <c r="HP410" s="30"/>
      <c r="HQ410" s="30"/>
      <c r="HR410" s="30"/>
      <c r="HS410" s="30"/>
      <c r="HT410" s="30"/>
      <c r="HU410" s="30"/>
      <c r="HV410" s="30"/>
      <c r="HW410" s="30"/>
      <c r="HX410" s="30"/>
      <c r="HY410" s="30"/>
      <c r="HZ410" s="30"/>
      <c r="IA410" s="30"/>
      <c r="IB410" s="30"/>
      <c r="IC410" s="30"/>
      <c r="ID410" s="30"/>
      <c r="IE410" s="30"/>
      <c r="IF410" s="30"/>
      <c r="IG410" s="30"/>
    </row>
    <row r="411" spans="1:241" s="36" customFormat="1" ht="25.5" x14ac:dyDescent="0.25">
      <c r="A411" s="32"/>
      <c r="B411" s="32" t="s">
        <v>678</v>
      </c>
      <c r="C411" s="32" t="s">
        <v>679</v>
      </c>
      <c r="D411" s="46" t="s">
        <v>680</v>
      </c>
      <c r="E411" s="34">
        <v>2565585458</v>
      </c>
      <c r="F411" s="35">
        <v>2841683071</v>
      </c>
      <c r="G411" s="35">
        <v>2602186514</v>
      </c>
      <c r="H411" s="35">
        <v>5667481189</v>
      </c>
      <c r="I411" s="35">
        <v>6234229308</v>
      </c>
      <c r="J411" s="35">
        <v>4987383446</v>
      </c>
      <c r="K411" s="35">
        <v>3205085457</v>
      </c>
      <c r="L411" s="35">
        <v>3205085457</v>
      </c>
      <c r="M411" s="33" t="s">
        <v>602</v>
      </c>
      <c r="N411" s="34">
        <v>3205085457</v>
      </c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  <c r="CC411" s="30"/>
      <c r="CD411" s="30"/>
      <c r="CE411" s="30"/>
      <c r="CF411" s="30"/>
      <c r="CG411" s="30"/>
      <c r="CH411" s="30"/>
      <c r="CI411" s="30"/>
      <c r="CJ411" s="30"/>
      <c r="CK411" s="30"/>
      <c r="CL411" s="30"/>
      <c r="CM411" s="30"/>
      <c r="CN411" s="30"/>
      <c r="CO411" s="30"/>
      <c r="CP411" s="30"/>
      <c r="CQ411" s="30"/>
      <c r="CR411" s="30"/>
      <c r="CS411" s="30"/>
      <c r="CT411" s="30"/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/>
      <c r="DF411" s="30"/>
      <c r="DG411" s="30"/>
      <c r="DH411" s="30"/>
      <c r="DI411" s="30"/>
      <c r="DJ411" s="30"/>
      <c r="DK411" s="30"/>
      <c r="DL411" s="30"/>
      <c r="DM411" s="30"/>
      <c r="DN411" s="30"/>
      <c r="DO411" s="30"/>
      <c r="DP411" s="30"/>
      <c r="DQ411" s="30"/>
      <c r="DR411" s="30"/>
      <c r="DS411" s="30"/>
      <c r="DT411" s="30"/>
      <c r="DU411" s="30"/>
      <c r="DV411" s="30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  <c r="EL411" s="30"/>
      <c r="EM411" s="30"/>
      <c r="EN411" s="30"/>
      <c r="EO411" s="30"/>
      <c r="EP411" s="30"/>
      <c r="EQ411" s="30"/>
      <c r="ER411" s="30"/>
      <c r="ES411" s="30"/>
      <c r="ET411" s="30"/>
      <c r="EU411" s="30"/>
      <c r="EV411" s="30"/>
      <c r="EW411" s="30"/>
      <c r="EX411" s="30"/>
      <c r="EY411" s="30"/>
      <c r="EZ411" s="30"/>
      <c r="FA411" s="30"/>
      <c r="FB411" s="30"/>
      <c r="FC411" s="30"/>
      <c r="FD411" s="30"/>
      <c r="FE411" s="30"/>
      <c r="FF411" s="30"/>
      <c r="FG411" s="30"/>
      <c r="FH411" s="30"/>
      <c r="FI411" s="30"/>
      <c r="FJ411" s="30"/>
      <c r="FK411" s="30"/>
      <c r="FL411" s="30"/>
      <c r="FM411" s="30"/>
      <c r="FN411" s="30"/>
      <c r="FO411" s="30"/>
      <c r="FP411" s="30"/>
      <c r="FQ411" s="30"/>
      <c r="FR411" s="30"/>
      <c r="FS411" s="30"/>
      <c r="FT411" s="30"/>
      <c r="FU411" s="30"/>
      <c r="FV411" s="30"/>
      <c r="FW411" s="30"/>
      <c r="FX411" s="30"/>
      <c r="FY411" s="30"/>
      <c r="FZ411" s="30"/>
      <c r="GA411" s="30"/>
      <c r="GB411" s="30"/>
      <c r="GC411" s="30"/>
      <c r="GD411" s="30"/>
      <c r="GE411" s="30"/>
      <c r="GF411" s="30"/>
      <c r="GG411" s="30"/>
      <c r="GH411" s="30"/>
      <c r="GI411" s="30"/>
      <c r="GJ411" s="30"/>
      <c r="GK411" s="30"/>
      <c r="GL411" s="30"/>
      <c r="GM411" s="30"/>
      <c r="GN411" s="30"/>
      <c r="GO411" s="30"/>
      <c r="GP411" s="30"/>
      <c r="GQ411" s="30"/>
      <c r="GR411" s="30"/>
      <c r="GS411" s="30"/>
      <c r="GT411" s="30"/>
      <c r="GU411" s="30"/>
      <c r="GV411" s="30"/>
      <c r="GW411" s="30"/>
      <c r="GX411" s="30"/>
      <c r="GY411" s="30"/>
      <c r="GZ411" s="30"/>
      <c r="HA411" s="30"/>
      <c r="HB411" s="30"/>
      <c r="HC411" s="30"/>
      <c r="HD411" s="30"/>
      <c r="HE411" s="30"/>
      <c r="HF411" s="30"/>
      <c r="HG411" s="30"/>
      <c r="HH411" s="30"/>
      <c r="HI411" s="30"/>
      <c r="HJ411" s="30"/>
      <c r="HK411" s="30"/>
      <c r="HL411" s="30"/>
      <c r="HM411" s="30"/>
      <c r="HN411" s="30"/>
      <c r="HO411" s="30"/>
      <c r="HP411" s="30"/>
      <c r="HQ411" s="30"/>
      <c r="HR411" s="30"/>
      <c r="HS411" s="30"/>
      <c r="HT411" s="30"/>
      <c r="HU411" s="30"/>
      <c r="HV411" s="30"/>
      <c r="HW411" s="30"/>
      <c r="HX411" s="30"/>
      <c r="HY411" s="30"/>
      <c r="HZ411" s="30"/>
      <c r="IA411" s="30"/>
      <c r="IB411" s="30"/>
      <c r="IC411" s="30"/>
      <c r="ID411" s="30"/>
      <c r="IE411" s="30"/>
      <c r="IF411" s="30"/>
      <c r="IG411" s="30"/>
    </row>
    <row r="412" spans="1:241" s="36" customFormat="1" ht="25.5" x14ac:dyDescent="0.25">
      <c r="A412" s="32"/>
      <c r="B412" s="32" t="s">
        <v>681</v>
      </c>
      <c r="C412" s="32" t="s">
        <v>682</v>
      </c>
      <c r="D412" s="46" t="s">
        <v>683</v>
      </c>
      <c r="E412" s="34">
        <v>46228106985</v>
      </c>
      <c r="F412" s="35">
        <v>78915802769</v>
      </c>
      <c r="G412" s="35">
        <v>168933006423</v>
      </c>
      <c r="H412" s="35">
        <v>60925710000</v>
      </c>
      <c r="I412" s="35">
        <v>61268696000</v>
      </c>
      <c r="J412" s="35">
        <v>49014956800</v>
      </c>
      <c r="K412" s="35">
        <v>60925710000</v>
      </c>
      <c r="L412" s="35">
        <v>60925710000</v>
      </c>
      <c r="M412" s="74" t="s">
        <v>684</v>
      </c>
      <c r="N412" s="34">
        <v>60925710000</v>
      </c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  <c r="CC412" s="30"/>
      <c r="CD412" s="30"/>
      <c r="CE412" s="30"/>
      <c r="CF412" s="30"/>
      <c r="CG412" s="30"/>
      <c r="CH412" s="30"/>
      <c r="CI412" s="30"/>
      <c r="CJ412" s="30"/>
      <c r="CK412" s="30"/>
      <c r="CL412" s="30"/>
      <c r="CM412" s="30"/>
      <c r="CN412" s="30"/>
      <c r="CO412" s="30"/>
      <c r="CP412" s="30"/>
      <c r="CQ412" s="30"/>
      <c r="CR412" s="30"/>
      <c r="CS412" s="30"/>
      <c r="CT412" s="30"/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  <c r="DF412" s="30"/>
      <c r="DG412" s="30"/>
      <c r="DH412" s="30"/>
      <c r="DI412" s="30"/>
      <c r="DJ412" s="30"/>
      <c r="DK412" s="30"/>
      <c r="DL412" s="30"/>
      <c r="DM412" s="30"/>
      <c r="DN412" s="30"/>
      <c r="DO412" s="30"/>
      <c r="DP412" s="30"/>
      <c r="DQ412" s="30"/>
      <c r="DR412" s="30"/>
      <c r="DS412" s="30"/>
      <c r="DT412" s="30"/>
      <c r="DU412" s="30"/>
      <c r="DV412" s="30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  <c r="EL412" s="30"/>
      <c r="EM412" s="30"/>
      <c r="EN412" s="30"/>
      <c r="EO412" s="30"/>
      <c r="EP412" s="30"/>
      <c r="EQ412" s="30"/>
      <c r="ER412" s="30"/>
      <c r="ES412" s="30"/>
      <c r="ET412" s="30"/>
      <c r="EU412" s="30"/>
      <c r="EV412" s="30"/>
      <c r="EW412" s="30"/>
      <c r="EX412" s="30"/>
      <c r="EY412" s="30"/>
      <c r="EZ412" s="30"/>
      <c r="FA412" s="30"/>
      <c r="FB412" s="30"/>
      <c r="FC412" s="30"/>
      <c r="FD412" s="30"/>
      <c r="FE412" s="30"/>
      <c r="FF412" s="30"/>
      <c r="FG412" s="30"/>
      <c r="FH412" s="30"/>
      <c r="FI412" s="30"/>
      <c r="FJ412" s="30"/>
      <c r="FK412" s="30"/>
      <c r="FL412" s="30"/>
      <c r="FM412" s="30"/>
      <c r="FN412" s="30"/>
      <c r="FO412" s="30"/>
      <c r="FP412" s="30"/>
      <c r="FQ412" s="30"/>
      <c r="FR412" s="30"/>
      <c r="FS412" s="30"/>
      <c r="FT412" s="30"/>
      <c r="FU412" s="30"/>
      <c r="FV412" s="30"/>
      <c r="FW412" s="30"/>
      <c r="FX412" s="30"/>
      <c r="FY412" s="30"/>
      <c r="FZ412" s="30"/>
      <c r="GA412" s="30"/>
      <c r="GB412" s="30"/>
      <c r="GC412" s="30"/>
      <c r="GD412" s="30"/>
      <c r="GE412" s="30"/>
      <c r="GF412" s="30"/>
      <c r="GG412" s="30"/>
      <c r="GH412" s="30"/>
      <c r="GI412" s="30"/>
      <c r="GJ412" s="30"/>
      <c r="GK412" s="30"/>
      <c r="GL412" s="30"/>
      <c r="GM412" s="30"/>
      <c r="GN412" s="30"/>
      <c r="GO412" s="30"/>
      <c r="GP412" s="30"/>
      <c r="GQ412" s="30"/>
      <c r="GR412" s="30"/>
      <c r="GS412" s="30"/>
      <c r="GT412" s="30"/>
      <c r="GU412" s="30"/>
      <c r="GV412" s="30"/>
      <c r="GW412" s="30"/>
      <c r="GX412" s="30"/>
      <c r="GY412" s="30"/>
      <c r="GZ412" s="30"/>
      <c r="HA412" s="30"/>
      <c r="HB412" s="30"/>
      <c r="HC412" s="30"/>
      <c r="HD412" s="30"/>
      <c r="HE412" s="30"/>
      <c r="HF412" s="30"/>
      <c r="HG412" s="30"/>
      <c r="HH412" s="30"/>
      <c r="HI412" s="30"/>
      <c r="HJ412" s="30"/>
      <c r="HK412" s="30"/>
      <c r="HL412" s="30"/>
      <c r="HM412" s="30"/>
      <c r="HN412" s="30"/>
      <c r="HO412" s="30"/>
      <c r="HP412" s="30"/>
      <c r="HQ412" s="30"/>
      <c r="HR412" s="30"/>
      <c r="HS412" s="30"/>
      <c r="HT412" s="30"/>
      <c r="HU412" s="30"/>
      <c r="HV412" s="30"/>
      <c r="HW412" s="30"/>
      <c r="HX412" s="30"/>
      <c r="HY412" s="30"/>
      <c r="HZ412" s="30"/>
      <c r="IA412" s="30"/>
      <c r="IB412" s="30"/>
      <c r="IC412" s="30"/>
      <c r="ID412" s="30"/>
      <c r="IE412" s="30"/>
      <c r="IF412" s="30"/>
      <c r="IG412" s="30"/>
    </row>
    <row r="413" spans="1:241" s="36" customFormat="1" ht="25.5" x14ac:dyDescent="0.25">
      <c r="A413" s="32"/>
      <c r="B413" s="32" t="s">
        <v>685</v>
      </c>
      <c r="C413" s="32" t="s">
        <v>682</v>
      </c>
      <c r="D413" s="46" t="s">
        <v>683</v>
      </c>
      <c r="E413" s="34">
        <v>11942925828</v>
      </c>
      <c r="F413" s="35">
        <v>13760940856</v>
      </c>
      <c r="G413" s="35">
        <v>12436136821</v>
      </c>
      <c r="H413" s="35">
        <v>29930550000</v>
      </c>
      <c r="I413" s="35">
        <v>29930550000</v>
      </c>
      <c r="J413" s="35">
        <v>23046523500</v>
      </c>
      <c r="K413" s="35">
        <v>29930550000</v>
      </c>
      <c r="L413" s="35">
        <v>29930550000</v>
      </c>
      <c r="M413" s="74" t="s">
        <v>684</v>
      </c>
      <c r="N413" s="34">
        <v>29930550000</v>
      </c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0"/>
      <c r="CR413" s="30"/>
      <c r="CS413" s="30"/>
      <c r="CT413" s="30"/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  <c r="DF413" s="30"/>
      <c r="DG413" s="30"/>
      <c r="DH413" s="30"/>
      <c r="DI413" s="30"/>
      <c r="DJ413" s="30"/>
      <c r="DK413" s="30"/>
      <c r="DL413" s="30"/>
      <c r="DM413" s="30"/>
      <c r="DN413" s="30"/>
      <c r="DO413" s="30"/>
      <c r="DP413" s="30"/>
      <c r="DQ413" s="30"/>
      <c r="DR413" s="30"/>
      <c r="DS413" s="30"/>
      <c r="DT413" s="30"/>
      <c r="DU413" s="30"/>
      <c r="DV413" s="30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  <c r="EL413" s="30"/>
      <c r="EM413" s="30"/>
      <c r="EN413" s="30"/>
      <c r="EO413" s="30"/>
      <c r="EP413" s="30"/>
      <c r="EQ413" s="30"/>
      <c r="ER413" s="30"/>
      <c r="ES413" s="30"/>
      <c r="ET413" s="30"/>
      <c r="EU413" s="30"/>
      <c r="EV413" s="30"/>
      <c r="EW413" s="30"/>
      <c r="EX413" s="30"/>
      <c r="EY413" s="30"/>
      <c r="EZ413" s="30"/>
      <c r="FA413" s="30"/>
      <c r="FB413" s="30"/>
      <c r="FC413" s="30"/>
      <c r="FD413" s="30"/>
      <c r="FE413" s="30"/>
      <c r="FF413" s="30"/>
      <c r="FG413" s="30"/>
      <c r="FH413" s="30"/>
      <c r="FI413" s="30"/>
      <c r="FJ413" s="30"/>
      <c r="FK413" s="30"/>
      <c r="FL413" s="30"/>
      <c r="FM413" s="30"/>
      <c r="FN413" s="30"/>
      <c r="FO413" s="30"/>
      <c r="FP413" s="30"/>
      <c r="FQ413" s="30"/>
      <c r="FR413" s="30"/>
      <c r="FS413" s="30"/>
      <c r="FT413" s="30"/>
      <c r="FU413" s="30"/>
      <c r="FV413" s="30"/>
      <c r="FW413" s="30"/>
      <c r="FX413" s="30"/>
      <c r="FY413" s="30"/>
      <c r="FZ413" s="30"/>
      <c r="GA413" s="30"/>
      <c r="GB413" s="30"/>
      <c r="GC413" s="30"/>
      <c r="GD413" s="30"/>
      <c r="GE413" s="30"/>
      <c r="GF413" s="30"/>
      <c r="GG413" s="30"/>
      <c r="GH413" s="30"/>
      <c r="GI413" s="30"/>
      <c r="GJ413" s="30"/>
      <c r="GK413" s="30"/>
      <c r="GL413" s="30"/>
      <c r="GM413" s="30"/>
      <c r="GN413" s="30"/>
      <c r="GO413" s="30"/>
      <c r="GP413" s="30"/>
      <c r="GQ413" s="30"/>
      <c r="GR413" s="30"/>
      <c r="GS413" s="30"/>
      <c r="GT413" s="30"/>
      <c r="GU413" s="30"/>
      <c r="GV413" s="30"/>
      <c r="GW413" s="30"/>
      <c r="GX413" s="30"/>
      <c r="GY413" s="30"/>
      <c r="GZ413" s="30"/>
      <c r="HA413" s="30"/>
      <c r="HB413" s="30"/>
      <c r="HC413" s="30"/>
      <c r="HD413" s="30"/>
      <c r="HE413" s="30"/>
      <c r="HF413" s="30"/>
      <c r="HG413" s="30"/>
      <c r="HH413" s="30"/>
      <c r="HI413" s="30"/>
      <c r="HJ413" s="30"/>
      <c r="HK413" s="30"/>
      <c r="HL413" s="30"/>
      <c r="HM413" s="30"/>
      <c r="HN413" s="30"/>
      <c r="HO413" s="30"/>
      <c r="HP413" s="30"/>
      <c r="HQ413" s="30"/>
      <c r="HR413" s="30"/>
      <c r="HS413" s="30"/>
      <c r="HT413" s="30"/>
      <c r="HU413" s="30"/>
      <c r="HV413" s="30"/>
      <c r="HW413" s="30"/>
      <c r="HX413" s="30"/>
      <c r="HY413" s="30"/>
      <c r="HZ413" s="30"/>
      <c r="IA413" s="30"/>
      <c r="IB413" s="30"/>
      <c r="IC413" s="30"/>
      <c r="ID413" s="30"/>
      <c r="IE413" s="30"/>
      <c r="IF413" s="30"/>
      <c r="IG413" s="30"/>
    </row>
    <row r="414" spans="1:241" s="36" customFormat="1" ht="38.25" x14ac:dyDescent="0.25">
      <c r="A414" s="32"/>
      <c r="B414" s="32" t="s">
        <v>686</v>
      </c>
      <c r="C414" s="32" t="s">
        <v>682</v>
      </c>
      <c r="D414" s="46" t="s">
        <v>683</v>
      </c>
      <c r="E414" s="34">
        <v>991158944</v>
      </c>
      <c r="F414" s="35">
        <v>1097972703</v>
      </c>
      <c r="G414" s="35">
        <v>1050653821</v>
      </c>
      <c r="H414" s="35">
        <v>1588731000</v>
      </c>
      <c r="I414" s="35">
        <v>1625831000</v>
      </c>
      <c r="J414" s="35">
        <v>1300664800</v>
      </c>
      <c r="K414" s="35">
        <v>1588731000</v>
      </c>
      <c r="L414" s="35">
        <v>1588731000</v>
      </c>
      <c r="M414" s="74" t="s">
        <v>684</v>
      </c>
      <c r="N414" s="34">
        <v>1588731000</v>
      </c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  <c r="CC414" s="30"/>
      <c r="CD414" s="30"/>
      <c r="CE414" s="30"/>
      <c r="CF414" s="30"/>
      <c r="CG414" s="30"/>
      <c r="CH414" s="30"/>
      <c r="CI414" s="30"/>
      <c r="CJ414" s="30"/>
      <c r="CK414" s="30"/>
      <c r="CL414" s="30"/>
      <c r="CM414" s="30"/>
      <c r="CN414" s="30"/>
      <c r="CO414" s="30"/>
      <c r="CP414" s="30"/>
      <c r="CQ414" s="30"/>
      <c r="CR414" s="30"/>
      <c r="CS414" s="30"/>
      <c r="CT414" s="30"/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  <c r="DF414" s="30"/>
      <c r="DG414" s="30"/>
      <c r="DH414" s="30"/>
      <c r="DI414" s="30"/>
      <c r="DJ414" s="30"/>
      <c r="DK414" s="30"/>
      <c r="DL414" s="30"/>
      <c r="DM414" s="30"/>
      <c r="DN414" s="30"/>
      <c r="DO414" s="30"/>
      <c r="DP414" s="30"/>
      <c r="DQ414" s="30"/>
      <c r="DR414" s="30"/>
      <c r="DS414" s="30"/>
      <c r="DT414" s="30"/>
      <c r="DU414" s="30"/>
      <c r="DV414" s="30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  <c r="EL414" s="30"/>
      <c r="EM414" s="30"/>
      <c r="EN414" s="30"/>
      <c r="EO414" s="30"/>
      <c r="EP414" s="30"/>
      <c r="EQ414" s="30"/>
      <c r="ER414" s="30"/>
      <c r="ES414" s="30"/>
      <c r="ET414" s="30"/>
      <c r="EU414" s="30"/>
      <c r="EV414" s="30"/>
      <c r="EW414" s="30"/>
      <c r="EX414" s="30"/>
      <c r="EY414" s="30"/>
      <c r="EZ414" s="30"/>
      <c r="FA414" s="30"/>
      <c r="FB414" s="30"/>
      <c r="FC414" s="30"/>
      <c r="FD414" s="30"/>
      <c r="FE414" s="30"/>
      <c r="FF414" s="30"/>
      <c r="FG414" s="30"/>
      <c r="FH414" s="30"/>
      <c r="FI414" s="30"/>
      <c r="FJ414" s="30"/>
      <c r="FK414" s="30"/>
      <c r="FL414" s="30"/>
      <c r="FM414" s="30"/>
      <c r="FN414" s="30"/>
      <c r="FO414" s="30"/>
      <c r="FP414" s="30"/>
      <c r="FQ414" s="30"/>
      <c r="FR414" s="30"/>
      <c r="FS414" s="30"/>
      <c r="FT414" s="30"/>
      <c r="FU414" s="30"/>
      <c r="FV414" s="30"/>
      <c r="FW414" s="30"/>
      <c r="FX414" s="30"/>
      <c r="FY414" s="30"/>
      <c r="FZ414" s="30"/>
      <c r="GA414" s="30"/>
      <c r="GB414" s="30"/>
      <c r="GC414" s="30"/>
      <c r="GD414" s="30"/>
      <c r="GE414" s="30"/>
      <c r="GF414" s="30"/>
      <c r="GG414" s="30"/>
      <c r="GH414" s="30"/>
      <c r="GI414" s="30"/>
      <c r="GJ414" s="30"/>
      <c r="GK414" s="30"/>
      <c r="GL414" s="30"/>
      <c r="GM414" s="30"/>
      <c r="GN414" s="30"/>
      <c r="GO414" s="30"/>
      <c r="GP414" s="30"/>
      <c r="GQ414" s="30"/>
      <c r="GR414" s="30"/>
      <c r="GS414" s="30"/>
      <c r="GT414" s="30"/>
      <c r="GU414" s="30"/>
      <c r="GV414" s="30"/>
      <c r="GW414" s="30"/>
      <c r="GX414" s="30"/>
      <c r="GY414" s="30"/>
      <c r="GZ414" s="30"/>
      <c r="HA414" s="30"/>
      <c r="HB414" s="30"/>
      <c r="HC414" s="30"/>
      <c r="HD414" s="30"/>
      <c r="HE414" s="30"/>
      <c r="HF414" s="30"/>
      <c r="HG414" s="30"/>
      <c r="HH414" s="30"/>
      <c r="HI414" s="30"/>
      <c r="HJ414" s="30"/>
      <c r="HK414" s="30"/>
      <c r="HL414" s="30"/>
      <c r="HM414" s="30"/>
      <c r="HN414" s="30"/>
      <c r="HO414" s="30"/>
      <c r="HP414" s="30"/>
      <c r="HQ414" s="30"/>
      <c r="HR414" s="30"/>
      <c r="HS414" s="30"/>
      <c r="HT414" s="30"/>
      <c r="HU414" s="30"/>
      <c r="HV414" s="30"/>
      <c r="HW414" s="30"/>
      <c r="HX414" s="30"/>
      <c r="HY414" s="30"/>
      <c r="HZ414" s="30"/>
      <c r="IA414" s="30"/>
      <c r="IB414" s="30"/>
      <c r="IC414" s="30"/>
      <c r="ID414" s="30"/>
      <c r="IE414" s="30"/>
      <c r="IF414" s="30"/>
      <c r="IG414" s="30"/>
    </row>
    <row r="415" spans="1:241" s="36" customFormat="1" ht="38.25" x14ac:dyDescent="0.25">
      <c r="A415" s="32"/>
      <c r="B415" s="32" t="s">
        <v>687</v>
      </c>
      <c r="C415" s="32" t="s">
        <v>682</v>
      </c>
      <c r="D415" s="46" t="s">
        <v>683</v>
      </c>
      <c r="E415" s="34">
        <v>1290177787</v>
      </c>
      <c r="F415" s="35">
        <v>1188168900</v>
      </c>
      <c r="G415" s="35">
        <v>935031050</v>
      </c>
      <c r="H415" s="35">
        <v>1297682000</v>
      </c>
      <c r="I415" s="35">
        <v>1305962000</v>
      </c>
      <c r="J415" s="35">
        <v>1044769600</v>
      </c>
      <c r="K415" s="35">
        <v>1297682000</v>
      </c>
      <c r="L415" s="35">
        <v>1297682000</v>
      </c>
      <c r="M415" s="74" t="s">
        <v>684</v>
      </c>
      <c r="N415" s="34">
        <v>1297682000</v>
      </c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  <c r="CC415" s="30"/>
      <c r="CD415" s="30"/>
      <c r="CE415" s="30"/>
      <c r="CF415" s="30"/>
      <c r="CG415" s="30"/>
      <c r="CH415" s="30"/>
      <c r="CI415" s="30"/>
      <c r="CJ415" s="30"/>
      <c r="CK415" s="30"/>
      <c r="CL415" s="30"/>
      <c r="CM415" s="30"/>
      <c r="CN415" s="30"/>
      <c r="CO415" s="30"/>
      <c r="CP415" s="30"/>
      <c r="CQ415" s="30"/>
      <c r="CR415" s="30"/>
      <c r="CS415" s="30"/>
      <c r="CT415" s="30"/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  <c r="DF415" s="30"/>
      <c r="DG415" s="30"/>
      <c r="DH415" s="30"/>
      <c r="DI415" s="30"/>
      <c r="DJ415" s="30"/>
      <c r="DK415" s="30"/>
      <c r="DL415" s="30"/>
      <c r="DM415" s="30"/>
      <c r="DN415" s="30"/>
      <c r="DO415" s="30"/>
      <c r="DP415" s="30"/>
      <c r="DQ415" s="30"/>
      <c r="DR415" s="30"/>
      <c r="DS415" s="30"/>
      <c r="DT415" s="30"/>
      <c r="DU415" s="30"/>
      <c r="DV415" s="30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  <c r="EL415" s="30"/>
      <c r="EM415" s="30"/>
      <c r="EN415" s="30"/>
      <c r="EO415" s="30"/>
      <c r="EP415" s="30"/>
      <c r="EQ415" s="30"/>
      <c r="ER415" s="30"/>
      <c r="ES415" s="30"/>
      <c r="ET415" s="30"/>
      <c r="EU415" s="30"/>
      <c r="EV415" s="30"/>
      <c r="EW415" s="30"/>
      <c r="EX415" s="30"/>
      <c r="EY415" s="30"/>
      <c r="EZ415" s="30"/>
      <c r="FA415" s="30"/>
      <c r="FB415" s="30"/>
      <c r="FC415" s="30"/>
      <c r="FD415" s="30"/>
      <c r="FE415" s="30"/>
      <c r="FF415" s="30"/>
      <c r="FG415" s="30"/>
      <c r="FH415" s="30"/>
      <c r="FI415" s="30"/>
      <c r="FJ415" s="30"/>
      <c r="FK415" s="30"/>
      <c r="FL415" s="30"/>
      <c r="FM415" s="30"/>
      <c r="FN415" s="30"/>
      <c r="FO415" s="30"/>
      <c r="FP415" s="30"/>
      <c r="FQ415" s="30"/>
      <c r="FR415" s="30"/>
      <c r="FS415" s="30"/>
      <c r="FT415" s="30"/>
      <c r="FU415" s="30"/>
      <c r="FV415" s="30"/>
      <c r="FW415" s="30"/>
      <c r="FX415" s="30"/>
      <c r="FY415" s="30"/>
      <c r="FZ415" s="30"/>
      <c r="GA415" s="30"/>
      <c r="GB415" s="30"/>
      <c r="GC415" s="30"/>
      <c r="GD415" s="30"/>
      <c r="GE415" s="30"/>
      <c r="GF415" s="30"/>
      <c r="GG415" s="30"/>
      <c r="GH415" s="30"/>
      <c r="GI415" s="30"/>
      <c r="GJ415" s="30"/>
      <c r="GK415" s="30"/>
      <c r="GL415" s="30"/>
      <c r="GM415" s="30"/>
      <c r="GN415" s="30"/>
      <c r="GO415" s="30"/>
      <c r="GP415" s="30"/>
      <c r="GQ415" s="30"/>
      <c r="GR415" s="30"/>
      <c r="GS415" s="30"/>
      <c r="GT415" s="30"/>
      <c r="GU415" s="30"/>
      <c r="GV415" s="30"/>
      <c r="GW415" s="30"/>
      <c r="GX415" s="30"/>
      <c r="GY415" s="30"/>
      <c r="GZ415" s="30"/>
      <c r="HA415" s="30"/>
      <c r="HB415" s="30"/>
      <c r="HC415" s="30"/>
      <c r="HD415" s="30"/>
      <c r="HE415" s="30"/>
      <c r="HF415" s="30"/>
      <c r="HG415" s="30"/>
      <c r="HH415" s="30"/>
      <c r="HI415" s="30"/>
      <c r="HJ415" s="30"/>
      <c r="HK415" s="30"/>
      <c r="HL415" s="30"/>
      <c r="HM415" s="30"/>
      <c r="HN415" s="30"/>
      <c r="HO415" s="30"/>
      <c r="HP415" s="30"/>
      <c r="HQ415" s="30"/>
      <c r="HR415" s="30"/>
      <c r="HS415" s="30"/>
      <c r="HT415" s="30"/>
      <c r="HU415" s="30"/>
      <c r="HV415" s="30"/>
      <c r="HW415" s="30"/>
      <c r="HX415" s="30"/>
      <c r="HY415" s="30"/>
      <c r="HZ415" s="30"/>
      <c r="IA415" s="30"/>
      <c r="IB415" s="30"/>
      <c r="IC415" s="30"/>
      <c r="ID415" s="30"/>
      <c r="IE415" s="30"/>
      <c r="IF415" s="30"/>
      <c r="IG415" s="30"/>
    </row>
    <row r="416" spans="1:241" s="36" customFormat="1" ht="38.25" x14ac:dyDescent="0.25">
      <c r="A416" s="32"/>
      <c r="B416" s="32" t="s">
        <v>688</v>
      </c>
      <c r="C416" s="32" t="s">
        <v>682</v>
      </c>
      <c r="D416" s="46" t="s">
        <v>683</v>
      </c>
      <c r="E416" s="34">
        <v>30838000</v>
      </c>
      <c r="F416" s="35">
        <v>20658000</v>
      </c>
      <c r="G416" s="35">
        <v>24279133</v>
      </c>
      <c r="H416" s="35">
        <v>36397000</v>
      </c>
      <c r="I416" s="35">
        <v>36531000</v>
      </c>
      <c r="J416" s="35">
        <v>29224800</v>
      </c>
      <c r="K416" s="35">
        <v>36397000</v>
      </c>
      <c r="L416" s="35">
        <v>36397000</v>
      </c>
      <c r="M416" s="74" t="s">
        <v>684</v>
      </c>
      <c r="N416" s="34">
        <v>36397000</v>
      </c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  <c r="CC416" s="30"/>
      <c r="CD416" s="30"/>
      <c r="CE416" s="30"/>
      <c r="CF416" s="30"/>
      <c r="CG416" s="30"/>
      <c r="CH416" s="30"/>
      <c r="CI416" s="30"/>
      <c r="CJ416" s="30"/>
      <c r="CK416" s="30"/>
      <c r="CL416" s="30"/>
      <c r="CM416" s="30"/>
      <c r="CN416" s="30"/>
      <c r="CO416" s="30"/>
      <c r="CP416" s="30"/>
      <c r="CQ416" s="30"/>
      <c r="CR416" s="30"/>
      <c r="CS416" s="30"/>
      <c r="CT416" s="30"/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  <c r="DF416" s="30"/>
      <c r="DG416" s="30"/>
      <c r="DH416" s="30"/>
      <c r="DI416" s="30"/>
      <c r="DJ416" s="30"/>
      <c r="DK416" s="30"/>
      <c r="DL416" s="30"/>
      <c r="DM416" s="30"/>
      <c r="DN416" s="30"/>
      <c r="DO416" s="30"/>
      <c r="DP416" s="30"/>
      <c r="DQ416" s="30"/>
      <c r="DR416" s="30"/>
      <c r="DS416" s="30"/>
      <c r="DT416" s="30"/>
      <c r="DU416" s="30"/>
      <c r="DV416" s="30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  <c r="EL416" s="30"/>
      <c r="EM416" s="30"/>
      <c r="EN416" s="30"/>
      <c r="EO416" s="30"/>
      <c r="EP416" s="30"/>
      <c r="EQ416" s="30"/>
      <c r="ER416" s="30"/>
      <c r="ES416" s="30"/>
      <c r="ET416" s="30"/>
      <c r="EU416" s="30"/>
      <c r="EV416" s="30"/>
      <c r="EW416" s="30"/>
      <c r="EX416" s="30"/>
      <c r="EY416" s="30"/>
      <c r="EZ416" s="30"/>
      <c r="FA416" s="30"/>
      <c r="FB416" s="30"/>
      <c r="FC416" s="30"/>
      <c r="FD416" s="30"/>
      <c r="FE416" s="30"/>
      <c r="FF416" s="30"/>
      <c r="FG416" s="30"/>
      <c r="FH416" s="30"/>
      <c r="FI416" s="30"/>
      <c r="FJ416" s="30"/>
      <c r="FK416" s="30"/>
      <c r="FL416" s="30"/>
      <c r="FM416" s="30"/>
      <c r="FN416" s="30"/>
      <c r="FO416" s="30"/>
      <c r="FP416" s="30"/>
      <c r="FQ416" s="30"/>
      <c r="FR416" s="30"/>
      <c r="FS416" s="30"/>
      <c r="FT416" s="30"/>
      <c r="FU416" s="30"/>
      <c r="FV416" s="30"/>
      <c r="FW416" s="30"/>
      <c r="FX416" s="30"/>
      <c r="FY416" s="30"/>
      <c r="FZ416" s="30"/>
      <c r="GA416" s="30"/>
      <c r="GB416" s="30"/>
      <c r="GC416" s="30"/>
      <c r="GD416" s="30"/>
      <c r="GE416" s="30"/>
      <c r="GF416" s="30"/>
      <c r="GG416" s="30"/>
      <c r="GH416" s="30"/>
      <c r="GI416" s="30"/>
      <c r="GJ416" s="30"/>
      <c r="GK416" s="30"/>
      <c r="GL416" s="30"/>
      <c r="GM416" s="30"/>
      <c r="GN416" s="30"/>
      <c r="GO416" s="30"/>
      <c r="GP416" s="30"/>
      <c r="GQ416" s="30"/>
      <c r="GR416" s="30"/>
      <c r="GS416" s="30"/>
      <c r="GT416" s="30"/>
      <c r="GU416" s="30"/>
      <c r="GV416" s="30"/>
      <c r="GW416" s="30"/>
      <c r="GX416" s="30"/>
      <c r="GY416" s="30"/>
      <c r="GZ416" s="30"/>
      <c r="HA416" s="30"/>
      <c r="HB416" s="30"/>
      <c r="HC416" s="30"/>
      <c r="HD416" s="30"/>
      <c r="HE416" s="30"/>
      <c r="HF416" s="30"/>
      <c r="HG416" s="30"/>
      <c r="HH416" s="30"/>
      <c r="HI416" s="30"/>
      <c r="HJ416" s="30"/>
      <c r="HK416" s="30"/>
      <c r="HL416" s="30"/>
      <c r="HM416" s="30"/>
      <c r="HN416" s="30"/>
      <c r="HO416" s="30"/>
      <c r="HP416" s="30"/>
      <c r="HQ416" s="30"/>
      <c r="HR416" s="30"/>
      <c r="HS416" s="30"/>
      <c r="HT416" s="30"/>
      <c r="HU416" s="30"/>
      <c r="HV416" s="30"/>
      <c r="HW416" s="30"/>
      <c r="HX416" s="30"/>
      <c r="HY416" s="30"/>
      <c r="HZ416" s="30"/>
      <c r="IA416" s="30"/>
      <c r="IB416" s="30"/>
      <c r="IC416" s="30"/>
      <c r="ID416" s="30"/>
      <c r="IE416" s="30"/>
      <c r="IF416" s="30"/>
      <c r="IG416" s="30"/>
    </row>
    <row r="417" spans="1:241" s="36" customFormat="1" ht="25.5" x14ac:dyDescent="0.25">
      <c r="A417" s="32"/>
      <c r="B417" s="32" t="s">
        <v>689</v>
      </c>
      <c r="C417" s="32" t="s">
        <v>682</v>
      </c>
      <c r="D417" s="46" t="s">
        <v>683</v>
      </c>
      <c r="E417" s="34">
        <v>582381300</v>
      </c>
      <c r="F417" s="35">
        <v>486468500</v>
      </c>
      <c r="G417" s="35">
        <v>298370100</v>
      </c>
      <c r="H417" s="35">
        <v>735014000</v>
      </c>
      <c r="I417" s="35">
        <v>777099000</v>
      </c>
      <c r="J417" s="35">
        <v>621679200</v>
      </c>
      <c r="K417" s="35">
        <v>735014000</v>
      </c>
      <c r="L417" s="35">
        <v>735014000</v>
      </c>
      <c r="M417" s="74" t="s">
        <v>684</v>
      </c>
      <c r="N417" s="34">
        <v>735014000</v>
      </c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  <c r="CC417" s="30"/>
      <c r="CD417" s="30"/>
      <c r="CE417" s="30"/>
      <c r="CF417" s="30"/>
      <c r="CG417" s="30"/>
      <c r="CH417" s="30"/>
      <c r="CI417" s="30"/>
      <c r="CJ417" s="30"/>
      <c r="CK417" s="30"/>
      <c r="CL417" s="30"/>
      <c r="CM417" s="30"/>
      <c r="CN417" s="30"/>
      <c r="CO417" s="30"/>
      <c r="CP417" s="30"/>
      <c r="CQ417" s="30"/>
      <c r="CR417" s="30"/>
      <c r="CS417" s="30"/>
      <c r="CT417" s="30"/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  <c r="DF417" s="30"/>
      <c r="DG417" s="30"/>
      <c r="DH417" s="30"/>
      <c r="DI417" s="30"/>
      <c r="DJ417" s="30"/>
      <c r="DK417" s="30"/>
      <c r="DL417" s="30"/>
      <c r="DM417" s="30"/>
      <c r="DN417" s="30"/>
      <c r="DO417" s="30"/>
      <c r="DP417" s="30"/>
      <c r="DQ417" s="30"/>
      <c r="DR417" s="30"/>
      <c r="DS417" s="30"/>
      <c r="DT417" s="30"/>
      <c r="DU417" s="30"/>
      <c r="DV417" s="30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  <c r="EL417" s="30"/>
      <c r="EM417" s="30"/>
      <c r="EN417" s="30"/>
      <c r="EO417" s="30"/>
      <c r="EP417" s="30"/>
      <c r="EQ417" s="30"/>
      <c r="ER417" s="30"/>
      <c r="ES417" s="30"/>
      <c r="ET417" s="30"/>
      <c r="EU417" s="30"/>
      <c r="EV417" s="30"/>
      <c r="EW417" s="30"/>
      <c r="EX417" s="30"/>
      <c r="EY417" s="30"/>
      <c r="EZ417" s="30"/>
      <c r="FA417" s="30"/>
      <c r="FB417" s="30"/>
      <c r="FC417" s="30"/>
      <c r="FD417" s="30"/>
      <c r="FE417" s="30"/>
      <c r="FF417" s="30"/>
      <c r="FG417" s="30"/>
      <c r="FH417" s="30"/>
      <c r="FI417" s="30"/>
      <c r="FJ417" s="30"/>
      <c r="FK417" s="30"/>
      <c r="FL417" s="30"/>
      <c r="FM417" s="30"/>
      <c r="FN417" s="30"/>
      <c r="FO417" s="30"/>
      <c r="FP417" s="30"/>
      <c r="FQ417" s="30"/>
      <c r="FR417" s="30"/>
      <c r="FS417" s="30"/>
      <c r="FT417" s="30"/>
      <c r="FU417" s="30"/>
      <c r="FV417" s="30"/>
      <c r="FW417" s="30"/>
      <c r="FX417" s="30"/>
      <c r="FY417" s="30"/>
      <c r="FZ417" s="30"/>
      <c r="GA417" s="30"/>
      <c r="GB417" s="30"/>
      <c r="GC417" s="30"/>
      <c r="GD417" s="30"/>
      <c r="GE417" s="30"/>
      <c r="GF417" s="30"/>
      <c r="GG417" s="30"/>
      <c r="GH417" s="30"/>
      <c r="GI417" s="30"/>
      <c r="GJ417" s="30"/>
      <c r="GK417" s="30"/>
      <c r="GL417" s="30"/>
      <c r="GM417" s="30"/>
      <c r="GN417" s="30"/>
      <c r="GO417" s="30"/>
      <c r="GP417" s="30"/>
      <c r="GQ417" s="30"/>
      <c r="GR417" s="30"/>
      <c r="GS417" s="30"/>
      <c r="GT417" s="30"/>
      <c r="GU417" s="30"/>
      <c r="GV417" s="30"/>
      <c r="GW417" s="30"/>
      <c r="GX417" s="30"/>
      <c r="GY417" s="30"/>
      <c r="GZ417" s="30"/>
      <c r="HA417" s="30"/>
      <c r="HB417" s="30"/>
      <c r="HC417" s="30"/>
      <c r="HD417" s="30"/>
      <c r="HE417" s="30"/>
      <c r="HF417" s="30"/>
      <c r="HG417" s="30"/>
      <c r="HH417" s="30"/>
      <c r="HI417" s="30"/>
      <c r="HJ417" s="30"/>
      <c r="HK417" s="30"/>
      <c r="HL417" s="30"/>
      <c r="HM417" s="30"/>
      <c r="HN417" s="30"/>
      <c r="HO417" s="30"/>
      <c r="HP417" s="30"/>
      <c r="HQ417" s="30"/>
      <c r="HR417" s="30"/>
      <c r="HS417" s="30"/>
      <c r="HT417" s="30"/>
      <c r="HU417" s="30"/>
      <c r="HV417" s="30"/>
      <c r="HW417" s="30"/>
      <c r="HX417" s="30"/>
      <c r="HY417" s="30"/>
      <c r="HZ417" s="30"/>
      <c r="IA417" s="30"/>
      <c r="IB417" s="30"/>
      <c r="IC417" s="30"/>
      <c r="ID417" s="30"/>
      <c r="IE417" s="30"/>
      <c r="IF417" s="30"/>
      <c r="IG417" s="30"/>
    </row>
    <row r="418" spans="1:241" s="36" customFormat="1" ht="38.25" x14ac:dyDescent="0.25">
      <c r="A418" s="32"/>
      <c r="B418" s="32" t="s">
        <v>690</v>
      </c>
      <c r="C418" s="32" t="s">
        <v>682</v>
      </c>
      <c r="D418" s="46" t="s">
        <v>683</v>
      </c>
      <c r="E418" s="34">
        <v>619856924</v>
      </c>
      <c r="F418" s="35">
        <v>746870340</v>
      </c>
      <c r="G418" s="35">
        <v>297110888</v>
      </c>
      <c r="H418" s="35">
        <v>663652000</v>
      </c>
      <c r="I418" s="35">
        <v>684706000</v>
      </c>
      <c r="J418" s="35">
        <v>547764800</v>
      </c>
      <c r="K418" s="35">
        <v>663652000</v>
      </c>
      <c r="L418" s="35">
        <v>663652000</v>
      </c>
      <c r="M418" s="74" t="s">
        <v>684</v>
      </c>
      <c r="N418" s="34">
        <v>663652000</v>
      </c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  <c r="CC418" s="30"/>
      <c r="CD418" s="30"/>
      <c r="CE418" s="30"/>
      <c r="CF418" s="30"/>
      <c r="CG418" s="30"/>
      <c r="CH418" s="30"/>
      <c r="CI418" s="30"/>
      <c r="CJ418" s="30"/>
      <c r="CK418" s="30"/>
      <c r="CL418" s="30"/>
      <c r="CM418" s="30"/>
      <c r="CN418" s="30"/>
      <c r="CO418" s="30"/>
      <c r="CP418" s="30"/>
      <c r="CQ418" s="30"/>
      <c r="CR418" s="30"/>
      <c r="CS418" s="30"/>
      <c r="CT418" s="30"/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J418" s="30"/>
      <c r="DK418" s="30"/>
      <c r="DL418" s="30"/>
      <c r="DM418" s="30"/>
      <c r="DN418" s="30"/>
      <c r="DO418" s="30"/>
      <c r="DP418" s="30"/>
      <c r="DQ418" s="30"/>
      <c r="DR418" s="30"/>
      <c r="DS418" s="30"/>
      <c r="DT418" s="30"/>
      <c r="DU418" s="30"/>
      <c r="DV418" s="30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  <c r="EL418" s="30"/>
      <c r="EM418" s="30"/>
      <c r="EN418" s="30"/>
      <c r="EO418" s="30"/>
      <c r="EP418" s="30"/>
      <c r="EQ418" s="30"/>
      <c r="ER418" s="30"/>
      <c r="ES418" s="30"/>
      <c r="ET418" s="30"/>
      <c r="EU418" s="30"/>
      <c r="EV418" s="30"/>
      <c r="EW418" s="30"/>
      <c r="EX418" s="30"/>
      <c r="EY418" s="30"/>
      <c r="EZ418" s="30"/>
      <c r="FA418" s="30"/>
      <c r="FB418" s="30"/>
      <c r="FC418" s="30"/>
      <c r="FD418" s="30"/>
      <c r="FE418" s="30"/>
      <c r="FF418" s="30"/>
      <c r="FG418" s="30"/>
      <c r="FH418" s="30"/>
      <c r="FI418" s="30"/>
      <c r="FJ418" s="30"/>
      <c r="FK418" s="30"/>
      <c r="FL418" s="30"/>
      <c r="FM418" s="30"/>
      <c r="FN418" s="30"/>
      <c r="FO418" s="30"/>
      <c r="FP418" s="30"/>
      <c r="FQ418" s="30"/>
      <c r="FR418" s="30"/>
      <c r="FS418" s="30"/>
      <c r="FT418" s="30"/>
      <c r="FU418" s="30"/>
      <c r="FV418" s="30"/>
      <c r="FW418" s="30"/>
      <c r="FX418" s="30"/>
      <c r="FY418" s="30"/>
      <c r="FZ418" s="30"/>
      <c r="GA418" s="30"/>
      <c r="GB418" s="30"/>
      <c r="GC418" s="30"/>
      <c r="GD418" s="30"/>
      <c r="GE418" s="30"/>
      <c r="GF418" s="30"/>
      <c r="GG418" s="30"/>
      <c r="GH418" s="30"/>
      <c r="GI418" s="30"/>
      <c r="GJ418" s="30"/>
      <c r="GK418" s="30"/>
      <c r="GL418" s="30"/>
      <c r="GM418" s="30"/>
      <c r="GN418" s="30"/>
      <c r="GO418" s="30"/>
      <c r="GP418" s="30"/>
      <c r="GQ418" s="30"/>
      <c r="GR418" s="30"/>
      <c r="GS418" s="30"/>
      <c r="GT418" s="30"/>
      <c r="GU418" s="30"/>
      <c r="GV418" s="30"/>
      <c r="GW418" s="30"/>
      <c r="GX418" s="30"/>
      <c r="GY418" s="30"/>
      <c r="GZ418" s="30"/>
      <c r="HA418" s="30"/>
      <c r="HB418" s="30"/>
      <c r="HC418" s="30"/>
      <c r="HD418" s="30"/>
      <c r="HE418" s="30"/>
      <c r="HF418" s="30"/>
      <c r="HG418" s="30"/>
      <c r="HH418" s="30"/>
      <c r="HI418" s="30"/>
      <c r="HJ418" s="30"/>
      <c r="HK418" s="30"/>
      <c r="HL418" s="30"/>
      <c r="HM418" s="30"/>
      <c r="HN418" s="30"/>
      <c r="HO418" s="30"/>
      <c r="HP418" s="30"/>
      <c r="HQ418" s="30"/>
      <c r="HR418" s="30"/>
      <c r="HS418" s="30"/>
      <c r="HT418" s="30"/>
      <c r="HU418" s="30"/>
      <c r="HV418" s="30"/>
      <c r="HW418" s="30"/>
      <c r="HX418" s="30"/>
      <c r="HY418" s="30"/>
      <c r="HZ418" s="30"/>
      <c r="IA418" s="30"/>
      <c r="IB418" s="30"/>
      <c r="IC418" s="30"/>
      <c r="ID418" s="30"/>
      <c r="IE418" s="30"/>
      <c r="IF418" s="30"/>
      <c r="IG418" s="30"/>
    </row>
    <row r="419" spans="1:241" s="36" customFormat="1" ht="25.5" x14ac:dyDescent="0.25">
      <c r="A419" s="32"/>
      <c r="B419" s="32" t="s">
        <v>691</v>
      </c>
      <c r="C419" s="32" t="s">
        <v>682</v>
      </c>
      <c r="D419" s="46" t="s">
        <v>683</v>
      </c>
      <c r="E419" s="34">
        <v>39526039452</v>
      </c>
      <c r="F419" s="35">
        <v>47281473998</v>
      </c>
      <c r="G419" s="35">
        <v>31042757296</v>
      </c>
      <c r="H419" s="35">
        <v>56586455000</v>
      </c>
      <c r="I419" s="35">
        <v>57337455000</v>
      </c>
      <c r="J419" s="35">
        <v>45869964000</v>
      </c>
      <c r="K419" s="35">
        <v>56586455000</v>
      </c>
      <c r="L419" s="35">
        <v>56586455000</v>
      </c>
      <c r="M419" s="74" t="s">
        <v>684</v>
      </c>
      <c r="N419" s="34">
        <v>56586455000</v>
      </c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  <c r="CC419" s="30"/>
      <c r="CD419" s="30"/>
      <c r="CE419" s="30"/>
      <c r="CF419" s="30"/>
      <c r="CG419" s="30"/>
      <c r="CH419" s="30"/>
      <c r="CI419" s="30"/>
      <c r="CJ419" s="30"/>
      <c r="CK419" s="30"/>
      <c r="CL419" s="30"/>
      <c r="CM419" s="30"/>
      <c r="CN419" s="30"/>
      <c r="CO419" s="30"/>
      <c r="CP419" s="30"/>
      <c r="CQ419" s="30"/>
      <c r="CR419" s="30"/>
      <c r="CS419" s="30"/>
      <c r="CT419" s="30"/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  <c r="DF419" s="30"/>
      <c r="DG419" s="30"/>
      <c r="DH419" s="30"/>
      <c r="DI419" s="30"/>
      <c r="DJ419" s="30"/>
      <c r="DK419" s="30"/>
      <c r="DL419" s="30"/>
      <c r="DM419" s="30"/>
      <c r="DN419" s="30"/>
      <c r="DO419" s="30"/>
      <c r="DP419" s="30"/>
      <c r="DQ419" s="30"/>
      <c r="DR419" s="30"/>
      <c r="DS419" s="30"/>
      <c r="DT419" s="30"/>
      <c r="DU419" s="30"/>
      <c r="DV419" s="30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  <c r="EL419" s="30"/>
      <c r="EM419" s="30"/>
      <c r="EN419" s="30"/>
      <c r="EO419" s="30"/>
      <c r="EP419" s="30"/>
      <c r="EQ419" s="30"/>
      <c r="ER419" s="30"/>
      <c r="ES419" s="30"/>
      <c r="ET419" s="30"/>
      <c r="EU419" s="30"/>
      <c r="EV419" s="30"/>
      <c r="EW419" s="30"/>
      <c r="EX419" s="30"/>
      <c r="EY419" s="30"/>
      <c r="EZ419" s="30"/>
      <c r="FA419" s="30"/>
      <c r="FB419" s="30"/>
      <c r="FC419" s="30"/>
      <c r="FD419" s="30"/>
      <c r="FE419" s="30"/>
      <c r="FF419" s="30"/>
      <c r="FG419" s="30"/>
      <c r="FH419" s="30"/>
      <c r="FI419" s="30"/>
      <c r="FJ419" s="30"/>
      <c r="FK419" s="30"/>
      <c r="FL419" s="30"/>
      <c r="FM419" s="30"/>
      <c r="FN419" s="30"/>
      <c r="FO419" s="30"/>
      <c r="FP419" s="30"/>
      <c r="FQ419" s="30"/>
      <c r="FR419" s="30"/>
      <c r="FS419" s="30"/>
      <c r="FT419" s="30"/>
      <c r="FU419" s="30"/>
      <c r="FV419" s="30"/>
      <c r="FW419" s="30"/>
      <c r="FX419" s="30"/>
      <c r="FY419" s="30"/>
      <c r="FZ419" s="30"/>
      <c r="GA419" s="30"/>
      <c r="GB419" s="30"/>
      <c r="GC419" s="30"/>
      <c r="GD419" s="30"/>
      <c r="GE419" s="30"/>
      <c r="GF419" s="30"/>
      <c r="GG419" s="30"/>
      <c r="GH419" s="30"/>
      <c r="GI419" s="30"/>
      <c r="GJ419" s="30"/>
      <c r="GK419" s="30"/>
      <c r="GL419" s="30"/>
      <c r="GM419" s="30"/>
      <c r="GN419" s="30"/>
      <c r="GO419" s="30"/>
      <c r="GP419" s="30"/>
      <c r="GQ419" s="30"/>
      <c r="GR419" s="30"/>
      <c r="GS419" s="30"/>
      <c r="GT419" s="30"/>
      <c r="GU419" s="30"/>
      <c r="GV419" s="30"/>
      <c r="GW419" s="30"/>
      <c r="GX419" s="30"/>
      <c r="GY419" s="30"/>
      <c r="GZ419" s="30"/>
      <c r="HA419" s="30"/>
      <c r="HB419" s="30"/>
      <c r="HC419" s="30"/>
      <c r="HD419" s="30"/>
      <c r="HE419" s="30"/>
      <c r="HF419" s="30"/>
      <c r="HG419" s="30"/>
      <c r="HH419" s="30"/>
      <c r="HI419" s="30"/>
      <c r="HJ419" s="30"/>
      <c r="HK419" s="30"/>
      <c r="HL419" s="30"/>
      <c r="HM419" s="30"/>
      <c r="HN419" s="30"/>
      <c r="HO419" s="30"/>
      <c r="HP419" s="30"/>
      <c r="HQ419" s="30"/>
      <c r="HR419" s="30"/>
      <c r="HS419" s="30"/>
      <c r="HT419" s="30"/>
      <c r="HU419" s="30"/>
      <c r="HV419" s="30"/>
      <c r="HW419" s="30"/>
      <c r="HX419" s="30"/>
      <c r="HY419" s="30"/>
      <c r="HZ419" s="30"/>
      <c r="IA419" s="30"/>
      <c r="IB419" s="30"/>
      <c r="IC419" s="30"/>
      <c r="ID419" s="30"/>
      <c r="IE419" s="30"/>
      <c r="IF419" s="30"/>
      <c r="IG419" s="30"/>
    </row>
    <row r="420" spans="1:241" s="36" customFormat="1" ht="25.5" x14ac:dyDescent="0.25">
      <c r="A420" s="32"/>
      <c r="B420" s="32" t="s">
        <v>692</v>
      </c>
      <c r="C420" s="32" t="s">
        <v>682</v>
      </c>
      <c r="D420" s="46" t="s">
        <v>683</v>
      </c>
      <c r="E420" s="34">
        <v>16624815</v>
      </c>
      <c r="F420" s="35">
        <v>17827000</v>
      </c>
      <c r="G420" s="35">
        <v>10035000</v>
      </c>
      <c r="H420" s="35">
        <v>22800000</v>
      </c>
      <c r="I420" s="35">
        <v>24875000</v>
      </c>
      <c r="J420" s="35">
        <v>19900000</v>
      </c>
      <c r="K420" s="35">
        <v>22800000</v>
      </c>
      <c r="L420" s="35">
        <v>22800000</v>
      </c>
      <c r="M420" s="74" t="s">
        <v>684</v>
      </c>
      <c r="N420" s="34">
        <v>22800000</v>
      </c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  <c r="CC420" s="30"/>
      <c r="CD420" s="30"/>
      <c r="CE420" s="30"/>
      <c r="CF420" s="30"/>
      <c r="CG420" s="30"/>
      <c r="CH420" s="30"/>
      <c r="CI420" s="30"/>
      <c r="CJ420" s="30"/>
      <c r="CK420" s="30"/>
      <c r="CL420" s="30"/>
      <c r="CM420" s="30"/>
      <c r="CN420" s="30"/>
      <c r="CO420" s="30"/>
      <c r="CP420" s="30"/>
      <c r="CQ420" s="30"/>
      <c r="CR420" s="30"/>
      <c r="CS420" s="30"/>
      <c r="CT420" s="30"/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  <c r="DF420" s="30"/>
      <c r="DG420" s="30"/>
      <c r="DH420" s="30"/>
      <c r="DI420" s="30"/>
      <c r="DJ420" s="30"/>
      <c r="DK420" s="30"/>
      <c r="DL420" s="30"/>
      <c r="DM420" s="30"/>
      <c r="DN420" s="30"/>
      <c r="DO420" s="30"/>
      <c r="DP420" s="30"/>
      <c r="DQ420" s="30"/>
      <c r="DR420" s="30"/>
      <c r="DS420" s="30"/>
      <c r="DT420" s="30"/>
      <c r="DU420" s="30"/>
      <c r="DV420" s="30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  <c r="EL420" s="30"/>
      <c r="EM420" s="30"/>
      <c r="EN420" s="30"/>
      <c r="EO420" s="30"/>
      <c r="EP420" s="30"/>
      <c r="EQ420" s="30"/>
      <c r="ER420" s="30"/>
      <c r="ES420" s="30"/>
      <c r="ET420" s="30"/>
      <c r="EU420" s="30"/>
      <c r="EV420" s="30"/>
      <c r="EW420" s="30"/>
      <c r="EX420" s="30"/>
      <c r="EY420" s="30"/>
      <c r="EZ420" s="30"/>
      <c r="FA420" s="30"/>
      <c r="FB420" s="30"/>
      <c r="FC420" s="30"/>
      <c r="FD420" s="30"/>
      <c r="FE420" s="30"/>
      <c r="FF420" s="30"/>
      <c r="FG420" s="30"/>
      <c r="FH420" s="30"/>
      <c r="FI420" s="30"/>
      <c r="FJ420" s="30"/>
      <c r="FK420" s="30"/>
      <c r="FL420" s="30"/>
      <c r="FM420" s="30"/>
      <c r="FN420" s="30"/>
      <c r="FO420" s="30"/>
      <c r="FP420" s="30"/>
      <c r="FQ420" s="30"/>
      <c r="FR420" s="30"/>
      <c r="FS420" s="30"/>
      <c r="FT420" s="30"/>
      <c r="FU420" s="30"/>
      <c r="FV420" s="30"/>
      <c r="FW420" s="30"/>
      <c r="FX420" s="30"/>
      <c r="FY420" s="30"/>
      <c r="FZ420" s="30"/>
      <c r="GA420" s="30"/>
      <c r="GB420" s="30"/>
      <c r="GC420" s="30"/>
      <c r="GD420" s="30"/>
      <c r="GE420" s="30"/>
      <c r="GF420" s="30"/>
      <c r="GG420" s="30"/>
      <c r="GH420" s="30"/>
      <c r="GI420" s="30"/>
      <c r="GJ420" s="30"/>
      <c r="GK420" s="30"/>
      <c r="GL420" s="30"/>
      <c r="GM420" s="30"/>
      <c r="GN420" s="30"/>
      <c r="GO420" s="30"/>
      <c r="GP420" s="30"/>
      <c r="GQ420" s="30"/>
      <c r="GR420" s="30"/>
      <c r="GS420" s="30"/>
      <c r="GT420" s="30"/>
      <c r="GU420" s="30"/>
      <c r="GV420" s="30"/>
      <c r="GW420" s="30"/>
      <c r="GX420" s="30"/>
      <c r="GY420" s="30"/>
      <c r="GZ420" s="30"/>
      <c r="HA420" s="30"/>
      <c r="HB420" s="30"/>
      <c r="HC420" s="30"/>
      <c r="HD420" s="30"/>
      <c r="HE420" s="30"/>
      <c r="HF420" s="30"/>
      <c r="HG420" s="30"/>
      <c r="HH420" s="30"/>
      <c r="HI420" s="30"/>
      <c r="HJ420" s="30"/>
      <c r="HK420" s="30"/>
      <c r="HL420" s="30"/>
      <c r="HM420" s="30"/>
      <c r="HN420" s="30"/>
      <c r="HO420" s="30"/>
      <c r="HP420" s="30"/>
      <c r="HQ420" s="30"/>
      <c r="HR420" s="30"/>
      <c r="HS420" s="30"/>
      <c r="HT420" s="30"/>
      <c r="HU420" s="30"/>
      <c r="HV420" s="30"/>
      <c r="HW420" s="30"/>
      <c r="HX420" s="30"/>
      <c r="HY420" s="30"/>
      <c r="HZ420" s="30"/>
      <c r="IA420" s="30"/>
      <c r="IB420" s="30"/>
      <c r="IC420" s="30"/>
      <c r="ID420" s="30"/>
      <c r="IE420" s="30"/>
      <c r="IF420" s="30"/>
      <c r="IG420" s="30"/>
    </row>
    <row r="421" spans="1:241" s="36" customFormat="1" ht="38.25" x14ac:dyDescent="0.25">
      <c r="A421" s="32"/>
      <c r="B421" s="32" t="s">
        <v>693</v>
      </c>
      <c r="C421" s="32" t="s">
        <v>682</v>
      </c>
      <c r="D421" s="46" t="s">
        <v>683</v>
      </c>
      <c r="E421" s="34">
        <v>987258000</v>
      </c>
      <c r="F421" s="35">
        <v>1564385097</v>
      </c>
      <c r="G421" s="35">
        <v>1082914600</v>
      </c>
      <c r="H421" s="35">
        <v>1950000000</v>
      </c>
      <c r="I421" s="35">
        <v>1950000000</v>
      </c>
      <c r="J421" s="35">
        <v>1560000000</v>
      </c>
      <c r="K421" s="35">
        <v>1950000000</v>
      </c>
      <c r="L421" s="35">
        <v>1950000000</v>
      </c>
      <c r="M421" s="74" t="s">
        <v>684</v>
      </c>
      <c r="N421" s="34">
        <v>1950000000</v>
      </c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  <c r="CC421" s="30"/>
      <c r="CD421" s="30"/>
      <c r="CE421" s="30"/>
      <c r="CF421" s="30"/>
      <c r="CG421" s="30"/>
      <c r="CH421" s="30"/>
      <c r="CI421" s="30"/>
      <c r="CJ421" s="30"/>
      <c r="CK421" s="30"/>
      <c r="CL421" s="30"/>
      <c r="CM421" s="30"/>
      <c r="CN421" s="30"/>
      <c r="CO421" s="30"/>
      <c r="CP421" s="30"/>
      <c r="CQ421" s="30"/>
      <c r="CR421" s="30"/>
      <c r="CS421" s="30"/>
      <c r="CT421" s="30"/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  <c r="DF421" s="30"/>
      <c r="DG421" s="30"/>
      <c r="DH421" s="30"/>
      <c r="DI421" s="30"/>
      <c r="DJ421" s="30"/>
      <c r="DK421" s="30"/>
      <c r="DL421" s="30"/>
      <c r="DM421" s="30"/>
      <c r="DN421" s="30"/>
      <c r="DO421" s="30"/>
      <c r="DP421" s="30"/>
      <c r="DQ421" s="30"/>
      <c r="DR421" s="30"/>
      <c r="DS421" s="30"/>
      <c r="DT421" s="30"/>
      <c r="DU421" s="30"/>
      <c r="DV421" s="30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  <c r="EL421" s="30"/>
      <c r="EM421" s="30"/>
      <c r="EN421" s="30"/>
      <c r="EO421" s="30"/>
      <c r="EP421" s="30"/>
      <c r="EQ421" s="30"/>
      <c r="ER421" s="30"/>
      <c r="ES421" s="30"/>
      <c r="ET421" s="30"/>
      <c r="EU421" s="30"/>
      <c r="EV421" s="30"/>
      <c r="EW421" s="30"/>
      <c r="EX421" s="30"/>
      <c r="EY421" s="30"/>
      <c r="EZ421" s="30"/>
      <c r="FA421" s="30"/>
      <c r="FB421" s="30"/>
      <c r="FC421" s="30"/>
      <c r="FD421" s="30"/>
      <c r="FE421" s="30"/>
      <c r="FF421" s="30"/>
      <c r="FG421" s="30"/>
      <c r="FH421" s="30"/>
      <c r="FI421" s="30"/>
      <c r="FJ421" s="30"/>
      <c r="FK421" s="30"/>
      <c r="FL421" s="30"/>
      <c r="FM421" s="30"/>
      <c r="FN421" s="30"/>
      <c r="FO421" s="30"/>
      <c r="FP421" s="30"/>
      <c r="FQ421" s="30"/>
      <c r="FR421" s="30"/>
      <c r="FS421" s="30"/>
      <c r="FT421" s="30"/>
      <c r="FU421" s="30"/>
      <c r="FV421" s="30"/>
      <c r="FW421" s="30"/>
      <c r="FX421" s="30"/>
      <c r="FY421" s="30"/>
      <c r="FZ421" s="30"/>
      <c r="GA421" s="30"/>
      <c r="GB421" s="30"/>
      <c r="GC421" s="30"/>
      <c r="GD421" s="30"/>
      <c r="GE421" s="30"/>
      <c r="GF421" s="30"/>
      <c r="GG421" s="30"/>
      <c r="GH421" s="30"/>
      <c r="GI421" s="30"/>
      <c r="GJ421" s="30"/>
      <c r="GK421" s="30"/>
      <c r="GL421" s="30"/>
      <c r="GM421" s="30"/>
      <c r="GN421" s="30"/>
      <c r="GO421" s="30"/>
      <c r="GP421" s="30"/>
      <c r="GQ421" s="30"/>
      <c r="GR421" s="30"/>
      <c r="GS421" s="30"/>
      <c r="GT421" s="30"/>
      <c r="GU421" s="30"/>
      <c r="GV421" s="30"/>
      <c r="GW421" s="30"/>
      <c r="GX421" s="30"/>
      <c r="GY421" s="30"/>
      <c r="GZ421" s="30"/>
      <c r="HA421" s="30"/>
      <c r="HB421" s="30"/>
      <c r="HC421" s="30"/>
      <c r="HD421" s="30"/>
      <c r="HE421" s="30"/>
      <c r="HF421" s="30"/>
      <c r="HG421" s="30"/>
      <c r="HH421" s="30"/>
      <c r="HI421" s="30"/>
      <c r="HJ421" s="30"/>
      <c r="HK421" s="30"/>
      <c r="HL421" s="30"/>
      <c r="HM421" s="30"/>
      <c r="HN421" s="30"/>
      <c r="HO421" s="30"/>
      <c r="HP421" s="30"/>
      <c r="HQ421" s="30"/>
      <c r="HR421" s="30"/>
      <c r="HS421" s="30"/>
      <c r="HT421" s="30"/>
      <c r="HU421" s="30"/>
      <c r="HV421" s="30"/>
      <c r="HW421" s="30"/>
      <c r="HX421" s="30"/>
      <c r="HY421" s="30"/>
      <c r="HZ421" s="30"/>
      <c r="IA421" s="30"/>
      <c r="IB421" s="30"/>
      <c r="IC421" s="30"/>
      <c r="ID421" s="30"/>
      <c r="IE421" s="30"/>
      <c r="IF421" s="30"/>
      <c r="IG421" s="30"/>
    </row>
    <row r="422" spans="1:241" s="36" customFormat="1" ht="25.5" x14ac:dyDescent="0.25">
      <c r="A422" s="32"/>
      <c r="B422" s="32" t="s">
        <v>694</v>
      </c>
      <c r="C422" s="32" t="s">
        <v>682</v>
      </c>
      <c r="D422" s="46" t="s">
        <v>683</v>
      </c>
      <c r="E422" s="34">
        <v>2293017599.6500001</v>
      </c>
      <c r="F422" s="35">
        <v>2036317511</v>
      </c>
      <c r="G422" s="35">
        <v>1424015334</v>
      </c>
      <c r="H422" s="35">
        <v>1671947000</v>
      </c>
      <c r="I422" s="35">
        <v>1671947000</v>
      </c>
      <c r="J422" s="35">
        <v>1337557600</v>
      </c>
      <c r="K422" s="35">
        <v>1671947000</v>
      </c>
      <c r="L422" s="35">
        <v>1671947000</v>
      </c>
      <c r="M422" s="74" t="s">
        <v>684</v>
      </c>
      <c r="N422" s="34">
        <v>1671947000</v>
      </c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  <c r="CC422" s="30"/>
      <c r="CD422" s="30"/>
      <c r="CE422" s="30"/>
      <c r="CF422" s="30"/>
      <c r="CG422" s="30"/>
      <c r="CH422" s="30"/>
      <c r="CI422" s="30"/>
      <c r="CJ422" s="30"/>
      <c r="CK422" s="30"/>
      <c r="CL422" s="30"/>
      <c r="CM422" s="30"/>
      <c r="CN422" s="30"/>
      <c r="CO422" s="30"/>
      <c r="CP422" s="30"/>
      <c r="CQ422" s="30"/>
      <c r="CR422" s="30"/>
      <c r="CS422" s="30"/>
      <c r="CT422" s="30"/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J422" s="30"/>
      <c r="DK422" s="30"/>
      <c r="DL422" s="30"/>
      <c r="DM422" s="30"/>
      <c r="DN422" s="30"/>
      <c r="DO422" s="30"/>
      <c r="DP422" s="30"/>
      <c r="DQ422" s="30"/>
      <c r="DR422" s="30"/>
      <c r="DS422" s="30"/>
      <c r="DT422" s="30"/>
      <c r="DU422" s="30"/>
      <c r="DV422" s="30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  <c r="EL422" s="30"/>
      <c r="EM422" s="30"/>
      <c r="EN422" s="30"/>
      <c r="EO422" s="30"/>
      <c r="EP422" s="30"/>
      <c r="EQ422" s="30"/>
      <c r="ER422" s="30"/>
      <c r="ES422" s="30"/>
      <c r="ET422" s="30"/>
      <c r="EU422" s="30"/>
      <c r="EV422" s="30"/>
      <c r="EW422" s="30"/>
      <c r="EX422" s="30"/>
      <c r="EY422" s="30"/>
      <c r="EZ422" s="30"/>
      <c r="FA422" s="30"/>
      <c r="FB422" s="30"/>
      <c r="FC422" s="30"/>
      <c r="FD422" s="30"/>
      <c r="FE422" s="30"/>
      <c r="FF422" s="30"/>
      <c r="FG422" s="30"/>
      <c r="FH422" s="30"/>
      <c r="FI422" s="30"/>
      <c r="FJ422" s="30"/>
      <c r="FK422" s="30"/>
      <c r="FL422" s="30"/>
      <c r="FM422" s="30"/>
      <c r="FN422" s="30"/>
      <c r="FO422" s="30"/>
      <c r="FP422" s="30"/>
      <c r="FQ422" s="30"/>
      <c r="FR422" s="30"/>
      <c r="FS422" s="30"/>
      <c r="FT422" s="30"/>
      <c r="FU422" s="30"/>
      <c r="FV422" s="30"/>
      <c r="FW422" s="30"/>
      <c r="FX422" s="30"/>
      <c r="FY422" s="30"/>
      <c r="FZ422" s="30"/>
      <c r="GA422" s="30"/>
      <c r="GB422" s="30"/>
      <c r="GC422" s="30"/>
      <c r="GD422" s="30"/>
      <c r="GE422" s="30"/>
      <c r="GF422" s="30"/>
      <c r="GG422" s="30"/>
      <c r="GH422" s="30"/>
      <c r="GI422" s="30"/>
      <c r="GJ422" s="30"/>
      <c r="GK422" s="30"/>
      <c r="GL422" s="30"/>
      <c r="GM422" s="30"/>
      <c r="GN422" s="30"/>
      <c r="GO422" s="30"/>
      <c r="GP422" s="30"/>
      <c r="GQ422" s="30"/>
      <c r="GR422" s="30"/>
      <c r="GS422" s="30"/>
      <c r="GT422" s="30"/>
      <c r="GU422" s="30"/>
      <c r="GV422" s="30"/>
      <c r="GW422" s="30"/>
      <c r="GX422" s="30"/>
      <c r="GY422" s="30"/>
      <c r="GZ422" s="30"/>
      <c r="HA422" s="30"/>
      <c r="HB422" s="30"/>
      <c r="HC422" s="30"/>
      <c r="HD422" s="30"/>
      <c r="HE422" s="30"/>
      <c r="HF422" s="30"/>
      <c r="HG422" s="30"/>
      <c r="HH422" s="30"/>
      <c r="HI422" s="30"/>
      <c r="HJ422" s="30"/>
      <c r="HK422" s="30"/>
      <c r="HL422" s="30"/>
      <c r="HM422" s="30"/>
      <c r="HN422" s="30"/>
      <c r="HO422" s="30"/>
      <c r="HP422" s="30"/>
      <c r="HQ422" s="30"/>
      <c r="HR422" s="30"/>
      <c r="HS422" s="30"/>
      <c r="HT422" s="30"/>
      <c r="HU422" s="30"/>
      <c r="HV422" s="30"/>
      <c r="HW422" s="30"/>
      <c r="HX422" s="30"/>
      <c r="HY422" s="30"/>
      <c r="HZ422" s="30"/>
      <c r="IA422" s="30"/>
      <c r="IB422" s="30"/>
      <c r="IC422" s="30"/>
      <c r="ID422" s="30"/>
      <c r="IE422" s="30"/>
      <c r="IF422" s="30"/>
      <c r="IG422" s="30"/>
    </row>
    <row r="423" spans="1:241" s="36" customFormat="1" ht="25.5" x14ac:dyDescent="0.25">
      <c r="A423" s="32"/>
      <c r="B423" s="32" t="s">
        <v>695</v>
      </c>
      <c r="C423" s="32" t="s">
        <v>696</v>
      </c>
      <c r="D423" s="46" t="s">
        <v>697</v>
      </c>
      <c r="E423" s="34"/>
      <c r="F423" s="35">
        <v>283671074</v>
      </c>
      <c r="G423" s="35">
        <v>48693234954</v>
      </c>
      <c r="H423" s="35">
        <v>46898657718</v>
      </c>
      <c r="I423" s="35">
        <v>4290000000</v>
      </c>
      <c r="J423" s="35">
        <v>3432000000</v>
      </c>
      <c r="K423" s="35">
        <v>20178560000</v>
      </c>
      <c r="L423" s="35">
        <v>20178560000</v>
      </c>
      <c r="M423" s="74" t="s">
        <v>602</v>
      </c>
      <c r="N423" s="34">
        <v>33000000000</v>
      </c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  <c r="CC423" s="30"/>
      <c r="CD423" s="30"/>
      <c r="CE423" s="30"/>
      <c r="CF423" s="30"/>
      <c r="CG423" s="30"/>
      <c r="CH423" s="30"/>
      <c r="CI423" s="30"/>
      <c r="CJ423" s="30"/>
      <c r="CK423" s="30"/>
      <c r="CL423" s="30"/>
      <c r="CM423" s="30"/>
      <c r="CN423" s="30"/>
      <c r="CO423" s="30"/>
      <c r="CP423" s="30"/>
      <c r="CQ423" s="30"/>
      <c r="CR423" s="30"/>
      <c r="CS423" s="30"/>
      <c r="CT423" s="30"/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  <c r="DF423" s="30"/>
      <c r="DG423" s="30"/>
      <c r="DH423" s="30"/>
      <c r="DI423" s="30"/>
      <c r="DJ423" s="30"/>
      <c r="DK423" s="30"/>
      <c r="DL423" s="30"/>
      <c r="DM423" s="30"/>
      <c r="DN423" s="30"/>
      <c r="DO423" s="30"/>
      <c r="DP423" s="30"/>
      <c r="DQ423" s="30"/>
      <c r="DR423" s="30"/>
      <c r="DS423" s="30"/>
      <c r="DT423" s="30"/>
      <c r="DU423" s="30"/>
      <c r="DV423" s="30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  <c r="EL423" s="30"/>
      <c r="EM423" s="30"/>
      <c r="EN423" s="30"/>
      <c r="EO423" s="30"/>
      <c r="EP423" s="30"/>
      <c r="EQ423" s="30"/>
      <c r="ER423" s="30"/>
      <c r="ES423" s="30"/>
      <c r="ET423" s="30"/>
      <c r="EU423" s="30"/>
      <c r="EV423" s="30"/>
      <c r="EW423" s="30"/>
      <c r="EX423" s="30"/>
      <c r="EY423" s="30"/>
      <c r="EZ423" s="30"/>
      <c r="FA423" s="30"/>
      <c r="FB423" s="30"/>
      <c r="FC423" s="30"/>
      <c r="FD423" s="30"/>
      <c r="FE423" s="30"/>
      <c r="FF423" s="30"/>
      <c r="FG423" s="30"/>
      <c r="FH423" s="30"/>
      <c r="FI423" s="30"/>
      <c r="FJ423" s="30"/>
      <c r="FK423" s="30"/>
      <c r="FL423" s="30"/>
      <c r="FM423" s="30"/>
      <c r="FN423" s="30"/>
      <c r="FO423" s="30"/>
      <c r="FP423" s="30"/>
      <c r="FQ423" s="30"/>
      <c r="FR423" s="30"/>
      <c r="FS423" s="30"/>
      <c r="FT423" s="30"/>
      <c r="FU423" s="30"/>
      <c r="FV423" s="30"/>
      <c r="FW423" s="30"/>
      <c r="FX423" s="30"/>
      <c r="FY423" s="30"/>
      <c r="FZ423" s="30"/>
      <c r="GA423" s="30"/>
      <c r="GB423" s="30"/>
      <c r="GC423" s="30"/>
      <c r="GD423" s="30"/>
      <c r="GE423" s="30"/>
      <c r="GF423" s="30"/>
      <c r="GG423" s="30"/>
      <c r="GH423" s="30"/>
      <c r="GI423" s="30"/>
      <c r="GJ423" s="30"/>
      <c r="GK423" s="30"/>
      <c r="GL423" s="30"/>
      <c r="GM423" s="30"/>
      <c r="GN423" s="30"/>
      <c r="GO423" s="30"/>
      <c r="GP423" s="30"/>
      <c r="GQ423" s="30"/>
      <c r="GR423" s="30"/>
      <c r="GS423" s="30"/>
      <c r="GT423" s="30"/>
      <c r="GU423" s="30"/>
      <c r="GV423" s="30"/>
      <c r="GW423" s="30"/>
      <c r="GX423" s="30"/>
      <c r="GY423" s="30"/>
      <c r="GZ423" s="30"/>
      <c r="HA423" s="30"/>
      <c r="HB423" s="30"/>
      <c r="HC423" s="30"/>
      <c r="HD423" s="30"/>
      <c r="HE423" s="30"/>
      <c r="HF423" s="30"/>
      <c r="HG423" s="30"/>
      <c r="HH423" s="30"/>
      <c r="HI423" s="30"/>
      <c r="HJ423" s="30"/>
      <c r="HK423" s="30"/>
      <c r="HL423" s="30"/>
      <c r="HM423" s="30"/>
      <c r="HN423" s="30"/>
      <c r="HO423" s="30"/>
      <c r="HP423" s="30"/>
      <c r="HQ423" s="30"/>
      <c r="HR423" s="30"/>
      <c r="HS423" s="30"/>
      <c r="HT423" s="30"/>
      <c r="HU423" s="30"/>
      <c r="HV423" s="30"/>
      <c r="HW423" s="30"/>
      <c r="HX423" s="30"/>
      <c r="HY423" s="30"/>
      <c r="HZ423" s="30"/>
      <c r="IA423" s="30"/>
      <c r="IB423" s="30"/>
      <c r="IC423" s="30"/>
      <c r="ID423" s="30"/>
      <c r="IE423" s="30"/>
      <c r="IF423" s="30"/>
      <c r="IG423" s="30"/>
    </row>
    <row r="424" spans="1:241" s="30" customFormat="1" ht="25.5" x14ac:dyDescent="0.25">
      <c r="A424" s="23" t="s">
        <v>698</v>
      </c>
      <c r="B424" s="23" t="s">
        <v>699</v>
      </c>
      <c r="C424" s="23"/>
      <c r="D424" s="23"/>
      <c r="E424" s="25">
        <f t="shared" ref="E424:G425" si="104">E425</f>
        <v>414766307</v>
      </c>
      <c r="F424" s="26">
        <f t="shared" si="104"/>
        <v>89325956</v>
      </c>
      <c r="G424" s="26">
        <f t="shared" si="104"/>
        <v>37293850</v>
      </c>
      <c r="H424" s="26"/>
      <c r="I424" s="26"/>
      <c r="J424" s="26"/>
      <c r="K424" s="26"/>
      <c r="L424" s="26"/>
      <c r="M424" s="24"/>
      <c r="N424" s="34"/>
    </row>
    <row r="425" spans="1:241" s="36" customFormat="1" ht="25.5" x14ac:dyDescent="0.25">
      <c r="A425" s="32" t="s">
        <v>700</v>
      </c>
      <c r="B425" s="32" t="s">
        <v>699</v>
      </c>
      <c r="C425" s="32"/>
      <c r="D425" s="32"/>
      <c r="E425" s="34">
        <f t="shared" si="104"/>
        <v>414766307</v>
      </c>
      <c r="F425" s="35">
        <f t="shared" si="104"/>
        <v>89325956</v>
      </c>
      <c r="G425" s="35">
        <f t="shared" si="104"/>
        <v>37293850</v>
      </c>
      <c r="H425" s="35"/>
      <c r="I425" s="35"/>
      <c r="J425" s="35"/>
      <c r="K425" s="35"/>
      <c r="L425" s="35"/>
      <c r="M425" s="33"/>
      <c r="N425" s="34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  <c r="CC425" s="30"/>
      <c r="CD425" s="30"/>
      <c r="CE425" s="30"/>
      <c r="CF425" s="30"/>
      <c r="CG425" s="30"/>
      <c r="CH425" s="30"/>
      <c r="CI425" s="30"/>
      <c r="CJ425" s="30"/>
      <c r="CK425" s="30"/>
      <c r="CL425" s="30"/>
      <c r="CM425" s="30"/>
      <c r="CN425" s="30"/>
      <c r="CO425" s="30"/>
      <c r="CP425" s="30"/>
      <c r="CQ425" s="30"/>
      <c r="CR425" s="30"/>
      <c r="CS425" s="30"/>
      <c r="CT425" s="30"/>
      <c r="CU425" s="30"/>
      <c r="CV425" s="30"/>
      <c r="CW425" s="30"/>
      <c r="CX425" s="30"/>
      <c r="CY425" s="30"/>
      <c r="CZ425" s="30"/>
      <c r="DA425" s="30"/>
      <c r="DB425" s="30"/>
      <c r="DC425" s="30"/>
      <c r="DD425" s="30"/>
      <c r="DE425" s="30"/>
      <c r="DF425" s="30"/>
      <c r="DG425" s="30"/>
      <c r="DH425" s="30"/>
      <c r="DI425" s="30"/>
      <c r="DJ425" s="30"/>
      <c r="DK425" s="30"/>
      <c r="DL425" s="30"/>
      <c r="DM425" s="30"/>
      <c r="DN425" s="30"/>
      <c r="DO425" s="30"/>
      <c r="DP425" s="30"/>
      <c r="DQ425" s="30"/>
      <c r="DR425" s="30"/>
      <c r="DS425" s="30"/>
      <c r="DT425" s="30"/>
      <c r="DU425" s="30"/>
      <c r="DV425" s="30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  <c r="EL425" s="30"/>
      <c r="EM425" s="30"/>
      <c r="EN425" s="30"/>
      <c r="EO425" s="30"/>
      <c r="EP425" s="30"/>
      <c r="EQ425" s="30"/>
      <c r="ER425" s="30"/>
      <c r="ES425" s="30"/>
      <c r="ET425" s="30"/>
      <c r="EU425" s="30"/>
      <c r="EV425" s="30"/>
      <c r="EW425" s="30"/>
      <c r="EX425" s="30"/>
      <c r="EY425" s="30"/>
      <c r="EZ425" s="30"/>
      <c r="FA425" s="30"/>
      <c r="FB425" s="30"/>
      <c r="FC425" s="30"/>
      <c r="FD425" s="30"/>
      <c r="FE425" s="30"/>
      <c r="FF425" s="30"/>
      <c r="FG425" s="30"/>
      <c r="FH425" s="30"/>
      <c r="FI425" s="30"/>
      <c r="FJ425" s="30"/>
      <c r="FK425" s="30"/>
      <c r="FL425" s="30"/>
      <c r="FM425" s="30"/>
      <c r="FN425" s="30"/>
      <c r="FO425" s="30"/>
      <c r="FP425" s="30"/>
      <c r="FQ425" s="30"/>
      <c r="FR425" s="30"/>
      <c r="FS425" s="30"/>
      <c r="FT425" s="30"/>
      <c r="FU425" s="30"/>
      <c r="FV425" s="30"/>
      <c r="FW425" s="30"/>
      <c r="FX425" s="30"/>
      <c r="FY425" s="30"/>
      <c r="FZ425" s="30"/>
      <c r="GA425" s="30"/>
      <c r="GB425" s="30"/>
      <c r="GC425" s="30"/>
      <c r="GD425" s="30"/>
      <c r="GE425" s="30"/>
      <c r="GF425" s="30"/>
      <c r="GG425" s="30"/>
      <c r="GH425" s="30"/>
      <c r="GI425" s="30"/>
      <c r="GJ425" s="30"/>
      <c r="GK425" s="30"/>
      <c r="GL425" s="30"/>
      <c r="GM425" s="30"/>
      <c r="GN425" s="30"/>
      <c r="GO425" s="30"/>
      <c r="GP425" s="30"/>
      <c r="GQ425" s="30"/>
      <c r="GR425" s="30"/>
      <c r="GS425" s="30"/>
      <c r="GT425" s="30"/>
      <c r="GU425" s="30"/>
      <c r="GV425" s="30"/>
      <c r="GW425" s="30"/>
      <c r="GX425" s="30"/>
      <c r="GY425" s="30"/>
      <c r="GZ425" s="30"/>
      <c r="HA425" s="30"/>
      <c r="HB425" s="30"/>
      <c r="HC425" s="30"/>
      <c r="HD425" s="30"/>
      <c r="HE425" s="30"/>
      <c r="HF425" s="30"/>
      <c r="HG425" s="30"/>
      <c r="HH425" s="30"/>
      <c r="HI425" s="30"/>
      <c r="HJ425" s="30"/>
      <c r="HK425" s="30"/>
      <c r="HL425" s="30"/>
      <c r="HM425" s="30"/>
      <c r="HN425" s="30"/>
      <c r="HO425" s="30"/>
      <c r="HP425" s="30"/>
      <c r="HQ425" s="30"/>
      <c r="HR425" s="30"/>
      <c r="HS425" s="30"/>
      <c r="HT425" s="30"/>
      <c r="HU425" s="30"/>
      <c r="HV425" s="30"/>
      <c r="HW425" s="30"/>
      <c r="HX425" s="30"/>
      <c r="HY425" s="30"/>
      <c r="HZ425" s="30"/>
      <c r="IA425" s="30"/>
      <c r="IB425" s="30"/>
      <c r="IC425" s="30"/>
      <c r="ID425" s="30"/>
      <c r="IE425" s="30"/>
      <c r="IF425" s="30"/>
      <c r="IG425" s="30"/>
    </row>
    <row r="426" spans="1:241" s="36" customFormat="1" ht="25.5" x14ac:dyDescent="0.25">
      <c r="A426" s="32" t="s">
        <v>701</v>
      </c>
      <c r="B426" s="32" t="s">
        <v>699</v>
      </c>
      <c r="C426" s="33" t="s">
        <v>37</v>
      </c>
      <c r="D426" s="37" t="s">
        <v>38</v>
      </c>
      <c r="E426" s="34">
        <v>414766307</v>
      </c>
      <c r="F426" s="35">
        <v>89325956</v>
      </c>
      <c r="G426" s="35">
        <v>37293850</v>
      </c>
      <c r="H426" s="35"/>
      <c r="I426" s="35"/>
      <c r="J426" s="35"/>
      <c r="K426" s="35"/>
      <c r="L426" s="35"/>
      <c r="M426" s="33" t="s">
        <v>463</v>
      </c>
      <c r="N426" s="34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  <c r="CC426" s="30"/>
      <c r="CD426" s="30"/>
      <c r="CE426" s="30"/>
      <c r="CF426" s="30"/>
      <c r="CG426" s="30"/>
      <c r="CH426" s="30"/>
      <c r="CI426" s="30"/>
      <c r="CJ426" s="30"/>
      <c r="CK426" s="30"/>
      <c r="CL426" s="30"/>
      <c r="CM426" s="30"/>
      <c r="CN426" s="30"/>
      <c r="CO426" s="30"/>
      <c r="CP426" s="30"/>
      <c r="CQ426" s="30"/>
      <c r="CR426" s="30"/>
      <c r="CS426" s="30"/>
      <c r="CT426" s="30"/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  <c r="DF426" s="30"/>
      <c r="DG426" s="30"/>
      <c r="DH426" s="30"/>
      <c r="DI426" s="30"/>
      <c r="DJ426" s="30"/>
      <c r="DK426" s="30"/>
      <c r="DL426" s="30"/>
      <c r="DM426" s="30"/>
      <c r="DN426" s="30"/>
      <c r="DO426" s="30"/>
      <c r="DP426" s="30"/>
      <c r="DQ426" s="30"/>
      <c r="DR426" s="30"/>
      <c r="DS426" s="30"/>
      <c r="DT426" s="30"/>
      <c r="DU426" s="30"/>
      <c r="DV426" s="30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  <c r="EL426" s="30"/>
      <c r="EM426" s="30"/>
      <c r="EN426" s="30"/>
      <c r="EO426" s="30"/>
      <c r="EP426" s="30"/>
      <c r="EQ426" s="30"/>
      <c r="ER426" s="30"/>
      <c r="ES426" s="30"/>
      <c r="ET426" s="30"/>
      <c r="EU426" s="30"/>
      <c r="EV426" s="30"/>
      <c r="EW426" s="30"/>
      <c r="EX426" s="30"/>
      <c r="EY426" s="30"/>
      <c r="EZ426" s="30"/>
      <c r="FA426" s="30"/>
      <c r="FB426" s="30"/>
      <c r="FC426" s="30"/>
      <c r="FD426" s="30"/>
      <c r="FE426" s="30"/>
      <c r="FF426" s="30"/>
      <c r="FG426" s="30"/>
      <c r="FH426" s="30"/>
      <c r="FI426" s="30"/>
      <c r="FJ426" s="30"/>
      <c r="FK426" s="30"/>
      <c r="FL426" s="30"/>
      <c r="FM426" s="30"/>
      <c r="FN426" s="30"/>
      <c r="FO426" s="30"/>
      <c r="FP426" s="30"/>
      <c r="FQ426" s="30"/>
      <c r="FR426" s="30"/>
      <c r="FS426" s="30"/>
      <c r="FT426" s="30"/>
      <c r="FU426" s="30"/>
      <c r="FV426" s="30"/>
      <c r="FW426" s="30"/>
      <c r="FX426" s="30"/>
      <c r="FY426" s="30"/>
      <c r="FZ426" s="30"/>
      <c r="GA426" s="30"/>
      <c r="GB426" s="30"/>
      <c r="GC426" s="30"/>
      <c r="GD426" s="30"/>
      <c r="GE426" s="30"/>
      <c r="GF426" s="30"/>
      <c r="GG426" s="30"/>
      <c r="GH426" s="30"/>
      <c r="GI426" s="30"/>
      <c r="GJ426" s="30"/>
      <c r="GK426" s="30"/>
      <c r="GL426" s="30"/>
      <c r="GM426" s="30"/>
      <c r="GN426" s="30"/>
      <c r="GO426" s="30"/>
      <c r="GP426" s="30"/>
      <c r="GQ426" s="30"/>
      <c r="GR426" s="30"/>
      <c r="GS426" s="30"/>
      <c r="GT426" s="30"/>
      <c r="GU426" s="30"/>
      <c r="GV426" s="30"/>
      <c r="GW426" s="30"/>
      <c r="GX426" s="30"/>
      <c r="GY426" s="30"/>
      <c r="GZ426" s="30"/>
      <c r="HA426" s="30"/>
      <c r="HB426" s="30"/>
      <c r="HC426" s="30"/>
      <c r="HD426" s="30"/>
      <c r="HE426" s="30"/>
      <c r="HF426" s="30"/>
      <c r="HG426" s="30"/>
      <c r="HH426" s="30"/>
      <c r="HI426" s="30"/>
      <c r="HJ426" s="30"/>
      <c r="HK426" s="30"/>
      <c r="HL426" s="30"/>
      <c r="HM426" s="30"/>
      <c r="HN426" s="30"/>
      <c r="HO426" s="30"/>
      <c r="HP426" s="30"/>
      <c r="HQ426" s="30"/>
      <c r="HR426" s="30"/>
      <c r="HS426" s="30"/>
      <c r="HT426" s="30"/>
      <c r="HU426" s="30"/>
      <c r="HV426" s="30"/>
      <c r="HW426" s="30"/>
      <c r="HX426" s="30"/>
      <c r="HY426" s="30"/>
      <c r="HZ426" s="30"/>
      <c r="IA426" s="30"/>
      <c r="IB426" s="30"/>
      <c r="IC426" s="30"/>
      <c r="ID426" s="30"/>
      <c r="IE426" s="30"/>
      <c r="IF426" s="30"/>
      <c r="IG426" s="30"/>
    </row>
    <row r="427" spans="1:241" s="30" customFormat="1" ht="25.5" x14ac:dyDescent="0.25">
      <c r="A427" s="23" t="s">
        <v>702</v>
      </c>
      <c r="B427" s="23" t="s">
        <v>703</v>
      </c>
      <c r="C427" s="23"/>
      <c r="D427" s="23"/>
      <c r="E427" s="25">
        <f t="shared" ref="E427:G428" si="105">E428</f>
        <v>1672379779</v>
      </c>
      <c r="F427" s="26">
        <f t="shared" si="105"/>
        <v>590289866</v>
      </c>
      <c r="G427" s="26">
        <f t="shared" si="105"/>
        <v>16229000</v>
      </c>
      <c r="H427" s="26"/>
      <c r="I427" s="26"/>
      <c r="J427" s="26"/>
      <c r="K427" s="26"/>
      <c r="L427" s="26"/>
      <c r="M427" s="24"/>
      <c r="N427" s="34"/>
    </row>
    <row r="428" spans="1:241" s="36" customFormat="1" ht="25.5" x14ac:dyDescent="0.25">
      <c r="A428" s="32" t="s">
        <v>704</v>
      </c>
      <c r="B428" s="32" t="s">
        <v>703</v>
      </c>
      <c r="C428" s="32"/>
      <c r="D428" s="32"/>
      <c r="E428" s="34">
        <f t="shared" si="105"/>
        <v>1672379779</v>
      </c>
      <c r="F428" s="35">
        <f t="shared" si="105"/>
        <v>590289866</v>
      </c>
      <c r="G428" s="35">
        <f t="shared" si="105"/>
        <v>16229000</v>
      </c>
      <c r="H428" s="35"/>
      <c r="I428" s="35"/>
      <c r="J428" s="35"/>
      <c r="K428" s="35"/>
      <c r="L428" s="35"/>
      <c r="M428" s="33"/>
      <c r="N428" s="34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  <c r="CC428" s="30"/>
      <c r="CD428" s="30"/>
      <c r="CE428" s="30"/>
      <c r="CF428" s="30"/>
      <c r="CG428" s="30"/>
      <c r="CH428" s="30"/>
      <c r="CI428" s="30"/>
      <c r="CJ428" s="30"/>
      <c r="CK428" s="30"/>
      <c r="CL428" s="30"/>
      <c r="CM428" s="30"/>
      <c r="CN428" s="30"/>
      <c r="CO428" s="30"/>
      <c r="CP428" s="30"/>
      <c r="CQ428" s="30"/>
      <c r="CR428" s="30"/>
      <c r="CS428" s="30"/>
      <c r="CT428" s="30"/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  <c r="DF428" s="30"/>
      <c r="DG428" s="30"/>
      <c r="DH428" s="30"/>
      <c r="DI428" s="30"/>
      <c r="DJ428" s="30"/>
      <c r="DK428" s="30"/>
      <c r="DL428" s="30"/>
      <c r="DM428" s="30"/>
      <c r="DN428" s="30"/>
      <c r="DO428" s="30"/>
      <c r="DP428" s="30"/>
      <c r="DQ428" s="30"/>
      <c r="DR428" s="30"/>
      <c r="DS428" s="30"/>
      <c r="DT428" s="30"/>
      <c r="DU428" s="30"/>
      <c r="DV428" s="30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  <c r="EL428" s="30"/>
      <c r="EM428" s="30"/>
      <c r="EN428" s="30"/>
      <c r="EO428" s="30"/>
      <c r="EP428" s="30"/>
      <c r="EQ428" s="30"/>
      <c r="ER428" s="30"/>
      <c r="ES428" s="30"/>
      <c r="ET428" s="30"/>
      <c r="EU428" s="30"/>
      <c r="EV428" s="30"/>
      <c r="EW428" s="30"/>
      <c r="EX428" s="30"/>
      <c r="EY428" s="30"/>
      <c r="EZ428" s="30"/>
      <c r="FA428" s="30"/>
      <c r="FB428" s="30"/>
      <c r="FC428" s="30"/>
      <c r="FD428" s="30"/>
      <c r="FE428" s="30"/>
      <c r="FF428" s="30"/>
      <c r="FG428" s="30"/>
      <c r="FH428" s="30"/>
      <c r="FI428" s="30"/>
      <c r="FJ428" s="30"/>
      <c r="FK428" s="30"/>
      <c r="FL428" s="30"/>
      <c r="FM428" s="30"/>
      <c r="FN428" s="30"/>
      <c r="FO428" s="30"/>
      <c r="FP428" s="30"/>
      <c r="FQ428" s="30"/>
      <c r="FR428" s="30"/>
      <c r="FS428" s="30"/>
      <c r="FT428" s="30"/>
      <c r="FU428" s="30"/>
      <c r="FV428" s="30"/>
      <c r="FW428" s="30"/>
      <c r="FX428" s="30"/>
      <c r="FY428" s="30"/>
      <c r="FZ428" s="30"/>
      <c r="GA428" s="30"/>
      <c r="GB428" s="30"/>
      <c r="GC428" s="30"/>
      <c r="GD428" s="30"/>
      <c r="GE428" s="30"/>
      <c r="GF428" s="30"/>
      <c r="GG428" s="30"/>
      <c r="GH428" s="30"/>
      <c r="GI428" s="30"/>
      <c r="GJ428" s="30"/>
      <c r="GK428" s="30"/>
      <c r="GL428" s="30"/>
      <c r="GM428" s="30"/>
      <c r="GN428" s="30"/>
      <c r="GO428" s="30"/>
      <c r="GP428" s="30"/>
      <c r="GQ428" s="30"/>
      <c r="GR428" s="30"/>
      <c r="GS428" s="30"/>
      <c r="GT428" s="30"/>
      <c r="GU428" s="30"/>
      <c r="GV428" s="30"/>
      <c r="GW428" s="30"/>
      <c r="GX428" s="30"/>
      <c r="GY428" s="30"/>
      <c r="GZ428" s="30"/>
      <c r="HA428" s="30"/>
      <c r="HB428" s="30"/>
      <c r="HC428" s="30"/>
      <c r="HD428" s="30"/>
      <c r="HE428" s="30"/>
      <c r="HF428" s="30"/>
      <c r="HG428" s="30"/>
      <c r="HH428" s="30"/>
      <c r="HI428" s="30"/>
      <c r="HJ428" s="30"/>
      <c r="HK428" s="30"/>
      <c r="HL428" s="30"/>
      <c r="HM428" s="30"/>
      <c r="HN428" s="30"/>
      <c r="HO428" s="30"/>
      <c r="HP428" s="30"/>
      <c r="HQ428" s="30"/>
      <c r="HR428" s="30"/>
      <c r="HS428" s="30"/>
      <c r="HT428" s="30"/>
      <c r="HU428" s="30"/>
      <c r="HV428" s="30"/>
      <c r="HW428" s="30"/>
      <c r="HX428" s="30"/>
      <c r="HY428" s="30"/>
      <c r="HZ428" s="30"/>
      <c r="IA428" s="30"/>
      <c r="IB428" s="30"/>
      <c r="IC428" s="30"/>
      <c r="ID428" s="30"/>
      <c r="IE428" s="30"/>
      <c r="IF428" s="30"/>
      <c r="IG428" s="30"/>
    </row>
    <row r="429" spans="1:241" s="36" customFormat="1" ht="25.5" x14ac:dyDescent="0.25">
      <c r="A429" s="32" t="s">
        <v>705</v>
      </c>
      <c r="B429" s="32" t="s">
        <v>703</v>
      </c>
      <c r="C429" s="33"/>
      <c r="D429" s="33"/>
      <c r="E429" s="34">
        <f>SUM(E430:E433)</f>
        <v>1672379779</v>
      </c>
      <c r="F429" s="35">
        <f>SUM(F430:F433)</f>
        <v>590289866</v>
      </c>
      <c r="G429" s="35">
        <f>SUM(G430:G433)</f>
        <v>16229000</v>
      </c>
      <c r="H429" s="35"/>
      <c r="I429" s="35"/>
      <c r="J429" s="35"/>
      <c r="K429" s="35"/>
      <c r="L429" s="35"/>
      <c r="M429" s="33"/>
      <c r="N429" s="34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  <c r="CC429" s="30"/>
      <c r="CD429" s="30"/>
      <c r="CE429" s="30"/>
      <c r="CF429" s="30"/>
      <c r="CG429" s="30"/>
      <c r="CH429" s="30"/>
      <c r="CI429" s="30"/>
      <c r="CJ429" s="30"/>
      <c r="CK429" s="30"/>
      <c r="CL429" s="30"/>
      <c r="CM429" s="30"/>
      <c r="CN429" s="30"/>
      <c r="CO429" s="30"/>
      <c r="CP429" s="30"/>
      <c r="CQ429" s="30"/>
      <c r="CR429" s="30"/>
      <c r="CS429" s="30"/>
      <c r="CT429" s="30"/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  <c r="DF429" s="30"/>
      <c r="DG429" s="30"/>
      <c r="DH429" s="30"/>
      <c r="DI429" s="30"/>
      <c r="DJ429" s="30"/>
      <c r="DK429" s="30"/>
      <c r="DL429" s="30"/>
      <c r="DM429" s="30"/>
      <c r="DN429" s="30"/>
      <c r="DO429" s="30"/>
      <c r="DP429" s="30"/>
      <c r="DQ429" s="30"/>
      <c r="DR429" s="30"/>
      <c r="DS429" s="30"/>
      <c r="DT429" s="30"/>
      <c r="DU429" s="30"/>
      <c r="DV429" s="30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  <c r="EL429" s="30"/>
      <c r="EM429" s="30"/>
      <c r="EN429" s="30"/>
      <c r="EO429" s="30"/>
      <c r="EP429" s="30"/>
      <c r="EQ429" s="30"/>
      <c r="ER429" s="30"/>
      <c r="ES429" s="30"/>
      <c r="ET429" s="30"/>
      <c r="EU429" s="30"/>
      <c r="EV429" s="30"/>
      <c r="EW429" s="30"/>
      <c r="EX429" s="30"/>
      <c r="EY429" s="30"/>
      <c r="EZ429" s="30"/>
      <c r="FA429" s="30"/>
      <c r="FB429" s="30"/>
      <c r="FC429" s="30"/>
      <c r="FD429" s="30"/>
      <c r="FE429" s="30"/>
      <c r="FF429" s="30"/>
      <c r="FG429" s="30"/>
      <c r="FH429" s="30"/>
      <c r="FI429" s="30"/>
      <c r="FJ429" s="30"/>
      <c r="FK429" s="30"/>
      <c r="FL429" s="30"/>
      <c r="FM429" s="30"/>
      <c r="FN429" s="30"/>
      <c r="FO429" s="30"/>
      <c r="FP429" s="30"/>
      <c r="FQ429" s="30"/>
      <c r="FR429" s="30"/>
      <c r="FS429" s="30"/>
      <c r="FT429" s="30"/>
      <c r="FU429" s="30"/>
      <c r="FV429" s="30"/>
      <c r="FW429" s="30"/>
      <c r="FX429" s="30"/>
      <c r="FY429" s="30"/>
      <c r="FZ429" s="30"/>
      <c r="GA429" s="30"/>
      <c r="GB429" s="30"/>
      <c r="GC429" s="30"/>
      <c r="GD429" s="30"/>
      <c r="GE429" s="30"/>
      <c r="GF429" s="30"/>
      <c r="GG429" s="30"/>
      <c r="GH429" s="30"/>
      <c r="GI429" s="30"/>
      <c r="GJ429" s="30"/>
      <c r="GK429" s="30"/>
      <c r="GL429" s="30"/>
      <c r="GM429" s="30"/>
      <c r="GN429" s="30"/>
      <c r="GO429" s="30"/>
      <c r="GP429" s="30"/>
      <c r="GQ429" s="30"/>
      <c r="GR429" s="30"/>
      <c r="GS429" s="30"/>
      <c r="GT429" s="30"/>
      <c r="GU429" s="30"/>
      <c r="GV429" s="30"/>
      <c r="GW429" s="30"/>
      <c r="GX429" s="30"/>
      <c r="GY429" s="30"/>
      <c r="GZ429" s="30"/>
      <c r="HA429" s="30"/>
      <c r="HB429" s="30"/>
      <c r="HC429" s="30"/>
      <c r="HD429" s="30"/>
      <c r="HE429" s="30"/>
      <c r="HF429" s="30"/>
      <c r="HG429" s="30"/>
      <c r="HH429" s="30"/>
      <c r="HI429" s="30"/>
      <c r="HJ429" s="30"/>
      <c r="HK429" s="30"/>
      <c r="HL429" s="30"/>
      <c r="HM429" s="30"/>
      <c r="HN429" s="30"/>
      <c r="HO429" s="30"/>
      <c r="HP429" s="30"/>
      <c r="HQ429" s="30"/>
      <c r="HR429" s="30"/>
      <c r="HS429" s="30"/>
      <c r="HT429" s="30"/>
      <c r="HU429" s="30"/>
      <c r="HV429" s="30"/>
      <c r="HW429" s="30"/>
      <c r="HX429" s="30"/>
      <c r="HY429" s="30"/>
      <c r="HZ429" s="30"/>
      <c r="IA429" s="30"/>
      <c r="IB429" s="30"/>
      <c r="IC429" s="30"/>
      <c r="ID429" s="30"/>
      <c r="IE429" s="30"/>
      <c r="IF429" s="30"/>
      <c r="IG429" s="30"/>
    </row>
    <row r="430" spans="1:241" s="36" customFormat="1" ht="25.5" x14ac:dyDescent="0.25">
      <c r="A430" s="32"/>
      <c r="B430" s="32" t="s">
        <v>706</v>
      </c>
      <c r="C430" s="33" t="s">
        <v>37</v>
      </c>
      <c r="D430" s="37" t="s">
        <v>38</v>
      </c>
      <c r="E430" s="34">
        <v>1636472912</v>
      </c>
      <c r="F430" s="35">
        <v>374084691</v>
      </c>
      <c r="G430" s="35"/>
      <c r="H430" s="35"/>
      <c r="I430" s="35"/>
      <c r="J430" s="35"/>
      <c r="K430" s="35"/>
      <c r="L430" s="35"/>
      <c r="M430" s="33" t="s">
        <v>463</v>
      </c>
      <c r="N430" s="34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  <c r="CC430" s="30"/>
      <c r="CD430" s="30"/>
      <c r="CE430" s="30"/>
      <c r="CF430" s="30"/>
      <c r="CG430" s="30"/>
      <c r="CH430" s="30"/>
      <c r="CI430" s="30"/>
      <c r="CJ430" s="30"/>
      <c r="CK430" s="30"/>
      <c r="CL430" s="30"/>
      <c r="CM430" s="30"/>
      <c r="CN430" s="30"/>
      <c r="CO430" s="30"/>
      <c r="CP430" s="30"/>
      <c r="CQ430" s="30"/>
      <c r="CR430" s="30"/>
      <c r="CS430" s="30"/>
      <c r="CT430" s="30"/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  <c r="DF430" s="30"/>
      <c r="DG430" s="30"/>
      <c r="DH430" s="30"/>
      <c r="DI430" s="30"/>
      <c r="DJ430" s="30"/>
      <c r="DK430" s="30"/>
      <c r="DL430" s="30"/>
      <c r="DM430" s="30"/>
      <c r="DN430" s="30"/>
      <c r="DO430" s="30"/>
      <c r="DP430" s="30"/>
      <c r="DQ430" s="30"/>
      <c r="DR430" s="30"/>
      <c r="DS430" s="30"/>
      <c r="DT430" s="30"/>
      <c r="DU430" s="30"/>
      <c r="DV430" s="30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  <c r="EL430" s="30"/>
      <c r="EM430" s="30"/>
      <c r="EN430" s="30"/>
      <c r="EO430" s="30"/>
      <c r="EP430" s="30"/>
      <c r="EQ430" s="30"/>
      <c r="ER430" s="30"/>
      <c r="ES430" s="30"/>
      <c r="ET430" s="30"/>
      <c r="EU430" s="30"/>
      <c r="EV430" s="30"/>
      <c r="EW430" s="30"/>
      <c r="EX430" s="30"/>
      <c r="EY430" s="30"/>
      <c r="EZ430" s="30"/>
      <c r="FA430" s="30"/>
      <c r="FB430" s="30"/>
      <c r="FC430" s="30"/>
      <c r="FD430" s="30"/>
      <c r="FE430" s="30"/>
      <c r="FF430" s="30"/>
      <c r="FG430" s="30"/>
      <c r="FH430" s="30"/>
      <c r="FI430" s="30"/>
      <c r="FJ430" s="30"/>
      <c r="FK430" s="30"/>
      <c r="FL430" s="30"/>
      <c r="FM430" s="30"/>
      <c r="FN430" s="30"/>
      <c r="FO430" s="30"/>
      <c r="FP430" s="30"/>
      <c r="FQ430" s="30"/>
      <c r="FR430" s="30"/>
      <c r="FS430" s="30"/>
      <c r="FT430" s="30"/>
      <c r="FU430" s="30"/>
      <c r="FV430" s="30"/>
      <c r="FW430" s="30"/>
      <c r="FX430" s="30"/>
      <c r="FY430" s="30"/>
      <c r="FZ430" s="30"/>
      <c r="GA430" s="30"/>
      <c r="GB430" s="30"/>
      <c r="GC430" s="30"/>
      <c r="GD430" s="30"/>
      <c r="GE430" s="30"/>
      <c r="GF430" s="30"/>
      <c r="GG430" s="30"/>
      <c r="GH430" s="30"/>
      <c r="GI430" s="30"/>
      <c r="GJ430" s="30"/>
      <c r="GK430" s="30"/>
      <c r="GL430" s="30"/>
      <c r="GM430" s="30"/>
      <c r="GN430" s="30"/>
      <c r="GO430" s="30"/>
      <c r="GP430" s="30"/>
      <c r="GQ430" s="30"/>
      <c r="GR430" s="30"/>
      <c r="GS430" s="30"/>
      <c r="GT430" s="30"/>
      <c r="GU430" s="30"/>
      <c r="GV430" s="30"/>
      <c r="GW430" s="30"/>
      <c r="GX430" s="30"/>
      <c r="GY430" s="30"/>
      <c r="GZ430" s="30"/>
      <c r="HA430" s="30"/>
      <c r="HB430" s="30"/>
      <c r="HC430" s="30"/>
      <c r="HD430" s="30"/>
      <c r="HE430" s="30"/>
      <c r="HF430" s="30"/>
      <c r="HG430" s="30"/>
      <c r="HH430" s="30"/>
      <c r="HI430" s="30"/>
      <c r="HJ430" s="30"/>
      <c r="HK430" s="30"/>
      <c r="HL430" s="30"/>
      <c r="HM430" s="30"/>
      <c r="HN430" s="30"/>
      <c r="HO430" s="30"/>
      <c r="HP430" s="30"/>
      <c r="HQ430" s="30"/>
      <c r="HR430" s="30"/>
      <c r="HS430" s="30"/>
      <c r="HT430" s="30"/>
      <c r="HU430" s="30"/>
      <c r="HV430" s="30"/>
      <c r="HW430" s="30"/>
      <c r="HX430" s="30"/>
      <c r="HY430" s="30"/>
      <c r="HZ430" s="30"/>
      <c r="IA430" s="30"/>
      <c r="IB430" s="30"/>
      <c r="IC430" s="30"/>
      <c r="ID430" s="30"/>
      <c r="IE430" s="30"/>
      <c r="IF430" s="30"/>
      <c r="IG430" s="30"/>
    </row>
    <row r="431" spans="1:241" s="36" customFormat="1" x14ac:dyDescent="0.25">
      <c r="A431" s="32"/>
      <c r="B431" s="32" t="s">
        <v>707</v>
      </c>
      <c r="C431" s="33" t="s">
        <v>37</v>
      </c>
      <c r="D431" s="37" t="s">
        <v>38</v>
      </c>
      <c r="E431" s="34">
        <v>800</v>
      </c>
      <c r="F431" s="35">
        <v>10326000</v>
      </c>
      <c r="G431" s="35"/>
      <c r="H431" s="35"/>
      <c r="I431" s="35"/>
      <c r="J431" s="35"/>
      <c r="K431" s="35"/>
      <c r="L431" s="35"/>
      <c r="M431" s="33" t="s">
        <v>463</v>
      </c>
      <c r="N431" s="34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  <c r="CC431" s="30"/>
      <c r="CD431" s="30"/>
      <c r="CE431" s="30"/>
      <c r="CF431" s="30"/>
      <c r="CG431" s="30"/>
      <c r="CH431" s="30"/>
      <c r="CI431" s="30"/>
      <c r="CJ431" s="30"/>
      <c r="CK431" s="30"/>
      <c r="CL431" s="30"/>
      <c r="CM431" s="30"/>
      <c r="CN431" s="30"/>
      <c r="CO431" s="30"/>
      <c r="CP431" s="30"/>
      <c r="CQ431" s="30"/>
      <c r="CR431" s="30"/>
      <c r="CS431" s="30"/>
      <c r="CT431" s="30"/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  <c r="DF431" s="30"/>
      <c r="DG431" s="30"/>
      <c r="DH431" s="30"/>
      <c r="DI431" s="30"/>
      <c r="DJ431" s="30"/>
      <c r="DK431" s="30"/>
      <c r="DL431" s="30"/>
      <c r="DM431" s="30"/>
      <c r="DN431" s="30"/>
      <c r="DO431" s="30"/>
      <c r="DP431" s="30"/>
      <c r="DQ431" s="30"/>
      <c r="DR431" s="30"/>
      <c r="DS431" s="30"/>
      <c r="DT431" s="30"/>
      <c r="DU431" s="30"/>
      <c r="DV431" s="30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  <c r="EL431" s="30"/>
      <c r="EM431" s="30"/>
      <c r="EN431" s="30"/>
      <c r="EO431" s="30"/>
      <c r="EP431" s="30"/>
      <c r="EQ431" s="30"/>
      <c r="ER431" s="30"/>
      <c r="ES431" s="30"/>
      <c r="ET431" s="30"/>
      <c r="EU431" s="30"/>
      <c r="EV431" s="30"/>
      <c r="EW431" s="30"/>
      <c r="EX431" s="30"/>
      <c r="EY431" s="30"/>
      <c r="EZ431" s="30"/>
      <c r="FA431" s="30"/>
      <c r="FB431" s="30"/>
      <c r="FC431" s="30"/>
      <c r="FD431" s="30"/>
      <c r="FE431" s="30"/>
      <c r="FF431" s="30"/>
      <c r="FG431" s="30"/>
      <c r="FH431" s="30"/>
      <c r="FI431" s="30"/>
      <c r="FJ431" s="30"/>
      <c r="FK431" s="30"/>
      <c r="FL431" s="30"/>
      <c r="FM431" s="30"/>
      <c r="FN431" s="30"/>
      <c r="FO431" s="30"/>
      <c r="FP431" s="30"/>
      <c r="FQ431" s="30"/>
      <c r="FR431" s="30"/>
      <c r="FS431" s="30"/>
      <c r="FT431" s="30"/>
      <c r="FU431" s="30"/>
      <c r="FV431" s="30"/>
      <c r="FW431" s="30"/>
      <c r="FX431" s="30"/>
      <c r="FY431" s="30"/>
      <c r="FZ431" s="30"/>
      <c r="GA431" s="30"/>
      <c r="GB431" s="30"/>
      <c r="GC431" s="30"/>
      <c r="GD431" s="30"/>
      <c r="GE431" s="30"/>
      <c r="GF431" s="30"/>
      <c r="GG431" s="30"/>
      <c r="GH431" s="30"/>
      <c r="GI431" s="30"/>
      <c r="GJ431" s="30"/>
      <c r="GK431" s="30"/>
      <c r="GL431" s="30"/>
      <c r="GM431" s="30"/>
      <c r="GN431" s="30"/>
      <c r="GO431" s="30"/>
      <c r="GP431" s="30"/>
      <c r="GQ431" s="30"/>
      <c r="GR431" s="30"/>
      <c r="GS431" s="30"/>
      <c r="GT431" s="30"/>
      <c r="GU431" s="30"/>
      <c r="GV431" s="30"/>
      <c r="GW431" s="30"/>
      <c r="GX431" s="30"/>
      <c r="GY431" s="30"/>
      <c r="GZ431" s="30"/>
      <c r="HA431" s="30"/>
      <c r="HB431" s="30"/>
      <c r="HC431" s="30"/>
      <c r="HD431" s="30"/>
      <c r="HE431" s="30"/>
      <c r="HF431" s="30"/>
      <c r="HG431" s="30"/>
      <c r="HH431" s="30"/>
      <c r="HI431" s="30"/>
      <c r="HJ431" s="30"/>
      <c r="HK431" s="30"/>
      <c r="HL431" s="30"/>
      <c r="HM431" s="30"/>
      <c r="HN431" s="30"/>
      <c r="HO431" s="30"/>
      <c r="HP431" s="30"/>
      <c r="HQ431" s="30"/>
      <c r="HR431" s="30"/>
      <c r="HS431" s="30"/>
      <c r="HT431" s="30"/>
      <c r="HU431" s="30"/>
      <c r="HV431" s="30"/>
      <c r="HW431" s="30"/>
      <c r="HX431" s="30"/>
      <c r="HY431" s="30"/>
      <c r="HZ431" s="30"/>
      <c r="IA431" s="30"/>
      <c r="IB431" s="30"/>
      <c r="IC431" s="30"/>
      <c r="ID431" s="30"/>
      <c r="IE431" s="30"/>
      <c r="IF431" s="30"/>
      <c r="IG431" s="30"/>
    </row>
    <row r="432" spans="1:241" s="36" customFormat="1" ht="25.5" x14ac:dyDescent="0.25">
      <c r="A432" s="32"/>
      <c r="B432" s="32" t="s">
        <v>708</v>
      </c>
      <c r="C432" s="33" t="s">
        <v>37</v>
      </c>
      <c r="D432" s="37" t="s">
        <v>38</v>
      </c>
      <c r="E432" s="34">
        <v>35906067</v>
      </c>
      <c r="F432" s="35">
        <v>187167175</v>
      </c>
      <c r="G432" s="35"/>
      <c r="H432" s="35"/>
      <c r="I432" s="35"/>
      <c r="J432" s="35"/>
      <c r="K432" s="35"/>
      <c r="L432" s="35"/>
      <c r="M432" s="33" t="s">
        <v>463</v>
      </c>
      <c r="N432" s="34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  <c r="CC432" s="30"/>
      <c r="CD432" s="30"/>
      <c r="CE432" s="30"/>
      <c r="CF432" s="30"/>
      <c r="CG432" s="30"/>
      <c r="CH432" s="30"/>
      <c r="CI432" s="30"/>
      <c r="CJ432" s="30"/>
      <c r="CK432" s="30"/>
      <c r="CL432" s="30"/>
      <c r="CM432" s="30"/>
      <c r="CN432" s="30"/>
      <c r="CO432" s="30"/>
      <c r="CP432" s="30"/>
      <c r="CQ432" s="30"/>
      <c r="CR432" s="30"/>
      <c r="CS432" s="30"/>
      <c r="CT432" s="30"/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  <c r="DF432" s="30"/>
      <c r="DG432" s="30"/>
      <c r="DH432" s="30"/>
      <c r="DI432" s="30"/>
      <c r="DJ432" s="30"/>
      <c r="DK432" s="30"/>
      <c r="DL432" s="30"/>
      <c r="DM432" s="30"/>
      <c r="DN432" s="30"/>
      <c r="DO432" s="30"/>
      <c r="DP432" s="30"/>
      <c r="DQ432" s="30"/>
      <c r="DR432" s="30"/>
      <c r="DS432" s="30"/>
      <c r="DT432" s="30"/>
      <c r="DU432" s="30"/>
      <c r="DV432" s="30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  <c r="EL432" s="30"/>
      <c r="EM432" s="30"/>
      <c r="EN432" s="30"/>
      <c r="EO432" s="30"/>
      <c r="EP432" s="30"/>
      <c r="EQ432" s="30"/>
      <c r="ER432" s="30"/>
      <c r="ES432" s="30"/>
      <c r="ET432" s="30"/>
      <c r="EU432" s="30"/>
      <c r="EV432" s="30"/>
      <c r="EW432" s="30"/>
      <c r="EX432" s="30"/>
      <c r="EY432" s="30"/>
      <c r="EZ432" s="30"/>
      <c r="FA432" s="30"/>
      <c r="FB432" s="30"/>
      <c r="FC432" s="30"/>
      <c r="FD432" s="30"/>
      <c r="FE432" s="30"/>
      <c r="FF432" s="30"/>
      <c r="FG432" s="30"/>
      <c r="FH432" s="30"/>
      <c r="FI432" s="30"/>
      <c r="FJ432" s="30"/>
      <c r="FK432" s="30"/>
      <c r="FL432" s="30"/>
      <c r="FM432" s="30"/>
      <c r="FN432" s="30"/>
      <c r="FO432" s="30"/>
      <c r="FP432" s="30"/>
      <c r="FQ432" s="30"/>
      <c r="FR432" s="30"/>
      <c r="FS432" s="30"/>
      <c r="FT432" s="30"/>
      <c r="FU432" s="30"/>
      <c r="FV432" s="30"/>
      <c r="FW432" s="30"/>
      <c r="FX432" s="30"/>
      <c r="FY432" s="30"/>
      <c r="FZ432" s="30"/>
      <c r="GA432" s="30"/>
      <c r="GB432" s="30"/>
      <c r="GC432" s="30"/>
      <c r="GD432" s="30"/>
      <c r="GE432" s="30"/>
      <c r="GF432" s="30"/>
      <c r="GG432" s="30"/>
      <c r="GH432" s="30"/>
      <c r="GI432" s="30"/>
      <c r="GJ432" s="30"/>
      <c r="GK432" s="30"/>
      <c r="GL432" s="30"/>
      <c r="GM432" s="30"/>
      <c r="GN432" s="30"/>
      <c r="GO432" s="30"/>
      <c r="GP432" s="30"/>
      <c r="GQ432" s="30"/>
      <c r="GR432" s="30"/>
      <c r="GS432" s="30"/>
      <c r="GT432" s="30"/>
      <c r="GU432" s="30"/>
      <c r="GV432" s="30"/>
      <c r="GW432" s="30"/>
      <c r="GX432" s="30"/>
      <c r="GY432" s="30"/>
      <c r="GZ432" s="30"/>
      <c r="HA432" s="30"/>
      <c r="HB432" s="30"/>
      <c r="HC432" s="30"/>
      <c r="HD432" s="30"/>
      <c r="HE432" s="30"/>
      <c r="HF432" s="30"/>
      <c r="HG432" s="30"/>
      <c r="HH432" s="30"/>
      <c r="HI432" s="30"/>
      <c r="HJ432" s="30"/>
      <c r="HK432" s="30"/>
      <c r="HL432" s="30"/>
      <c r="HM432" s="30"/>
      <c r="HN432" s="30"/>
      <c r="HO432" s="30"/>
      <c r="HP432" s="30"/>
      <c r="HQ432" s="30"/>
      <c r="HR432" s="30"/>
      <c r="HS432" s="30"/>
      <c r="HT432" s="30"/>
      <c r="HU432" s="30"/>
      <c r="HV432" s="30"/>
      <c r="HW432" s="30"/>
      <c r="HX432" s="30"/>
      <c r="HY432" s="30"/>
      <c r="HZ432" s="30"/>
      <c r="IA432" s="30"/>
      <c r="IB432" s="30"/>
      <c r="IC432" s="30"/>
      <c r="ID432" s="30"/>
      <c r="IE432" s="30"/>
      <c r="IF432" s="30"/>
      <c r="IG432" s="30"/>
    </row>
    <row r="433" spans="1:241" s="36" customFormat="1" ht="25.5" x14ac:dyDescent="0.25">
      <c r="A433" s="32"/>
      <c r="B433" s="32" t="s">
        <v>709</v>
      </c>
      <c r="C433" s="33" t="s">
        <v>37</v>
      </c>
      <c r="D433" s="37" t="s">
        <v>38</v>
      </c>
      <c r="E433" s="34"/>
      <c r="F433" s="35">
        <v>18712000</v>
      </c>
      <c r="G433" s="35">
        <v>16229000</v>
      </c>
      <c r="H433" s="35"/>
      <c r="I433" s="35"/>
      <c r="J433" s="35"/>
      <c r="K433" s="35"/>
      <c r="L433" s="35"/>
      <c r="M433" s="33" t="s">
        <v>463</v>
      </c>
      <c r="N433" s="34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  <c r="CC433" s="30"/>
      <c r="CD433" s="30"/>
      <c r="CE433" s="30"/>
      <c r="CF433" s="30"/>
      <c r="CG433" s="30"/>
      <c r="CH433" s="30"/>
      <c r="CI433" s="30"/>
      <c r="CJ433" s="30"/>
      <c r="CK433" s="30"/>
      <c r="CL433" s="30"/>
      <c r="CM433" s="30"/>
      <c r="CN433" s="30"/>
      <c r="CO433" s="30"/>
      <c r="CP433" s="30"/>
      <c r="CQ433" s="30"/>
      <c r="CR433" s="30"/>
      <c r="CS433" s="30"/>
      <c r="CT433" s="30"/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  <c r="DF433" s="30"/>
      <c r="DG433" s="30"/>
      <c r="DH433" s="30"/>
      <c r="DI433" s="30"/>
      <c r="DJ433" s="30"/>
      <c r="DK433" s="30"/>
      <c r="DL433" s="30"/>
      <c r="DM433" s="30"/>
      <c r="DN433" s="30"/>
      <c r="DO433" s="30"/>
      <c r="DP433" s="30"/>
      <c r="DQ433" s="30"/>
      <c r="DR433" s="30"/>
      <c r="DS433" s="30"/>
      <c r="DT433" s="30"/>
      <c r="DU433" s="30"/>
      <c r="DV433" s="30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  <c r="EL433" s="30"/>
      <c r="EM433" s="30"/>
      <c r="EN433" s="30"/>
      <c r="EO433" s="30"/>
      <c r="EP433" s="30"/>
      <c r="EQ433" s="30"/>
      <c r="ER433" s="30"/>
      <c r="ES433" s="30"/>
      <c r="ET433" s="30"/>
      <c r="EU433" s="30"/>
      <c r="EV433" s="30"/>
      <c r="EW433" s="30"/>
      <c r="EX433" s="30"/>
      <c r="EY433" s="30"/>
      <c r="EZ433" s="30"/>
      <c r="FA433" s="30"/>
      <c r="FB433" s="30"/>
      <c r="FC433" s="30"/>
      <c r="FD433" s="30"/>
      <c r="FE433" s="30"/>
      <c r="FF433" s="30"/>
      <c r="FG433" s="30"/>
      <c r="FH433" s="30"/>
      <c r="FI433" s="30"/>
      <c r="FJ433" s="30"/>
      <c r="FK433" s="30"/>
      <c r="FL433" s="30"/>
      <c r="FM433" s="30"/>
      <c r="FN433" s="30"/>
      <c r="FO433" s="30"/>
      <c r="FP433" s="30"/>
      <c r="FQ433" s="30"/>
      <c r="FR433" s="30"/>
      <c r="FS433" s="30"/>
      <c r="FT433" s="30"/>
      <c r="FU433" s="30"/>
      <c r="FV433" s="30"/>
      <c r="FW433" s="30"/>
      <c r="FX433" s="30"/>
      <c r="FY433" s="30"/>
      <c r="FZ433" s="30"/>
      <c r="GA433" s="30"/>
      <c r="GB433" s="30"/>
      <c r="GC433" s="30"/>
      <c r="GD433" s="30"/>
      <c r="GE433" s="30"/>
      <c r="GF433" s="30"/>
      <c r="GG433" s="30"/>
      <c r="GH433" s="30"/>
      <c r="GI433" s="30"/>
      <c r="GJ433" s="30"/>
      <c r="GK433" s="30"/>
      <c r="GL433" s="30"/>
      <c r="GM433" s="30"/>
      <c r="GN433" s="30"/>
      <c r="GO433" s="30"/>
      <c r="GP433" s="30"/>
      <c r="GQ433" s="30"/>
      <c r="GR433" s="30"/>
      <c r="GS433" s="30"/>
      <c r="GT433" s="30"/>
      <c r="GU433" s="30"/>
      <c r="GV433" s="30"/>
      <c r="GW433" s="30"/>
      <c r="GX433" s="30"/>
      <c r="GY433" s="30"/>
      <c r="GZ433" s="30"/>
      <c r="HA433" s="30"/>
      <c r="HB433" s="30"/>
      <c r="HC433" s="30"/>
      <c r="HD433" s="30"/>
      <c r="HE433" s="30"/>
      <c r="HF433" s="30"/>
      <c r="HG433" s="30"/>
      <c r="HH433" s="30"/>
      <c r="HI433" s="30"/>
      <c r="HJ433" s="30"/>
      <c r="HK433" s="30"/>
      <c r="HL433" s="30"/>
      <c r="HM433" s="30"/>
      <c r="HN433" s="30"/>
      <c r="HO433" s="30"/>
      <c r="HP433" s="30"/>
      <c r="HQ433" s="30"/>
      <c r="HR433" s="30"/>
      <c r="HS433" s="30"/>
      <c r="HT433" s="30"/>
      <c r="HU433" s="30"/>
      <c r="HV433" s="30"/>
      <c r="HW433" s="30"/>
      <c r="HX433" s="30"/>
      <c r="HY433" s="30"/>
      <c r="HZ433" s="30"/>
      <c r="IA433" s="30"/>
      <c r="IB433" s="30"/>
      <c r="IC433" s="30"/>
      <c r="ID433" s="30"/>
      <c r="IE433" s="30"/>
      <c r="IF433" s="30"/>
      <c r="IG433" s="30"/>
    </row>
    <row r="434" spans="1:241" s="36" customFormat="1" x14ac:dyDescent="0.25">
      <c r="A434" s="23" t="s">
        <v>710</v>
      </c>
      <c r="B434" s="23" t="s">
        <v>711</v>
      </c>
      <c r="C434" s="23"/>
      <c r="D434" s="23"/>
      <c r="E434" s="25">
        <f>E435+E515</f>
        <v>1810639567441</v>
      </c>
      <c r="F434" s="26">
        <f>F435+F515</f>
        <v>1777624550851</v>
      </c>
      <c r="G434" s="26">
        <f t="shared" ref="G434:L434" si="106">G435+G515</f>
        <v>1772395566516</v>
      </c>
      <c r="H434" s="26">
        <f t="shared" si="106"/>
        <v>1879962389000</v>
      </c>
      <c r="I434" s="26">
        <f t="shared" si="106"/>
        <v>1845345451326</v>
      </c>
      <c r="J434" s="26">
        <f t="shared" si="106"/>
        <v>1845345451326</v>
      </c>
      <c r="K434" s="26">
        <f t="shared" si="106"/>
        <v>1899294431000</v>
      </c>
      <c r="L434" s="26">
        <f t="shared" si="106"/>
        <v>1899294431000</v>
      </c>
      <c r="M434" s="24"/>
      <c r="N434" s="25">
        <f t="shared" ref="N434" si="107">N435+N515</f>
        <v>1899294431000</v>
      </c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  <c r="CC434" s="30"/>
      <c r="CD434" s="30"/>
      <c r="CE434" s="30"/>
      <c r="CF434" s="30"/>
      <c r="CG434" s="30"/>
      <c r="CH434" s="30"/>
      <c r="CI434" s="30"/>
      <c r="CJ434" s="30"/>
      <c r="CK434" s="30"/>
      <c r="CL434" s="30"/>
      <c r="CM434" s="30"/>
      <c r="CN434" s="30"/>
      <c r="CO434" s="30"/>
      <c r="CP434" s="30"/>
      <c r="CQ434" s="30"/>
      <c r="CR434" s="30"/>
      <c r="CS434" s="30"/>
      <c r="CT434" s="30"/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  <c r="DF434" s="30"/>
      <c r="DG434" s="30"/>
      <c r="DH434" s="30"/>
      <c r="DI434" s="30"/>
      <c r="DJ434" s="30"/>
      <c r="DK434" s="30"/>
      <c r="DL434" s="30"/>
      <c r="DM434" s="30"/>
      <c r="DN434" s="30"/>
      <c r="DO434" s="30"/>
      <c r="DP434" s="30"/>
      <c r="DQ434" s="30"/>
      <c r="DR434" s="30"/>
      <c r="DS434" s="30"/>
      <c r="DT434" s="30"/>
      <c r="DU434" s="30"/>
      <c r="DV434" s="30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  <c r="EL434" s="30"/>
      <c r="EM434" s="30"/>
      <c r="EN434" s="30"/>
      <c r="EO434" s="30"/>
      <c r="EP434" s="30"/>
      <c r="EQ434" s="30"/>
      <c r="ER434" s="30"/>
      <c r="ES434" s="30"/>
      <c r="ET434" s="30"/>
      <c r="EU434" s="30"/>
      <c r="EV434" s="30"/>
      <c r="EW434" s="30"/>
      <c r="EX434" s="30"/>
      <c r="EY434" s="30"/>
      <c r="EZ434" s="30"/>
      <c r="FA434" s="30"/>
      <c r="FB434" s="30"/>
      <c r="FC434" s="30"/>
      <c r="FD434" s="30"/>
      <c r="FE434" s="30"/>
      <c r="FF434" s="30"/>
      <c r="FG434" s="30"/>
      <c r="FH434" s="30"/>
      <c r="FI434" s="30"/>
      <c r="FJ434" s="30"/>
      <c r="FK434" s="30"/>
      <c r="FL434" s="30"/>
      <c r="FM434" s="30"/>
      <c r="FN434" s="30"/>
      <c r="FO434" s="30"/>
      <c r="FP434" s="30"/>
      <c r="FQ434" s="30"/>
      <c r="FR434" s="30"/>
      <c r="FS434" s="30"/>
      <c r="FT434" s="30"/>
      <c r="FU434" s="30"/>
      <c r="FV434" s="30"/>
      <c r="FW434" s="30"/>
      <c r="FX434" s="30"/>
      <c r="FY434" s="30"/>
      <c r="FZ434" s="30"/>
      <c r="GA434" s="30"/>
      <c r="GB434" s="30"/>
      <c r="GC434" s="30"/>
      <c r="GD434" s="30"/>
      <c r="GE434" s="30"/>
      <c r="GF434" s="30"/>
      <c r="GG434" s="30"/>
      <c r="GH434" s="30"/>
      <c r="GI434" s="30"/>
      <c r="GJ434" s="30"/>
      <c r="GK434" s="30"/>
      <c r="GL434" s="30"/>
      <c r="GM434" s="30"/>
      <c r="GN434" s="30"/>
      <c r="GO434" s="30"/>
      <c r="GP434" s="30"/>
      <c r="GQ434" s="30"/>
      <c r="GR434" s="30"/>
      <c r="GS434" s="30"/>
      <c r="GT434" s="30"/>
      <c r="GU434" s="30"/>
      <c r="GV434" s="30"/>
      <c r="GW434" s="30"/>
      <c r="GX434" s="30"/>
      <c r="GY434" s="30"/>
      <c r="GZ434" s="30"/>
      <c r="HA434" s="30"/>
      <c r="HB434" s="30"/>
      <c r="HC434" s="30"/>
      <c r="HD434" s="30"/>
      <c r="HE434" s="30"/>
      <c r="HF434" s="30"/>
      <c r="HG434" s="30"/>
      <c r="HH434" s="30"/>
      <c r="HI434" s="30"/>
      <c r="HJ434" s="30"/>
      <c r="HK434" s="30"/>
      <c r="HL434" s="30"/>
      <c r="HM434" s="30"/>
      <c r="HN434" s="30"/>
      <c r="HO434" s="30"/>
      <c r="HP434" s="30"/>
      <c r="HQ434" s="30"/>
      <c r="HR434" s="30"/>
      <c r="HS434" s="30"/>
      <c r="HT434" s="30"/>
      <c r="HU434" s="30"/>
      <c r="HV434" s="30"/>
      <c r="HW434" s="30"/>
      <c r="HX434" s="30"/>
      <c r="HY434" s="30"/>
      <c r="HZ434" s="30"/>
      <c r="IA434" s="30"/>
      <c r="IB434" s="30"/>
      <c r="IC434" s="30"/>
      <c r="ID434" s="30"/>
      <c r="IE434" s="30"/>
      <c r="IF434" s="30"/>
      <c r="IG434" s="30"/>
    </row>
    <row r="435" spans="1:241" s="36" customFormat="1" ht="25.5" x14ac:dyDescent="0.25">
      <c r="A435" s="23" t="s">
        <v>712</v>
      </c>
      <c r="B435" s="23" t="s">
        <v>713</v>
      </c>
      <c r="C435" s="23"/>
      <c r="D435" s="23"/>
      <c r="E435" s="25">
        <f t="shared" ref="E435:L435" si="108">E436+E509+E512</f>
        <v>1694814355427</v>
      </c>
      <c r="F435" s="26">
        <f t="shared" si="108"/>
        <v>1652291183635</v>
      </c>
      <c r="G435" s="26">
        <f t="shared" si="108"/>
        <v>1654201146712</v>
      </c>
      <c r="H435" s="26">
        <f t="shared" si="108"/>
        <v>1751632992000</v>
      </c>
      <c r="I435" s="26">
        <f t="shared" si="108"/>
        <v>1716400433626</v>
      </c>
      <c r="J435" s="26">
        <f t="shared" si="108"/>
        <v>1716400433626</v>
      </c>
      <c r="K435" s="26">
        <f t="shared" si="108"/>
        <v>1752949193000</v>
      </c>
      <c r="L435" s="26">
        <f t="shared" si="108"/>
        <v>1752949193000</v>
      </c>
      <c r="M435" s="24"/>
      <c r="N435" s="25">
        <f>N436+N509+N512</f>
        <v>1752949193000</v>
      </c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  <c r="CC435" s="30"/>
      <c r="CD435" s="30"/>
      <c r="CE435" s="30"/>
      <c r="CF435" s="30"/>
      <c r="CG435" s="30"/>
      <c r="CH435" s="30"/>
      <c r="CI435" s="30"/>
      <c r="CJ435" s="30"/>
      <c r="CK435" s="30"/>
      <c r="CL435" s="30"/>
      <c r="CM435" s="30"/>
      <c r="CN435" s="30"/>
      <c r="CO435" s="30"/>
      <c r="CP435" s="30"/>
      <c r="CQ435" s="30"/>
      <c r="CR435" s="30"/>
      <c r="CS435" s="30"/>
      <c r="CT435" s="30"/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  <c r="DF435" s="30"/>
      <c r="DG435" s="30"/>
      <c r="DH435" s="30"/>
      <c r="DI435" s="30"/>
      <c r="DJ435" s="30"/>
      <c r="DK435" s="30"/>
      <c r="DL435" s="30"/>
      <c r="DM435" s="30"/>
      <c r="DN435" s="30"/>
      <c r="DO435" s="30"/>
      <c r="DP435" s="30"/>
      <c r="DQ435" s="30"/>
      <c r="DR435" s="30"/>
      <c r="DS435" s="30"/>
      <c r="DT435" s="30"/>
      <c r="DU435" s="30"/>
      <c r="DV435" s="30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  <c r="EL435" s="30"/>
      <c r="EM435" s="30"/>
      <c r="EN435" s="30"/>
      <c r="EO435" s="30"/>
      <c r="EP435" s="30"/>
      <c r="EQ435" s="30"/>
      <c r="ER435" s="30"/>
      <c r="ES435" s="30"/>
      <c r="ET435" s="30"/>
      <c r="EU435" s="30"/>
      <c r="EV435" s="30"/>
      <c r="EW435" s="30"/>
      <c r="EX435" s="30"/>
      <c r="EY435" s="30"/>
      <c r="EZ435" s="30"/>
      <c r="FA435" s="30"/>
      <c r="FB435" s="30"/>
      <c r="FC435" s="30"/>
      <c r="FD435" s="30"/>
      <c r="FE435" s="30"/>
      <c r="FF435" s="30"/>
      <c r="FG435" s="30"/>
      <c r="FH435" s="30"/>
      <c r="FI435" s="30"/>
      <c r="FJ435" s="30"/>
      <c r="FK435" s="30"/>
      <c r="FL435" s="30"/>
      <c r="FM435" s="30"/>
      <c r="FN435" s="30"/>
      <c r="FO435" s="30"/>
      <c r="FP435" s="30"/>
      <c r="FQ435" s="30"/>
      <c r="FR435" s="30"/>
      <c r="FS435" s="30"/>
      <c r="FT435" s="30"/>
      <c r="FU435" s="30"/>
      <c r="FV435" s="30"/>
      <c r="FW435" s="30"/>
      <c r="FX435" s="30"/>
      <c r="FY435" s="30"/>
      <c r="FZ435" s="30"/>
      <c r="GA435" s="30"/>
      <c r="GB435" s="30"/>
      <c r="GC435" s="30"/>
      <c r="GD435" s="30"/>
      <c r="GE435" s="30"/>
      <c r="GF435" s="30"/>
      <c r="GG435" s="30"/>
      <c r="GH435" s="30"/>
      <c r="GI435" s="30"/>
      <c r="GJ435" s="30"/>
      <c r="GK435" s="30"/>
      <c r="GL435" s="30"/>
      <c r="GM435" s="30"/>
      <c r="GN435" s="30"/>
      <c r="GO435" s="30"/>
      <c r="GP435" s="30"/>
      <c r="GQ435" s="30"/>
      <c r="GR435" s="30"/>
      <c r="GS435" s="30"/>
      <c r="GT435" s="30"/>
      <c r="GU435" s="30"/>
      <c r="GV435" s="30"/>
      <c r="GW435" s="30"/>
      <c r="GX435" s="30"/>
      <c r="GY435" s="30"/>
      <c r="GZ435" s="30"/>
      <c r="HA435" s="30"/>
      <c r="HB435" s="30"/>
      <c r="HC435" s="30"/>
      <c r="HD435" s="30"/>
      <c r="HE435" s="30"/>
      <c r="HF435" s="30"/>
      <c r="HG435" s="30"/>
      <c r="HH435" s="30"/>
      <c r="HI435" s="30"/>
      <c r="HJ435" s="30"/>
      <c r="HK435" s="30"/>
      <c r="HL435" s="30"/>
      <c r="HM435" s="30"/>
      <c r="HN435" s="30"/>
      <c r="HO435" s="30"/>
      <c r="HP435" s="30"/>
      <c r="HQ435" s="30"/>
      <c r="HR435" s="30"/>
      <c r="HS435" s="30"/>
      <c r="HT435" s="30"/>
      <c r="HU435" s="30"/>
      <c r="HV435" s="30"/>
      <c r="HW435" s="30"/>
      <c r="HX435" s="30"/>
      <c r="HY435" s="30"/>
      <c r="HZ435" s="30"/>
      <c r="IA435" s="30"/>
      <c r="IB435" s="30"/>
      <c r="IC435" s="30"/>
      <c r="ID435" s="30"/>
      <c r="IE435" s="30"/>
      <c r="IF435" s="30"/>
      <c r="IG435" s="30"/>
    </row>
    <row r="436" spans="1:241" s="36" customFormat="1" x14ac:dyDescent="0.25">
      <c r="A436" s="23" t="s">
        <v>714</v>
      </c>
      <c r="B436" s="23" t="s">
        <v>715</v>
      </c>
      <c r="C436" s="23"/>
      <c r="D436" s="23"/>
      <c r="E436" s="25">
        <f>E437+E449+E451+E485</f>
        <v>1292431347427</v>
      </c>
      <c r="F436" s="26">
        <f>F437+F449+F451+F485</f>
        <v>1225319536635</v>
      </c>
      <c r="G436" s="26">
        <f t="shared" ref="G436:K436" si="109">G437+G449+G451+G485</f>
        <v>1269473877712</v>
      </c>
      <c r="H436" s="26">
        <f t="shared" si="109"/>
        <v>1363577177000</v>
      </c>
      <c r="I436" s="26">
        <f t="shared" si="109"/>
        <v>1330410461346</v>
      </c>
      <c r="J436" s="26">
        <f t="shared" si="109"/>
        <v>1330410461346</v>
      </c>
      <c r="K436" s="26">
        <f t="shared" si="109"/>
        <v>1364893378000</v>
      </c>
      <c r="L436" s="26">
        <f>L437+L449+L451+L485</f>
        <v>1364893378000</v>
      </c>
      <c r="M436" s="24"/>
      <c r="N436" s="25">
        <f>N437+N449+N451+N485</f>
        <v>1364893378000</v>
      </c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  <c r="CC436" s="30"/>
      <c r="CD436" s="30"/>
      <c r="CE436" s="30"/>
      <c r="CF436" s="30"/>
      <c r="CG436" s="30"/>
      <c r="CH436" s="30"/>
      <c r="CI436" s="30"/>
      <c r="CJ436" s="30"/>
      <c r="CK436" s="30"/>
      <c r="CL436" s="30"/>
      <c r="CM436" s="30"/>
      <c r="CN436" s="30"/>
      <c r="CO436" s="30"/>
      <c r="CP436" s="30"/>
      <c r="CQ436" s="30"/>
      <c r="CR436" s="30"/>
      <c r="CS436" s="30"/>
      <c r="CT436" s="30"/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  <c r="DF436" s="30"/>
      <c r="DG436" s="30"/>
      <c r="DH436" s="30"/>
      <c r="DI436" s="30"/>
      <c r="DJ436" s="30"/>
      <c r="DK436" s="30"/>
      <c r="DL436" s="30"/>
      <c r="DM436" s="30"/>
      <c r="DN436" s="30"/>
      <c r="DO436" s="30"/>
      <c r="DP436" s="30"/>
      <c r="DQ436" s="30"/>
      <c r="DR436" s="30"/>
      <c r="DS436" s="30"/>
      <c r="DT436" s="30"/>
      <c r="DU436" s="30"/>
      <c r="DV436" s="30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  <c r="EL436" s="30"/>
      <c r="EM436" s="30"/>
      <c r="EN436" s="30"/>
      <c r="EO436" s="30"/>
      <c r="EP436" s="30"/>
      <c r="EQ436" s="30"/>
      <c r="ER436" s="30"/>
      <c r="ES436" s="30"/>
      <c r="ET436" s="30"/>
      <c r="EU436" s="30"/>
      <c r="EV436" s="30"/>
      <c r="EW436" s="30"/>
      <c r="EX436" s="30"/>
      <c r="EY436" s="30"/>
      <c r="EZ436" s="30"/>
      <c r="FA436" s="30"/>
      <c r="FB436" s="30"/>
      <c r="FC436" s="30"/>
      <c r="FD436" s="30"/>
      <c r="FE436" s="30"/>
      <c r="FF436" s="30"/>
      <c r="FG436" s="30"/>
      <c r="FH436" s="30"/>
      <c r="FI436" s="30"/>
      <c r="FJ436" s="30"/>
      <c r="FK436" s="30"/>
      <c r="FL436" s="30"/>
      <c r="FM436" s="30"/>
      <c r="FN436" s="30"/>
      <c r="FO436" s="30"/>
      <c r="FP436" s="30"/>
      <c r="FQ436" s="30"/>
      <c r="FR436" s="30"/>
      <c r="FS436" s="30"/>
      <c r="FT436" s="30"/>
      <c r="FU436" s="30"/>
      <c r="FV436" s="30"/>
      <c r="FW436" s="30"/>
      <c r="FX436" s="30"/>
      <c r="FY436" s="30"/>
      <c r="FZ436" s="30"/>
      <c r="GA436" s="30"/>
      <c r="GB436" s="30"/>
      <c r="GC436" s="30"/>
      <c r="GD436" s="30"/>
      <c r="GE436" s="30"/>
      <c r="GF436" s="30"/>
      <c r="GG436" s="30"/>
      <c r="GH436" s="30"/>
      <c r="GI436" s="30"/>
      <c r="GJ436" s="30"/>
      <c r="GK436" s="30"/>
      <c r="GL436" s="30"/>
      <c r="GM436" s="30"/>
      <c r="GN436" s="30"/>
      <c r="GO436" s="30"/>
      <c r="GP436" s="30"/>
      <c r="GQ436" s="30"/>
      <c r="GR436" s="30"/>
      <c r="GS436" s="30"/>
      <c r="GT436" s="30"/>
      <c r="GU436" s="30"/>
      <c r="GV436" s="30"/>
      <c r="GW436" s="30"/>
      <c r="GX436" s="30"/>
      <c r="GY436" s="30"/>
      <c r="GZ436" s="30"/>
      <c r="HA436" s="30"/>
      <c r="HB436" s="30"/>
      <c r="HC436" s="30"/>
      <c r="HD436" s="30"/>
      <c r="HE436" s="30"/>
      <c r="HF436" s="30"/>
      <c r="HG436" s="30"/>
      <c r="HH436" s="30"/>
      <c r="HI436" s="30"/>
      <c r="HJ436" s="30"/>
      <c r="HK436" s="30"/>
      <c r="HL436" s="30"/>
      <c r="HM436" s="30"/>
      <c r="HN436" s="30"/>
      <c r="HO436" s="30"/>
      <c r="HP436" s="30"/>
      <c r="HQ436" s="30"/>
      <c r="HR436" s="30"/>
      <c r="HS436" s="30"/>
      <c r="HT436" s="30"/>
      <c r="HU436" s="30"/>
      <c r="HV436" s="30"/>
      <c r="HW436" s="30"/>
      <c r="HX436" s="30"/>
      <c r="HY436" s="30"/>
      <c r="HZ436" s="30"/>
      <c r="IA436" s="30"/>
      <c r="IB436" s="30"/>
      <c r="IC436" s="30"/>
      <c r="ID436" s="30"/>
      <c r="IE436" s="30"/>
      <c r="IF436" s="30"/>
      <c r="IG436" s="30"/>
    </row>
    <row r="437" spans="1:241" s="36" customFormat="1" ht="25.5" x14ac:dyDescent="0.25">
      <c r="A437" s="23" t="s">
        <v>716</v>
      </c>
      <c r="B437" s="23" t="s">
        <v>717</v>
      </c>
      <c r="C437" s="23"/>
      <c r="D437" s="23"/>
      <c r="E437" s="25">
        <f t="shared" ref="E437:L437" si="110">SUM(E438:E448)</f>
        <v>19577301012</v>
      </c>
      <c r="F437" s="26">
        <f>SUM(F438:F448)</f>
        <v>31402133052</v>
      </c>
      <c r="G437" s="26">
        <f t="shared" si="110"/>
        <v>36804536889</v>
      </c>
      <c r="H437" s="26">
        <f t="shared" si="110"/>
        <v>26858148000</v>
      </c>
      <c r="I437" s="26">
        <f t="shared" si="110"/>
        <v>27464328346</v>
      </c>
      <c r="J437" s="26">
        <f t="shared" si="110"/>
        <v>27464328346</v>
      </c>
      <c r="K437" s="26">
        <f t="shared" si="110"/>
        <v>28174349000</v>
      </c>
      <c r="L437" s="26">
        <f t="shared" si="110"/>
        <v>28174349000</v>
      </c>
      <c r="M437" s="24"/>
      <c r="N437" s="25">
        <f t="shared" ref="N437" si="111">SUM(N438:N448)</f>
        <v>28174349000</v>
      </c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  <c r="CC437" s="30"/>
      <c r="CD437" s="30"/>
      <c r="CE437" s="30"/>
      <c r="CF437" s="30"/>
      <c r="CG437" s="30"/>
      <c r="CH437" s="30"/>
      <c r="CI437" s="30"/>
      <c r="CJ437" s="30"/>
      <c r="CK437" s="30"/>
      <c r="CL437" s="30"/>
      <c r="CM437" s="30"/>
      <c r="CN437" s="30"/>
      <c r="CO437" s="30"/>
      <c r="CP437" s="30"/>
      <c r="CQ437" s="30"/>
      <c r="CR437" s="30"/>
      <c r="CS437" s="30"/>
      <c r="CT437" s="30"/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  <c r="DF437" s="30"/>
      <c r="DG437" s="30"/>
      <c r="DH437" s="30"/>
      <c r="DI437" s="30"/>
      <c r="DJ437" s="30"/>
      <c r="DK437" s="30"/>
      <c r="DL437" s="30"/>
      <c r="DM437" s="30"/>
      <c r="DN437" s="30"/>
      <c r="DO437" s="30"/>
      <c r="DP437" s="30"/>
      <c r="DQ437" s="30"/>
      <c r="DR437" s="30"/>
      <c r="DS437" s="30"/>
      <c r="DT437" s="30"/>
      <c r="DU437" s="30"/>
      <c r="DV437" s="30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  <c r="EL437" s="30"/>
      <c r="EM437" s="30"/>
      <c r="EN437" s="30"/>
      <c r="EO437" s="30"/>
      <c r="EP437" s="30"/>
      <c r="EQ437" s="30"/>
      <c r="ER437" s="30"/>
      <c r="ES437" s="30"/>
      <c r="ET437" s="30"/>
      <c r="EU437" s="30"/>
      <c r="EV437" s="30"/>
      <c r="EW437" s="30"/>
      <c r="EX437" s="30"/>
      <c r="EY437" s="30"/>
      <c r="EZ437" s="30"/>
      <c r="FA437" s="30"/>
      <c r="FB437" s="30"/>
      <c r="FC437" s="30"/>
      <c r="FD437" s="30"/>
      <c r="FE437" s="30"/>
      <c r="FF437" s="30"/>
      <c r="FG437" s="30"/>
      <c r="FH437" s="30"/>
      <c r="FI437" s="30"/>
      <c r="FJ437" s="30"/>
      <c r="FK437" s="30"/>
      <c r="FL437" s="30"/>
      <c r="FM437" s="30"/>
      <c r="FN437" s="30"/>
      <c r="FO437" s="30"/>
      <c r="FP437" s="30"/>
      <c r="FQ437" s="30"/>
      <c r="FR437" s="30"/>
      <c r="FS437" s="30"/>
      <c r="FT437" s="30"/>
      <c r="FU437" s="30"/>
      <c r="FV437" s="30"/>
      <c r="FW437" s="30"/>
      <c r="FX437" s="30"/>
      <c r="FY437" s="30"/>
      <c r="FZ437" s="30"/>
      <c r="GA437" s="30"/>
      <c r="GB437" s="30"/>
      <c r="GC437" s="30"/>
      <c r="GD437" s="30"/>
      <c r="GE437" s="30"/>
      <c r="GF437" s="30"/>
      <c r="GG437" s="30"/>
      <c r="GH437" s="30"/>
      <c r="GI437" s="30"/>
      <c r="GJ437" s="30"/>
      <c r="GK437" s="30"/>
      <c r="GL437" s="30"/>
      <c r="GM437" s="30"/>
      <c r="GN437" s="30"/>
      <c r="GO437" s="30"/>
      <c r="GP437" s="30"/>
      <c r="GQ437" s="30"/>
      <c r="GR437" s="30"/>
      <c r="GS437" s="30"/>
      <c r="GT437" s="30"/>
      <c r="GU437" s="30"/>
      <c r="GV437" s="30"/>
      <c r="GW437" s="30"/>
      <c r="GX437" s="30"/>
      <c r="GY437" s="30"/>
      <c r="GZ437" s="30"/>
      <c r="HA437" s="30"/>
      <c r="HB437" s="30"/>
      <c r="HC437" s="30"/>
      <c r="HD437" s="30"/>
      <c r="HE437" s="30"/>
      <c r="HF437" s="30"/>
      <c r="HG437" s="30"/>
      <c r="HH437" s="30"/>
      <c r="HI437" s="30"/>
      <c r="HJ437" s="30"/>
      <c r="HK437" s="30"/>
      <c r="HL437" s="30"/>
      <c r="HM437" s="30"/>
      <c r="HN437" s="30"/>
      <c r="HO437" s="30"/>
      <c r="HP437" s="30"/>
      <c r="HQ437" s="30"/>
      <c r="HR437" s="30"/>
      <c r="HS437" s="30"/>
      <c r="HT437" s="30"/>
      <c r="HU437" s="30"/>
      <c r="HV437" s="30"/>
      <c r="HW437" s="30"/>
      <c r="HX437" s="30"/>
      <c r="HY437" s="30"/>
      <c r="HZ437" s="30"/>
      <c r="IA437" s="30"/>
      <c r="IB437" s="30"/>
      <c r="IC437" s="30"/>
      <c r="ID437" s="30"/>
      <c r="IE437" s="30"/>
      <c r="IF437" s="30"/>
      <c r="IG437" s="30"/>
    </row>
    <row r="438" spans="1:241" s="36" customFormat="1" ht="38.25" x14ac:dyDescent="0.25">
      <c r="A438" s="32" t="s">
        <v>718</v>
      </c>
      <c r="B438" s="32" t="s">
        <v>719</v>
      </c>
      <c r="C438" s="33" t="s">
        <v>37</v>
      </c>
      <c r="D438" s="37" t="s">
        <v>38</v>
      </c>
      <c r="E438" s="34">
        <v>5060892759</v>
      </c>
      <c r="F438" s="35">
        <v>5006115349</v>
      </c>
      <c r="G438" s="35">
        <v>9715155370</v>
      </c>
      <c r="H438" s="35">
        <v>5734309000</v>
      </c>
      <c r="I438" s="35">
        <v>5312603884</v>
      </c>
      <c r="J438" s="35">
        <v>5312603884</v>
      </c>
      <c r="K438" s="35">
        <v>5734309000</v>
      </c>
      <c r="L438" s="35">
        <v>5734309000</v>
      </c>
      <c r="M438" s="33" t="s">
        <v>720</v>
      </c>
      <c r="N438" s="34">
        <v>5734309000</v>
      </c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  <c r="CC438" s="30"/>
      <c r="CD438" s="30"/>
      <c r="CE438" s="30"/>
      <c r="CF438" s="30"/>
      <c r="CG438" s="30"/>
      <c r="CH438" s="30"/>
      <c r="CI438" s="30"/>
      <c r="CJ438" s="30"/>
      <c r="CK438" s="30"/>
      <c r="CL438" s="30"/>
      <c r="CM438" s="30"/>
      <c r="CN438" s="30"/>
      <c r="CO438" s="30"/>
      <c r="CP438" s="30"/>
      <c r="CQ438" s="30"/>
      <c r="CR438" s="30"/>
      <c r="CS438" s="30"/>
      <c r="CT438" s="30"/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  <c r="DF438" s="30"/>
      <c r="DG438" s="30"/>
      <c r="DH438" s="30"/>
      <c r="DI438" s="30"/>
      <c r="DJ438" s="30"/>
      <c r="DK438" s="30"/>
      <c r="DL438" s="30"/>
      <c r="DM438" s="30"/>
      <c r="DN438" s="30"/>
      <c r="DO438" s="30"/>
      <c r="DP438" s="30"/>
      <c r="DQ438" s="30"/>
      <c r="DR438" s="30"/>
      <c r="DS438" s="30"/>
      <c r="DT438" s="30"/>
      <c r="DU438" s="30"/>
      <c r="DV438" s="30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  <c r="EL438" s="30"/>
      <c r="EM438" s="30"/>
      <c r="EN438" s="30"/>
      <c r="EO438" s="30"/>
      <c r="EP438" s="30"/>
      <c r="EQ438" s="30"/>
      <c r="ER438" s="30"/>
      <c r="ES438" s="30"/>
      <c r="ET438" s="30"/>
      <c r="EU438" s="30"/>
      <c r="EV438" s="30"/>
      <c r="EW438" s="30"/>
      <c r="EX438" s="30"/>
      <c r="EY438" s="30"/>
      <c r="EZ438" s="30"/>
      <c r="FA438" s="30"/>
      <c r="FB438" s="30"/>
      <c r="FC438" s="30"/>
      <c r="FD438" s="30"/>
      <c r="FE438" s="30"/>
      <c r="FF438" s="30"/>
      <c r="FG438" s="30"/>
      <c r="FH438" s="30"/>
      <c r="FI438" s="30"/>
      <c r="FJ438" s="30"/>
      <c r="FK438" s="30"/>
      <c r="FL438" s="30"/>
      <c r="FM438" s="30"/>
      <c r="FN438" s="30"/>
      <c r="FO438" s="30"/>
      <c r="FP438" s="30"/>
      <c r="FQ438" s="30"/>
      <c r="FR438" s="30"/>
      <c r="FS438" s="30"/>
      <c r="FT438" s="30"/>
      <c r="FU438" s="30"/>
      <c r="FV438" s="30"/>
      <c r="FW438" s="30"/>
      <c r="FX438" s="30"/>
      <c r="FY438" s="30"/>
      <c r="FZ438" s="30"/>
      <c r="GA438" s="30"/>
      <c r="GB438" s="30"/>
      <c r="GC438" s="30"/>
      <c r="GD438" s="30"/>
      <c r="GE438" s="30"/>
      <c r="GF438" s="30"/>
      <c r="GG438" s="30"/>
      <c r="GH438" s="30"/>
      <c r="GI438" s="30"/>
      <c r="GJ438" s="30"/>
      <c r="GK438" s="30"/>
      <c r="GL438" s="30"/>
      <c r="GM438" s="30"/>
      <c r="GN438" s="30"/>
      <c r="GO438" s="30"/>
      <c r="GP438" s="30"/>
      <c r="GQ438" s="30"/>
      <c r="GR438" s="30"/>
      <c r="GS438" s="30"/>
      <c r="GT438" s="30"/>
      <c r="GU438" s="30"/>
      <c r="GV438" s="30"/>
      <c r="GW438" s="30"/>
      <c r="GX438" s="30"/>
      <c r="GY438" s="30"/>
      <c r="GZ438" s="30"/>
      <c r="HA438" s="30"/>
      <c r="HB438" s="30"/>
      <c r="HC438" s="30"/>
      <c r="HD438" s="30"/>
      <c r="HE438" s="30"/>
      <c r="HF438" s="30"/>
      <c r="HG438" s="30"/>
      <c r="HH438" s="30"/>
      <c r="HI438" s="30"/>
      <c r="HJ438" s="30"/>
      <c r="HK438" s="30"/>
      <c r="HL438" s="30"/>
      <c r="HM438" s="30"/>
      <c r="HN438" s="30"/>
      <c r="HO438" s="30"/>
      <c r="HP438" s="30"/>
      <c r="HQ438" s="30"/>
      <c r="HR438" s="30"/>
      <c r="HS438" s="30"/>
      <c r="HT438" s="30"/>
      <c r="HU438" s="30"/>
      <c r="HV438" s="30"/>
      <c r="HW438" s="30"/>
      <c r="HX438" s="30"/>
      <c r="HY438" s="30"/>
      <c r="HZ438" s="30"/>
      <c r="IA438" s="30"/>
      <c r="IB438" s="30"/>
      <c r="IC438" s="30"/>
      <c r="ID438" s="30"/>
      <c r="IE438" s="30"/>
      <c r="IF438" s="30"/>
      <c r="IG438" s="30"/>
    </row>
    <row r="439" spans="1:241" s="36" customFormat="1" ht="38.25" x14ac:dyDescent="0.25">
      <c r="A439" s="32" t="s">
        <v>721</v>
      </c>
      <c r="B439" s="32" t="s">
        <v>722</v>
      </c>
      <c r="C439" s="33" t="s">
        <v>37</v>
      </c>
      <c r="D439" s="37" t="s">
        <v>38</v>
      </c>
      <c r="E439" s="34">
        <v>5885328000</v>
      </c>
      <c r="F439" s="35">
        <v>17234239748</v>
      </c>
      <c r="G439" s="35">
        <v>13321668679</v>
      </c>
      <c r="H439" s="35">
        <v>10626757000</v>
      </c>
      <c r="I439" s="35">
        <v>11806121070</v>
      </c>
      <c r="J439" s="35">
        <v>11806121070</v>
      </c>
      <c r="K439" s="35">
        <v>10626757000</v>
      </c>
      <c r="L439" s="35">
        <v>10626757000</v>
      </c>
      <c r="M439" s="33" t="s">
        <v>720</v>
      </c>
      <c r="N439" s="34">
        <v>10626757000</v>
      </c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  <c r="CC439" s="30"/>
      <c r="CD439" s="30"/>
      <c r="CE439" s="30"/>
      <c r="CF439" s="30"/>
      <c r="CG439" s="30"/>
      <c r="CH439" s="30"/>
      <c r="CI439" s="30"/>
      <c r="CJ439" s="30"/>
      <c r="CK439" s="30"/>
      <c r="CL439" s="30"/>
      <c r="CM439" s="30"/>
      <c r="CN439" s="30"/>
      <c r="CO439" s="30"/>
      <c r="CP439" s="30"/>
      <c r="CQ439" s="30"/>
      <c r="CR439" s="30"/>
      <c r="CS439" s="30"/>
      <c r="CT439" s="30"/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  <c r="DF439" s="30"/>
      <c r="DG439" s="30"/>
      <c r="DH439" s="30"/>
      <c r="DI439" s="30"/>
      <c r="DJ439" s="30"/>
      <c r="DK439" s="30"/>
      <c r="DL439" s="30"/>
      <c r="DM439" s="30"/>
      <c r="DN439" s="30"/>
      <c r="DO439" s="30"/>
      <c r="DP439" s="30"/>
      <c r="DQ439" s="30"/>
      <c r="DR439" s="30"/>
      <c r="DS439" s="30"/>
      <c r="DT439" s="30"/>
      <c r="DU439" s="30"/>
      <c r="DV439" s="30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  <c r="EL439" s="30"/>
      <c r="EM439" s="30"/>
      <c r="EN439" s="30"/>
      <c r="EO439" s="30"/>
      <c r="EP439" s="30"/>
      <c r="EQ439" s="30"/>
      <c r="ER439" s="30"/>
      <c r="ES439" s="30"/>
      <c r="ET439" s="30"/>
      <c r="EU439" s="30"/>
      <c r="EV439" s="30"/>
      <c r="EW439" s="30"/>
      <c r="EX439" s="30"/>
      <c r="EY439" s="30"/>
      <c r="EZ439" s="30"/>
      <c r="FA439" s="30"/>
      <c r="FB439" s="30"/>
      <c r="FC439" s="30"/>
      <c r="FD439" s="30"/>
      <c r="FE439" s="30"/>
      <c r="FF439" s="30"/>
      <c r="FG439" s="30"/>
      <c r="FH439" s="30"/>
      <c r="FI439" s="30"/>
      <c r="FJ439" s="30"/>
      <c r="FK439" s="30"/>
      <c r="FL439" s="30"/>
      <c r="FM439" s="30"/>
      <c r="FN439" s="30"/>
      <c r="FO439" s="30"/>
      <c r="FP439" s="30"/>
      <c r="FQ439" s="30"/>
      <c r="FR439" s="30"/>
      <c r="FS439" s="30"/>
      <c r="FT439" s="30"/>
      <c r="FU439" s="30"/>
      <c r="FV439" s="30"/>
      <c r="FW439" s="30"/>
      <c r="FX439" s="30"/>
      <c r="FY439" s="30"/>
      <c r="FZ439" s="30"/>
      <c r="GA439" s="30"/>
      <c r="GB439" s="30"/>
      <c r="GC439" s="30"/>
      <c r="GD439" s="30"/>
      <c r="GE439" s="30"/>
      <c r="GF439" s="30"/>
      <c r="GG439" s="30"/>
      <c r="GH439" s="30"/>
      <c r="GI439" s="30"/>
      <c r="GJ439" s="30"/>
      <c r="GK439" s="30"/>
      <c r="GL439" s="30"/>
      <c r="GM439" s="30"/>
      <c r="GN439" s="30"/>
      <c r="GO439" s="30"/>
      <c r="GP439" s="30"/>
      <c r="GQ439" s="30"/>
      <c r="GR439" s="30"/>
      <c r="GS439" s="30"/>
      <c r="GT439" s="30"/>
      <c r="GU439" s="30"/>
      <c r="GV439" s="30"/>
      <c r="GW439" s="30"/>
      <c r="GX439" s="30"/>
      <c r="GY439" s="30"/>
      <c r="GZ439" s="30"/>
      <c r="HA439" s="30"/>
      <c r="HB439" s="30"/>
      <c r="HC439" s="30"/>
      <c r="HD439" s="30"/>
      <c r="HE439" s="30"/>
      <c r="HF439" s="30"/>
      <c r="HG439" s="30"/>
      <c r="HH439" s="30"/>
      <c r="HI439" s="30"/>
      <c r="HJ439" s="30"/>
      <c r="HK439" s="30"/>
      <c r="HL439" s="30"/>
      <c r="HM439" s="30"/>
      <c r="HN439" s="30"/>
      <c r="HO439" s="30"/>
      <c r="HP439" s="30"/>
      <c r="HQ439" s="30"/>
      <c r="HR439" s="30"/>
      <c r="HS439" s="30"/>
      <c r="HT439" s="30"/>
      <c r="HU439" s="30"/>
      <c r="HV439" s="30"/>
      <c r="HW439" s="30"/>
      <c r="HX439" s="30"/>
      <c r="HY439" s="30"/>
      <c r="HZ439" s="30"/>
      <c r="IA439" s="30"/>
      <c r="IB439" s="30"/>
      <c r="IC439" s="30"/>
      <c r="ID439" s="30"/>
      <c r="IE439" s="30"/>
      <c r="IF439" s="30"/>
      <c r="IG439" s="30"/>
    </row>
    <row r="440" spans="1:241" s="36" customFormat="1" ht="25.5" x14ac:dyDescent="0.25">
      <c r="A440" s="32" t="s">
        <v>721</v>
      </c>
      <c r="B440" s="32" t="s">
        <v>723</v>
      </c>
      <c r="C440" s="33" t="s">
        <v>37</v>
      </c>
      <c r="D440" s="37" t="s">
        <v>38</v>
      </c>
      <c r="E440" s="34"/>
      <c r="F440" s="35"/>
      <c r="G440" s="35">
        <v>1847468286</v>
      </c>
      <c r="H440" s="35"/>
      <c r="I440" s="35"/>
      <c r="J440" s="35"/>
      <c r="K440" s="75"/>
      <c r="L440" s="75"/>
      <c r="M440" s="33"/>
      <c r="N440" s="34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  <c r="CC440" s="30"/>
      <c r="CD440" s="30"/>
      <c r="CE440" s="30"/>
      <c r="CF440" s="30"/>
      <c r="CG440" s="30"/>
      <c r="CH440" s="30"/>
      <c r="CI440" s="30"/>
      <c r="CJ440" s="30"/>
      <c r="CK440" s="30"/>
      <c r="CL440" s="30"/>
      <c r="CM440" s="30"/>
      <c r="CN440" s="30"/>
      <c r="CO440" s="30"/>
      <c r="CP440" s="30"/>
      <c r="CQ440" s="30"/>
      <c r="CR440" s="30"/>
      <c r="CS440" s="30"/>
      <c r="CT440" s="30"/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  <c r="DF440" s="30"/>
      <c r="DG440" s="30"/>
      <c r="DH440" s="30"/>
      <c r="DI440" s="30"/>
      <c r="DJ440" s="30"/>
      <c r="DK440" s="30"/>
      <c r="DL440" s="30"/>
      <c r="DM440" s="30"/>
      <c r="DN440" s="30"/>
      <c r="DO440" s="30"/>
      <c r="DP440" s="30"/>
      <c r="DQ440" s="30"/>
      <c r="DR440" s="30"/>
      <c r="DS440" s="30"/>
      <c r="DT440" s="30"/>
      <c r="DU440" s="30"/>
      <c r="DV440" s="30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  <c r="EL440" s="30"/>
      <c r="EM440" s="30"/>
      <c r="EN440" s="30"/>
      <c r="EO440" s="30"/>
      <c r="EP440" s="30"/>
      <c r="EQ440" s="30"/>
      <c r="ER440" s="30"/>
      <c r="ES440" s="30"/>
      <c r="ET440" s="30"/>
      <c r="EU440" s="30"/>
      <c r="EV440" s="30"/>
      <c r="EW440" s="30"/>
      <c r="EX440" s="30"/>
      <c r="EY440" s="30"/>
      <c r="EZ440" s="30"/>
      <c r="FA440" s="30"/>
      <c r="FB440" s="30"/>
      <c r="FC440" s="30"/>
      <c r="FD440" s="30"/>
      <c r="FE440" s="30"/>
      <c r="FF440" s="30"/>
      <c r="FG440" s="30"/>
      <c r="FH440" s="30"/>
      <c r="FI440" s="30"/>
      <c r="FJ440" s="30"/>
      <c r="FK440" s="30"/>
      <c r="FL440" s="30"/>
      <c r="FM440" s="30"/>
      <c r="FN440" s="30"/>
      <c r="FO440" s="30"/>
      <c r="FP440" s="30"/>
      <c r="FQ440" s="30"/>
      <c r="FR440" s="30"/>
      <c r="FS440" s="30"/>
      <c r="FT440" s="30"/>
      <c r="FU440" s="30"/>
      <c r="FV440" s="30"/>
      <c r="FW440" s="30"/>
      <c r="FX440" s="30"/>
      <c r="FY440" s="30"/>
      <c r="FZ440" s="30"/>
      <c r="GA440" s="30"/>
      <c r="GB440" s="30"/>
      <c r="GC440" s="30"/>
      <c r="GD440" s="30"/>
      <c r="GE440" s="30"/>
      <c r="GF440" s="30"/>
      <c r="GG440" s="30"/>
      <c r="GH440" s="30"/>
      <c r="GI440" s="30"/>
      <c r="GJ440" s="30"/>
      <c r="GK440" s="30"/>
      <c r="GL440" s="30"/>
      <c r="GM440" s="30"/>
      <c r="GN440" s="30"/>
      <c r="GO440" s="30"/>
      <c r="GP440" s="30"/>
      <c r="GQ440" s="30"/>
      <c r="GR440" s="30"/>
      <c r="GS440" s="30"/>
      <c r="GT440" s="30"/>
      <c r="GU440" s="30"/>
      <c r="GV440" s="30"/>
      <c r="GW440" s="30"/>
      <c r="GX440" s="30"/>
      <c r="GY440" s="30"/>
      <c r="GZ440" s="30"/>
      <c r="HA440" s="30"/>
      <c r="HB440" s="30"/>
      <c r="HC440" s="30"/>
      <c r="HD440" s="30"/>
      <c r="HE440" s="30"/>
      <c r="HF440" s="30"/>
      <c r="HG440" s="30"/>
      <c r="HH440" s="30"/>
      <c r="HI440" s="30"/>
      <c r="HJ440" s="30"/>
      <c r="HK440" s="30"/>
      <c r="HL440" s="30"/>
      <c r="HM440" s="30"/>
      <c r="HN440" s="30"/>
      <c r="HO440" s="30"/>
      <c r="HP440" s="30"/>
      <c r="HQ440" s="30"/>
      <c r="HR440" s="30"/>
      <c r="HS440" s="30"/>
      <c r="HT440" s="30"/>
      <c r="HU440" s="30"/>
      <c r="HV440" s="30"/>
      <c r="HW440" s="30"/>
      <c r="HX440" s="30"/>
      <c r="HY440" s="30"/>
      <c r="HZ440" s="30"/>
      <c r="IA440" s="30"/>
      <c r="IB440" s="30"/>
      <c r="IC440" s="30"/>
      <c r="ID440" s="30"/>
      <c r="IE440" s="30"/>
      <c r="IF440" s="30"/>
      <c r="IG440" s="30"/>
    </row>
    <row r="441" spans="1:241" s="36" customFormat="1" x14ac:dyDescent="0.25">
      <c r="A441" s="32" t="s">
        <v>724</v>
      </c>
      <c r="B441" s="32" t="s">
        <v>725</v>
      </c>
      <c r="C441" s="33" t="s">
        <v>37</v>
      </c>
      <c r="D441" s="37" t="s">
        <v>38</v>
      </c>
      <c r="E441" s="34">
        <v>7314288502</v>
      </c>
      <c r="F441" s="35">
        <v>7354255989</v>
      </c>
      <c r="G441" s="35">
        <v>9027141512</v>
      </c>
      <c r="H441" s="35">
        <v>7894221000</v>
      </c>
      <c r="I441" s="35">
        <v>8213147529</v>
      </c>
      <c r="J441" s="35">
        <v>8213147529</v>
      </c>
      <c r="K441" s="35">
        <v>9210422000</v>
      </c>
      <c r="L441" s="35">
        <f>K441</f>
        <v>9210422000</v>
      </c>
      <c r="M441" s="76">
        <f t="shared" ref="M441" si="112">L441</f>
        <v>9210422000</v>
      </c>
      <c r="N441" s="34">
        <v>9210422000</v>
      </c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  <c r="CC441" s="30"/>
      <c r="CD441" s="30"/>
      <c r="CE441" s="30"/>
      <c r="CF441" s="30"/>
      <c r="CG441" s="30"/>
      <c r="CH441" s="30"/>
      <c r="CI441" s="30"/>
      <c r="CJ441" s="30"/>
      <c r="CK441" s="30"/>
      <c r="CL441" s="30"/>
      <c r="CM441" s="30"/>
      <c r="CN441" s="30"/>
      <c r="CO441" s="30"/>
      <c r="CP441" s="30"/>
      <c r="CQ441" s="30"/>
      <c r="CR441" s="30"/>
      <c r="CS441" s="30"/>
      <c r="CT441" s="30"/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  <c r="DF441" s="30"/>
      <c r="DG441" s="30"/>
      <c r="DH441" s="30"/>
      <c r="DI441" s="30"/>
      <c r="DJ441" s="30"/>
      <c r="DK441" s="30"/>
      <c r="DL441" s="30"/>
      <c r="DM441" s="30"/>
      <c r="DN441" s="30"/>
      <c r="DO441" s="30"/>
      <c r="DP441" s="30"/>
      <c r="DQ441" s="30"/>
      <c r="DR441" s="30"/>
      <c r="DS441" s="30"/>
      <c r="DT441" s="30"/>
      <c r="DU441" s="30"/>
      <c r="DV441" s="30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  <c r="EL441" s="30"/>
      <c r="EM441" s="30"/>
      <c r="EN441" s="30"/>
      <c r="EO441" s="30"/>
      <c r="EP441" s="30"/>
      <c r="EQ441" s="30"/>
      <c r="ER441" s="30"/>
      <c r="ES441" s="30"/>
      <c r="ET441" s="30"/>
      <c r="EU441" s="30"/>
      <c r="EV441" s="30"/>
      <c r="EW441" s="30"/>
      <c r="EX441" s="30"/>
      <c r="EY441" s="30"/>
      <c r="EZ441" s="30"/>
      <c r="FA441" s="30"/>
      <c r="FB441" s="30"/>
      <c r="FC441" s="30"/>
      <c r="FD441" s="30"/>
      <c r="FE441" s="30"/>
      <c r="FF441" s="30"/>
      <c r="FG441" s="30"/>
      <c r="FH441" s="30"/>
      <c r="FI441" s="30"/>
      <c r="FJ441" s="30"/>
      <c r="FK441" s="30"/>
      <c r="FL441" s="30"/>
      <c r="FM441" s="30"/>
      <c r="FN441" s="30"/>
      <c r="FO441" s="30"/>
      <c r="FP441" s="30"/>
      <c r="FQ441" s="30"/>
      <c r="FR441" s="30"/>
      <c r="FS441" s="30"/>
      <c r="FT441" s="30"/>
      <c r="FU441" s="30"/>
      <c r="FV441" s="30"/>
      <c r="FW441" s="30"/>
      <c r="FX441" s="30"/>
      <c r="FY441" s="30"/>
      <c r="FZ441" s="30"/>
      <c r="GA441" s="30"/>
      <c r="GB441" s="30"/>
      <c r="GC441" s="30"/>
      <c r="GD441" s="30"/>
      <c r="GE441" s="30"/>
      <c r="GF441" s="30"/>
      <c r="GG441" s="30"/>
      <c r="GH441" s="30"/>
      <c r="GI441" s="30"/>
      <c r="GJ441" s="30"/>
      <c r="GK441" s="30"/>
      <c r="GL441" s="30"/>
      <c r="GM441" s="30"/>
      <c r="GN441" s="30"/>
      <c r="GO441" s="30"/>
      <c r="GP441" s="30"/>
      <c r="GQ441" s="30"/>
      <c r="GR441" s="30"/>
      <c r="GS441" s="30"/>
      <c r="GT441" s="30"/>
      <c r="GU441" s="30"/>
      <c r="GV441" s="30"/>
      <c r="GW441" s="30"/>
      <c r="GX441" s="30"/>
      <c r="GY441" s="30"/>
      <c r="GZ441" s="30"/>
      <c r="HA441" s="30"/>
      <c r="HB441" s="30"/>
      <c r="HC441" s="30"/>
      <c r="HD441" s="30"/>
      <c r="HE441" s="30"/>
      <c r="HF441" s="30"/>
      <c r="HG441" s="30"/>
      <c r="HH441" s="30"/>
      <c r="HI441" s="30"/>
      <c r="HJ441" s="30"/>
      <c r="HK441" s="30"/>
      <c r="HL441" s="30"/>
      <c r="HM441" s="30"/>
      <c r="HN441" s="30"/>
      <c r="HO441" s="30"/>
      <c r="HP441" s="30"/>
      <c r="HQ441" s="30"/>
      <c r="HR441" s="30"/>
      <c r="HS441" s="30"/>
      <c r="HT441" s="30"/>
      <c r="HU441" s="30"/>
      <c r="HV441" s="30"/>
      <c r="HW441" s="30"/>
      <c r="HX441" s="30"/>
      <c r="HY441" s="30"/>
      <c r="HZ441" s="30"/>
      <c r="IA441" s="30"/>
      <c r="IB441" s="30"/>
      <c r="IC441" s="30"/>
      <c r="ID441" s="30"/>
      <c r="IE441" s="30"/>
      <c r="IF441" s="30"/>
      <c r="IG441" s="30"/>
    </row>
    <row r="442" spans="1:241" s="36" customFormat="1" ht="38.25" x14ac:dyDescent="0.25">
      <c r="A442" s="32" t="s">
        <v>726</v>
      </c>
      <c r="B442" s="32" t="s">
        <v>727</v>
      </c>
      <c r="C442" s="33" t="s">
        <v>37</v>
      </c>
      <c r="D442" s="37" t="s">
        <v>38</v>
      </c>
      <c r="E442" s="34">
        <v>95052100</v>
      </c>
      <c r="F442" s="35">
        <v>56090685</v>
      </c>
      <c r="G442" s="35">
        <v>12048900</v>
      </c>
      <c r="H442" s="35">
        <v>214249000</v>
      </c>
      <c r="I442" s="35">
        <v>11550521</v>
      </c>
      <c r="J442" s="35">
        <v>11550521</v>
      </c>
      <c r="K442" s="35">
        <v>214249000</v>
      </c>
      <c r="L442" s="35">
        <v>214249000</v>
      </c>
      <c r="M442" s="33" t="s">
        <v>720</v>
      </c>
      <c r="N442" s="34">
        <v>214249000</v>
      </c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  <c r="CC442" s="30"/>
      <c r="CD442" s="30"/>
      <c r="CE442" s="30"/>
      <c r="CF442" s="30"/>
      <c r="CG442" s="30"/>
      <c r="CH442" s="30"/>
      <c r="CI442" s="30"/>
      <c r="CJ442" s="30"/>
      <c r="CK442" s="30"/>
      <c r="CL442" s="30"/>
      <c r="CM442" s="30"/>
      <c r="CN442" s="30"/>
      <c r="CO442" s="30"/>
      <c r="CP442" s="30"/>
      <c r="CQ442" s="30"/>
      <c r="CR442" s="30"/>
      <c r="CS442" s="30"/>
      <c r="CT442" s="30"/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  <c r="DF442" s="30"/>
      <c r="DG442" s="30"/>
      <c r="DH442" s="30"/>
      <c r="DI442" s="30"/>
      <c r="DJ442" s="30"/>
      <c r="DK442" s="30"/>
      <c r="DL442" s="30"/>
      <c r="DM442" s="30"/>
      <c r="DN442" s="30"/>
      <c r="DO442" s="30"/>
      <c r="DP442" s="30"/>
      <c r="DQ442" s="30"/>
      <c r="DR442" s="30"/>
      <c r="DS442" s="30"/>
      <c r="DT442" s="30"/>
      <c r="DU442" s="30"/>
      <c r="DV442" s="30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  <c r="EL442" s="30"/>
      <c r="EM442" s="30"/>
      <c r="EN442" s="30"/>
      <c r="EO442" s="30"/>
      <c r="EP442" s="30"/>
      <c r="EQ442" s="30"/>
      <c r="ER442" s="30"/>
      <c r="ES442" s="30"/>
      <c r="ET442" s="30"/>
      <c r="EU442" s="30"/>
      <c r="EV442" s="30"/>
      <c r="EW442" s="30"/>
      <c r="EX442" s="30"/>
      <c r="EY442" s="30"/>
      <c r="EZ442" s="30"/>
      <c r="FA442" s="30"/>
      <c r="FB442" s="30"/>
      <c r="FC442" s="30"/>
      <c r="FD442" s="30"/>
      <c r="FE442" s="30"/>
      <c r="FF442" s="30"/>
      <c r="FG442" s="30"/>
      <c r="FH442" s="30"/>
      <c r="FI442" s="30"/>
      <c r="FJ442" s="30"/>
      <c r="FK442" s="30"/>
      <c r="FL442" s="30"/>
      <c r="FM442" s="30"/>
      <c r="FN442" s="30"/>
      <c r="FO442" s="30"/>
      <c r="FP442" s="30"/>
      <c r="FQ442" s="30"/>
      <c r="FR442" s="30"/>
      <c r="FS442" s="30"/>
      <c r="FT442" s="30"/>
      <c r="FU442" s="30"/>
      <c r="FV442" s="30"/>
      <c r="FW442" s="30"/>
      <c r="FX442" s="30"/>
      <c r="FY442" s="30"/>
      <c r="FZ442" s="30"/>
      <c r="GA442" s="30"/>
      <c r="GB442" s="30"/>
      <c r="GC442" s="30"/>
      <c r="GD442" s="30"/>
      <c r="GE442" s="30"/>
      <c r="GF442" s="30"/>
      <c r="GG442" s="30"/>
      <c r="GH442" s="30"/>
      <c r="GI442" s="30"/>
      <c r="GJ442" s="30"/>
      <c r="GK442" s="30"/>
      <c r="GL442" s="30"/>
      <c r="GM442" s="30"/>
      <c r="GN442" s="30"/>
      <c r="GO442" s="30"/>
      <c r="GP442" s="30"/>
      <c r="GQ442" s="30"/>
      <c r="GR442" s="30"/>
      <c r="GS442" s="30"/>
      <c r="GT442" s="30"/>
      <c r="GU442" s="30"/>
      <c r="GV442" s="30"/>
      <c r="GW442" s="30"/>
      <c r="GX442" s="30"/>
      <c r="GY442" s="30"/>
      <c r="GZ442" s="30"/>
      <c r="HA442" s="30"/>
      <c r="HB442" s="30"/>
      <c r="HC442" s="30"/>
      <c r="HD442" s="30"/>
      <c r="HE442" s="30"/>
      <c r="HF442" s="30"/>
      <c r="HG442" s="30"/>
      <c r="HH442" s="30"/>
      <c r="HI442" s="30"/>
      <c r="HJ442" s="30"/>
      <c r="HK442" s="30"/>
      <c r="HL442" s="30"/>
      <c r="HM442" s="30"/>
      <c r="HN442" s="30"/>
      <c r="HO442" s="30"/>
      <c r="HP442" s="30"/>
      <c r="HQ442" s="30"/>
      <c r="HR442" s="30"/>
      <c r="HS442" s="30"/>
      <c r="HT442" s="30"/>
      <c r="HU442" s="30"/>
      <c r="HV442" s="30"/>
      <c r="HW442" s="30"/>
      <c r="HX442" s="30"/>
      <c r="HY442" s="30"/>
      <c r="HZ442" s="30"/>
      <c r="IA442" s="30"/>
      <c r="IB442" s="30"/>
      <c r="IC442" s="30"/>
      <c r="ID442" s="30"/>
      <c r="IE442" s="30"/>
      <c r="IF442" s="30"/>
      <c r="IG442" s="30"/>
    </row>
    <row r="443" spans="1:241" s="36" customFormat="1" ht="38.25" x14ac:dyDescent="0.25">
      <c r="A443" s="32" t="s">
        <v>728</v>
      </c>
      <c r="B443" s="32" t="s">
        <v>729</v>
      </c>
      <c r="C443" s="33" t="s">
        <v>37</v>
      </c>
      <c r="D443" s="37" t="s">
        <v>38</v>
      </c>
      <c r="E443" s="34">
        <v>419934900</v>
      </c>
      <c r="F443" s="35">
        <v>711359243</v>
      </c>
      <c r="G443" s="35">
        <v>60022500</v>
      </c>
      <c r="H443" s="35"/>
      <c r="I443" s="35">
        <v>73248322</v>
      </c>
      <c r="J443" s="35">
        <v>73248322</v>
      </c>
      <c r="K443" s="35"/>
      <c r="L443" s="35"/>
      <c r="M443" s="33" t="s">
        <v>720</v>
      </c>
      <c r="N443" s="34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  <c r="CC443" s="30"/>
      <c r="CD443" s="30"/>
      <c r="CE443" s="30"/>
      <c r="CF443" s="30"/>
      <c r="CG443" s="30"/>
      <c r="CH443" s="30"/>
      <c r="CI443" s="30"/>
      <c r="CJ443" s="30"/>
      <c r="CK443" s="30"/>
      <c r="CL443" s="30"/>
      <c r="CM443" s="30"/>
      <c r="CN443" s="30"/>
      <c r="CO443" s="30"/>
      <c r="CP443" s="30"/>
      <c r="CQ443" s="30"/>
      <c r="CR443" s="30"/>
      <c r="CS443" s="30"/>
      <c r="CT443" s="30"/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  <c r="DF443" s="30"/>
      <c r="DG443" s="30"/>
      <c r="DH443" s="30"/>
      <c r="DI443" s="30"/>
      <c r="DJ443" s="30"/>
      <c r="DK443" s="30"/>
      <c r="DL443" s="30"/>
      <c r="DM443" s="30"/>
      <c r="DN443" s="30"/>
      <c r="DO443" s="30"/>
      <c r="DP443" s="30"/>
      <c r="DQ443" s="30"/>
      <c r="DR443" s="30"/>
      <c r="DS443" s="30"/>
      <c r="DT443" s="30"/>
      <c r="DU443" s="30"/>
      <c r="DV443" s="30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  <c r="EL443" s="30"/>
      <c r="EM443" s="30"/>
      <c r="EN443" s="30"/>
      <c r="EO443" s="30"/>
      <c r="EP443" s="30"/>
      <c r="EQ443" s="30"/>
      <c r="ER443" s="30"/>
      <c r="ES443" s="30"/>
      <c r="ET443" s="30"/>
      <c r="EU443" s="30"/>
      <c r="EV443" s="30"/>
      <c r="EW443" s="30"/>
      <c r="EX443" s="30"/>
      <c r="EY443" s="30"/>
      <c r="EZ443" s="30"/>
      <c r="FA443" s="30"/>
      <c r="FB443" s="30"/>
      <c r="FC443" s="30"/>
      <c r="FD443" s="30"/>
      <c r="FE443" s="30"/>
      <c r="FF443" s="30"/>
      <c r="FG443" s="30"/>
      <c r="FH443" s="30"/>
      <c r="FI443" s="30"/>
      <c r="FJ443" s="30"/>
      <c r="FK443" s="30"/>
      <c r="FL443" s="30"/>
      <c r="FM443" s="30"/>
      <c r="FN443" s="30"/>
      <c r="FO443" s="30"/>
      <c r="FP443" s="30"/>
      <c r="FQ443" s="30"/>
      <c r="FR443" s="30"/>
      <c r="FS443" s="30"/>
      <c r="FT443" s="30"/>
      <c r="FU443" s="30"/>
      <c r="FV443" s="30"/>
      <c r="FW443" s="30"/>
      <c r="FX443" s="30"/>
      <c r="FY443" s="30"/>
      <c r="FZ443" s="30"/>
      <c r="GA443" s="30"/>
      <c r="GB443" s="30"/>
      <c r="GC443" s="30"/>
      <c r="GD443" s="30"/>
      <c r="GE443" s="30"/>
      <c r="GF443" s="30"/>
      <c r="GG443" s="30"/>
      <c r="GH443" s="30"/>
      <c r="GI443" s="30"/>
      <c r="GJ443" s="30"/>
      <c r="GK443" s="30"/>
      <c r="GL443" s="30"/>
      <c r="GM443" s="30"/>
      <c r="GN443" s="30"/>
      <c r="GO443" s="30"/>
      <c r="GP443" s="30"/>
      <c r="GQ443" s="30"/>
      <c r="GR443" s="30"/>
      <c r="GS443" s="30"/>
      <c r="GT443" s="30"/>
      <c r="GU443" s="30"/>
      <c r="GV443" s="30"/>
      <c r="GW443" s="30"/>
      <c r="GX443" s="30"/>
      <c r="GY443" s="30"/>
      <c r="GZ443" s="30"/>
      <c r="HA443" s="30"/>
      <c r="HB443" s="30"/>
      <c r="HC443" s="30"/>
      <c r="HD443" s="30"/>
      <c r="HE443" s="30"/>
      <c r="HF443" s="30"/>
      <c r="HG443" s="30"/>
      <c r="HH443" s="30"/>
      <c r="HI443" s="30"/>
      <c r="HJ443" s="30"/>
      <c r="HK443" s="30"/>
      <c r="HL443" s="30"/>
      <c r="HM443" s="30"/>
      <c r="HN443" s="30"/>
      <c r="HO443" s="30"/>
      <c r="HP443" s="30"/>
      <c r="HQ443" s="30"/>
      <c r="HR443" s="30"/>
      <c r="HS443" s="30"/>
      <c r="HT443" s="30"/>
      <c r="HU443" s="30"/>
      <c r="HV443" s="30"/>
      <c r="HW443" s="30"/>
      <c r="HX443" s="30"/>
      <c r="HY443" s="30"/>
      <c r="HZ443" s="30"/>
      <c r="IA443" s="30"/>
      <c r="IB443" s="30"/>
      <c r="IC443" s="30"/>
      <c r="ID443" s="30"/>
      <c r="IE443" s="30"/>
      <c r="IF443" s="30"/>
      <c r="IG443" s="30"/>
    </row>
    <row r="444" spans="1:241" s="36" customFormat="1" ht="38.25" x14ac:dyDescent="0.25">
      <c r="A444" s="32" t="s">
        <v>730</v>
      </c>
      <c r="B444" s="32" t="s">
        <v>731</v>
      </c>
      <c r="C444" s="33" t="s">
        <v>37</v>
      </c>
      <c r="D444" s="37" t="s">
        <v>38</v>
      </c>
      <c r="E444" s="34">
        <v>137200</v>
      </c>
      <c r="F444" s="35"/>
      <c r="G444" s="35">
        <v>4721100</v>
      </c>
      <c r="H444" s="35"/>
      <c r="I444" s="35"/>
      <c r="J444" s="35"/>
      <c r="K444" s="35"/>
      <c r="L444" s="35"/>
      <c r="M444" s="33" t="s">
        <v>720</v>
      </c>
      <c r="N444" s="34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  <c r="CC444" s="30"/>
      <c r="CD444" s="30"/>
      <c r="CE444" s="30"/>
      <c r="CF444" s="30"/>
      <c r="CG444" s="30"/>
      <c r="CH444" s="30"/>
      <c r="CI444" s="30"/>
      <c r="CJ444" s="30"/>
      <c r="CK444" s="30"/>
      <c r="CL444" s="30"/>
      <c r="CM444" s="30"/>
      <c r="CN444" s="30"/>
      <c r="CO444" s="30"/>
      <c r="CP444" s="30"/>
      <c r="CQ444" s="30"/>
      <c r="CR444" s="30"/>
      <c r="CS444" s="30"/>
      <c r="CT444" s="30"/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  <c r="DF444" s="30"/>
      <c r="DG444" s="30"/>
      <c r="DH444" s="30"/>
      <c r="DI444" s="30"/>
      <c r="DJ444" s="30"/>
      <c r="DK444" s="30"/>
      <c r="DL444" s="30"/>
      <c r="DM444" s="30"/>
      <c r="DN444" s="30"/>
      <c r="DO444" s="30"/>
      <c r="DP444" s="30"/>
      <c r="DQ444" s="30"/>
      <c r="DR444" s="30"/>
      <c r="DS444" s="30"/>
      <c r="DT444" s="30"/>
      <c r="DU444" s="30"/>
      <c r="DV444" s="30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  <c r="EL444" s="30"/>
      <c r="EM444" s="30"/>
      <c r="EN444" s="30"/>
      <c r="EO444" s="30"/>
      <c r="EP444" s="30"/>
      <c r="EQ444" s="30"/>
      <c r="ER444" s="30"/>
      <c r="ES444" s="30"/>
      <c r="ET444" s="30"/>
      <c r="EU444" s="30"/>
      <c r="EV444" s="30"/>
      <c r="EW444" s="30"/>
      <c r="EX444" s="30"/>
      <c r="EY444" s="30"/>
      <c r="EZ444" s="30"/>
      <c r="FA444" s="30"/>
      <c r="FB444" s="30"/>
      <c r="FC444" s="30"/>
      <c r="FD444" s="30"/>
      <c r="FE444" s="30"/>
      <c r="FF444" s="30"/>
      <c r="FG444" s="30"/>
      <c r="FH444" s="30"/>
      <c r="FI444" s="30"/>
      <c r="FJ444" s="30"/>
      <c r="FK444" s="30"/>
      <c r="FL444" s="30"/>
      <c r="FM444" s="30"/>
      <c r="FN444" s="30"/>
      <c r="FO444" s="30"/>
      <c r="FP444" s="30"/>
      <c r="FQ444" s="30"/>
      <c r="FR444" s="30"/>
      <c r="FS444" s="30"/>
      <c r="FT444" s="30"/>
      <c r="FU444" s="30"/>
      <c r="FV444" s="30"/>
      <c r="FW444" s="30"/>
      <c r="FX444" s="30"/>
      <c r="FY444" s="30"/>
      <c r="FZ444" s="30"/>
      <c r="GA444" s="30"/>
      <c r="GB444" s="30"/>
      <c r="GC444" s="30"/>
      <c r="GD444" s="30"/>
      <c r="GE444" s="30"/>
      <c r="GF444" s="30"/>
      <c r="GG444" s="30"/>
      <c r="GH444" s="30"/>
      <c r="GI444" s="30"/>
      <c r="GJ444" s="30"/>
      <c r="GK444" s="30"/>
      <c r="GL444" s="30"/>
      <c r="GM444" s="30"/>
      <c r="GN444" s="30"/>
      <c r="GO444" s="30"/>
      <c r="GP444" s="30"/>
      <c r="GQ444" s="30"/>
      <c r="GR444" s="30"/>
      <c r="GS444" s="30"/>
      <c r="GT444" s="30"/>
      <c r="GU444" s="30"/>
      <c r="GV444" s="30"/>
      <c r="GW444" s="30"/>
      <c r="GX444" s="30"/>
      <c r="GY444" s="30"/>
      <c r="GZ444" s="30"/>
      <c r="HA444" s="30"/>
      <c r="HB444" s="30"/>
      <c r="HC444" s="30"/>
      <c r="HD444" s="30"/>
      <c r="HE444" s="30"/>
      <c r="HF444" s="30"/>
      <c r="HG444" s="30"/>
      <c r="HH444" s="30"/>
      <c r="HI444" s="30"/>
      <c r="HJ444" s="30"/>
      <c r="HK444" s="30"/>
      <c r="HL444" s="30"/>
      <c r="HM444" s="30"/>
      <c r="HN444" s="30"/>
      <c r="HO444" s="30"/>
      <c r="HP444" s="30"/>
      <c r="HQ444" s="30"/>
      <c r="HR444" s="30"/>
      <c r="HS444" s="30"/>
      <c r="HT444" s="30"/>
      <c r="HU444" s="30"/>
      <c r="HV444" s="30"/>
      <c r="HW444" s="30"/>
      <c r="HX444" s="30"/>
      <c r="HY444" s="30"/>
      <c r="HZ444" s="30"/>
      <c r="IA444" s="30"/>
      <c r="IB444" s="30"/>
      <c r="IC444" s="30"/>
      <c r="ID444" s="30"/>
      <c r="IE444" s="30"/>
      <c r="IF444" s="30"/>
      <c r="IG444" s="30"/>
    </row>
    <row r="445" spans="1:241" s="36" customFormat="1" ht="38.25" x14ac:dyDescent="0.25">
      <c r="A445" s="32" t="s">
        <v>732</v>
      </c>
      <c r="B445" s="32" t="s">
        <v>733</v>
      </c>
      <c r="C445" s="33" t="s">
        <v>37</v>
      </c>
      <c r="D445" s="37" t="s">
        <v>38</v>
      </c>
      <c r="E445" s="34"/>
      <c r="F445" s="35">
        <v>511153</v>
      </c>
      <c r="G445" s="35">
        <v>842825</v>
      </c>
      <c r="H445" s="35">
        <v>657000</v>
      </c>
      <c r="I445" s="35">
        <v>5740928</v>
      </c>
      <c r="J445" s="35">
        <v>5740928</v>
      </c>
      <c r="K445" s="35">
        <v>657000</v>
      </c>
      <c r="L445" s="35">
        <v>657000</v>
      </c>
      <c r="M445" s="33" t="s">
        <v>720</v>
      </c>
      <c r="N445" s="34">
        <v>657000</v>
      </c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  <c r="CC445" s="30"/>
      <c r="CD445" s="30"/>
      <c r="CE445" s="30"/>
      <c r="CF445" s="30"/>
      <c r="CG445" s="30"/>
      <c r="CH445" s="30"/>
      <c r="CI445" s="30"/>
      <c r="CJ445" s="30"/>
      <c r="CK445" s="30"/>
      <c r="CL445" s="30"/>
      <c r="CM445" s="30"/>
      <c r="CN445" s="30"/>
      <c r="CO445" s="30"/>
      <c r="CP445" s="30"/>
      <c r="CQ445" s="30"/>
      <c r="CR445" s="30"/>
      <c r="CS445" s="30"/>
      <c r="CT445" s="30"/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  <c r="DF445" s="30"/>
      <c r="DG445" s="30"/>
      <c r="DH445" s="30"/>
      <c r="DI445" s="30"/>
      <c r="DJ445" s="30"/>
      <c r="DK445" s="30"/>
      <c r="DL445" s="30"/>
      <c r="DM445" s="30"/>
      <c r="DN445" s="30"/>
      <c r="DO445" s="30"/>
      <c r="DP445" s="30"/>
      <c r="DQ445" s="30"/>
      <c r="DR445" s="30"/>
      <c r="DS445" s="30"/>
      <c r="DT445" s="30"/>
      <c r="DU445" s="30"/>
      <c r="DV445" s="30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  <c r="EL445" s="30"/>
      <c r="EM445" s="30"/>
      <c r="EN445" s="30"/>
      <c r="EO445" s="30"/>
      <c r="EP445" s="30"/>
      <c r="EQ445" s="30"/>
      <c r="ER445" s="30"/>
      <c r="ES445" s="30"/>
      <c r="ET445" s="30"/>
      <c r="EU445" s="30"/>
      <c r="EV445" s="30"/>
      <c r="EW445" s="30"/>
      <c r="EX445" s="30"/>
      <c r="EY445" s="30"/>
      <c r="EZ445" s="30"/>
      <c r="FA445" s="30"/>
      <c r="FB445" s="30"/>
      <c r="FC445" s="30"/>
      <c r="FD445" s="30"/>
      <c r="FE445" s="30"/>
      <c r="FF445" s="30"/>
      <c r="FG445" s="30"/>
      <c r="FH445" s="30"/>
      <c r="FI445" s="30"/>
      <c r="FJ445" s="30"/>
      <c r="FK445" s="30"/>
      <c r="FL445" s="30"/>
      <c r="FM445" s="30"/>
      <c r="FN445" s="30"/>
      <c r="FO445" s="30"/>
      <c r="FP445" s="30"/>
      <c r="FQ445" s="30"/>
      <c r="FR445" s="30"/>
      <c r="FS445" s="30"/>
      <c r="FT445" s="30"/>
      <c r="FU445" s="30"/>
      <c r="FV445" s="30"/>
      <c r="FW445" s="30"/>
      <c r="FX445" s="30"/>
      <c r="FY445" s="30"/>
      <c r="FZ445" s="30"/>
      <c r="GA445" s="30"/>
      <c r="GB445" s="30"/>
      <c r="GC445" s="30"/>
      <c r="GD445" s="30"/>
      <c r="GE445" s="30"/>
      <c r="GF445" s="30"/>
      <c r="GG445" s="30"/>
      <c r="GH445" s="30"/>
      <c r="GI445" s="30"/>
      <c r="GJ445" s="30"/>
      <c r="GK445" s="30"/>
      <c r="GL445" s="30"/>
      <c r="GM445" s="30"/>
      <c r="GN445" s="30"/>
      <c r="GO445" s="30"/>
      <c r="GP445" s="30"/>
      <c r="GQ445" s="30"/>
      <c r="GR445" s="30"/>
      <c r="GS445" s="30"/>
      <c r="GT445" s="30"/>
      <c r="GU445" s="30"/>
      <c r="GV445" s="30"/>
      <c r="GW445" s="30"/>
      <c r="GX445" s="30"/>
      <c r="GY445" s="30"/>
      <c r="GZ445" s="30"/>
      <c r="HA445" s="30"/>
      <c r="HB445" s="30"/>
      <c r="HC445" s="30"/>
      <c r="HD445" s="30"/>
      <c r="HE445" s="30"/>
      <c r="HF445" s="30"/>
      <c r="HG445" s="30"/>
      <c r="HH445" s="30"/>
      <c r="HI445" s="30"/>
      <c r="HJ445" s="30"/>
      <c r="HK445" s="30"/>
      <c r="HL445" s="30"/>
      <c r="HM445" s="30"/>
      <c r="HN445" s="30"/>
      <c r="HO445" s="30"/>
      <c r="HP445" s="30"/>
      <c r="HQ445" s="30"/>
      <c r="HR445" s="30"/>
      <c r="HS445" s="30"/>
      <c r="HT445" s="30"/>
      <c r="HU445" s="30"/>
      <c r="HV445" s="30"/>
      <c r="HW445" s="30"/>
      <c r="HX445" s="30"/>
      <c r="HY445" s="30"/>
      <c r="HZ445" s="30"/>
      <c r="IA445" s="30"/>
      <c r="IB445" s="30"/>
      <c r="IC445" s="30"/>
      <c r="ID445" s="30"/>
      <c r="IE445" s="30"/>
      <c r="IF445" s="30"/>
      <c r="IG445" s="30"/>
    </row>
    <row r="446" spans="1:241" s="36" customFormat="1" ht="38.25" x14ac:dyDescent="0.25">
      <c r="A446" s="32" t="s">
        <v>734</v>
      </c>
      <c r="B446" s="32" t="s">
        <v>735</v>
      </c>
      <c r="C446" s="33" t="s">
        <v>37</v>
      </c>
      <c r="D446" s="37" t="s">
        <v>38</v>
      </c>
      <c r="E446" s="34">
        <v>171567600</v>
      </c>
      <c r="F446" s="35">
        <v>213161308</v>
      </c>
      <c r="G446" s="35">
        <v>1112320789</v>
      </c>
      <c r="H446" s="35">
        <v>414767000</v>
      </c>
      <c r="I446" s="35">
        <v>812197624</v>
      </c>
      <c r="J446" s="35">
        <v>812197624</v>
      </c>
      <c r="K446" s="35">
        <v>414767000</v>
      </c>
      <c r="L446" s="35">
        <v>414767000</v>
      </c>
      <c r="M446" s="33" t="s">
        <v>720</v>
      </c>
      <c r="N446" s="34">
        <v>414767000</v>
      </c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  <c r="CC446" s="30"/>
      <c r="CD446" s="30"/>
      <c r="CE446" s="30"/>
      <c r="CF446" s="30"/>
      <c r="CG446" s="30"/>
      <c r="CH446" s="30"/>
      <c r="CI446" s="30"/>
      <c r="CJ446" s="30"/>
      <c r="CK446" s="30"/>
      <c r="CL446" s="30"/>
      <c r="CM446" s="30"/>
      <c r="CN446" s="30"/>
      <c r="CO446" s="30"/>
      <c r="CP446" s="30"/>
      <c r="CQ446" s="30"/>
      <c r="CR446" s="30"/>
      <c r="CS446" s="30"/>
      <c r="CT446" s="30"/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J446" s="30"/>
      <c r="DK446" s="30"/>
      <c r="DL446" s="30"/>
      <c r="DM446" s="30"/>
      <c r="DN446" s="30"/>
      <c r="DO446" s="30"/>
      <c r="DP446" s="30"/>
      <c r="DQ446" s="30"/>
      <c r="DR446" s="30"/>
      <c r="DS446" s="30"/>
      <c r="DT446" s="30"/>
      <c r="DU446" s="30"/>
      <c r="DV446" s="30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  <c r="EL446" s="30"/>
      <c r="EM446" s="30"/>
      <c r="EN446" s="30"/>
      <c r="EO446" s="30"/>
      <c r="EP446" s="30"/>
      <c r="EQ446" s="30"/>
      <c r="ER446" s="30"/>
      <c r="ES446" s="30"/>
      <c r="ET446" s="30"/>
      <c r="EU446" s="30"/>
      <c r="EV446" s="30"/>
      <c r="EW446" s="30"/>
      <c r="EX446" s="30"/>
      <c r="EY446" s="30"/>
      <c r="EZ446" s="30"/>
      <c r="FA446" s="30"/>
      <c r="FB446" s="30"/>
      <c r="FC446" s="30"/>
      <c r="FD446" s="30"/>
      <c r="FE446" s="30"/>
      <c r="FF446" s="30"/>
      <c r="FG446" s="30"/>
      <c r="FH446" s="30"/>
      <c r="FI446" s="30"/>
      <c r="FJ446" s="30"/>
      <c r="FK446" s="30"/>
      <c r="FL446" s="30"/>
      <c r="FM446" s="30"/>
      <c r="FN446" s="30"/>
      <c r="FO446" s="30"/>
      <c r="FP446" s="30"/>
      <c r="FQ446" s="30"/>
      <c r="FR446" s="30"/>
      <c r="FS446" s="30"/>
      <c r="FT446" s="30"/>
      <c r="FU446" s="30"/>
      <c r="FV446" s="30"/>
      <c r="FW446" s="30"/>
      <c r="FX446" s="30"/>
      <c r="FY446" s="30"/>
      <c r="FZ446" s="30"/>
      <c r="GA446" s="30"/>
      <c r="GB446" s="30"/>
      <c r="GC446" s="30"/>
      <c r="GD446" s="30"/>
      <c r="GE446" s="30"/>
      <c r="GF446" s="30"/>
      <c r="GG446" s="30"/>
      <c r="GH446" s="30"/>
      <c r="GI446" s="30"/>
      <c r="GJ446" s="30"/>
      <c r="GK446" s="30"/>
      <c r="GL446" s="30"/>
      <c r="GM446" s="30"/>
      <c r="GN446" s="30"/>
      <c r="GO446" s="30"/>
      <c r="GP446" s="30"/>
      <c r="GQ446" s="30"/>
      <c r="GR446" s="30"/>
      <c r="GS446" s="30"/>
      <c r="GT446" s="30"/>
      <c r="GU446" s="30"/>
      <c r="GV446" s="30"/>
      <c r="GW446" s="30"/>
      <c r="GX446" s="30"/>
      <c r="GY446" s="30"/>
      <c r="GZ446" s="30"/>
      <c r="HA446" s="30"/>
      <c r="HB446" s="30"/>
      <c r="HC446" s="30"/>
      <c r="HD446" s="30"/>
      <c r="HE446" s="30"/>
      <c r="HF446" s="30"/>
      <c r="HG446" s="30"/>
      <c r="HH446" s="30"/>
      <c r="HI446" s="30"/>
      <c r="HJ446" s="30"/>
      <c r="HK446" s="30"/>
      <c r="HL446" s="30"/>
      <c r="HM446" s="30"/>
      <c r="HN446" s="30"/>
      <c r="HO446" s="30"/>
      <c r="HP446" s="30"/>
      <c r="HQ446" s="30"/>
      <c r="HR446" s="30"/>
      <c r="HS446" s="30"/>
      <c r="HT446" s="30"/>
      <c r="HU446" s="30"/>
      <c r="HV446" s="30"/>
      <c r="HW446" s="30"/>
      <c r="HX446" s="30"/>
      <c r="HY446" s="30"/>
      <c r="HZ446" s="30"/>
      <c r="IA446" s="30"/>
      <c r="IB446" s="30"/>
      <c r="IC446" s="30"/>
      <c r="ID446" s="30"/>
      <c r="IE446" s="30"/>
      <c r="IF446" s="30"/>
      <c r="IG446" s="30"/>
    </row>
    <row r="447" spans="1:241" s="36" customFormat="1" ht="38.25" x14ac:dyDescent="0.25">
      <c r="A447" s="32" t="s">
        <v>736</v>
      </c>
      <c r="B447" s="32" t="s">
        <v>737</v>
      </c>
      <c r="C447" s="33" t="s">
        <v>37</v>
      </c>
      <c r="D447" s="37" t="s">
        <v>38</v>
      </c>
      <c r="E447" s="34">
        <v>590155800</v>
      </c>
      <c r="F447" s="35">
        <v>788276289</v>
      </c>
      <c r="G447" s="35">
        <v>1594233446</v>
      </c>
      <c r="H447" s="35">
        <v>1918826000</v>
      </c>
      <c r="I447" s="35">
        <v>1173903088</v>
      </c>
      <c r="J447" s="35">
        <v>1173903088</v>
      </c>
      <c r="K447" s="35">
        <v>1918826000</v>
      </c>
      <c r="L447" s="35">
        <v>1918826000</v>
      </c>
      <c r="M447" s="33" t="s">
        <v>720</v>
      </c>
      <c r="N447" s="34">
        <v>1918826000</v>
      </c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  <c r="DT447" s="30"/>
      <c r="DU447" s="30"/>
      <c r="DV447" s="30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  <c r="EL447" s="30"/>
      <c r="EM447" s="30"/>
      <c r="EN447" s="30"/>
      <c r="EO447" s="30"/>
      <c r="EP447" s="30"/>
      <c r="EQ447" s="30"/>
      <c r="ER447" s="30"/>
      <c r="ES447" s="30"/>
      <c r="ET447" s="30"/>
      <c r="EU447" s="30"/>
      <c r="EV447" s="30"/>
      <c r="EW447" s="30"/>
      <c r="EX447" s="30"/>
      <c r="EY447" s="30"/>
      <c r="EZ447" s="30"/>
      <c r="FA447" s="30"/>
      <c r="FB447" s="30"/>
      <c r="FC447" s="30"/>
      <c r="FD447" s="30"/>
      <c r="FE447" s="30"/>
      <c r="FF447" s="30"/>
      <c r="FG447" s="30"/>
      <c r="FH447" s="30"/>
      <c r="FI447" s="30"/>
      <c r="FJ447" s="30"/>
      <c r="FK447" s="30"/>
      <c r="FL447" s="30"/>
      <c r="FM447" s="30"/>
      <c r="FN447" s="30"/>
      <c r="FO447" s="30"/>
      <c r="FP447" s="30"/>
      <c r="FQ447" s="30"/>
      <c r="FR447" s="30"/>
      <c r="FS447" s="30"/>
      <c r="FT447" s="30"/>
      <c r="FU447" s="30"/>
      <c r="FV447" s="30"/>
      <c r="FW447" s="30"/>
      <c r="FX447" s="30"/>
      <c r="FY447" s="30"/>
      <c r="FZ447" s="30"/>
      <c r="GA447" s="30"/>
      <c r="GB447" s="30"/>
      <c r="GC447" s="30"/>
      <c r="GD447" s="30"/>
      <c r="GE447" s="30"/>
      <c r="GF447" s="30"/>
      <c r="GG447" s="30"/>
      <c r="GH447" s="30"/>
      <c r="GI447" s="30"/>
      <c r="GJ447" s="30"/>
      <c r="GK447" s="30"/>
      <c r="GL447" s="30"/>
      <c r="GM447" s="30"/>
      <c r="GN447" s="30"/>
      <c r="GO447" s="30"/>
      <c r="GP447" s="30"/>
      <c r="GQ447" s="30"/>
      <c r="GR447" s="30"/>
      <c r="GS447" s="30"/>
      <c r="GT447" s="30"/>
      <c r="GU447" s="30"/>
      <c r="GV447" s="30"/>
      <c r="GW447" s="30"/>
      <c r="GX447" s="30"/>
      <c r="GY447" s="30"/>
      <c r="GZ447" s="30"/>
      <c r="HA447" s="30"/>
      <c r="HB447" s="30"/>
      <c r="HC447" s="30"/>
      <c r="HD447" s="30"/>
      <c r="HE447" s="30"/>
      <c r="HF447" s="30"/>
      <c r="HG447" s="30"/>
      <c r="HH447" s="30"/>
      <c r="HI447" s="30"/>
      <c r="HJ447" s="30"/>
      <c r="HK447" s="30"/>
      <c r="HL447" s="30"/>
      <c r="HM447" s="30"/>
      <c r="HN447" s="30"/>
      <c r="HO447" s="30"/>
      <c r="HP447" s="30"/>
      <c r="HQ447" s="30"/>
      <c r="HR447" s="30"/>
      <c r="HS447" s="30"/>
      <c r="HT447" s="30"/>
      <c r="HU447" s="30"/>
      <c r="HV447" s="30"/>
      <c r="HW447" s="30"/>
      <c r="HX447" s="30"/>
      <c r="HY447" s="30"/>
      <c r="HZ447" s="30"/>
      <c r="IA447" s="30"/>
      <c r="IB447" s="30"/>
      <c r="IC447" s="30"/>
      <c r="ID447" s="30"/>
      <c r="IE447" s="30"/>
      <c r="IF447" s="30"/>
      <c r="IG447" s="30"/>
    </row>
    <row r="448" spans="1:241" s="36" customFormat="1" ht="38.25" x14ac:dyDescent="0.25">
      <c r="A448" s="32" t="s">
        <v>738</v>
      </c>
      <c r="B448" s="32" t="s">
        <v>739</v>
      </c>
      <c r="C448" s="33" t="s">
        <v>37</v>
      </c>
      <c r="D448" s="37" t="s">
        <v>38</v>
      </c>
      <c r="E448" s="34">
        <v>39944151</v>
      </c>
      <c r="F448" s="35">
        <v>38123288</v>
      </c>
      <c r="G448" s="35">
        <v>108913482</v>
      </c>
      <c r="H448" s="35">
        <v>54362000</v>
      </c>
      <c r="I448" s="35">
        <v>55815380</v>
      </c>
      <c r="J448" s="35">
        <v>55815380</v>
      </c>
      <c r="K448" s="35">
        <v>54362000</v>
      </c>
      <c r="L448" s="35">
        <v>54362000</v>
      </c>
      <c r="M448" s="33" t="s">
        <v>720</v>
      </c>
      <c r="N448" s="34">
        <v>54362000</v>
      </c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30"/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  <c r="DT448" s="30"/>
      <c r="DU448" s="30"/>
      <c r="DV448" s="30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  <c r="EL448" s="30"/>
      <c r="EM448" s="30"/>
      <c r="EN448" s="30"/>
      <c r="EO448" s="30"/>
      <c r="EP448" s="30"/>
      <c r="EQ448" s="30"/>
      <c r="ER448" s="30"/>
      <c r="ES448" s="30"/>
      <c r="ET448" s="30"/>
      <c r="EU448" s="30"/>
      <c r="EV448" s="30"/>
      <c r="EW448" s="30"/>
      <c r="EX448" s="30"/>
      <c r="EY448" s="30"/>
      <c r="EZ448" s="30"/>
      <c r="FA448" s="30"/>
      <c r="FB448" s="30"/>
      <c r="FC448" s="30"/>
      <c r="FD448" s="30"/>
      <c r="FE448" s="30"/>
      <c r="FF448" s="30"/>
      <c r="FG448" s="30"/>
      <c r="FH448" s="30"/>
      <c r="FI448" s="30"/>
      <c r="FJ448" s="30"/>
      <c r="FK448" s="30"/>
      <c r="FL448" s="30"/>
      <c r="FM448" s="30"/>
      <c r="FN448" s="30"/>
      <c r="FO448" s="30"/>
      <c r="FP448" s="30"/>
      <c r="FQ448" s="30"/>
      <c r="FR448" s="30"/>
      <c r="FS448" s="30"/>
      <c r="FT448" s="30"/>
      <c r="FU448" s="30"/>
      <c r="FV448" s="30"/>
      <c r="FW448" s="30"/>
      <c r="FX448" s="30"/>
      <c r="FY448" s="30"/>
      <c r="FZ448" s="30"/>
      <c r="GA448" s="30"/>
      <c r="GB448" s="30"/>
      <c r="GC448" s="30"/>
      <c r="GD448" s="30"/>
      <c r="GE448" s="30"/>
      <c r="GF448" s="30"/>
      <c r="GG448" s="30"/>
      <c r="GH448" s="30"/>
      <c r="GI448" s="30"/>
      <c r="GJ448" s="30"/>
      <c r="GK448" s="30"/>
      <c r="GL448" s="30"/>
      <c r="GM448" s="30"/>
      <c r="GN448" s="30"/>
      <c r="GO448" s="30"/>
      <c r="GP448" s="30"/>
      <c r="GQ448" s="30"/>
      <c r="GR448" s="30"/>
      <c r="GS448" s="30"/>
      <c r="GT448" s="30"/>
      <c r="GU448" s="30"/>
      <c r="GV448" s="30"/>
      <c r="GW448" s="30"/>
      <c r="GX448" s="30"/>
      <c r="GY448" s="30"/>
      <c r="GZ448" s="30"/>
      <c r="HA448" s="30"/>
      <c r="HB448" s="30"/>
      <c r="HC448" s="30"/>
      <c r="HD448" s="30"/>
      <c r="HE448" s="30"/>
      <c r="HF448" s="30"/>
      <c r="HG448" s="30"/>
      <c r="HH448" s="30"/>
      <c r="HI448" s="30"/>
      <c r="HJ448" s="30"/>
      <c r="HK448" s="30"/>
      <c r="HL448" s="30"/>
      <c r="HM448" s="30"/>
      <c r="HN448" s="30"/>
      <c r="HO448" s="30"/>
      <c r="HP448" s="30"/>
      <c r="HQ448" s="30"/>
      <c r="HR448" s="30"/>
      <c r="HS448" s="30"/>
      <c r="HT448" s="30"/>
      <c r="HU448" s="30"/>
      <c r="HV448" s="30"/>
      <c r="HW448" s="30"/>
      <c r="HX448" s="30"/>
      <c r="HY448" s="30"/>
      <c r="HZ448" s="30"/>
      <c r="IA448" s="30"/>
      <c r="IB448" s="30"/>
      <c r="IC448" s="30"/>
      <c r="ID448" s="30"/>
      <c r="IE448" s="30"/>
      <c r="IF448" s="30"/>
      <c r="IG448" s="30"/>
    </row>
    <row r="449" spans="1:241" s="36" customFormat="1" ht="25.5" x14ac:dyDescent="0.25">
      <c r="A449" s="23" t="s">
        <v>740</v>
      </c>
      <c r="B449" s="23" t="s">
        <v>741</v>
      </c>
      <c r="C449" s="23"/>
      <c r="D449" s="23"/>
      <c r="E449" s="25">
        <f t="shared" ref="E449:N449" si="113">E450</f>
        <v>963312191000</v>
      </c>
      <c r="F449" s="26">
        <f t="shared" si="113"/>
        <v>930205439000</v>
      </c>
      <c r="G449" s="26">
        <f t="shared" si="113"/>
        <v>913937548000</v>
      </c>
      <c r="H449" s="26">
        <f t="shared" si="113"/>
        <v>913937548000</v>
      </c>
      <c r="I449" s="26">
        <f t="shared" si="113"/>
        <v>951270169000</v>
      </c>
      <c r="J449" s="26">
        <f t="shared" si="113"/>
        <v>951270169000</v>
      </c>
      <c r="K449" s="26">
        <f t="shared" si="113"/>
        <v>913937548000</v>
      </c>
      <c r="L449" s="26">
        <f t="shared" si="113"/>
        <v>913937548000</v>
      </c>
      <c r="M449" s="24"/>
      <c r="N449" s="25">
        <f t="shared" si="113"/>
        <v>913937548000</v>
      </c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30"/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  <c r="DT449" s="30"/>
      <c r="DU449" s="30"/>
      <c r="DV449" s="30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  <c r="EL449" s="30"/>
      <c r="EM449" s="30"/>
      <c r="EN449" s="30"/>
      <c r="EO449" s="30"/>
      <c r="EP449" s="30"/>
      <c r="EQ449" s="30"/>
      <c r="ER449" s="30"/>
      <c r="ES449" s="30"/>
      <c r="ET449" s="30"/>
      <c r="EU449" s="30"/>
      <c r="EV449" s="30"/>
      <c r="EW449" s="30"/>
      <c r="EX449" s="30"/>
      <c r="EY449" s="30"/>
      <c r="EZ449" s="30"/>
      <c r="FA449" s="30"/>
      <c r="FB449" s="30"/>
      <c r="FC449" s="30"/>
      <c r="FD449" s="30"/>
      <c r="FE449" s="30"/>
      <c r="FF449" s="30"/>
      <c r="FG449" s="30"/>
      <c r="FH449" s="30"/>
      <c r="FI449" s="30"/>
      <c r="FJ449" s="30"/>
      <c r="FK449" s="30"/>
      <c r="FL449" s="30"/>
      <c r="FM449" s="30"/>
      <c r="FN449" s="30"/>
      <c r="FO449" s="30"/>
      <c r="FP449" s="30"/>
      <c r="FQ449" s="30"/>
      <c r="FR449" s="30"/>
      <c r="FS449" s="30"/>
      <c r="FT449" s="30"/>
      <c r="FU449" s="30"/>
      <c r="FV449" s="30"/>
      <c r="FW449" s="30"/>
      <c r="FX449" s="30"/>
      <c r="FY449" s="30"/>
      <c r="FZ449" s="30"/>
      <c r="GA449" s="30"/>
      <c r="GB449" s="30"/>
      <c r="GC449" s="30"/>
      <c r="GD449" s="30"/>
      <c r="GE449" s="30"/>
      <c r="GF449" s="30"/>
      <c r="GG449" s="30"/>
      <c r="GH449" s="30"/>
      <c r="GI449" s="30"/>
      <c r="GJ449" s="30"/>
      <c r="GK449" s="30"/>
      <c r="GL449" s="30"/>
      <c r="GM449" s="30"/>
      <c r="GN449" s="30"/>
      <c r="GO449" s="30"/>
      <c r="GP449" s="30"/>
      <c r="GQ449" s="30"/>
      <c r="GR449" s="30"/>
      <c r="GS449" s="30"/>
      <c r="GT449" s="30"/>
      <c r="GU449" s="30"/>
      <c r="GV449" s="30"/>
      <c r="GW449" s="30"/>
      <c r="GX449" s="30"/>
      <c r="GY449" s="30"/>
      <c r="GZ449" s="30"/>
      <c r="HA449" s="30"/>
      <c r="HB449" s="30"/>
      <c r="HC449" s="30"/>
      <c r="HD449" s="30"/>
      <c r="HE449" s="30"/>
      <c r="HF449" s="30"/>
      <c r="HG449" s="30"/>
      <c r="HH449" s="30"/>
      <c r="HI449" s="30"/>
      <c r="HJ449" s="30"/>
      <c r="HK449" s="30"/>
      <c r="HL449" s="30"/>
      <c r="HM449" s="30"/>
      <c r="HN449" s="30"/>
      <c r="HO449" s="30"/>
      <c r="HP449" s="30"/>
      <c r="HQ449" s="30"/>
      <c r="HR449" s="30"/>
      <c r="HS449" s="30"/>
      <c r="HT449" s="30"/>
      <c r="HU449" s="30"/>
      <c r="HV449" s="30"/>
      <c r="HW449" s="30"/>
      <c r="HX449" s="30"/>
      <c r="HY449" s="30"/>
      <c r="HZ449" s="30"/>
      <c r="IA449" s="30"/>
      <c r="IB449" s="30"/>
      <c r="IC449" s="30"/>
      <c r="ID449" s="30"/>
      <c r="IE449" s="30"/>
      <c r="IF449" s="30"/>
      <c r="IG449" s="30"/>
    </row>
    <row r="450" spans="1:241" s="36" customFormat="1" ht="38.25" x14ac:dyDescent="0.25">
      <c r="A450" s="32" t="s">
        <v>742</v>
      </c>
      <c r="B450" s="32" t="s">
        <v>743</v>
      </c>
      <c r="C450" s="33" t="s">
        <v>37</v>
      </c>
      <c r="D450" s="37" t="s">
        <v>38</v>
      </c>
      <c r="E450" s="34">
        <v>963312191000</v>
      </c>
      <c r="F450" s="35">
        <v>930205439000</v>
      </c>
      <c r="G450" s="35">
        <v>913937548000</v>
      </c>
      <c r="H450" s="35">
        <v>913937548000</v>
      </c>
      <c r="I450" s="35">
        <v>951270169000</v>
      </c>
      <c r="J450" s="35">
        <v>951270169000</v>
      </c>
      <c r="K450" s="35">
        <v>913937548000</v>
      </c>
      <c r="L450" s="35">
        <v>913937548000</v>
      </c>
      <c r="M450" s="33" t="s">
        <v>720</v>
      </c>
      <c r="N450" s="34">
        <v>913937548000</v>
      </c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30"/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  <c r="DT450" s="30"/>
      <c r="DU450" s="30"/>
      <c r="DV450" s="30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  <c r="EL450" s="30"/>
      <c r="EM450" s="30"/>
      <c r="EN450" s="30"/>
      <c r="EO450" s="30"/>
      <c r="EP450" s="30"/>
      <c r="EQ450" s="30"/>
      <c r="ER450" s="30"/>
      <c r="ES450" s="30"/>
      <c r="ET450" s="30"/>
      <c r="EU450" s="30"/>
      <c r="EV450" s="30"/>
      <c r="EW450" s="30"/>
      <c r="EX450" s="30"/>
      <c r="EY450" s="30"/>
      <c r="EZ450" s="30"/>
      <c r="FA450" s="30"/>
      <c r="FB450" s="30"/>
      <c r="FC450" s="30"/>
      <c r="FD450" s="30"/>
      <c r="FE450" s="30"/>
      <c r="FF450" s="30"/>
      <c r="FG450" s="30"/>
      <c r="FH450" s="30"/>
      <c r="FI450" s="30"/>
      <c r="FJ450" s="30"/>
      <c r="FK450" s="30"/>
      <c r="FL450" s="30"/>
      <c r="FM450" s="30"/>
      <c r="FN450" s="30"/>
      <c r="FO450" s="30"/>
      <c r="FP450" s="30"/>
      <c r="FQ450" s="30"/>
      <c r="FR450" s="30"/>
      <c r="FS450" s="30"/>
      <c r="FT450" s="30"/>
      <c r="FU450" s="30"/>
      <c r="FV450" s="30"/>
      <c r="FW450" s="30"/>
      <c r="FX450" s="30"/>
      <c r="FY450" s="30"/>
      <c r="FZ450" s="30"/>
      <c r="GA450" s="30"/>
      <c r="GB450" s="30"/>
      <c r="GC450" s="30"/>
      <c r="GD450" s="30"/>
      <c r="GE450" s="30"/>
      <c r="GF450" s="30"/>
      <c r="GG450" s="30"/>
      <c r="GH450" s="30"/>
      <c r="GI450" s="30"/>
      <c r="GJ450" s="30"/>
      <c r="GK450" s="30"/>
      <c r="GL450" s="30"/>
      <c r="GM450" s="30"/>
      <c r="GN450" s="30"/>
      <c r="GO450" s="30"/>
      <c r="GP450" s="30"/>
      <c r="GQ450" s="30"/>
      <c r="GR450" s="30"/>
      <c r="GS450" s="30"/>
      <c r="GT450" s="30"/>
      <c r="GU450" s="30"/>
      <c r="GV450" s="30"/>
      <c r="GW450" s="30"/>
      <c r="GX450" s="30"/>
      <c r="GY450" s="30"/>
      <c r="GZ450" s="30"/>
      <c r="HA450" s="30"/>
      <c r="HB450" s="30"/>
      <c r="HC450" s="30"/>
      <c r="HD450" s="30"/>
      <c r="HE450" s="30"/>
      <c r="HF450" s="30"/>
      <c r="HG450" s="30"/>
      <c r="HH450" s="30"/>
      <c r="HI450" s="30"/>
      <c r="HJ450" s="30"/>
      <c r="HK450" s="30"/>
      <c r="HL450" s="30"/>
      <c r="HM450" s="30"/>
      <c r="HN450" s="30"/>
      <c r="HO450" s="30"/>
      <c r="HP450" s="30"/>
      <c r="HQ450" s="30"/>
      <c r="HR450" s="30"/>
      <c r="HS450" s="30"/>
      <c r="HT450" s="30"/>
      <c r="HU450" s="30"/>
      <c r="HV450" s="30"/>
      <c r="HW450" s="30"/>
      <c r="HX450" s="30"/>
      <c r="HY450" s="30"/>
      <c r="HZ450" s="30"/>
      <c r="IA450" s="30"/>
      <c r="IB450" s="30"/>
      <c r="IC450" s="30"/>
      <c r="ID450" s="30"/>
      <c r="IE450" s="30"/>
      <c r="IF450" s="30"/>
      <c r="IG450" s="30"/>
    </row>
    <row r="451" spans="1:241" s="30" customFormat="1" ht="25.5" x14ac:dyDescent="0.25">
      <c r="A451" s="23" t="s">
        <v>744</v>
      </c>
      <c r="B451" s="23" t="s">
        <v>745</v>
      </c>
      <c r="C451" s="77"/>
      <c r="D451" s="77"/>
      <c r="E451" s="25">
        <f t="shared" ref="E451:H451" si="114">SUM(E452:E482)</f>
        <v>94580596652</v>
      </c>
      <c r="F451" s="26">
        <f t="shared" si="114"/>
        <v>43779898474</v>
      </c>
      <c r="G451" s="26">
        <f>SUM(G452:G484)</f>
        <v>108211646771</v>
      </c>
      <c r="H451" s="26">
        <f t="shared" si="114"/>
        <v>116658892000</v>
      </c>
      <c r="I451" s="26">
        <f>SUM(I452:I482)</f>
        <v>127333928000</v>
      </c>
      <c r="J451" s="26">
        <f t="shared" ref="J451:L451" si="115">SUM(J452:J482)</f>
        <v>127333928000</v>
      </c>
      <c r="K451" s="26">
        <f>SUM(K452:K482)</f>
        <v>116658892000</v>
      </c>
      <c r="L451" s="26">
        <f t="shared" si="115"/>
        <v>116658892000</v>
      </c>
      <c r="M451" s="24"/>
      <c r="N451" s="25">
        <f t="shared" ref="N451" si="116">SUM(N452:N482)</f>
        <v>116658892000</v>
      </c>
    </row>
    <row r="452" spans="1:241" s="36" customFormat="1" ht="38.25" x14ac:dyDescent="0.25">
      <c r="A452" s="32" t="s">
        <v>746</v>
      </c>
      <c r="B452" s="32" t="s">
        <v>747</v>
      </c>
      <c r="C452" s="33" t="s">
        <v>37</v>
      </c>
      <c r="D452" s="37" t="s">
        <v>38</v>
      </c>
      <c r="E452" s="34">
        <v>18354344600</v>
      </c>
      <c r="F452" s="35">
        <v>10469960800</v>
      </c>
      <c r="G452" s="35">
        <v>244159400</v>
      </c>
      <c r="H452" s="35"/>
      <c r="I452" s="35">
        <v>5856192000</v>
      </c>
      <c r="J452" s="35">
        <v>5856192000</v>
      </c>
      <c r="K452" s="35"/>
      <c r="L452" s="35"/>
      <c r="M452" s="33" t="s">
        <v>720</v>
      </c>
      <c r="N452" s="34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30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  <c r="DT452" s="30"/>
      <c r="DU452" s="30"/>
      <c r="DV452" s="30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  <c r="EL452" s="30"/>
      <c r="EM452" s="30"/>
      <c r="EN452" s="30"/>
      <c r="EO452" s="30"/>
      <c r="EP452" s="30"/>
      <c r="EQ452" s="30"/>
      <c r="ER452" s="30"/>
      <c r="ES452" s="30"/>
      <c r="ET452" s="30"/>
      <c r="EU452" s="30"/>
      <c r="EV452" s="30"/>
      <c r="EW452" s="30"/>
      <c r="EX452" s="30"/>
      <c r="EY452" s="30"/>
      <c r="EZ452" s="30"/>
      <c r="FA452" s="30"/>
      <c r="FB452" s="30"/>
      <c r="FC452" s="30"/>
      <c r="FD452" s="30"/>
      <c r="FE452" s="30"/>
      <c r="FF452" s="30"/>
      <c r="FG452" s="30"/>
      <c r="FH452" s="30"/>
      <c r="FI452" s="30"/>
      <c r="FJ452" s="30"/>
      <c r="FK452" s="30"/>
      <c r="FL452" s="30"/>
      <c r="FM452" s="30"/>
      <c r="FN452" s="30"/>
      <c r="FO452" s="30"/>
      <c r="FP452" s="30"/>
      <c r="FQ452" s="30"/>
      <c r="FR452" s="30"/>
      <c r="FS452" s="30"/>
      <c r="FT452" s="30"/>
      <c r="FU452" s="30"/>
      <c r="FV452" s="30"/>
      <c r="FW452" s="30"/>
      <c r="FX452" s="30"/>
      <c r="FY452" s="30"/>
      <c r="FZ452" s="30"/>
      <c r="GA452" s="30"/>
      <c r="GB452" s="30"/>
      <c r="GC452" s="30"/>
      <c r="GD452" s="30"/>
      <c r="GE452" s="30"/>
      <c r="GF452" s="30"/>
      <c r="GG452" s="30"/>
      <c r="GH452" s="30"/>
      <c r="GI452" s="30"/>
      <c r="GJ452" s="30"/>
      <c r="GK452" s="30"/>
      <c r="GL452" s="30"/>
      <c r="GM452" s="30"/>
      <c r="GN452" s="30"/>
      <c r="GO452" s="30"/>
      <c r="GP452" s="30"/>
      <c r="GQ452" s="30"/>
      <c r="GR452" s="30"/>
      <c r="GS452" s="30"/>
      <c r="GT452" s="30"/>
      <c r="GU452" s="30"/>
      <c r="GV452" s="30"/>
      <c r="GW452" s="30"/>
      <c r="GX452" s="30"/>
      <c r="GY452" s="30"/>
      <c r="GZ452" s="30"/>
      <c r="HA452" s="30"/>
      <c r="HB452" s="30"/>
      <c r="HC452" s="30"/>
      <c r="HD452" s="30"/>
      <c r="HE452" s="30"/>
      <c r="HF452" s="30"/>
      <c r="HG452" s="30"/>
      <c r="HH452" s="30"/>
      <c r="HI452" s="30"/>
      <c r="HJ452" s="30"/>
      <c r="HK452" s="30"/>
      <c r="HL452" s="30"/>
      <c r="HM452" s="30"/>
      <c r="HN452" s="30"/>
      <c r="HO452" s="30"/>
      <c r="HP452" s="30"/>
      <c r="HQ452" s="30"/>
      <c r="HR452" s="30"/>
      <c r="HS452" s="30"/>
      <c r="HT452" s="30"/>
      <c r="HU452" s="30"/>
      <c r="HV452" s="30"/>
      <c r="HW452" s="30"/>
      <c r="HX452" s="30"/>
      <c r="HY452" s="30"/>
      <c r="HZ452" s="30"/>
      <c r="IA452" s="30"/>
      <c r="IB452" s="30"/>
      <c r="IC452" s="30"/>
      <c r="ID452" s="30"/>
      <c r="IE452" s="30"/>
      <c r="IF452" s="30"/>
      <c r="IG452" s="30"/>
    </row>
    <row r="453" spans="1:241" s="36" customFormat="1" ht="38.25" x14ac:dyDescent="0.25">
      <c r="A453" s="32" t="s">
        <v>748</v>
      </c>
      <c r="B453" s="32" t="s">
        <v>749</v>
      </c>
      <c r="C453" s="33" t="s">
        <v>37</v>
      </c>
      <c r="D453" s="37" t="s">
        <v>38</v>
      </c>
      <c r="E453" s="34"/>
      <c r="F453" s="35"/>
      <c r="G453" s="35">
        <v>5726225100</v>
      </c>
      <c r="H453" s="35">
        <v>6778678000</v>
      </c>
      <c r="I453" s="35">
        <v>305330000</v>
      </c>
      <c r="J453" s="35">
        <v>305330000</v>
      </c>
      <c r="K453" s="35">
        <v>6778678000</v>
      </c>
      <c r="L453" s="35">
        <v>6778678000</v>
      </c>
      <c r="M453" s="33" t="s">
        <v>720</v>
      </c>
      <c r="N453" s="34">
        <v>6778678000</v>
      </c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30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  <c r="DT453" s="30"/>
      <c r="DU453" s="30"/>
      <c r="DV453" s="30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  <c r="EL453" s="30"/>
      <c r="EM453" s="30"/>
      <c r="EN453" s="30"/>
      <c r="EO453" s="30"/>
      <c r="EP453" s="30"/>
      <c r="EQ453" s="30"/>
      <c r="ER453" s="30"/>
      <c r="ES453" s="30"/>
      <c r="ET453" s="30"/>
      <c r="EU453" s="30"/>
      <c r="EV453" s="30"/>
      <c r="EW453" s="30"/>
      <c r="EX453" s="30"/>
      <c r="EY453" s="30"/>
      <c r="EZ453" s="30"/>
      <c r="FA453" s="30"/>
      <c r="FB453" s="30"/>
      <c r="FC453" s="30"/>
      <c r="FD453" s="30"/>
      <c r="FE453" s="30"/>
      <c r="FF453" s="30"/>
      <c r="FG453" s="30"/>
      <c r="FH453" s="30"/>
      <c r="FI453" s="30"/>
      <c r="FJ453" s="30"/>
      <c r="FK453" s="30"/>
      <c r="FL453" s="30"/>
      <c r="FM453" s="30"/>
      <c r="FN453" s="30"/>
      <c r="FO453" s="30"/>
      <c r="FP453" s="30"/>
      <c r="FQ453" s="30"/>
      <c r="FR453" s="30"/>
      <c r="FS453" s="30"/>
      <c r="FT453" s="30"/>
      <c r="FU453" s="30"/>
      <c r="FV453" s="30"/>
      <c r="FW453" s="30"/>
      <c r="FX453" s="30"/>
      <c r="FY453" s="30"/>
      <c r="FZ453" s="30"/>
      <c r="GA453" s="30"/>
      <c r="GB453" s="30"/>
      <c r="GC453" s="30"/>
      <c r="GD453" s="30"/>
      <c r="GE453" s="30"/>
      <c r="GF453" s="30"/>
      <c r="GG453" s="30"/>
      <c r="GH453" s="30"/>
      <c r="GI453" s="30"/>
      <c r="GJ453" s="30"/>
      <c r="GK453" s="30"/>
      <c r="GL453" s="30"/>
      <c r="GM453" s="30"/>
      <c r="GN453" s="30"/>
      <c r="GO453" s="30"/>
      <c r="GP453" s="30"/>
      <c r="GQ453" s="30"/>
      <c r="GR453" s="30"/>
      <c r="GS453" s="30"/>
      <c r="GT453" s="30"/>
      <c r="GU453" s="30"/>
      <c r="GV453" s="30"/>
      <c r="GW453" s="30"/>
      <c r="GX453" s="30"/>
      <c r="GY453" s="30"/>
      <c r="GZ453" s="30"/>
      <c r="HA453" s="30"/>
      <c r="HB453" s="30"/>
      <c r="HC453" s="30"/>
      <c r="HD453" s="30"/>
      <c r="HE453" s="30"/>
      <c r="HF453" s="30"/>
      <c r="HG453" s="30"/>
      <c r="HH453" s="30"/>
      <c r="HI453" s="30"/>
      <c r="HJ453" s="30"/>
      <c r="HK453" s="30"/>
      <c r="HL453" s="30"/>
      <c r="HM453" s="30"/>
      <c r="HN453" s="30"/>
      <c r="HO453" s="30"/>
      <c r="HP453" s="30"/>
      <c r="HQ453" s="30"/>
      <c r="HR453" s="30"/>
      <c r="HS453" s="30"/>
      <c r="HT453" s="30"/>
      <c r="HU453" s="30"/>
      <c r="HV453" s="30"/>
      <c r="HW453" s="30"/>
      <c r="HX453" s="30"/>
      <c r="HY453" s="30"/>
      <c r="HZ453" s="30"/>
      <c r="IA453" s="30"/>
      <c r="IB453" s="30"/>
      <c r="IC453" s="30"/>
      <c r="ID453" s="30"/>
      <c r="IE453" s="30"/>
      <c r="IF453" s="30"/>
      <c r="IG453" s="30"/>
    </row>
    <row r="454" spans="1:241" s="36" customFormat="1" ht="38.25" x14ac:dyDescent="0.25">
      <c r="A454" s="32" t="s">
        <v>750</v>
      </c>
      <c r="B454" s="32" t="s">
        <v>751</v>
      </c>
      <c r="C454" s="33" t="s">
        <v>37</v>
      </c>
      <c r="D454" s="37" t="s">
        <v>38</v>
      </c>
      <c r="E454" s="34"/>
      <c r="F454" s="35"/>
      <c r="G454" s="35">
        <v>9606811373</v>
      </c>
      <c r="H454" s="35">
        <v>6229274000</v>
      </c>
      <c r="I454" s="35">
        <v>9954142000</v>
      </c>
      <c r="J454" s="35">
        <v>9954142000</v>
      </c>
      <c r="K454" s="35">
        <v>6229274000</v>
      </c>
      <c r="L454" s="35">
        <v>6229274000</v>
      </c>
      <c r="M454" s="33" t="s">
        <v>720</v>
      </c>
      <c r="N454" s="34">
        <v>6229274000</v>
      </c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30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  <c r="DT454" s="30"/>
      <c r="DU454" s="30"/>
      <c r="DV454" s="30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  <c r="EL454" s="30"/>
      <c r="EM454" s="30"/>
      <c r="EN454" s="30"/>
      <c r="EO454" s="30"/>
      <c r="EP454" s="30"/>
      <c r="EQ454" s="30"/>
      <c r="ER454" s="30"/>
      <c r="ES454" s="30"/>
      <c r="ET454" s="30"/>
      <c r="EU454" s="30"/>
      <c r="EV454" s="30"/>
      <c r="EW454" s="30"/>
      <c r="EX454" s="30"/>
      <c r="EY454" s="30"/>
      <c r="EZ454" s="30"/>
      <c r="FA454" s="30"/>
      <c r="FB454" s="30"/>
      <c r="FC454" s="30"/>
      <c r="FD454" s="30"/>
      <c r="FE454" s="30"/>
      <c r="FF454" s="30"/>
      <c r="FG454" s="30"/>
      <c r="FH454" s="30"/>
      <c r="FI454" s="30"/>
      <c r="FJ454" s="30"/>
      <c r="FK454" s="30"/>
      <c r="FL454" s="30"/>
      <c r="FM454" s="30"/>
      <c r="FN454" s="30"/>
      <c r="FO454" s="30"/>
      <c r="FP454" s="30"/>
      <c r="FQ454" s="30"/>
      <c r="FR454" s="30"/>
      <c r="FS454" s="30"/>
      <c r="FT454" s="30"/>
      <c r="FU454" s="30"/>
      <c r="FV454" s="30"/>
      <c r="FW454" s="30"/>
      <c r="FX454" s="30"/>
      <c r="FY454" s="30"/>
      <c r="FZ454" s="30"/>
      <c r="GA454" s="30"/>
      <c r="GB454" s="30"/>
      <c r="GC454" s="30"/>
      <c r="GD454" s="30"/>
      <c r="GE454" s="30"/>
      <c r="GF454" s="30"/>
      <c r="GG454" s="30"/>
      <c r="GH454" s="30"/>
      <c r="GI454" s="30"/>
      <c r="GJ454" s="30"/>
      <c r="GK454" s="30"/>
      <c r="GL454" s="30"/>
      <c r="GM454" s="30"/>
      <c r="GN454" s="30"/>
      <c r="GO454" s="30"/>
      <c r="GP454" s="30"/>
      <c r="GQ454" s="30"/>
      <c r="GR454" s="30"/>
      <c r="GS454" s="30"/>
      <c r="GT454" s="30"/>
      <c r="GU454" s="30"/>
      <c r="GV454" s="30"/>
      <c r="GW454" s="30"/>
      <c r="GX454" s="30"/>
      <c r="GY454" s="30"/>
      <c r="GZ454" s="30"/>
      <c r="HA454" s="30"/>
      <c r="HB454" s="30"/>
      <c r="HC454" s="30"/>
      <c r="HD454" s="30"/>
      <c r="HE454" s="30"/>
      <c r="HF454" s="30"/>
      <c r="HG454" s="30"/>
      <c r="HH454" s="30"/>
      <c r="HI454" s="30"/>
      <c r="HJ454" s="30"/>
      <c r="HK454" s="30"/>
      <c r="HL454" s="30"/>
      <c r="HM454" s="30"/>
      <c r="HN454" s="30"/>
      <c r="HO454" s="30"/>
      <c r="HP454" s="30"/>
      <c r="HQ454" s="30"/>
      <c r="HR454" s="30"/>
      <c r="HS454" s="30"/>
      <c r="HT454" s="30"/>
      <c r="HU454" s="30"/>
      <c r="HV454" s="30"/>
      <c r="HW454" s="30"/>
      <c r="HX454" s="30"/>
      <c r="HY454" s="30"/>
      <c r="HZ454" s="30"/>
      <c r="IA454" s="30"/>
      <c r="IB454" s="30"/>
      <c r="IC454" s="30"/>
      <c r="ID454" s="30"/>
      <c r="IE454" s="30"/>
      <c r="IF454" s="30"/>
      <c r="IG454" s="30"/>
    </row>
    <row r="455" spans="1:241" s="36" customFormat="1" ht="38.25" x14ac:dyDescent="0.25">
      <c r="A455" s="32" t="s">
        <v>752</v>
      </c>
      <c r="B455" s="32" t="s">
        <v>753</v>
      </c>
      <c r="C455" s="33" t="s">
        <v>37</v>
      </c>
      <c r="D455" s="37" t="s">
        <v>38</v>
      </c>
      <c r="E455" s="34"/>
      <c r="F455" s="35"/>
      <c r="G455" s="35"/>
      <c r="H455" s="35">
        <v>232234000</v>
      </c>
      <c r="I455" s="35"/>
      <c r="J455" s="35"/>
      <c r="K455" s="35">
        <v>232234000</v>
      </c>
      <c r="L455" s="35">
        <v>232234000</v>
      </c>
      <c r="M455" s="33" t="s">
        <v>720</v>
      </c>
      <c r="N455" s="34">
        <v>232234000</v>
      </c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30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  <c r="DT455" s="30"/>
      <c r="DU455" s="30"/>
      <c r="DV455" s="30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  <c r="EL455" s="30"/>
      <c r="EM455" s="30"/>
      <c r="EN455" s="30"/>
      <c r="EO455" s="30"/>
      <c r="EP455" s="30"/>
      <c r="EQ455" s="30"/>
      <c r="ER455" s="30"/>
      <c r="ES455" s="30"/>
      <c r="ET455" s="30"/>
      <c r="EU455" s="30"/>
      <c r="EV455" s="30"/>
      <c r="EW455" s="30"/>
      <c r="EX455" s="30"/>
      <c r="EY455" s="30"/>
      <c r="EZ455" s="30"/>
      <c r="FA455" s="30"/>
      <c r="FB455" s="30"/>
      <c r="FC455" s="30"/>
      <c r="FD455" s="30"/>
      <c r="FE455" s="30"/>
      <c r="FF455" s="30"/>
      <c r="FG455" s="30"/>
      <c r="FH455" s="30"/>
      <c r="FI455" s="30"/>
      <c r="FJ455" s="30"/>
      <c r="FK455" s="30"/>
      <c r="FL455" s="30"/>
      <c r="FM455" s="30"/>
      <c r="FN455" s="30"/>
      <c r="FO455" s="30"/>
      <c r="FP455" s="30"/>
      <c r="FQ455" s="30"/>
      <c r="FR455" s="30"/>
      <c r="FS455" s="30"/>
      <c r="FT455" s="30"/>
      <c r="FU455" s="30"/>
      <c r="FV455" s="30"/>
      <c r="FW455" s="30"/>
      <c r="FX455" s="30"/>
      <c r="FY455" s="30"/>
      <c r="FZ455" s="30"/>
      <c r="GA455" s="30"/>
      <c r="GB455" s="30"/>
      <c r="GC455" s="30"/>
      <c r="GD455" s="30"/>
      <c r="GE455" s="30"/>
      <c r="GF455" s="30"/>
      <c r="GG455" s="30"/>
      <c r="GH455" s="30"/>
      <c r="GI455" s="30"/>
      <c r="GJ455" s="30"/>
      <c r="GK455" s="30"/>
      <c r="GL455" s="30"/>
      <c r="GM455" s="30"/>
      <c r="GN455" s="30"/>
      <c r="GO455" s="30"/>
      <c r="GP455" s="30"/>
      <c r="GQ455" s="30"/>
      <c r="GR455" s="30"/>
      <c r="GS455" s="30"/>
      <c r="GT455" s="30"/>
      <c r="GU455" s="30"/>
      <c r="GV455" s="30"/>
      <c r="GW455" s="30"/>
      <c r="GX455" s="30"/>
      <c r="GY455" s="30"/>
      <c r="GZ455" s="30"/>
      <c r="HA455" s="30"/>
      <c r="HB455" s="30"/>
      <c r="HC455" s="30"/>
      <c r="HD455" s="30"/>
      <c r="HE455" s="30"/>
      <c r="HF455" s="30"/>
      <c r="HG455" s="30"/>
      <c r="HH455" s="30"/>
      <c r="HI455" s="30"/>
      <c r="HJ455" s="30"/>
      <c r="HK455" s="30"/>
      <c r="HL455" s="30"/>
      <c r="HM455" s="30"/>
      <c r="HN455" s="30"/>
      <c r="HO455" s="30"/>
      <c r="HP455" s="30"/>
      <c r="HQ455" s="30"/>
      <c r="HR455" s="30"/>
      <c r="HS455" s="30"/>
      <c r="HT455" s="30"/>
      <c r="HU455" s="30"/>
      <c r="HV455" s="30"/>
      <c r="HW455" s="30"/>
      <c r="HX455" s="30"/>
      <c r="HY455" s="30"/>
      <c r="HZ455" s="30"/>
      <c r="IA455" s="30"/>
      <c r="IB455" s="30"/>
      <c r="IC455" s="30"/>
      <c r="ID455" s="30"/>
      <c r="IE455" s="30"/>
      <c r="IF455" s="30"/>
      <c r="IG455" s="30"/>
    </row>
    <row r="456" spans="1:241" s="36" customFormat="1" ht="38.25" x14ac:dyDescent="0.25">
      <c r="A456" s="32" t="s">
        <v>754</v>
      </c>
      <c r="B456" s="32" t="s">
        <v>755</v>
      </c>
      <c r="C456" s="33" t="s">
        <v>37</v>
      </c>
      <c r="D456" s="37" t="s">
        <v>38</v>
      </c>
      <c r="E456" s="34"/>
      <c r="F456" s="35"/>
      <c r="G456" s="35">
        <v>8164488426</v>
      </c>
      <c r="H456" s="35">
        <v>0</v>
      </c>
      <c r="I456" s="35">
        <v>9956680000</v>
      </c>
      <c r="J456" s="35">
        <v>9956680000</v>
      </c>
      <c r="K456" s="35"/>
      <c r="L456" s="35"/>
      <c r="M456" s="33" t="s">
        <v>720</v>
      </c>
      <c r="N456" s="34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30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  <c r="DT456" s="30"/>
      <c r="DU456" s="30"/>
      <c r="DV456" s="30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  <c r="EL456" s="30"/>
      <c r="EM456" s="30"/>
      <c r="EN456" s="30"/>
      <c r="EO456" s="30"/>
      <c r="EP456" s="30"/>
      <c r="EQ456" s="30"/>
      <c r="ER456" s="30"/>
      <c r="ES456" s="30"/>
      <c r="ET456" s="30"/>
      <c r="EU456" s="30"/>
      <c r="EV456" s="30"/>
      <c r="EW456" s="30"/>
      <c r="EX456" s="30"/>
      <c r="EY456" s="30"/>
      <c r="EZ456" s="30"/>
      <c r="FA456" s="30"/>
      <c r="FB456" s="30"/>
      <c r="FC456" s="30"/>
      <c r="FD456" s="30"/>
      <c r="FE456" s="30"/>
      <c r="FF456" s="30"/>
      <c r="FG456" s="30"/>
      <c r="FH456" s="30"/>
      <c r="FI456" s="30"/>
      <c r="FJ456" s="30"/>
      <c r="FK456" s="30"/>
      <c r="FL456" s="30"/>
      <c r="FM456" s="30"/>
      <c r="FN456" s="30"/>
      <c r="FO456" s="30"/>
      <c r="FP456" s="30"/>
      <c r="FQ456" s="30"/>
      <c r="FR456" s="30"/>
      <c r="FS456" s="30"/>
      <c r="FT456" s="30"/>
      <c r="FU456" s="30"/>
      <c r="FV456" s="30"/>
      <c r="FW456" s="30"/>
      <c r="FX456" s="30"/>
      <c r="FY456" s="30"/>
      <c r="FZ456" s="30"/>
      <c r="GA456" s="30"/>
      <c r="GB456" s="30"/>
      <c r="GC456" s="30"/>
      <c r="GD456" s="30"/>
      <c r="GE456" s="30"/>
      <c r="GF456" s="30"/>
      <c r="GG456" s="30"/>
      <c r="GH456" s="30"/>
      <c r="GI456" s="30"/>
      <c r="GJ456" s="30"/>
      <c r="GK456" s="30"/>
      <c r="GL456" s="30"/>
      <c r="GM456" s="30"/>
      <c r="GN456" s="30"/>
      <c r="GO456" s="30"/>
      <c r="GP456" s="30"/>
      <c r="GQ456" s="30"/>
      <c r="GR456" s="30"/>
      <c r="GS456" s="30"/>
      <c r="GT456" s="30"/>
      <c r="GU456" s="30"/>
      <c r="GV456" s="30"/>
      <c r="GW456" s="30"/>
      <c r="GX456" s="30"/>
      <c r="GY456" s="30"/>
      <c r="GZ456" s="30"/>
      <c r="HA456" s="30"/>
      <c r="HB456" s="30"/>
      <c r="HC456" s="30"/>
      <c r="HD456" s="30"/>
      <c r="HE456" s="30"/>
      <c r="HF456" s="30"/>
      <c r="HG456" s="30"/>
      <c r="HH456" s="30"/>
      <c r="HI456" s="30"/>
      <c r="HJ456" s="30"/>
      <c r="HK456" s="30"/>
      <c r="HL456" s="30"/>
      <c r="HM456" s="30"/>
      <c r="HN456" s="30"/>
      <c r="HO456" s="30"/>
      <c r="HP456" s="30"/>
      <c r="HQ456" s="30"/>
      <c r="HR456" s="30"/>
      <c r="HS456" s="30"/>
      <c r="HT456" s="30"/>
      <c r="HU456" s="30"/>
      <c r="HV456" s="30"/>
      <c r="HW456" s="30"/>
      <c r="HX456" s="30"/>
      <c r="HY456" s="30"/>
      <c r="HZ456" s="30"/>
      <c r="IA456" s="30"/>
      <c r="IB456" s="30"/>
      <c r="IC456" s="30"/>
      <c r="ID456" s="30"/>
      <c r="IE456" s="30"/>
      <c r="IF456" s="30"/>
      <c r="IG456" s="30"/>
    </row>
    <row r="457" spans="1:241" s="36" customFormat="1" ht="38.25" x14ac:dyDescent="0.25">
      <c r="A457" s="32" t="s">
        <v>756</v>
      </c>
      <c r="B457" s="32" t="s">
        <v>757</v>
      </c>
      <c r="C457" s="33" t="s">
        <v>37</v>
      </c>
      <c r="D457" s="37" t="s">
        <v>38</v>
      </c>
      <c r="E457" s="34">
        <v>18634980821</v>
      </c>
      <c r="F457" s="35">
        <v>21432497145</v>
      </c>
      <c r="G457" s="35">
        <v>7287311506</v>
      </c>
      <c r="H457" s="35">
        <v>0</v>
      </c>
      <c r="I457" s="35">
        <v>8167593000</v>
      </c>
      <c r="J457" s="35">
        <v>8167593000</v>
      </c>
      <c r="K457" s="35"/>
      <c r="L457" s="35"/>
      <c r="M457" s="33" t="s">
        <v>720</v>
      </c>
      <c r="N457" s="34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  <c r="GA457" s="30"/>
      <c r="GB457" s="30"/>
      <c r="GC457" s="30"/>
      <c r="GD457" s="30"/>
      <c r="GE457" s="30"/>
      <c r="GF457" s="30"/>
      <c r="GG457" s="30"/>
      <c r="GH457" s="30"/>
      <c r="GI457" s="30"/>
      <c r="GJ457" s="30"/>
      <c r="GK457" s="30"/>
      <c r="GL457" s="30"/>
      <c r="GM457" s="30"/>
      <c r="GN457" s="30"/>
      <c r="GO457" s="30"/>
      <c r="GP457" s="30"/>
      <c r="GQ457" s="30"/>
      <c r="GR457" s="30"/>
      <c r="GS457" s="30"/>
      <c r="GT457" s="30"/>
      <c r="GU457" s="30"/>
      <c r="GV457" s="30"/>
      <c r="GW457" s="30"/>
      <c r="GX457" s="30"/>
      <c r="GY457" s="30"/>
      <c r="GZ457" s="30"/>
      <c r="HA457" s="30"/>
      <c r="HB457" s="30"/>
      <c r="HC457" s="30"/>
      <c r="HD457" s="30"/>
      <c r="HE457" s="30"/>
      <c r="HF457" s="30"/>
      <c r="HG457" s="30"/>
      <c r="HH457" s="30"/>
      <c r="HI457" s="30"/>
      <c r="HJ457" s="30"/>
      <c r="HK457" s="30"/>
      <c r="HL457" s="30"/>
      <c r="HM457" s="30"/>
      <c r="HN457" s="30"/>
      <c r="HO457" s="30"/>
      <c r="HP457" s="30"/>
      <c r="HQ457" s="30"/>
      <c r="HR457" s="30"/>
      <c r="HS457" s="30"/>
      <c r="HT457" s="30"/>
      <c r="HU457" s="30"/>
      <c r="HV457" s="30"/>
      <c r="HW457" s="30"/>
      <c r="HX457" s="30"/>
      <c r="HY457" s="30"/>
      <c r="HZ457" s="30"/>
      <c r="IA457" s="30"/>
      <c r="IB457" s="30"/>
      <c r="IC457" s="30"/>
      <c r="ID457" s="30"/>
      <c r="IE457" s="30"/>
      <c r="IF457" s="30"/>
      <c r="IG457" s="30"/>
    </row>
    <row r="458" spans="1:241" s="36" customFormat="1" ht="38.25" x14ac:dyDescent="0.25">
      <c r="A458" s="32" t="s">
        <v>758</v>
      </c>
      <c r="B458" s="32" t="s">
        <v>759</v>
      </c>
      <c r="C458" s="33" t="s">
        <v>37</v>
      </c>
      <c r="D458" s="37" t="s">
        <v>38</v>
      </c>
      <c r="E458" s="34"/>
      <c r="F458" s="35"/>
      <c r="G458" s="35">
        <v>19868045313</v>
      </c>
      <c r="H458" s="35">
        <v>0</v>
      </c>
      <c r="I458" s="35">
        <v>20759200000</v>
      </c>
      <c r="J458" s="35">
        <v>20759200000</v>
      </c>
      <c r="K458" s="35"/>
      <c r="L458" s="35"/>
      <c r="M458" s="33" t="s">
        <v>720</v>
      </c>
      <c r="N458" s="34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  <c r="GA458" s="30"/>
      <c r="GB458" s="30"/>
      <c r="GC458" s="30"/>
      <c r="GD458" s="30"/>
      <c r="GE458" s="30"/>
      <c r="GF458" s="30"/>
      <c r="GG458" s="30"/>
      <c r="GH458" s="30"/>
      <c r="GI458" s="30"/>
      <c r="GJ458" s="30"/>
      <c r="GK458" s="30"/>
      <c r="GL458" s="30"/>
      <c r="GM458" s="30"/>
      <c r="GN458" s="30"/>
      <c r="GO458" s="30"/>
      <c r="GP458" s="30"/>
      <c r="GQ458" s="30"/>
      <c r="GR458" s="30"/>
      <c r="GS458" s="30"/>
      <c r="GT458" s="30"/>
      <c r="GU458" s="30"/>
      <c r="GV458" s="30"/>
      <c r="GW458" s="30"/>
      <c r="GX458" s="30"/>
      <c r="GY458" s="30"/>
      <c r="GZ458" s="30"/>
      <c r="HA458" s="30"/>
      <c r="HB458" s="30"/>
      <c r="HC458" s="30"/>
      <c r="HD458" s="30"/>
      <c r="HE458" s="30"/>
      <c r="HF458" s="30"/>
      <c r="HG458" s="30"/>
      <c r="HH458" s="30"/>
      <c r="HI458" s="30"/>
      <c r="HJ458" s="30"/>
      <c r="HK458" s="30"/>
      <c r="HL458" s="30"/>
      <c r="HM458" s="30"/>
      <c r="HN458" s="30"/>
      <c r="HO458" s="30"/>
      <c r="HP458" s="30"/>
      <c r="HQ458" s="30"/>
      <c r="HR458" s="30"/>
      <c r="HS458" s="30"/>
      <c r="HT458" s="30"/>
      <c r="HU458" s="30"/>
      <c r="HV458" s="30"/>
      <c r="HW458" s="30"/>
      <c r="HX458" s="30"/>
      <c r="HY458" s="30"/>
      <c r="HZ458" s="30"/>
      <c r="IA458" s="30"/>
      <c r="IB458" s="30"/>
      <c r="IC458" s="30"/>
      <c r="ID458" s="30"/>
      <c r="IE458" s="30"/>
      <c r="IF458" s="30"/>
      <c r="IG458" s="30"/>
    </row>
    <row r="459" spans="1:241" s="36" customFormat="1" ht="38.25" x14ac:dyDescent="0.25">
      <c r="A459" s="32" t="s">
        <v>760</v>
      </c>
      <c r="B459" s="32" t="s">
        <v>761</v>
      </c>
      <c r="C459" s="33" t="s">
        <v>37</v>
      </c>
      <c r="D459" s="37" t="s">
        <v>38</v>
      </c>
      <c r="E459" s="34"/>
      <c r="F459" s="35"/>
      <c r="G459" s="35">
        <v>4048395602</v>
      </c>
      <c r="H459" s="35">
        <v>4383381000</v>
      </c>
      <c r="I459" s="35">
        <v>5287825000</v>
      </c>
      <c r="J459" s="35">
        <v>5287825000</v>
      </c>
      <c r="K459" s="35">
        <v>4383381000</v>
      </c>
      <c r="L459" s="35">
        <v>4383381000</v>
      </c>
      <c r="M459" s="33" t="s">
        <v>720</v>
      </c>
      <c r="N459" s="34">
        <v>4383381000</v>
      </c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  <c r="GA459" s="30"/>
      <c r="GB459" s="30"/>
      <c r="GC459" s="30"/>
      <c r="GD459" s="30"/>
      <c r="GE459" s="30"/>
      <c r="GF459" s="30"/>
      <c r="GG459" s="30"/>
      <c r="GH459" s="30"/>
      <c r="GI459" s="30"/>
      <c r="GJ459" s="30"/>
      <c r="GK459" s="30"/>
      <c r="GL459" s="30"/>
      <c r="GM459" s="30"/>
      <c r="GN459" s="30"/>
      <c r="GO459" s="30"/>
      <c r="GP459" s="30"/>
      <c r="GQ459" s="30"/>
      <c r="GR459" s="30"/>
      <c r="GS459" s="30"/>
      <c r="GT459" s="30"/>
      <c r="GU459" s="30"/>
      <c r="GV459" s="30"/>
      <c r="GW459" s="30"/>
      <c r="GX459" s="30"/>
      <c r="GY459" s="30"/>
      <c r="GZ459" s="30"/>
      <c r="HA459" s="30"/>
      <c r="HB459" s="30"/>
      <c r="HC459" s="30"/>
      <c r="HD459" s="30"/>
      <c r="HE459" s="30"/>
      <c r="HF459" s="30"/>
      <c r="HG459" s="30"/>
      <c r="HH459" s="30"/>
      <c r="HI459" s="30"/>
      <c r="HJ459" s="30"/>
      <c r="HK459" s="30"/>
      <c r="HL459" s="30"/>
      <c r="HM459" s="30"/>
      <c r="HN459" s="30"/>
      <c r="HO459" s="30"/>
      <c r="HP459" s="30"/>
      <c r="HQ459" s="30"/>
      <c r="HR459" s="30"/>
      <c r="HS459" s="30"/>
      <c r="HT459" s="30"/>
      <c r="HU459" s="30"/>
      <c r="HV459" s="30"/>
      <c r="HW459" s="30"/>
      <c r="HX459" s="30"/>
      <c r="HY459" s="30"/>
      <c r="HZ459" s="30"/>
      <c r="IA459" s="30"/>
      <c r="IB459" s="30"/>
      <c r="IC459" s="30"/>
      <c r="ID459" s="30"/>
      <c r="IE459" s="30"/>
      <c r="IF459" s="30"/>
      <c r="IG459" s="30"/>
    </row>
    <row r="460" spans="1:241" s="36" customFormat="1" ht="38.25" x14ac:dyDescent="0.25">
      <c r="A460" s="32" t="s">
        <v>762</v>
      </c>
      <c r="B460" s="32" t="s">
        <v>763</v>
      </c>
      <c r="C460" s="33" t="s">
        <v>37</v>
      </c>
      <c r="D460" s="37" t="s">
        <v>38</v>
      </c>
      <c r="E460" s="34"/>
      <c r="F460" s="35"/>
      <c r="G460" s="35"/>
      <c r="H460" s="35">
        <v>13956684000</v>
      </c>
      <c r="I460" s="35"/>
      <c r="J460" s="35"/>
      <c r="K460" s="35"/>
      <c r="L460" s="35"/>
      <c r="M460" s="33" t="s">
        <v>720</v>
      </c>
      <c r="N460" s="34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  <c r="GA460" s="30"/>
      <c r="GB460" s="30"/>
      <c r="GC460" s="30"/>
      <c r="GD460" s="30"/>
      <c r="GE460" s="30"/>
      <c r="GF460" s="30"/>
      <c r="GG460" s="30"/>
      <c r="GH460" s="30"/>
      <c r="GI460" s="30"/>
      <c r="GJ460" s="30"/>
      <c r="GK460" s="30"/>
      <c r="GL460" s="30"/>
      <c r="GM460" s="30"/>
      <c r="GN460" s="30"/>
      <c r="GO460" s="30"/>
      <c r="GP460" s="30"/>
      <c r="GQ460" s="30"/>
      <c r="GR460" s="30"/>
      <c r="GS460" s="30"/>
      <c r="GT460" s="30"/>
      <c r="GU460" s="30"/>
      <c r="GV460" s="30"/>
      <c r="GW460" s="30"/>
      <c r="GX460" s="30"/>
      <c r="GY460" s="30"/>
      <c r="GZ460" s="30"/>
      <c r="HA460" s="30"/>
      <c r="HB460" s="30"/>
      <c r="HC460" s="30"/>
      <c r="HD460" s="30"/>
      <c r="HE460" s="30"/>
      <c r="HF460" s="30"/>
      <c r="HG460" s="30"/>
      <c r="HH460" s="30"/>
      <c r="HI460" s="30"/>
      <c r="HJ460" s="30"/>
      <c r="HK460" s="30"/>
      <c r="HL460" s="30"/>
      <c r="HM460" s="30"/>
      <c r="HN460" s="30"/>
      <c r="HO460" s="30"/>
      <c r="HP460" s="30"/>
      <c r="HQ460" s="30"/>
      <c r="HR460" s="30"/>
      <c r="HS460" s="30"/>
      <c r="HT460" s="30"/>
      <c r="HU460" s="30"/>
      <c r="HV460" s="30"/>
      <c r="HW460" s="30"/>
      <c r="HX460" s="30"/>
      <c r="HY460" s="30"/>
      <c r="HZ460" s="30"/>
      <c r="IA460" s="30"/>
      <c r="IB460" s="30"/>
      <c r="IC460" s="30"/>
      <c r="ID460" s="30"/>
      <c r="IE460" s="30"/>
      <c r="IF460" s="30"/>
      <c r="IG460" s="30"/>
    </row>
    <row r="461" spans="1:241" s="36" customFormat="1" ht="38.25" x14ac:dyDescent="0.25">
      <c r="A461" s="32" t="s">
        <v>764</v>
      </c>
      <c r="B461" s="32" t="s">
        <v>765</v>
      </c>
      <c r="C461" s="33" t="s">
        <v>37</v>
      </c>
      <c r="D461" s="37" t="s">
        <v>38</v>
      </c>
      <c r="E461" s="34"/>
      <c r="F461" s="35"/>
      <c r="G461" s="35">
        <v>648560000</v>
      </c>
      <c r="H461" s="35">
        <v>107377000</v>
      </c>
      <c r="I461" s="35">
        <v>650000000</v>
      </c>
      <c r="J461" s="35">
        <v>650000000</v>
      </c>
      <c r="K461" s="35">
        <v>107377000</v>
      </c>
      <c r="L461" s="35">
        <v>107377000</v>
      </c>
      <c r="M461" s="33" t="s">
        <v>720</v>
      </c>
      <c r="N461" s="34">
        <v>107377000</v>
      </c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  <c r="GA461" s="30"/>
      <c r="GB461" s="30"/>
      <c r="GC461" s="30"/>
      <c r="GD461" s="30"/>
      <c r="GE461" s="30"/>
      <c r="GF461" s="30"/>
      <c r="GG461" s="30"/>
      <c r="GH461" s="30"/>
      <c r="GI461" s="30"/>
      <c r="GJ461" s="30"/>
      <c r="GK461" s="30"/>
      <c r="GL461" s="30"/>
      <c r="GM461" s="30"/>
      <c r="GN461" s="30"/>
      <c r="GO461" s="30"/>
      <c r="GP461" s="30"/>
      <c r="GQ461" s="30"/>
      <c r="GR461" s="30"/>
      <c r="GS461" s="30"/>
      <c r="GT461" s="30"/>
      <c r="GU461" s="30"/>
      <c r="GV461" s="30"/>
      <c r="GW461" s="30"/>
      <c r="GX461" s="30"/>
      <c r="GY461" s="30"/>
      <c r="GZ461" s="30"/>
      <c r="HA461" s="30"/>
      <c r="HB461" s="30"/>
      <c r="HC461" s="30"/>
      <c r="HD461" s="30"/>
      <c r="HE461" s="30"/>
      <c r="HF461" s="30"/>
      <c r="HG461" s="30"/>
      <c r="HH461" s="30"/>
      <c r="HI461" s="30"/>
      <c r="HJ461" s="30"/>
      <c r="HK461" s="30"/>
      <c r="HL461" s="30"/>
      <c r="HM461" s="30"/>
      <c r="HN461" s="30"/>
      <c r="HO461" s="30"/>
      <c r="HP461" s="30"/>
      <c r="HQ461" s="30"/>
      <c r="HR461" s="30"/>
      <c r="HS461" s="30"/>
      <c r="HT461" s="30"/>
      <c r="HU461" s="30"/>
      <c r="HV461" s="30"/>
      <c r="HW461" s="30"/>
      <c r="HX461" s="30"/>
      <c r="HY461" s="30"/>
      <c r="HZ461" s="30"/>
      <c r="IA461" s="30"/>
      <c r="IB461" s="30"/>
      <c r="IC461" s="30"/>
      <c r="ID461" s="30"/>
      <c r="IE461" s="30"/>
      <c r="IF461" s="30"/>
      <c r="IG461" s="30"/>
    </row>
    <row r="462" spans="1:241" s="36" customFormat="1" ht="51" x14ac:dyDescent="0.25">
      <c r="A462" s="32" t="s">
        <v>766</v>
      </c>
      <c r="B462" s="32" t="s">
        <v>767</v>
      </c>
      <c r="C462" s="33" t="s">
        <v>37</v>
      </c>
      <c r="D462" s="37" t="s">
        <v>38</v>
      </c>
      <c r="E462" s="34">
        <v>614803168</v>
      </c>
      <c r="F462" s="35">
        <v>825480080</v>
      </c>
      <c r="G462" s="35"/>
      <c r="H462" s="35">
        <v>4950649000</v>
      </c>
      <c r="I462" s="35"/>
      <c r="J462" s="35"/>
      <c r="K462" s="35">
        <v>4950649000</v>
      </c>
      <c r="L462" s="35">
        <v>4950649000</v>
      </c>
      <c r="M462" s="33" t="s">
        <v>720</v>
      </c>
      <c r="N462" s="34">
        <v>4950649000</v>
      </c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  <c r="GA462" s="30"/>
      <c r="GB462" s="30"/>
      <c r="GC462" s="30"/>
      <c r="GD462" s="30"/>
      <c r="GE462" s="30"/>
      <c r="GF462" s="30"/>
      <c r="GG462" s="30"/>
      <c r="GH462" s="30"/>
      <c r="GI462" s="30"/>
      <c r="GJ462" s="30"/>
      <c r="GK462" s="30"/>
      <c r="GL462" s="30"/>
      <c r="GM462" s="30"/>
      <c r="GN462" s="30"/>
      <c r="GO462" s="30"/>
      <c r="GP462" s="30"/>
      <c r="GQ462" s="30"/>
      <c r="GR462" s="30"/>
      <c r="GS462" s="30"/>
      <c r="GT462" s="30"/>
      <c r="GU462" s="30"/>
      <c r="GV462" s="30"/>
      <c r="GW462" s="30"/>
      <c r="GX462" s="30"/>
      <c r="GY462" s="30"/>
      <c r="GZ462" s="30"/>
      <c r="HA462" s="30"/>
      <c r="HB462" s="30"/>
      <c r="HC462" s="30"/>
      <c r="HD462" s="30"/>
      <c r="HE462" s="30"/>
      <c r="HF462" s="30"/>
      <c r="HG462" s="30"/>
      <c r="HH462" s="30"/>
      <c r="HI462" s="30"/>
      <c r="HJ462" s="30"/>
      <c r="HK462" s="30"/>
      <c r="HL462" s="30"/>
      <c r="HM462" s="30"/>
      <c r="HN462" s="30"/>
      <c r="HO462" s="30"/>
      <c r="HP462" s="30"/>
      <c r="HQ462" s="30"/>
      <c r="HR462" s="30"/>
      <c r="HS462" s="30"/>
      <c r="HT462" s="30"/>
      <c r="HU462" s="30"/>
      <c r="HV462" s="30"/>
      <c r="HW462" s="30"/>
      <c r="HX462" s="30"/>
      <c r="HY462" s="30"/>
      <c r="HZ462" s="30"/>
      <c r="IA462" s="30"/>
      <c r="IB462" s="30"/>
      <c r="IC462" s="30"/>
      <c r="ID462" s="30"/>
      <c r="IE462" s="30"/>
      <c r="IF462" s="30"/>
      <c r="IG462" s="30"/>
    </row>
    <row r="463" spans="1:241" s="36" customFormat="1" ht="38.25" x14ac:dyDescent="0.25">
      <c r="A463" s="32" t="s">
        <v>768</v>
      </c>
      <c r="B463" s="32" t="s">
        <v>769</v>
      </c>
      <c r="C463" s="33" t="s">
        <v>37</v>
      </c>
      <c r="D463" s="37" t="s">
        <v>38</v>
      </c>
      <c r="E463" s="34"/>
      <c r="F463" s="35"/>
      <c r="G463" s="35">
        <v>1168272200</v>
      </c>
      <c r="H463" s="35">
        <v>330000000</v>
      </c>
      <c r="I463" s="35">
        <v>1255762000</v>
      </c>
      <c r="J463" s="35">
        <v>1255762000</v>
      </c>
      <c r="K463" s="35">
        <v>330000000</v>
      </c>
      <c r="L463" s="35">
        <v>330000000</v>
      </c>
      <c r="M463" s="33" t="s">
        <v>720</v>
      </c>
      <c r="N463" s="34">
        <v>330000000</v>
      </c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  <c r="GA463" s="30"/>
      <c r="GB463" s="30"/>
      <c r="GC463" s="30"/>
      <c r="GD463" s="30"/>
      <c r="GE463" s="30"/>
      <c r="GF463" s="30"/>
      <c r="GG463" s="30"/>
      <c r="GH463" s="30"/>
      <c r="GI463" s="30"/>
      <c r="GJ463" s="30"/>
      <c r="GK463" s="30"/>
      <c r="GL463" s="30"/>
      <c r="GM463" s="30"/>
      <c r="GN463" s="30"/>
      <c r="GO463" s="30"/>
      <c r="GP463" s="30"/>
      <c r="GQ463" s="30"/>
      <c r="GR463" s="30"/>
      <c r="GS463" s="30"/>
      <c r="GT463" s="30"/>
      <c r="GU463" s="30"/>
      <c r="GV463" s="30"/>
      <c r="GW463" s="30"/>
      <c r="GX463" s="30"/>
      <c r="GY463" s="30"/>
      <c r="GZ463" s="30"/>
      <c r="HA463" s="30"/>
      <c r="HB463" s="30"/>
      <c r="HC463" s="30"/>
      <c r="HD463" s="30"/>
      <c r="HE463" s="30"/>
      <c r="HF463" s="30"/>
      <c r="HG463" s="30"/>
      <c r="HH463" s="30"/>
      <c r="HI463" s="30"/>
      <c r="HJ463" s="30"/>
      <c r="HK463" s="30"/>
      <c r="HL463" s="30"/>
      <c r="HM463" s="30"/>
      <c r="HN463" s="30"/>
      <c r="HO463" s="30"/>
      <c r="HP463" s="30"/>
      <c r="HQ463" s="30"/>
      <c r="HR463" s="30"/>
      <c r="HS463" s="30"/>
      <c r="HT463" s="30"/>
      <c r="HU463" s="30"/>
      <c r="HV463" s="30"/>
      <c r="HW463" s="30"/>
      <c r="HX463" s="30"/>
      <c r="HY463" s="30"/>
      <c r="HZ463" s="30"/>
      <c r="IA463" s="30"/>
      <c r="IB463" s="30"/>
      <c r="IC463" s="30"/>
      <c r="ID463" s="30"/>
      <c r="IE463" s="30"/>
      <c r="IF463" s="30"/>
      <c r="IG463" s="30"/>
    </row>
    <row r="464" spans="1:241" s="36" customFormat="1" ht="38.25" x14ac:dyDescent="0.25">
      <c r="A464" s="32" t="s">
        <v>770</v>
      </c>
      <c r="B464" s="32" t="s">
        <v>771</v>
      </c>
      <c r="C464" s="33" t="s">
        <v>37</v>
      </c>
      <c r="D464" s="37" t="s">
        <v>38</v>
      </c>
      <c r="E464" s="34"/>
      <c r="F464" s="35"/>
      <c r="G464" s="35"/>
      <c r="H464" s="35">
        <v>0</v>
      </c>
      <c r="I464" s="35">
        <v>280000000</v>
      </c>
      <c r="J464" s="35">
        <v>280000000</v>
      </c>
      <c r="K464" s="35"/>
      <c r="L464" s="35"/>
      <c r="M464" s="33" t="s">
        <v>720</v>
      </c>
      <c r="N464" s="34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  <c r="GA464" s="30"/>
      <c r="GB464" s="30"/>
      <c r="GC464" s="30"/>
      <c r="GD464" s="30"/>
      <c r="GE464" s="30"/>
      <c r="GF464" s="30"/>
      <c r="GG464" s="30"/>
      <c r="GH464" s="30"/>
      <c r="GI464" s="30"/>
      <c r="GJ464" s="30"/>
      <c r="GK464" s="30"/>
      <c r="GL464" s="30"/>
      <c r="GM464" s="30"/>
      <c r="GN464" s="30"/>
      <c r="GO464" s="30"/>
      <c r="GP464" s="30"/>
      <c r="GQ464" s="30"/>
      <c r="GR464" s="30"/>
      <c r="GS464" s="30"/>
      <c r="GT464" s="30"/>
      <c r="GU464" s="30"/>
      <c r="GV464" s="30"/>
      <c r="GW464" s="30"/>
      <c r="GX464" s="30"/>
      <c r="GY464" s="30"/>
      <c r="GZ464" s="30"/>
      <c r="HA464" s="30"/>
      <c r="HB464" s="30"/>
      <c r="HC464" s="30"/>
      <c r="HD464" s="30"/>
      <c r="HE464" s="30"/>
      <c r="HF464" s="30"/>
      <c r="HG464" s="30"/>
      <c r="HH464" s="30"/>
      <c r="HI464" s="30"/>
      <c r="HJ464" s="30"/>
      <c r="HK464" s="30"/>
      <c r="HL464" s="30"/>
      <c r="HM464" s="30"/>
      <c r="HN464" s="30"/>
      <c r="HO464" s="30"/>
      <c r="HP464" s="30"/>
      <c r="HQ464" s="30"/>
      <c r="HR464" s="30"/>
      <c r="HS464" s="30"/>
      <c r="HT464" s="30"/>
      <c r="HU464" s="30"/>
      <c r="HV464" s="30"/>
      <c r="HW464" s="30"/>
      <c r="HX464" s="30"/>
      <c r="HY464" s="30"/>
      <c r="HZ464" s="30"/>
      <c r="IA464" s="30"/>
      <c r="IB464" s="30"/>
      <c r="IC464" s="30"/>
      <c r="ID464" s="30"/>
      <c r="IE464" s="30"/>
      <c r="IF464" s="30"/>
      <c r="IG464" s="30"/>
    </row>
    <row r="465" spans="1:241" s="36" customFormat="1" ht="25.5" x14ac:dyDescent="0.25">
      <c r="A465" s="32"/>
      <c r="B465" s="78" t="s">
        <v>772</v>
      </c>
      <c r="C465" s="33"/>
      <c r="D465" s="37" t="s">
        <v>38</v>
      </c>
      <c r="E465" s="34"/>
      <c r="F465" s="35"/>
      <c r="G465" s="35"/>
      <c r="H465" s="35"/>
      <c r="I465" s="35"/>
      <c r="J465" s="35"/>
      <c r="K465" s="35">
        <v>13956684000</v>
      </c>
      <c r="L465" s="35">
        <v>13956684000</v>
      </c>
      <c r="M465" s="33"/>
      <c r="N465" s="34">
        <v>13956684000</v>
      </c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  <c r="GA465" s="30"/>
      <c r="GB465" s="30"/>
      <c r="GC465" s="30"/>
      <c r="GD465" s="30"/>
      <c r="GE465" s="30"/>
      <c r="GF465" s="30"/>
      <c r="GG465" s="30"/>
      <c r="GH465" s="30"/>
      <c r="GI465" s="30"/>
      <c r="GJ465" s="30"/>
      <c r="GK465" s="30"/>
      <c r="GL465" s="30"/>
      <c r="GM465" s="30"/>
      <c r="GN465" s="30"/>
      <c r="GO465" s="30"/>
      <c r="GP465" s="30"/>
      <c r="GQ465" s="30"/>
      <c r="GR465" s="30"/>
      <c r="GS465" s="30"/>
      <c r="GT465" s="30"/>
      <c r="GU465" s="30"/>
      <c r="GV465" s="30"/>
      <c r="GW465" s="30"/>
      <c r="GX465" s="30"/>
      <c r="GY465" s="30"/>
      <c r="GZ465" s="30"/>
      <c r="HA465" s="30"/>
      <c r="HB465" s="30"/>
      <c r="HC465" s="30"/>
      <c r="HD465" s="30"/>
      <c r="HE465" s="30"/>
      <c r="HF465" s="30"/>
      <c r="HG465" s="30"/>
      <c r="HH465" s="30"/>
      <c r="HI465" s="30"/>
      <c r="HJ465" s="30"/>
      <c r="HK465" s="30"/>
      <c r="HL465" s="30"/>
      <c r="HM465" s="30"/>
      <c r="HN465" s="30"/>
      <c r="HO465" s="30"/>
      <c r="HP465" s="30"/>
      <c r="HQ465" s="30"/>
      <c r="HR465" s="30"/>
      <c r="HS465" s="30"/>
      <c r="HT465" s="30"/>
      <c r="HU465" s="30"/>
      <c r="HV465" s="30"/>
      <c r="HW465" s="30"/>
      <c r="HX465" s="30"/>
      <c r="HY465" s="30"/>
      <c r="HZ465" s="30"/>
      <c r="IA465" s="30"/>
      <c r="IB465" s="30"/>
      <c r="IC465" s="30"/>
      <c r="ID465" s="30"/>
      <c r="IE465" s="30"/>
      <c r="IF465" s="30"/>
      <c r="IG465" s="30"/>
    </row>
    <row r="466" spans="1:241" s="36" customFormat="1" ht="25.5" x14ac:dyDescent="0.25">
      <c r="A466" s="32"/>
      <c r="B466" s="78" t="s">
        <v>773</v>
      </c>
      <c r="C466" s="33"/>
      <c r="D466" s="37" t="s">
        <v>38</v>
      </c>
      <c r="E466" s="34"/>
      <c r="F466" s="35"/>
      <c r="G466" s="35"/>
      <c r="H466" s="35"/>
      <c r="I466" s="35"/>
      <c r="J466" s="35"/>
      <c r="K466" s="35">
        <v>4165151000</v>
      </c>
      <c r="L466" s="35">
        <v>4165151000</v>
      </c>
      <c r="M466" s="33"/>
      <c r="N466" s="34">
        <v>4165151000</v>
      </c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  <c r="GA466" s="30"/>
      <c r="GB466" s="30"/>
      <c r="GC466" s="30"/>
      <c r="GD466" s="30"/>
      <c r="GE466" s="30"/>
      <c r="GF466" s="30"/>
      <c r="GG466" s="30"/>
      <c r="GH466" s="30"/>
      <c r="GI466" s="30"/>
      <c r="GJ466" s="30"/>
      <c r="GK466" s="30"/>
      <c r="GL466" s="30"/>
      <c r="GM466" s="30"/>
      <c r="GN466" s="30"/>
      <c r="GO466" s="30"/>
      <c r="GP466" s="30"/>
      <c r="GQ466" s="30"/>
      <c r="GR466" s="30"/>
      <c r="GS466" s="30"/>
      <c r="GT466" s="30"/>
      <c r="GU466" s="30"/>
      <c r="GV466" s="30"/>
      <c r="GW466" s="30"/>
      <c r="GX466" s="30"/>
      <c r="GY466" s="30"/>
      <c r="GZ466" s="30"/>
      <c r="HA466" s="30"/>
      <c r="HB466" s="30"/>
      <c r="HC466" s="30"/>
      <c r="HD466" s="30"/>
      <c r="HE466" s="30"/>
      <c r="HF466" s="30"/>
      <c r="HG466" s="30"/>
      <c r="HH466" s="30"/>
      <c r="HI466" s="30"/>
      <c r="HJ466" s="30"/>
      <c r="HK466" s="30"/>
      <c r="HL466" s="30"/>
      <c r="HM466" s="30"/>
      <c r="HN466" s="30"/>
      <c r="HO466" s="30"/>
      <c r="HP466" s="30"/>
      <c r="HQ466" s="30"/>
      <c r="HR466" s="30"/>
      <c r="HS466" s="30"/>
      <c r="HT466" s="30"/>
      <c r="HU466" s="30"/>
      <c r="HV466" s="30"/>
      <c r="HW466" s="30"/>
      <c r="HX466" s="30"/>
      <c r="HY466" s="30"/>
      <c r="HZ466" s="30"/>
      <c r="IA466" s="30"/>
      <c r="IB466" s="30"/>
      <c r="IC466" s="30"/>
      <c r="ID466" s="30"/>
      <c r="IE466" s="30"/>
      <c r="IF466" s="30"/>
      <c r="IG466" s="30"/>
    </row>
    <row r="467" spans="1:241" s="36" customFormat="1" ht="38.25" x14ac:dyDescent="0.25">
      <c r="A467" s="32" t="s">
        <v>774</v>
      </c>
      <c r="B467" s="79" t="s">
        <v>775</v>
      </c>
      <c r="C467" s="33" t="s">
        <v>37</v>
      </c>
      <c r="D467" s="37" t="s">
        <v>38</v>
      </c>
      <c r="E467" s="34">
        <v>3123750000</v>
      </c>
      <c r="F467" s="35">
        <v>2119716000</v>
      </c>
      <c r="G467" s="35"/>
      <c r="H467" s="35">
        <v>1760234000</v>
      </c>
      <c r="I467" s="35">
        <v>1033128000</v>
      </c>
      <c r="J467" s="35">
        <v>1033128000</v>
      </c>
      <c r="K467" s="35">
        <v>1760234000</v>
      </c>
      <c r="L467" s="35">
        <v>1760234000</v>
      </c>
      <c r="M467" s="33" t="s">
        <v>720</v>
      </c>
      <c r="N467" s="80">
        <v>1760234000</v>
      </c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  <c r="GA467" s="30"/>
      <c r="GB467" s="30"/>
      <c r="GC467" s="30"/>
      <c r="GD467" s="30"/>
      <c r="GE467" s="30"/>
      <c r="GF467" s="30"/>
      <c r="GG467" s="30"/>
      <c r="GH467" s="30"/>
      <c r="GI467" s="30"/>
      <c r="GJ467" s="30"/>
      <c r="GK467" s="30"/>
      <c r="GL467" s="30"/>
      <c r="GM467" s="30"/>
      <c r="GN467" s="30"/>
      <c r="GO467" s="30"/>
      <c r="GP467" s="30"/>
      <c r="GQ467" s="30"/>
      <c r="GR467" s="30"/>
      <c r="GS467" s="30"/>
      <c r="GT467" s="30"/>
      <c r="GU467" s="30"/>
      <c r="GV467" s="30"/>
      <c r="GW467" s="30"/>
      <c r="GX467" s="30"/>
      <c r="GY467" s="30"/>
      <c r="GZ467" s="30"/>
      <c r="HA467" s="30"/>
      <c r="HB467" s="30"/>
      <c r="HC467" s="30"/>
      <c r="HD467" s="30"/>
      <c r="HE467" s="30"/>
      <c r="HF467" s="30"/>
      <c r="HG467" s="30"/>
      <c r="HH467" s="30"/>
      <c r="HI467" s="30"/>
      <c r="HJ467" s="30"/>
      <c r="HK467" s="30"/>
      <c r="HL467" s="30"/>
      <c r="HM467" s="30"/>
      <c r="HN467" s="30"/>
      <c r="HO467" s="30"/>
      <c r="HP467" s="30"/>
      <c r="HQ467" s="30"/>
      <c r="HR467" s="30"/>
      <c r="HS467" s="30"/>
      <c r="HT467" s="30"/>
      <c r="HU467" s="30"/>
      <c r="HV467" s="30"/>
      <c r="HW467" s="30"/>
      <c r="HX467" s="30"/>
      <c r="HY467" s="30"/>
      <c r="HZ467" s="30"/>
      <c r="IA467" s="30"/>
      <c r="IB467" s="30"/>
      <c r="IC467" s="30"/>
      <c r="ID467" s="30"/>
      <c r="IE467" s="30"/>
      <c r="IF467" s="30"/>
      <c r="IG467" s="30"/>
    </row>
    <row r="468" spans="1:241" s="36" customFormat="1" ht="38.25" x14ac:dyDescent="0.25">
      <c r="A468" s="32" t="s">
        <v>776</v>
      </c>
      <c r="B468" s="32" t="s">
        <v>777</v>
      </c>
      <c r="C468" s="33" t="s">
        <v>37</v>
      </c>
      <c r="D468" s="37" t="s">
        <v>38</v>
      </c>
      <c r="E468" s="34"/>
      <c r="F468" s="35"/>
      <c r="G468" s="35"/>
      <c r="H468" s="35">
        <v>10885814000</v>
      </c>
      <c r="I468" s="35"/>
      <c r="J468" s="35"/>
      <c r="K468" s="35">
        <v>3913349000</v>
      </c>
      <c r="L468" s="35">
        <v>3913349000</v>
      </c>
      <c r="M468" s="33" t="s">
        <v>720</v>
      </c>
      <c r="N468" s="34">
        <v>3913349000</v>
      </c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  <c r="GA468" s="30"/>
      <c r="GB468" s="30"/>
      <c r="GC468" s="30"/>
      <c r="GD468" s="30"/>
      <c r="GE468" s="30"/>
      <c r="GF468" s="30"/>
      <c r="GG468" s="30"/>
      <c r="GH468" s="30"/>
      <c r="GI468" s="30"/>
      <c r="GJ468" s="30"/>
      <c r="GK468" s="30"/>
      <c r="GL468" s="30"/>
      <c r="GM468" s="30"/>
      <c r="GN468" s="30"/>
      <c r="GO468" s="30"/>
      <c r="GP468" s="30"/>
      <c r="GQ468" s="30"/>
      <c r="GR468" s="30"/>
      <c r="GS468" s="30"/>
      <c r="GT468" s="30"/>
      <c r="GU468" s="30"/>
      <c r="GV468" s="30"/>
      <c r="GW468" s="30"/>
      <c r="GX468" s="30"/>
      <c r="GY468" s="30"/>
      <c r="GZ468" s="30"/>
      <c r="HA468" s="30"/>
      <c r="HB468" s="30"/>
      <c r="HC468" s="30"/>
      <c r="HD468" s="30"/>
      <c r="HE468" s="30"/>
      <c r="HF468" s="30"/>
      <c r="HG468" s="30"/>
      <c r="HH468" s="30"/>
      <c r="HI468" s="30"/>
      <c r="HJ468" s="30"/>
      <c r="HK468" s="30"/>
      <c r="HL468" s="30"/>
      <c r="HM468" s="30"/>
      <c r="HN468" s="30"/>
      <c r="HO468" s="30"/>
      <c r="HP468" s="30"/>
      <c r="HQ468" s="30"/>
      <c r="HR468" s="30"/>
      <c r="HS468" s="30"/>
      <c r="HT468" s="30"/>
      <c r="HU468" s="30"/>
      <c r="HV468" s="30"/>
      <c r="HW468" s="30"/>
      <c r="HX468" s="30"/>
      <c r="HY468" s="30"/>
      <c r="HZ468" s="30"/>
      <c r="IA468" s="30"/>
      <c r="IB468" s="30"/>
      <c r="IC468" s="30"/>
      <c r="ID468" s="30"/>
      <c r="IE468" s="30"/>
      <c r="IF468" s="30"/>
      <c r="IG468" s="30"/>
    </row>
    <row r="469" spans="1:241" s="36" customFormat="1" ht="51" x14ac:dyDescent="0.25">
      <c r="A469" s="32" t="s">
        <v>778</v>
      </c>
      <c r="B469" s="32" t="s">
        <v>779</v>
      </c>
      <c r="C469" s="33" t="s">
        <v>37</v>
      </c>
      <c r="D469" s="37" t="s">
        <v>38</v>
      </c>
      <c r="E469" s="34">
        <v>3294818046</v>
      </c>
      <c r="F469" s="35">
        <v>944000000</v>
      </c>
      <c r="G469" s="35">
        <v>1988750000</v>
      </c>
      <c r="H469" s="35">
        <v>4508618000</v>
      </c>
      <c r="I469" s="35">
        <v>1990000000</v>
      </c>
      <c r="J469" s="35">
        <v>1990000000</v>
      </c>
      <c r="K469" s="35">
        <v>4508618000</v>
      </c>
      <c r="L469" s="35">
        <v>4508618000</v>
      </c>
      <c r="M469" s="33" t="s">
        <v>720</v>
      </c>
      <c r="N469" s="34">
        <v>4508618000</v>
      </c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  <c r="GA469" s="30"/>
      <c r="GB469" s="30"/>
      <c r="GC469" s="30"/>
      <c r="GD469" s="30"/>
      <c r="GE469" s="30"/>
      <c r="GF469" s="30"/>
      <c r="GG469" s="30"/>
      <c r="GH469" s="30"/>
      <c r="GI469" s="30"/>
      <c r="GJ469" s="30"/>
      <c r="GK469" s="30"/>
      <c r="GL469" s="30"/>
      <c r="GM469" s="30"/>
      <c r="GN469" s="30"/>
      <c r="GO469" s="30"/>
      <c r="GP469" s="30"/>
      <c r="GQ469" s="30"/>
      <c r="GR469" s="30"/>
      <c r="GS469" s="30"/>
      <c r="GT469" s="30"/>
      <c r="GU469" s="30"/>
      <c r="GV469" s="30"/>
      <c r="GW469" s="30"/>
      <c r="GX469" s="30"/>
      <c r="GY469" s="30"/>
      <c r="GZ469" s="30"/>
      <c r="HA469" s="30"/>
      <c r="HB469" s="30"/>
      <c r="HC469" s="30"/>
      <c r="HD469" s="30"/>
      <c r="HE469" s="30"/>
      <c r="HF469" s="30"/>
      <c r="HG469" s="30"/>
      <c r="HH469" s="30"/>
      <c r="HI469" s="30"/>
      <c r="HJ469" s="30"/>
      <c r="HK469" s="30"/>
      <c r="HL469" s="30"/>
      <c r="HM469" s="30"/>
      <c r="HN469" s="30"/>
      <c r="HO469" s="30"/>
      <c r="HP469" s="30"/>
      <c r="HQ469" s="30"/>
      <c r="HR469" s="30"/>
      <c r="HS469" s="30"/>
      <c r="HT469" s="30"/>
      <c r="HU469" s="30"/>
      <c r="HV469" s="30"/>
      <c r="HW469" s="30"/>
      <c r="HX469" s="30"/>
      <c r="HY469" s="30"/>
      <c r="HZ469" s="30"/>
      <c r="IA469" s="30"/>
      <c r="IB469" s="30"/>
      <c r="IC469" s="30"/>
      <c r="ID469" s="30"/>
      <c r="IE469" s="30"/>
      <c r="IF469" s="30"/>
      <c r="IG469" s="30"/>
    </row>
    <row r="470" spans="1:241" s="36" customFormat="1" ht="38.25" x14ac:dyDescent="0.25">
      <c r="A470" s="32" t="s">
        <v>780</v>
      </c>
      <c r="B470" s="32" t="s">
        <v>781</v>
      </c>
      <c r="C470" s="33" t="s">
        <v>37</v>
      </c>
      <c r="D470" s="37" t="s">
        <v>38</v>
      </c>
      <c r="E470" s="34">
        <v>855957400</v>
      </c>
      <c r="F470" s="35">
        <v>863107200</v>
      </c>
      <c r="G470" s="35">
        <v>1007558570</v>
      </c>
      <c r="H470" s="35"/>
      <c r="I470" s="35">
        <v>1113140000</v>
      </c>
      <c r="J470" s="35">
        <v>1113140000</v>
      </c>
      <c r="K470" s="35"/>
      <c r="L470" s="35"/>
      <c r="M470" s="33" t="s">
        <v>720</v>
      </c>
      <c r="N470" s="34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/>
      <c r="EW470" s="30"/>
      <c r="EX470" s="30"/>
      <c r="EY470" s="30"/>
      <c r="EZ470" s="30"/>
      <c r="FA470" s="30"/>
      <c r="FB470" s="30"/>
      <c r="FC470" s="30"/>
      <c r="FD470" s="30"/>
      <c r="FE470" s="30"/>
      <c r="FF470" s="30"/>
      <c r="FG470" s="30"/>
      <c r="FH470" s="30"/>
      <c r="FI470" s="30"/>
      <c r="FJ470" s="30"/>
      <c r="FK470" s="30"/>
      <c r="FL470" s="30"/>
      <c r="FM470" s="30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  <c r="GA470" s="30"/>
      <c r="GB470" s="30"/>
      <c r="GC470" s="30"/>
      <c r="GD470" s="30"/>
      <c r="GE470" s="30"/>
      <c r="GF470" s="30"/>
      <c r="GG470" s="30"/>
      <c r="GH470" s="30"/>
      <c r="GI470" s="30"/>
      <c r="GJ470" s="30"/>
      <c r="GK470" s="30"/>
      <c r="GL470" s="30"/>
      <c r="GM470" s="30"/>
      <c r="GN470" s="30"/>
      <c r="GO470" s="30"/>
      <c r="GP470" s="30"/>
      <c r="GQ470" s="30"/>
      <c r="GR470" s="30"/>
      <c r="GS470" s="30"/>
      <c r="GT470" s="30"/>
      <c r="GU470" s="30"/>
      <c r="GV470" s="30"/>
      <c r="GW470" s="30"/>
      <c r="GX470" s="30"/>
      <c r="GY470" s="30"/>
      <c r="GZ470" s="30"/>
      <c r="HA470" s="30"/>
      <c r="HB470" s="30"/>
      <c r="HC470" s="30"/>
      <c r="HD470" s="30"/>
      <c r="HE470" s="30"/>
      <c r="HF470" s="30"/>
      <c r="HG470" s="30"/>
      <c r="HH470" s="30"/>
      <c r="HI470" s="30"/>
      <c r="HJ470" s="30"/>
      <c r="HK470" s="30"/>
      <c r="HL470" s="30"/>
      <c r="HM470" s="30"/>
      <c r="HN470" s="30"/>
      <c r="HO470" s="30"/>
      <c r="HP470" s="30"/>
      <c r="HQ470" s="30"/>
      <c r="HR470" s="30"/>
      <c r="HS470" s="30"/>
      <c r="HT470" s="30"/>
      <c r="HU470" s="30"/>
      <c r="HV470" s="30"/>
      <c r="HW470" s="30"/>
      <c r="HX470" s="30"/>
      <c r="HY470" s="30"/>
      <c r="HZ470" s="30"/>
      <c r="IA470" s="30"/>
      <c r="IB470" s="30"/>
      <c r="IC470" s="30"/>
      <c r="ID470" s="30"/>
      <c r="IE470" s="30"/>
      <c r="IF470" s="30"/>
      <c r="IG470" s="30"/>
    </row>
    <row r="471" spans="1:241" s="36" customFormat="1" ht="38.25" x14ac:dyDescent="0.25">
      <c r="A471" s="32" t="s">
        <v>782</v>
      </c>
      <c r="B471" s="32" t="s">
        <v>783</v>
      </c>
      <c r="C471" s="33" t="s">
        <v>37</v>
      </c>
      <c r="D471" s="37" t="s">
        <v>38</v>
      </c>
      <c r="E471" s="34">
        <v>2435009617</v>
      </c>
      <c r="F471" s="35">
        <v>2596905249</v>
      </c>
      <c r="G471" s="35">
        <v>4794118710</v>
      </c>
      <c r="H471" s="35">
        <v>1382650000</v>
      </c>
      <c r="I471" s="35">
        <v>6870394000</v>
      </c>
      <c r="J471" s="35">
        <v>6870394000</v>
      </c>
      <c r="K471" s="35">
        <v>1382650000</v>
      </c>
      <c r="L471" s="35">
        <v>1382650000</v>
      </c>
      <c r="M471" s="33" t="s">
        <v>720</v>
      </c>
      <c r="N471" s="34">
        <v>1382650000</v>
      </c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/>
      <c r="EW471" s="30"/>
      <c r="EX471" s="30"/>
      <c r="EY471" s="30"/>
      <c r="EZ471" s="30"/>
      <c r="FA471" s="30"/>
      <c r="FB471" s="30"/>
      <c r="FC471" s="30"/>
      <c r="FD471" s="30"/>
      <c r="FE471" s="30"/>
      <c r="FF471" s="30"/>
      <c r="FG471" s="30"/>
      <c r="FH471" s="30"/>
      <c r="FI471" s="30"/>
      <c r="FJ471" s="30"/>
      <c r="FK471" s="30"/>
      <c r="FL471" s="30"/>
      <c r="FM471" s="30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  <c r="GA471" s="30"/>
      <c r="GB471" s="30"/>
      <c r="GC471" s="30"/>
      <c r="GD471" s="30"/>
      <c r="GE471" s="30"/>
      <c r="GF471" s="30"/>
      <c r="GG471" s="30"/>
      <c r="GH471" s="30"/>
      <c r="GI471" s="30"/>
      <c r="GJ471" s="30"/>
      <c r="GK471" s="30"/>
      <c r="GL471" s="30"/>
      <c r="GM471" s="30"/>
      <c r="GN471" s="30"/>
      <c r="GO471" s="30"/>
      <c r="GP471" s="30"/>
      <c r="GQ471" s="30"/>
      <c r="GR471" s="30"/>
      <c r="GS471" s="30"/>
      <c r="GT471" s="30"/>
      <c r="GU471" s="30"/>
      <c r="GV471" s="30"/>
      <c r="GW471" s="30"/>
      <c r="GX471" s="30"/>
      <c r="GY471" s="30"/>
      <c r="GZ471" s="30"/>
      <c r="HA471" s="30"/>
      <c r="HB471" s="30"/>
      <c r="HC471" s="30"/>
      <c r="HD471" s="30"/>
      <c r="HE471" s="30"/>
      <c r="HF471" s="30"/>
      <c r="HG471" s="30"/>
      <c r="HH471" s="30"/>
      <c r="HI471" s="30"/>
      <c r="HJ471" s="30"/>
      <c r="HK471" s="30"/>
      <c r="HL471" s="30"/>
      <c r="HM471" s="30"/>
      <c r="HN471" s="30"/>
      <c r="HO471" s="30"/>
      <c r="HP471" s="30"/>
      <c r="HQ471" s="30"/>
      <c r="HR471" s="30"/>
      <c r="HS471" s="30"/>
      <c r="HT471" s="30"/>
      <c r="HU471" s="30"/>
      <c r="HV471" s="30"/>
      <c r="HW471" s="30"/>
      <c r="HX471" s="30"/>
      <c r="HY471" s="30"/>
      <c r="HZ471" s="30"/>
      <c r="IA471" s="30"/>
      <c r="IB471" s="30"/>
      <c r="IC471" s="30"/>
      <c r="ID471" s="30"/>
      <c r="IE471" s="30"/>
      <c r="IF471" s="30"/>
      <c r="IG471" s="30"/>
    </row>
    <row r="472" spans="1:241" s="36" customFormat="1" ht="38.25" x14ac:dyDescent="0.25">
      <c r="A472" s="32" t="s">
        <v>784</v>
      </c>
      <c r="B472" s="32" t="s">
        <v>785</v>
      </c>
      <c r="C472" s="33" t="s">
        <v>37</v>
      </c>
      <c r="D472" s="37" t="s">
        <v>38</v>
      </c>
      <c r="E472" s="34">
        <v>17186237000</v>
      </c>
      <c r="F472" s="35">
        <v>1314813000</v>
      </c>
      <c r="G472" s="35">
        <v>18822127500</v>
      </c>
      <c r="H472" s="35">
        <v>19910006000</v>
      </c>
      <c r="I472" s="35">
        <v>30011039000</v>
      </c>
      <c r="J472" s="35">
        <v>30011039000</v>
      </c>
      <c r="K472" s="35">
        <v>19910006000</v>
      </c>
      <c r="L472" s="35">
        <v>19910006000</v>
      </c>
      <c r="M472" s="33" t="s">
        <v>720</v>
      </c>
      <c r="N472" s="34">
        <v>19910006000</v>
      </c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/>
      <c r="EW472" s="30"/>
      <c r="EX472" s="30"/>
      <c r="EY472" s="30"/>
      <c r="EZ472" s="30"/>
      <c r="FA472" s="30"/>
      <c r="FB472" s="30"/>
      <c r="FC472" s="30"/>
      <c r="FD472" s="30"/>
      <c r="FE472" s="30"/>
      <c r="FF472" s="30"/>
      <c r="FG472" s="30"/>
      <c r="FH472" s="30"/>
      <c r="FI472" s="30"/>
      <c r="FJ472" s="30"/>
      <c r="FK472" s="30"/>
      <c r="FL472" s="30"/>
      <c r="FM472" s="30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  <c r="GA472" s="30"/>
      <c r="GB472" s="30"/>
      <c r="GC472" s="30"/>
      <c r="GD472" s="30"/>
      <c r="GE472" s="30"/>
      <c r="GF472" s="30"/>
      <c r="GG472" s="30"/>
      <c r="GH472" s="30"/>
      <c r="GI472" s="30"/>
      <c r="GJ472" s="30"/>
      <c r="GK472" s="30"/>
      <c r="GL472" s="30"/>
      <c r="GM472" s="30"/>
      <c r="GN472" s="30"/>
      <c r="GO472" s="30"/>
      <c r="GP472" s="30"/>
      <c r="GQ472" s="30"/>
      <c r="GR472" s="30"/>
      <c r="GS472" s="30"/>
      <c r="GT472" s="30"/>
      <c r="GU472" s="30"/>
      <c r="GV472" s="30"/>
      <c r="GW472" s="30"/>
      <c r="GX472" s="30"/>
      <c r="GY472" s="30"/>
      <c r="GZ472" s="30"/>
      <c r="HA472" s="30"/>
      <c r="HB472" s="30"/>
      <c r="HC472" s="30"/>
      <c r="HD472" s="30"/>
      <c r="HE472" s="30"/>
      <c r="HF472" s="30"/>
      <c r="HG472" s="30"/>
      <c r="HH472" s="30"/>
      <c r="HI472" s="30"/>
      <c r="HJ472" s="30"/>
      <c r="HK472" s="30"/>
      <c r="HL472" s="30"/>
      <c r="HM472" s="30"/>
      <c r="HN472" s="30"/>
      <c r="HO472" s="30"/>
      <c r="HP472" s="30"/>
      <c r="HQ472" s="30"/>
      <c r="HR472" s="30"/>
      <c r="HS472" s="30"/>
      <c r="HT472" s="30"/>
      <c r="HU472" s="30"/>
      <c r="HV472" s="30"/>
      <c r="HW472" s="30"/>
      <c r="HX472" s="30"/>
      <c r="HY472" s="30"/>
      <c r="HZ472" s="30"/>
      <c r="IA472" s="30"/>
      <c r="IB472" s="30"/>
      <c r="IC472" s="30"/>
      <c r="ID472" s="30"/>
      <c r="IE472" s="30"/>
      <c r="IF472" s="30"/>
      <c r="IG472" s="30"/>
    </row>
    <row r="473" spans="1:241" s="36" customFormat="1" ht="38.25" x14ac:dyDescent="0.25">
      <c r="A473" s="32" t="s">
        <v>786</v>
      </c>
      <c r="B473" s="32" t="s">
        <v>787</v>
      </c>
      <c r="C473" s="33" t="s">
        <v>37</v>
      </c>
      <c r="D473" s="37" t="s">
        <v>38</v>
      </c>
      <c r="E473" s="34">
        <v>11868604000</v>
      </c>
      <c r="F473" s="35">
        <v>103880000</v>
      </c>
      <c r="G473" s="35">
        <v>8930401500</v>
      </c>
      <c r="H473" s="35">
        <v>15685665000</v>
      </c>
      <c r="I473" s="35">
        <v>8964310000</v>
      </c>
      <c r="J473" s="35">
        <v>8964310000</v>
      </c>
      <c r="K473" s="35">
        <v>15685665000</v>
      </c>
      <c r="L473" s="35">
        <v>15685665000</v>
      </c>
      <c r="M473" s="33" t="s">
        <v>720</v>
      </c>
      <c r="N473" s="34">
        <v>15685665000</v>
      </c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/>
      <c r="EW473" s="30"/>
      <c r="EX473" s="30"/>
      <c r="EY473" s="30"/>
      <c r="EZ473" s="30"/>
      <c r="FA473" s="30"/>
      <c r="FB473" s="30"/>
      <c r="FC473" s="30"/>
      <c r="FD473" s="30"/>
      <c r="FE473" s="30"/>
      <c r="FF473" s="30"/>
      <c r="FG473" s="30"/>
      <c r="FH473" s="30"/>
      <c r="FI473" s="30"/>
      <c r="FJ473" s="30"/>
      <c r="FK473" s="30"/>
      <c r="FL473" s="30"/>
      <c r="FM473" s="30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  <c r="GA473" s="30"/>
      <c r="GB473" s="30"/>
      <c r="GC473" s="30"/>
      <c r="GD473" s="30"/>
      <c r="GE473" s="30"/>
      <c r="GF473" s="30"/>
      <c r="GG473" s="30"/>
      <c r="GH473" s="30"/>
      <c r="GI473" s="30"/>
      <c r="GJ473" s="30"/>
      <c r="GK473" s="30"/>
      <c r="GL473" s="30"/>
      <c r="GM473" s="30"/>
      <c r="GN473" s="30"/>
      <c r="GO473" s="30"/>
      <c r="GP473" s="30"/>
      <c r="GQ473" s="30"/>
      <c r="GR473" s="30"/>
      <c r="GS473" s="30"/>
      <c r="GT473" s="30"/>
      <c r="GU473" s="30"/>
      <c r="GV473" s="30"/>
      <c r="GW473" s="30"/>
      <c r="GX473" s="30"/>
      <c r="GY473" s="30"/>
      <c r="GZ473" s="30"/>
      <c r="HA473" s="30"/>
      <c r="HB473" s="30"/>
      <c r="HC473" s="30"/>
      <c r="HD473" s="30"/>
      <c r="HE473" s="30"/>
      <c r="HF473" s="30"/>
      <c r="HG473" s="30"/>
      <c r="HH473" s="30"/>
      <c r="HI473" s="30"/>
      <c r="HJ473" s="30"/>
      <c r="HK473" s="30"/>
      <c r="HL473" s="30"/>
      <c r="HM473" s="30"/>
      <c r="HN473" s="30"/>
      <c r="HO473" s="30"/>
      <c r="HP473" s="30"/>
      <c r="HQ473" s="30"/>
      <c r="HR473" s="30"/>
      <c r="HS473" s="30"/>
      <c r="HT473" s="30"/>
      <c r="HU473" s="30"/>
      <c r="HV473" s="30"/>
      <c r="HW473" s="30"/>
      <c r="HX473" s="30"/>
      <c r="HY473" s="30"/>
      <c r="HZ473" s="30"/>
      <c r="IA473" s="30"/>
      <c r="IB473" s="30"/>
      <c r="IC473" s="30"/>
      <c r="ID473" s="30"/>
      <c r="IE473" s="30"/>
      <c r="IF473" s="30"/>
      <c r="IG473" s="30"/>
    </row>
    <row r="474" spans="1:241" s="36" customFormat="1" ht="38.25" x14ac:dyDescent="0.25">
      <c r="A474" s="32" t="s">
        <v>788</v>
      </c>
      <c r="B474" s="32" t="s">
        <v>789</v>
      </c>
      <c r="C474" s="33" t="s">
        <v>37</v>
      </c>
      <c r="D474" s="37" t="s">
        <v>38</v>
      </c>
      <c r="E474" s="34"/>
      <c r="F474" s="35"/>
      <c r="G474" s="35"/>
      <c r="H474" s="35">
        <v>7165063000</v>
      </c>
      <c r="I474" s="35">
        <v>5171942000</v>
      </c>
      <c r="J474" s="35">
        <v>5171942000</v>
      </c>
      <c r="K474" s="35">
        <v>7165063000</v>
      </c>
      <c r="L474" s="35">
        <v>7165063000</v>
      </c>
      <c r="M474" s="33" t="s">
        <v>720</v>
      </c>
      <c r="N474" s="34">
        <v>7165063000</v>
      </c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/>
      <c r="EW474" s="30"/>
      <c r="EX474" s="30"/>
      <c r="EY474" s="30"/>
      <c r="EZ474" s="30"/>
      <c r="FA474" s="30"/>
      <c r="FB474" s="30"/>
      <c r="FC474" s="30"/>
      <c r="FD474" s="30"/>
      <c r="FE474" s="30"/>
      <c r="FF474" s="30"/>
      <c r="FG474" s="30"/>
      <c r="FH474" s="30"/>
      <c r="FI474" s="30"/>
      <c r="FJ474" s="30"/>
      <c r="FK474" s="30"/>
      <c r="FL474" s="30"/>
      <c r="FM474" s="30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  <c r="GA474" s="30"/>
      <c r="GB474" s="30"/>
      <c r="GC474" s="30"/>
      <c r="GD474" s="30"/>
      <c r="GE474" s="30"/>
      <c r="GF474" s="30"/>
      <c r="GG474" s="30"/>
      <c r="GH474" s="30"/>
      <c r="GI474" s="30"/>
      <c r="GJ474" s="30"/>
      <c r="GK474" s="30"/>
      <c r="GL474" s="30"/>
      <c r="GM474" s="30"/>
      <c r="GN474" s="30"/>
      <c r="GO474" s="30"/>
      <c r="GP474" s="30"/>
      <c r="GQ474" s="30"/>
      <c r="GR474" s="30"/>
      <c r="GS474" s="30"/>
      <c r="GT474" s="30"/>
      <c r="GU474" s="30"/>
      <c r="GV474" s="30"/>
      <c r="GW474" s="30"/>
      <c r="GX474" s="30"/>
      <c r="GY474" s="30"/>
      <c r="GZ474" s="30"/>
      <c r="HA474" s="30"/>
      <c r="HB474" s="30"/>
      <c r="HC474" s="30"/>
      <c r="HD474" s="30"/>
      <c r="HE474" s="30"/>
      <c r="HF474" s="30"/>
      <c r="HG474" s="30"/>
      <c r="HH474" s="30"/>
      <c r="HI474" s="30"/>
      <c r="HJ474" s="30"/>
      <c r="HK474" s="30"/>
      <c r="HL474" s="30"/>
      <c r="HM474" s="30"/>
      <c r="HN474" s="30"/>
      <c r="HO474" s="30"/>
      <c r="HP474" s="30"/>
      <c r="HQ474" s="30"/>
      <c r="HR474" s="30"/>
      <c r="HS474" s="30"/>
      <c r="HT474" s="30"/>
      <c r="HU474" s="30"/>
      <c r="HV474" s="30"/>
      <c r="HW474" s="30"/>
      <c r="HX474" s="30"/>
      <c r="HY474" s="30"/>
      <c r="HZ474" s="30"/>
      <c r="IA474" s="30"/>
      <c r="IB474" s="30"/>
      <c r="IC474" s="30"/>
      <c r="ID474" s="30"/>
      <c r="IE474" s="30"/>
      <c r="IF474" s="30"/>
      <c r="IG474" s="30"/>
    </row>
    <row r="475" spans="1:241" s="36" customFormat="1" ht="38.25" x14ac:dyDescent="0.25">
      <c r="A475" s="32" t="s">
        <v>790</v>
      </c>
      <c r="B475" s="32" t="s">
        <v>791</v>
      </c>
      <c r="C475" s="33" t="s">
        <v>37</v>
      </c>
      <c r="D475" s="37" t="s">
        <v>38</v>
      </c>
      <c r="E475" s="34">
        <v>2450271700</v>
      </c>
      <c r="F475" s="35">
        <v>0</v>
      </c>
      <c r="G475" s="35">
        <v>5098174571</v>
      </c>
      <c r="H475" s="35"/>
      <c r="I475" s="35"/>
      <c r="J475" s="35"/>
      <c r="K475" s="35"/>
      <c r="L475" s="35"/>
      <c r="M475" s="33" t="s">
        <v>720</v>
      </c>
      <c r="N475" s="34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  <c r="GA475" s="30"/>
      <c r="GB475" s="30"/>
      <c r="GC475" s="30"/>
      <c r="GD475" s="30"/>
      <c r="GE475" s="30"/>
      <c r="GF475" s="30"/>
      <c r="GG475" s="30"/>
      <c r="GH475" s="30"/>
      <c r="GI475" s="30"/>
      <c r="GJ475" s="30"/>
      <c r="GK475" s="30"/>
      <c r="GL475" s="30"/>
      <c r="GM475" s="30"/>
      <c r="GN475" s="30"/>
      <c r="GO475" s="30"/>
      <c r="GP475" s="30"/>
      <c r="GQ475" s="30"/>
      <c r="GR475" s="30"/>
      <c r="GS475" s="30"/>
      <c r="GT475" s="30"/>
      <c r="GU475" s="30"/>
      <c r="GV475" s="30"/>
      <c r="GW475" s="30"/>
      <c r="GX475" s="30"/>
      <c r="GY475" s="30"/>
      <c r="GZ475" s="30"/>
      <c r="HA475" s="30"/>
      <c r="HB475" s="30"/>
      <c r="HC475" s="30"/>
      <c r="HD475" s="30"/>
      <c r="HE475" s="30"/>
      <c r="HF475" s="30"/>
      <c r="HG475" s="30"/>
      <c r="HH475" s="30"/>
      <c r="HI475" s="30"/>
      <c r="HJ475" s="30"/>
      <c r="HK475" s="30"/>
      <c r="HL475" s="30"/>
      <c r="HM475" s="30"/>
      <c r="HN475" s="30"/>
      <c r="HO475" s="30"/>
      <c r="HP475" s="30"/>
      <c r="HQ475" s="30"/>
      <c r="HR475" s="30"/>
      <c r="HS475" s="30"/>
      <c r="HT475" s="30"/>
      <c r="HU475" s="30"/>
      <c r="HV475" s="30"/>
      <c r="HW475" s="30"/>
      <c r="HX475" s="30"/>
      <c r="HY475" s="30"/>
      <c r="HZ475" s="30"/>
      <c r="IA475" s="30"/>
      <c r="IB475" s="30"/>
      <c r="IC475" s="30"/>
      <c r="ID475" s="30"/>
      <c r="IE475" s="30"/>
      <c r="IF475" s="30"/>
      <c r="IG475" s="30"/>
    </row>
    <row r="476" spans="1:241" s="36" customFormat="1" ht="38.25" x14ac:dyDescent="0.25">
      <c r="A476" s="32" t="s">
        <v>792</v>
      </c>
      <c r="B476" s="32" t="s">
        <v>793</v>
      </c>
      <c r="C476" s="33" t="s">
        <v>37</v>
      </c>
      <c r="D476" s="37" t="s">
        <v>38</v>
      </c>
      <c r="E476" s="34"/>
      <c r="F476" s="81"/>
      <c r="G476" s="35"/>
      <c r="H476" s="35">
        <v>3997473000</v>
      </c>
      <c r="I476" s="35">
        <v>3574102000</v>
      </c>
      <c r="J476" s="35">
        <v>3574102000</v>
      </c>
      <c r="K476" s="35">
        <v>3997473000</v>
      </c>
      <c r="L476" s="35">
        <v>3997473000</v>
      </c>
      <c r="M476" s="33" t="s">
        <v>720</v>
      </c>
      <c r="N476" s="34">
        <v>3997473000</v>
      </c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J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/>
      <c r="EV476" s="30"/>
      <c r="EW476" s="30"/>
      <c r="EX476" s="30"/>
      <c r="EY476" s="30"/>
      <c r="EZ476" s="30"/>
      <c r="FA476" s="30"/>
      <c r="FB476" s="30"/>
      <c r="FC476" s="30"/>
      <c r="FD476" s="30"/>
      <c r="FE476" s="30"/>
      <c r="FF476" s="30"/>
      <c r="FG476" s="30"/>
      <c r="FH476" s="30"/>
      <c r="FI476" s="30"/>
      <c r="FJ476" s="30"/>
      <c r="FK476" s="30"/>
      <c r="FL476" s="30"/>
      <c r="FM476" s="30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  <c r="GA476" s="30"/>
      <c r="GB476" s="30"/>
      <c r="GC476" s="30"/>
      <c r="GD476" s="30"/>
      <c r="GE476" s="30"/>
      <c r="GF476" s="30"/>
      <c r="GG476" s="30"/>
      <c r="GH476" s="30"/>
      <c r="GI476" s="30"/>
      <c r="GJ476" s="30"/>
      <c r="GK476" s="30"/>
      <c r="GL476" s="30"/>
      <c r="GM476" s="30"/>
      <c r="GN476" s="30"/>
      <c r="GO476" s="30"/>
      <c r="GP476" s="30"/>
      <c r="GQ476" s="30"/>
      <c r="GR476" s="30"/>
      <c r="GS476" s="30"/>
      <c r="GT476" s="30"/>
      <c r="GU476" s="30"/>
      <c r="GV476" s="30"/>
      <c r="GW476" s="30"/>
      <c r="GX476" s="30"/>
      <c r="GY476" s="30"/>
      <c r="GZ476" s="30"/>
      <c r="HA476" s="30"/>
      <c r="HB476" s="30"/>
      <c r="HC476" s="30"/>
      <c r="HD476" s="30"/>
      <c r="HE476" s="30"/>
      <c r="HF476" s="30"/>
      <c r="HG476" s="30"/>
      <c r="HH476" s="30"/>
      <c r="HI476" s="30"/>
      <c r="HJ476" s="30"/>
      <c r="HK476" s="30"/>
      <c r="HL476" s="30"/>
      <c r="HM476" s="30"/>
      <c r="HN476" s="30"/>
      <c r="HO476" s="30"/>
      <c r="HP476" s="30"/>
      <c r="HQ476" s="30"/>
      <c r="HR476" s="30"/>
      <c r="HS476" s="30"/>
      <c r="HT476" s="30"/>
      <c r="HU476" s="30"/>
      <c r="HV476" s="30"/>
      <c r="HW476" s="30"/>
      <c r="HX476" s="30"/>
      <c r="HY476" s="30"/>
      <c r="HZ476" s="30"/>
      <c r="IA476" s="30"/>
      <c r="IB476" s="30"/>
      <c r="IC476" s="30"/>
      <c r="ID476" s="30"/>
      <c r="IE476" s="30"/>
      <c r="IF476" s="30"/>
      <c r="IG476" s="30"/>
    </row>
    <row r="477" spans="1:241" s="36" customFormat="1" ht="38.25" x14ac:dyDescent="0.25">
      <c r="A477" s="32" t="s">
        <v>794</v>
      </c>
      <c r="B477" s="32" t="s">
        <v>795</v>
      </c>
      <c r="C477" s="33" t="s">
        <v>37</v>
      </c>
      <c r="D477" s="37" t="s">
        <v>38</v>
      </c>
      <c r="E477" s="34">
        <v>4266914000</v>
      </c>
      <c r="F477" s="35">
        <v>0</v>
      </c>
      <c r="G477" s="35">
        <v>3574102000</v>
      </c>
      <c r="H477" s="35"/>
      <c r="I477" s="35"/>
      <c r="J477" s="35"/>
      <c r="K477" s="35"/>
      <c r="L477" s="35"/>
      <c r="M477" s="33" t="s">
        <v>720</v>
      </c>
      <c r="N477" s="34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/>
      <c r="EW477" s="30"/>
      <c r="EX477" s="30"/>
      <c r="EY477" s="30"/>
      <c r="EZ477" s="30"/>
      <c r="FA477" s="30"/>
      <c r="FB477" s="30"/>
      <c r="FC477" s="30"/>
      <c r="FD477" s="30"/>
      <c r="FE477" s="30"/>
      <c r="FF477" s="30"/>
      <c r="FG477" s="30"/>
      <c r="FH477" s="30"/>
      <c r="FI477" s="30"/>
      <c r="FJ477" s="30"/>
      <c r="FK477" s="30"/>
      <c r="FL477" s="30"/>
      <c r="FM477" s="30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  <c r="GA477" s="30"/>
      <c r="GB477" s="30"/>
      <c r="GC477" s="30"/>
      <c r="GD477" s="30"/>
      <c r="GE477" s="30"/>
      <c r="GF477" s="30"/>
      <c r="GG477" s="30"/>
      <c r="GH477" s="30"/>
      <c r="GI477" s="30"/>
      <c r="GJ477" s="30"/>
      <c r="GK477" s="30"/>
      <c r="GL477" s="30"/>
      <c r="GM477" s="30"/>
      <c r="GN477" s="30"/>
      <c r="GO477" s="30"/>
      <c r="GP477" s="30"/>
      <c r="GQ477" s="30"/>
      <c r="GR477" s="30"/>
      <c r="GS477" s="30"/>
      <c r="GT477" s="30"/>
      <c r="GU477" s="30"/>
      <c r="GV477" s="30"/>
      <c r="GW477" s="30"/>
      <c r="GX477" s="30"/>
      <c r="GY477" s="30"/>
      <c r="GZ477" s="30"/>
      <c r="HA477" s="30"/>
      <c r="HB477" s="30"/>
      <c r="HC477" s="30"/>
      <c r="HD477" s="30"/>
      <c r="HE477" s="30"/>
      <c r="HF477" s="30"/>
      <c r="HG477" s="30"/>
      <c r="HH477" s="30"/>
      <c r="HI477" s="30"/>
      <c r="HJ477" s="30"/>
      <c r="HK477" s="30"/>
      <c r="HL477" s="30"/>
      <c r="HM477" s="30"/>
      <c r="HN477" s="30"/>
      <c r="HO477" s="30"/>
      <c r="HP477" s="30"/>
      <c r="HQ477" s="30"/>
      <c r="HR477" s="30"/>
      <c r="HS477" s="30"/>
      <c r="HT477" s="30"/>
      <c r="HU477" s="30"/>
      <c r="HV477" s="30"/>
      <c r="HW477" s="30"/>
      <c r="HX477" s="30"/>
      <c r="HY477" s="30"/>
      <c r="HZ477" s="30"/>
      <c r="IA477" s="30"/>
      <c r="IB477" s="30"/>
      <c r="IC477" s="30"/>
      <c r="ID477" s="30"/>
      <c r="IE477" s="30"/>
      <c r="IF477" s="30"/>
      <c r="IG477" s="30"/>
    </row>
    <row r="478" spans="1:241" s="36" customFormat="1" ht="38.25" x14ac:dyDescent="0.25">
      <c r="A478" s="32" t="s">
        <v>796</v>
      </c>
      <c r="B478" s="32" t="s">
        <v>797</v>
      </c>
      <c r="C478" s="33" t="s">
        <v>37</v>
      </c>
      <c r="D478" s="37" t="s">
        <v>38</v>
      </c>
      <c r="E478" s="34">
        <v>6629396400</v>
      </c>
      <c r="F478" s="35">
        <v>3109539000</v>
      </c>
      <c r="G478" s="35">
        <v>5621532000</v>
      </c>
      <c r="H478" s="35">
        <v>6612941000</v>
      </c>
      <c r="I478" s="35">
        <v>5741568000</v>
      </c>
      <c r="J478" s="35">
        <v>5741568000</v>
      </c>
      <c r="K478" s="35">
        <v>6612941000</v>
      </c>
      <c r="L478" s="35">
        <v>6612941000</v>
      </c>
      <c r="M478" s="33" t="s">
        <v>720</v>
      </c>
      <c r="N478" s="34">
        <v>6612941000</v>
      </c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/>
      <c r="EW478" s="30"/>
      <c r="EX478" s="30"/>
      <c r="EY478" s="30"/>
      <c r="EZ478" s="30"/>
      <c r="FA478" s="30"/>
      <c r="FB478" s="30"/>
      <c r="FC478" s="30"/>
      <c r="FD478" s="30"/>
      <c r="FE478" s="30"/>
      <c r="FF478" s="30"/>
      <c r="FG478" s="30"/>
      <c r="FH478" s="30"/>
      <c r="FI478" s="30"/>
      <c r="FJ478" s="30"/>
      <c r="FK478" s="30"/>
      <c r="FL478" s="30"/>
      <c r="FM478" s="30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  <c r="GA478" s="30"/>
      <c r="GB478" s="30"/>
      <c r="GC478" s="30"/>
      <c r="GD478" s="30"/>
      <c r="GE478" s="30"/>
      <c r="GF478" s="30"/>
      <c r="GG478" s="30"/>
      <c r="GH478" s="30"/>
      <c r="GI478" s="30"/>
      <c r="GJ478" s="30"/>
      <c r="GK478" s="30"/>
      <c r="GL478" s="30"/>
      <c r="GM478" s="30"/>
      <c r="GN478" s="30"/>
      <c r="GO478" s="30"/>
      <c r="GP478" s="30"/>
      <c r="GQ478" s="30"/>
      <c r="GR478" s="30"/>
      <c r="GS478" s="30"/>
      <c r="GT478" s="30"/>
      <c r="GU478" s="30"/>
      <c r="GV478" s="30"/>
      <c r="GW478" s="30"/>
      <c r="GX478" s="30"/>
      <c r="GY478" s="30"/>
      <c r="GZ478" s="30"/>
      <c r="HA478" s="30"/>
      <c r="HB478" s="30"/>
      <c r="HC478" s="30"/>
      <c r="HD478" s="30"/>
      <c r="HE478" s="30"/>
      <c r="HF478" s="30"/>
      <c r="HG478" s="30"/>
      <c r="HH478" s="30"/>
      <c r="HI478" s="30"/>
      <c r="HJ478" s="30"/>
      <c r="HK478" s="30"/>
      <c r="HL478" s="30"/>
      <c r="HM478" s="30"/>
      <c r="HN478" s="30"/>
      <c r="HO478" s="30"/>
      <c r="HP478" s="30"/>
      <c r="HQ478" s="30"/>
      <c r="HR478" s="30"/>
      <c r="HS478" s="30"/>
      <c r="HT478" s="30"/>
      <c r="HU478" s="30"/>
      <c r="HV478" s="30"/>
      <c r="HW478" s="30"/>
      <c r="HX478" s="30"/>
      <c r="HY478" s="30"/>
      <c r="HZ478" s="30"/>
      <c r="IA478" s="30"/>
      <c r="IB478" s="30"/>
      <c r="IC478" s="30"/>
      <c r="ID478" s="30"/>
      <c r="IE478" s="30"/>
      <c r="IF478" s="30"/>
      <c r="IG478" s="30"/>
    </row>
    <row r="479" spans="1:241" s="36" customFormat="1" ht="38.25" x14ac:dyDescent="0.25">
      <c r="A479" s="32" t="s">
        <v>798</v>
      </c>
      <c r="B479" s="32" t="s">
        <v>799</v>
      </c>
      <c r="C479" s="33" t="s">
        <v>37</v>
      </c>
      <c r="D479" s="37" t="s">
        <v>38</v>
      </c>
      <c r="E479" s="34">
        <v>4072551900</v>
      </c>
      <c r="F479" s="35"/>
      <c r="G479" s="35"/>
      <c r="H479" s="35">
        <v>0</v>
      </c>
      <c r="I479" s="35"/>
      <c r="J479" s="35"/>
      <c r="K479" s="35"/>
      <c r="L479" s="35"/>
      <c r="M479" s="33" t="s">
        <v>720</v>
      </c>
      <c r="N479" s="34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/>
      <c r="EW479" s="30"/>
      <c r="EX479" s="30"/>
      <c r="EY479" s="30"/>
      <c r="EZ479" s="30"/>
      <c r="FA479" s="30"/>
      <c r="FB479" s="30"/>
      <c r="FC479" s="30"/>
      <c r="FD479" s="30"/>
      <c r="FE479" s="30"/>
      <c r="FF479" s="30"/>
      <c r="FG479" s="30"/>
      <c r="FH479" s="30"/>
      <c r="FI479" s="30"/>
      <c r="FJ479" s="30"/>
      <c r="FK479" s="30"/>
      <c r="FL479" s="30"/>
      <c r="FM479" s="30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  <c r="GA479" s="30"/>
      <c r="GB479" s="30"/>
      <c r="GC479" s="30"/>
      <c r="GD479" s="30"/>
      <c r="GE479" s="30"/>
      <c r="GF479" s="30"/>
      <c r="GG479" s="30"/>
      <c r="GH479" s="30"/>
      <c r="GI479" s="30"/>
      <c r="GJ479" s="30"/>
      <c r="GK479" s="30"/>
      <c r="GL479" s="30"/>
      <c r="GM479" s="30"/>
      <c r="GN479" s="30"/>
      <c r="GO479" s="30"/>
      <c r="GP479" s="30"/>
      <c r="GQ479" s="30"/>
      <c r="GR479" s="30"/>
      <c r="GS479" s="30"/>
      <c r="GT479" s="30"/>
      <c r="GU479" s="30"/>
      <c r="GV479" s="30"/>
      <c r="GW479" s="30"/>
      <c r="GX479" s="30"/>
      <c r="GY479" s="30"/>
      <c r="GZ479" s="30"/>
      <c r="HA479" s="30"/>
      <c r="HB479" s="30"/>
      <c r="HC479" s="30"/>
      <c r="HD479" s="30"/>
      <c r="HE479" s="30"/>
      <c r="HF479" s="30"/>
      <c r="HG479" s="30"/>
      <c r="HH479" s="30"/>
      <c r="HI479" s="30"/>
      <c r="HJ479" s="30"/>
      <c r="HK479" s="30"/>
      <c r="HL479" s="30"/>
      <c r="HM479" s="30"/>
      <c r="HN479" s="30"/>
      <c r="HO479" s="30"/>
      <c r="HP479" s="30"/>
      <c r="HQ479" s="30"/>
      <c r="HR479" s="30"/>
      <c r="HS479" s="30"/>
      <c r="HT479" s="30"/>
      <c r="HU479" s="30"/>
      <c r="HV479" s="30"/>
      <c r="HW479" s="30"/>
      <c r="HX479" s="30"/>
      <c r="HY479" s="30"/>
      <c r="HZ479" s="30"/>
      <c r="IA479" s="30"/>
      <c r="IB479" s="30"/>
      <c r="IC479" s="30"/>
      <c r="ID479" s="30"/>
      <c r="IE479" s="30"/>
      <c r="IF479" s="30"/>
      <c r="IG479" s="30"/>
    </row>
    <row r="480" spans="1:241" s="36" customFormat="1" x14ac:dyDescent="0.25">
      <c r="A480" s="32"/>
      <c r="B480" s="78" t="s">
        <v>800</v>
      </c>
      <c r="C480" s="33"/>
      <c r="D480" s="37" t="s">
        <v>38</v>
      </c>
      <c r="E480" s="34"/>
      <c r="F480" s="35"/>
      <c r="G480" s="35"/>
      <c r="H480" s="35"/>
      <c r="I480" s="35"/>
      <c r="J480" s="35"/>
      <c r="K480" s="35">
        <v>6972465000</v>
      </c>
      <c r="L480" s="35">
        <v>6972465000</v>
      </c>
      <c r="M480" s="33"/>
      <c r="N480" s="34">
        <v>6972465000</v>
      </c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/>
      <c r="EV480" s="30"/>
      <c r="EW480" s="30"/>
      <c r="EX480" s="30"/>
      <c r="EY480" s="30"/>
      <c r="EZ480" s="30"/>
      <c r="FA480" s="30"/>
      <c r="FB480" s="30"/>
      <c r="FC480" s="30"/>
      <c r="FD480" s="30"/>
      <c r="FE480" s="30"/>
      <c r="FF480" s="30"/>
      <c r="FG480" s="30"/>
      <c r="FH480" s="30"/>
      <c r="FI480" s="30"/>
      <c r="FJ480" s="30"/>
      <c r="FK480" s="30"/>
      <c r="FL480" s="30"/>
      <c r="FM480" s="30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  <c r="GA480" s="30"/>
      <c r="GB480" s="30"/>
      <c r="GC480" s="30"/>
      <c r="GD480" s="30"/>
      <c r="GE480" s="30"/>
      <c r="GF480" s="30"/>
      <c r="GG480" s="30"/>
      <c r="GH480" s="30"/>
      <c r="GI480" s="30"/>
      <c r="GJ480" s="30"/>
      <c r="GK480" s="30"/>
      <c r="GL480" s="30"/>
      <c r="GM480" s="30"/>
      <c r="GN480" s="30"/>
      <c r="GO480" s="30"/>
      <c r="GP480" s="30"/>
      <c r="GQ480" s="30"/>
      <c r="GR480" s="30"/>
      <c r="GS480" s="30"/>
      <c r="GT480" s="30"/>
      <c r="GU480" s="30"/>
      <c r="GV480" s="30"/>
      <c r="GW480" s="30"/>
      <c r="GX480" s="30"/>
      <c r="GY480" s="30"/>
      <c r="GZ480" s="30"/>
      <c r="HA480" s="30"/>
      <c r="HB480" s="30"/>
      <c r="HC480" s="30"/>
      <c r="HD480" s="30"/>
      <c r="HE480" s="30"/>
      <c r="HF480" s="30"/>
      <c r="HG480" s="30"/>
      <c r="HH480" s="30"/>
      <c r="HI480" s="30"/>
      <c r="HJ480" s="30"/>
      <c r="HK480" s="30"/>
      <c r="HL480" s="30"/>
      <c r="HM480" s="30"/>
      <c r="HN480" s="30"/>
      <c r="HO480" s="30"/>
      <c r="HP480" s="30"/>
      <c r="HQ480" s="30"/>
      <c r="HR480" s="30"/>
      <c r="HS480" s="30"/>
      <c r="HT480" s="30"/>
      <c r="HU480" s="30"/>
      <c r="HV480" s="30"/>
      <c r="HW480" s="30"/>
      <c r="HX480" s="30"/>
      <c r="HY480" s="30"/>
      <c r="HZ480" s="30"/>
      <c r="IA480" s="30"/>
      <c r="IB480" s="30"/>
      <c r="IC480" s="30"/>
      <c r="ID480" s="30"/>
      <c r="IE480" s="30"/>
      <c r="IF480" s="30"/>
      <c r="IG480" s="30"/>
    </row>
    <row r="481" spans="1:241" s="36" customFormat="1" ht="38.25" x14ac:dyDescent="0.25">
      <c r="A481" s="32" t="s">
        <v>801</v>
      </c>
      <c r="B481" s="32" t="s">
        <v>802</v>
      </c>
      <c r="C481" s="33" t="s">
        <v>37</v>
      </c>
      <c r="D481" s="37" t="s">
        <v>38</v>
      </c>
      <c r="E481" s="34">
        <v>792958000</v>
      </c>
      <c r="F481" s="35"/>
      <c r="G481" s="35"/>
      <c r="H481" s="35">
        <v>3617000000</v>
      </c>
      <c r="I481" s="35"/>
      <c r="J481" s="35"/>
      <c r="K481" s="35">
        <v>3617000000</v>
      </c>
      <c r="L481" s="35">
        <v>3617000000</v>
      </c>
      <c r="M481" s="33" t="s">
        <v>720</v>
      </c>
      <c r="N481" s="34">
        <v>3617000000</v>
      </c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/>
      <c r="EV481" s="30"/>
      <c r="EW481" s="30"/>
      <c r="EX481" s="30"/>
      <c r="EY481" s="30"/>
      <c r="EZ481" s="30"/>
      <c r="FA481" s="30"/>
      <c r="FB481" s="30"/>
      <c r="FC481" s="30"/>
      <c r="FD481" s="30"/>
      <c r="FE481" s="30"/>
      <c r="FF481" s="30"/>
      <c r="FG481" s="30"/>
      <c r="FH481" s="30"/>
      <c r="FI481" s="30"/>
      <c r="FJ481" s="30"/>
      <c r="FK481" s="30"/>
      <c r="FL481" s="30"/>
      <c r="FM481" s="30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  <c r="GA481" s="30"/>
      <c r="GB481" s="30"/>
      <c r="GC481" s="30"/>
      <c r="GD481" s="30"/>
      <c r="GE481" s="30"/>
      <c r="GF481" s="30"/>
      <c r="GG481" s="30"/>
      <c r="GH481" s="30"/>
      <c r="GI481" s="30"/>
      <c r="GJ481" s="30"/>
      <c r="GK481" s="30"/>
      <c r="GL481" s="30"/>
      <c r="GM481" s="30"/>
      <c r="GN481" s="30"/>
      <c r="GO481" s="30"/>
      <c r="GP481" s="30"/>
      <c r="GQ481" s="30"/>
      <c r="GR481" s="30"/>
      <c r="GS481" s="30"/>
      <c r="GT481" s="30"/>
      <c r="GU481" s="30"/>
      <c r="GV481" s="30"/>
      <c r="GW481" s="30"/>
      <c r="GX481" s="30"/>
      <c r="GY481" s="30"/>
      <c r="GZ481" s="30"/>
      <c r="HA481" s="30"/>
      <c r="HB481" s="30"/>
      <c r="HC481" s="30"/>
      <c r="HD481" s="30"/>
      <c r="HE481" s="30"/>
      <c r="HF481" s="30"/>
      <c r="HG481" s="30"/>
      <c r="HH481" s="30"/>
      <c r="HI481" s="30"/>
      <c r="HJ481" s="30"/>
      <c r="HK481" s="30"/>
      <c r="HL481" s="30"/>
      <c r="HM481" s="30"/>
      <c r="HN481" s="30"/>
      <c r="HO481" s="30"/>
      <c r="HP481" s="30"/>
      <c r="HQ481" s="30"/>
      <c r="HR481" s="30"/>
      <c r="HS481" s="30"/>
      <c r="HT481" s="30"/>
      <c r="HU481" s="30"/>
      <c r="HV481" s="30"/>
      <c r="HW481" s="30"/>
      <c r="HX481" s="30"/>
      <c r="HY481" s="30"/>
      <c r="HZ481" s="30"/>
      <c r="IA481" s="30"/>
      <c r="IB481" s="30"/>
      <c r="IC481" s="30"/>
      <c r="ID481" s="30"/>
      <c r="IE481" s="30"/>
      <c r="IF481" s="30"/>
      <c r="IG481" s="30"/>
    </row>
    <row r="482" spans="1:241" s="36" customFormat="1" ht="38.25" x14ac:dyDescent="0.25">
      <c r="A482" s="32" t="s">
        <v>803</v>
      </c>
      <c r="B482" s="32" t="s">
        <v>804</v>
      </c>
      <c r="C482" s="33" t="s">
        <v>37</v>
      </c>
      <c r="D482" s="37" t="s">
        <v>38</v>
      </c>
      <c r="E482" s="34"/>
      <c r="F482" s="35"/>
      <c r="G482" s="35">
        <v>385000000</v>
      </c>
      <c r="H482" s="35">
        <v>4165151000</v>
      </c>
      <c r="I482" s="35">
        <v>391581000</v>
      </c>
      <c r="J482" s="35">
        <v>391581000</v>
      </c>
      <c r="K482" s="35"/>
      <c r="L482" s="35"/>
      <c r="M482" s="33" t="s">
        <v>720</v>
      </c>
      <c r="N482" s="34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/>
      <c r="EV482" s="30"/>
      <c r="EW482" s="30"/>
      <c r="EX482" s="30"/>
      <c r="EY482" s="30"/>
      <c r="EZ482" s="30"/>
      <c r="FA482" s="30"/>
      <c r="FB482" s="30"/>
      <c r="FC482" s="30"/>
      <c r="FD482" s="30"/>
      <c r="FE482" s="30"/>
      <c r="FF482" s="30"/>
      <c r="FG482" s="30"/>
      <c r="FH482" s="30"/>
      <c r="FI482" s="30"/>
      <c r="FJ482" s="30"/>
      <c r="FK482" s="30"/>
      <c r="FL482" s="30"/>
      <c r="FM482" s="30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  <c r="GA482" s="30"/>
      <c r="GB482" s="30"/>
      <c r="GC482" s="30"/>
      <c r="GD482" s="30"/>
      <c r="GE482" s="30"/>
      <c r="GF482" s="30"/>
      <c r="GG482" s="30"/>
      <c r="GH482" s="30"/>
      <c r="GI482" s="30"/>
      <c r="GJ482" s="30"/>
      <c r="GK482" s="30"/>
      <c r="GL482" s="30"/>
      <c r="GM482" s="30"/>
      <c r="GN482" s="30"/>
      <c r="GO482" s="30"/>
      <c r="GP482" s="30"/>
      <c r="GQ482" s="30"/>
      <c r="GR482" s="30"/>
      <c r="GS482" s="30"/>
      <c r="GT482" s="30"/>
      <c r="GU482" s="30"/>
      <c r="GV482" s="30"/>
      <c r="GW482" s="30"/>
      <c r="GX482" s="30"/>
      <c r="GY482" s="30"/>
      <c r="GZ482" s="30"/>
      <c r="HA482" s="30"/>
      <c r="HB482" s="30"/>
      <c r="HC482" s="30"/>
      <c r="HD482" s="30"/>
      <c r="HE482" s="30"/>
      <c r="HF482" s="30"/>
      <c r="HG482" s="30"/>
      <c r="HH482" s="30"/>
      <c r="HI482" s="30"/>
      <c r="HJ482" s="30"/>
      <c r="HK482" s="30"/>
      <c r="HL482" s="30"/>
      <c r="HM482" s="30"/>
      <c r="HN482" s="30"/>
      <c r="HO482" s="30"/>
      <c r="HP482" s="30"/>
      <c r="HQ482" s="30"/>
      <c r="HR482" s="30"/>
      <c r="HS482" s="30"/>
      <c r="HT482" s="30"/>
      <c r="HU482" s="30"/>
      <c r="HV482" s="30"/>
      <c r="HW482" s="30"/>
      <c r="HX482" s="30"/>
      <c r="HY482" s="30"/>
      <c r="HZ482" s="30"/>
      <c r="IA482" s="30"/>
      <c r="IB482" s="30"/>
      <c r="IC482" s="30"/>
      <c r="ID482" s="30"/>
      <c r="IE482" s="30"/>
      <c r="IF482" s="30"/>
      <c r="IG482" s="30"/>
    </row>
    <row r="483" spans="1:241" s="36" customFormat="1" ht="25.5" x14ac:dyDescent="0.25">
      <c r="A483" s="32"/>
      <c r="B483" s="32" t="s">
        <v>805</v>
      </c>
      <c r="C483" s="33" t="s">
        <v>37</v>
      </c>
      <c r="D483" s="37" t="s">
        <v>38</v>
      </c>
      <c r="E483" s="34"/>
      <c r="F483" s="35"/>
      <c r="G483" s="35">
        <v>254485000</v>
      </c>
      <c r="H483" s="35"/>
      <c r="I483" s="35"/>
      <c r="J483" s="35"/>
      <c r="K483" s="35"/>
      <c r="L483" s="35"/>
      <c r="M483" s="33"/>
      <c r="N483" s="34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/>
      <c r="EV483" s="30"/>
      <c r="EW483" s="30"/>
      <c r="EX483" s="30"/>
      <c r="EY483" s="30"/>
      <c r="EZ483" s="30"/>
      <c r="FA483" s="30"/>
      <c r="FB483" s="30"/>
      <c r="FC483" s="30"/>
      <c r="FD483" s="30"/>
      <c r="FE483" s="30"/>
      <c r="FF483" s="30"/>
      <c r="FG483" s="30"/>
      <c r="FH483" s="30"/>
      <c r="FI483" s="30"/>
      <c r="FJ483" s="30"/>
      <c r="FK483" s="30"/>
      <c r="FL483" s="30"/>
      <c r="FM483" s="30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  <c r="GA483" s="30"/>
      <c r="GB483" s="30"/>
      <c r="GC483" s="30"/>
      <c r="GD483" s="30"/>
      <c r="GE483" s="30"/>
      <c r="GF483" s="30"/>
      <c r="GG483" s="30"/>
      <c r="GH483" s="30"/>
      <c r="GI483" s="30"/>
      <c r="GJ483" s="30"/>
      <c r="GK483" s="30"/>
      <c r="GL483" s="30"/>
      <c r="GM483" s="30"/>
      <c r="GN483" s="30"/>
      <c r="GO483" s="30"/>
      <c r="GP483" s="30"/>
      <c r="GQ483" s="30"/>
      <c r="GR483" s="30"/>
      <c r="GS483" s="30"/>
      <c r="GT483" s="30"/>
      <c r="GU483" s="30"/>
      <c r="GV483" s="30"/>
      <c r="GW483" s="30"/>
      <c r="GX483" s="30"/>
      <c r="GY483" s="30"/>
      <c r="GZ483" s="30"/>
      <c r="HA483" s="30"/>
      <c r="HB483" s="30"/>
      <c r="HC483" s="30"/>
      <c r="HD483" s="30"/>
      <c r="HE483" s="30"/>
      <c r="HF483" s="30"/>
      <c r="HG483" s="30"/>
      <c r="HH483" s="30"/>
      <c r="HI483" s="30"/>
      <c r="HJ483" s="30"/>
      <c r="HK483" s="30"/>
      <c r="HL483" s="30"/>
      <c r="HM483" s="30"/>
      <c r="HN483" s="30"/>
      <c r="HO483" s="30"/>
      <c r="HP483" s="30"/>
      <c r="HQ483" s="30"/>
      <c r="HR483" s="30"/>
      <c r="HS483" s="30"/>
      <c r="HT483" s="30"/>
      <c r="HU483" s="30"/>
      <c r="HV483" s="30"/>
      <c r="HW483" s="30"/>
      <c r="HX483" s="30"/>
      <c r="HY483" s="30"/>
      <c r="HZ483" s="30"/>
      <c r="IA483" s="30"/>
      <c r="IB483" s="30"/>
      <c r="IC483" s="30"/>
      <c r="ID483" s="30"/>
      <c r="IE483" s="30"/>
      <c r="IF483" s="30"/>
      <c r="IG483" s="30"/>
    </row>
    <row r="484" spans="1:241" s="36" customFormat="1" ht="25.5" x14ac:dyDescent="0.25">
      <c r="A484" s="32"/>
      <c r="B484" s="32" t="s">
        <v>806</v>
      </c>
      <c r="C484" s="33" t="s">
        <v>37</v>
      </c>
      <c r="D484" s="37" t="s">
        <v>38</v>
      </c>
      <c r="E484" s="34"/>
      <c r="F484" s="35"/>
      <c r="G484" s="35">
        <v>973128000</v>
      </c>
      <c r="H484" s="35"/>
      <c r="I484" s="35"/>
      <c r="J484" s="35"/>
      <c r="K484" s="35"/>
      <c r="L484" s="35"/>
      <c r="M484" s="33"/>
      <c r="N484" s="34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/>
      <c r="EV484" s="30"/>
      <c r="EW484" s="30"/>
      <c r="EX484" s="30"/>
      <c r="EY484" s="30"/>
      <c r="EZ484" s="30"/>
      <c r="FA484" s="30"/>
      <c r="FB484" s="30"/>
      <c r="FC484" s="30"/>
      <c r="FD484" s="30"/>
      <c r="FE484" s="30"/>
      <c r="FF484" s="30"/>
      <c r="FG484" s="30"/>
      <c r="FH484" s="30"/>
      <c r="FI484" s="30"/>
      <c r="FJ484" s="30"/>
      <c r="FK484" s="30"/>
      <c r="FL484" s="30"/>
      <c r="FM484" s="30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  <c r="GA484" s="30"/>
      <c r="GB484" s="30"/>
      <c r="GC484" s="30"/>
      <c r="GD484" s="30"/>
      <c r="GE484" s="30"/>
      <c r="GF484" s="30"/>
      <c r="GG484" s="30"/>
      <c r="GH484" s="30"/>
      <c r="GI484" s="30"/>
      <c r="GJ484" s="30"/>
      <c r="GK484" s="30"/>
      <c r="GL484" s="30"/>
      <c r="GM484" s="30"/>
      <c r="GN484" s="30"/>
      <c r="GO484" s="30"/>
      <c r="GP484" s="30"/>
      <c r="GQ484" s="30"/>
      <c r="GR484" s="30"/>
      <c r="GS484" s="30"/>
      <c r="GT484" s="30"/>
      <c r="GU484" s="30"/>
      <c r="GV484" s="30"/>
      <c r="GW484" s="30"/>
      <c r="GX484" s="30"/>
      <c r="GY484" s="30"/>
      <c r="GZ484" s="30"/>
      <c r="HA484" s="30"/>
      <c r="HB484" s="30"/>
      <c r="HC484" s="30"/>
      <c r="HD484" s="30"/>
      <c r="HE484" s="30"/>
      <c r="HF484" s="30"/>
      <c r="HG484" s="30"/>
      <c r="HH484" s="30"/>
      <c r="HI484" s="30"/>
      <c r="HJ484" s="30"/>
      <c r="HK484" s="30"/>
      <c r="HL484" s="30"/>
      <c r="HM484" s="30"/>
      <c r="HN484" s="30"/>
      <c r="HO484" s="30"/>
      <c r="HP484" s="30"/>
      <c r="HQ484" s="30"/>
      <c r="HR484" s="30"/>
      <c r="HS484" s="30"/>
      <c r="HT484" s="30"/>
      <c r="HU484" s="30"/>
      <c r="HV484" s="30"/>
      <c r="HW484" s="30"/>
      <c r="HX484" s="30"/>
      <c r="HY484" s="30"/>
      <c r="HZ484" s="30"/>
      <c r="IA484" s="30"/>
      <c r="IB484" s="30"/>
      <c r="IC484" s="30"/>
      <c r="ID484" s="30"/>
      <c r="IE484" s="30"/>
      <c r="IF484" s="30"/>
      <c r="IG484" s="30"/>
    </row>
    <row r="485" spans="1:241" s="36" customFormat="1" ht="25.5" x14ac:dyDescent="0.25">
      <c r="A485" s="23" t="s">
        <v>807</v>
      </c>
      <c r="B485" s="23" t="s">
        <v>808</v>
      </c>
      <c r="C485" s="23"/>
      <c r="D485" s="23"/>
      <c r="E485" s="25">
        <f>SUM(E486:E506)</f>
        <v>214961258763</v>
      </c>
      <c r="F485" s="26">
        <f>SUM(F486:F506)</f>
        <v>219932066109</v>
      </c>
      <c r="G485" s="26">
        <f t="shared" ref="G485" si="117">SUM(G486:G505)</f>
        <v>210520146052</v>
      </c>
      <c r="H485" s="26">
        <f>SUM(H486:H505)</f>
        <v>306122589000</v>
      </c>
      <c r="I485" s="26">
        <f>SUM(I487:I505)</f>
        <v>224342036000</v>
      </c>
      <c r="J485" s="26">
        <f>SUM(J487:J505)</f>
        <v>224342036000</v>
      </c>
      <c r="K485" s="26">
        <f>SUM(K486:K508)</f>
        <v>306122589000</v>
      </c>
      <c r="L485" s="26">
        <f>SUM(L486:L508)</f>
        <v>306122589000</v>
      </c>
      <c r="M485" s="24"/>
      <c r="N485" s="25">
        <f>SUM(N486:N508)</f>
        <v>306122589000</v>
      </c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/>
      <c r="EV485" s="30"/>
      <c r="EW485" s="30"/>
      <c r="EX485" s="30"/>
      <c r="EY485" s="30"/>
      <c r="EZ485" s="30"/>
      <c r="FA485" s="30"/>
      <c r="FB485" s="30"/>
      <c r="FC485" s="30"/>
      <c r="FD485" s="30"/>
      <c r="FE485" s="30"/>
      <c r="FF485" s="30"/>
      <c r="FG485" s="30"/>
      <c r="FH485" s="30"/>
      <c r="FI485" s="30"/>
      <c r="FJ485" s="30"/>
      <c r="FK485" s="30"/>
      <c r="FL485" s="30"/>
      <c r="FM485" s="30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  <c r="GA485" s="30"/>
      <c r="GB485" s="30"/>
      <c r="GC485" s="30"/>
      <c r="GD485" s="30"/>
      <c r="GE485" s="30"/>
      <c r="GF485" s="30"/>
      <c r="GG485" s="30"/>
      <c r="GH485" s="30"/>
      <c r="GI485" s="30"/>
      <c r="GJ485" s="30"/>
      <c r="GK485" s="30"/>
      <c r="GL485" s="30"/>
      <c r="GM485" s="30"/>
      <c r="GN485" s="30"/>
      <c r="GO485" s="30"/>
      <c r="GP485" s="30"/>
      <c r="GQ485" s="30"/>
      <c r="GR485" s="30"/>
      <c r="GS485" s="30"/>
      <c r="GT485" s="30"/>
      <c r="GU485" s="30"/>
      <c r="GV485" s="30"/>
      <c r="GW485" s="30"/>
      <c r="GX485" s="30"/>
      <c r="GY485" s="30"/>
      <c r="GZ485" s="30"/>
      <c r="HA485" s="30"/>
      <c r="HB485" s="30"/>
      <c r="HC485" s="30"/>
      <c r="HD485" s="30"/>
      <c r="HE485" s="30"/>
      <c r="HF485" s="30"/>
      <c r="HG485" s="30"/>
      <c r="HH485" s="30"/>
      <c r="HI485" s="30"/>
      <c r="HJ485" s="30"/>
      <c r="HK485" s="30"/>
      <c r="HL485" s="30"/>
      <c r="HM485" s="30"/>
      <c r="HN485" s="30"/>
      <c r="HO485" s="30"/>
      <c r="HP485" s="30"/>
      <c r="HQ485" s="30"/>
      <c r="HR485" s="30"/>
      <c r="HS485" s="30"/>
      <c r="HT485" s="30"/>
      <c r="HU485" s="30"/>
      <c r="HV485" s="30"/>
      <c r="HW485" s="30"/>
      <c r="HX485" s="30"/>
      <c r="HY485" s="30"/>
      <c r="HZ485" s="30"/>
      <c r="IA485" s="30"/>
      <c r="IB485" s="30"/>
      <c r="IC485" s="30"/>
      <c r="ID485" s="30"/>
      <c r="IE485" s="30"/>
      <c r="IF485" s="30"/>
      <c r="IG485" s="30"/>
    </row>
    <row r="486" spans="1:241" s="36" customFormat="1" x14ac:dyDescent="0.25">
      <c r="A486" s="32" t="s">
        <v>809</v>
      </c>
      <c r="B486" s="32" t="s">
        <v>810</v>
      </c>
      <c r="C486" s="33" t="s">
        <v>37</v>
      </c>
      <c r="D486" s="37" t="s">
        <v>38</v>
      </c>
      <c r="E486" s="34">
        <v>0</v>
      </c>
      <c r="F486" s="35">
        <v>0</v>
      </c>
      <c r="G486" s="35">
        <v>0</v>
      </c>
      <c r="H486" s="35">
        <v>86059000000</v>
      </c>
      <c r="I486" s="35">
        <v>0</v>
      </c>
      <c r="J486" s="35">
        <v>0</v>
      </c>
      <c r="K486" s="35">
        <v>0</v>
      </c>
      <c r="L486" s="35">
        <v>0</v>
      </c>
      <c r="M486" s="33"/>
      <c r="N486" s="34">
        <v>0</v>
      </c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/>
      <c r="EV486" s="30"/>
      <c r="EW486" s="30"/>
      <c r="EX486" s="30"/>
      <c r="EY486" s="30"/>
      <c r="EZ486" s="30"/>
      <c r="FA486" s="30"/>
      <c r="FB486" s="30"/>
      <c r="FC486" s="30"/>
      <c r="FD486" s="30"/>
      <c r="FE486" s="30"/>
      <c r="FF486" s="30"/>
      <c r="FG486" s="30"/>
      <c r="FH486" s="30"/>
      <c r="FI486" s="30"/>
      <c r="FJ486" s="30"/>
      <c r="FK486" s="30"/>
      <c r="FL486" s="30"/>
      <c r="FM486" s="30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  <c r="GA486" s="30"/>
      <c r="GB486" s="30"/>
      <c r="GC486" s="30"/>
      <c r="GD486" s="30"/>
      <c r="GE486" s="30"/>
      <c r="GF486" s="30"/>
      <c r="GG486" s="30"/>
      <c r="GH486" s="30"/>
      <c r="GI486" s="30"/>
      <c r="GJ486" s="30"/>
      <c r="GK486" s="30"/>
      <c r="GL486" s="30"/>
      <c r="GM486" s="30"/>
      <c r="GN486" s="30"/>
      <c r="GO486" s="30"/>
      <c r="GP486" s="30"/>
      <c r="GQ486" s="30"/>
      <c r="GR486" s="30"/>
      <c r="GS486" s="30"/>
      <c r="GT486" s="30"/>
      <c r="GU486" s="30"/>
      <c r="GV486" s="30"/>
      <c r="GW486" s="30"/>
      <c r="GX486" s="30"/>
      <c r="GY486" s="30"/>
      <c r="GZ486" s="30"/>
      <c r="HA486" s="30"/>
      <c r="HB486" s="30"/>
      <c r="HC486" s="30"/>
      <c r="HD486" s="30"/>
      <c r="HE486" s="30"/>
      <c r="HF486" s="30"/>
      <c r="HG486" s="30"/>
      <c r="HH486" s="30"/>
      <c r="HI486" s="30"/>
      <c r="HJ486" s="30"/>
      <c r="HK486" s="30"/>
      <c r="HL486" s="30"/>
      <c r="HM486" s="30"/>
      <c r="HN486" s="30"/>
      <c r="HO486" s="30"/>
      <c r="HP486" s="30"/>
      <c r="HQ486" s="30"/>
      <c r="HR486" s="30"/>
      <c r="HS486" s="30"/>
      <c r="HT486" s="30"/>
      <c r="HU486" s="30"/>
      <c r="HV486" s="30"/>
      <c r="HW486" s="30"/>
      <c r="HX486" s="30"/>
      <c r="HY486" s="30"/>
      <c r="HZ486" s="30"/>
      <c r="IA486" s="30"/>
      <c r="IB486" s="30"/>
      <c r="IC486" s="30"/>
      <c r="ID486" s="30"/>
      <c r="IE486" s="30"/>
      <c r="IF486" s="30"/>
      <c r="IG486" s="30"/>
    </row>
    <row r="487" spans="1:241" s="36" customFormat="1" ht="38.25" x14ac:dyDescent="0.25">
      <c r="A487" s="32" t="s">
        <v>811</v>
      </c>
      <c r="B487" s="32" t="s">
        <v>812</v>
      </c>
      <c r="C487" s="33" t="s">
        <v>37</v>
      </c>
      <c r="D487" s="37" t="s">
        <v>38</v>
      </c>
      <c r="E487" s="34">
        <v>168922081705</v>
      </c>
      <c r="F487" s="35">
        <v>162172817000</v>
      </c>
      <c r="G487" s="35">
        <v>166730983950</v>
      </c>
      <c r="H487" s="35">
        <v>158804992000</v>
      </c>
      <c r="I487" s="35">
        <v>174426817000</v>
      </c>
      <c r="J487" s="35">
        <v>174426817000</v>
      </c>
      <c r="K487" s="35">
        <v>158804992000</v>
      </c>
      <c r="L487" s="35">
        <v>158804992000</v>
      </c>
      <c r="M487" s="33" t="s">
        <v>720</v>
      </c>
      <c r="N487" s="34">
        <v>158804992000</v>
      </c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/>
      <c r="EV487" s="30"/>
      <c r="EW487" s="30"/>
      <c r="EX487" s="30"/>
      <c r="EY487" s="30"/>
      <c r="EZ487" s="30"/>
      <c r="FA487" s="30"/>
      <c r="FB487" s="30"/>
      <c r="FC487" s="30"/>
      <c r="FD487" s="30"/>
      <c r="FE487" s="30"/>
      <c r="FF487" s="30"/>
      <c r="FG487" s="30"/>
      <c r="FH487" s="30"/>
      <c r="FI487" s="30"/>
      <c r="FJ487" s="30"/>
      <c r="FK487" s="30"/>
      <c r="FL487" s="30"/>
      <c r="FM487" s="30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  <c r="GA487" s="30"/>
      <c r="GB487" s="30"/>
      <c r="GC487" s="30"/>
      <c r="GD487" s="30"/>
      <c r="GE487" s="30"/>
      <c r="GF487" s="30"/>
      <c r="GG487" s="30"/>
      <c r="GH487" s="30"/>
      <c r="GI487" s="30"/>
      <c r="GJ487" s="30"/>
      <c r="GK487" s="30"/>
      <c r="GL487" s="30"/>
      <c r="GM487" s="30"/>
      <c r="GN487" s="30"/>
      <c r="GO487" s="30"/>
      <c r="GP487" s="30"/>
      <c r="GQ487" s="30"/>
      <c r="GR487" s="30"/>
      <c r="GS487" s="30"/>
      <c r="GT487" s="30"/>
      <c r="GU487" s="30"/>
      <c r="GV487" s="30"/>
      <c r="GW487" s="30"/>
      <c r="GX487" s="30"/>
      <c r="GY487" s="30"/>
      <c r="GZ487" s="30"/>
      <c r="HA487" s="30"/>
      <c r="HB487" s="30"/>
      <c r="HC487" s="30"/>
      <c r="HD487" s="30"/>
      <c r="HE487" s="30"/>
      <c r="HF487" s="30"/>
      <c r="HG487" s="30"/>
      <c r="HH487" s="30"/>
      <c r="HI487" s="30"/>
      <c r="HJ487" s="30"/>
      <c r="HK487" s="30"/>
      <c r="HL487" s="30"/>
      <c r="HM487" s="30"/>
      <c r="HN487" s="30"/>
      <c r="HO487" s="30"/>
      <c r="HP487" s="30"/>
      <c r="HQ487" s="30"/>
      <c r="HR487" s="30"/>
      <c r="HS487" s="30"/>
      <c r="HT487" s="30"/>
      <c r="HU487" s="30"/>
      <c r="HV487" s="30"/>
      <c r="HW487" s="30"/>
      <c r="HX487" s="30"/>
      <c r="HY487" s="30"/>
      <c r="HZ487" s="30"/>
      <c r="IA487" s="30"/>
      <c r="IB487" s="30"/>
      <c r="IC487" s="30"/>
      <c r="ID487" s="30"/>
      <c r="IE487" s="30"/>
      <c r="IF487" s="30"/>
      <c r="IG487" s="30"/>
    </row>
    <row r="488" spans="1:241" s="36" customFormat="1" ht="38.25" x14ac:dyDescent="0.25">
      <c r="A488" s="32" t="s">
        <v>813</v>
      </c>
      <c r="B488" s="32" t="s">
        <v>814</v>
      </c>
      <c r="C488" s="33" t="s">
        <v>37</v>
      </c>
      <c r="D488" s="37" t="s">
        <v>38</v>
      </c>
      <c r="E488" s="34"/>
      <c r="F488" s="35"/>
      <c r="G488" s="35">
        <v>429000000</v>
      </c>
      <c r="H488" s="35">
        <v>4467000000</v>
      </c>
      <c r="I488" s="35">
        <v>429000000</v>
      </c>
      <c r="J488" s="35">
        <v>429000000</v>
      </c>
      <c r="K488" s="35">
        <v>4467000000</v>
      </c>
      <c r="L488" s="35">
        <v>4467000000</v>
      </c>
      <c r="M488" s="33" t="s">
        <v>720</v>
      </c>
      <c r="N488" s="34">
        <v>4467000000</v>
      </c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/>
      <c r="EW488" s="30"/>
      <c r="EX488" s="30"/>
      <c r="EY488" s="30"/>
      <c r="EZ488" s="30"/>
      <c r="FA488" s="30"/>
      <c r="FB488" s="30"/>
      <c r="FC488" s="30"/>
      <c r="FD488" s="30"/>
      <c r="FE488" s="30"/>
      <c r="FF488" s="30"/>
      <c r="FG488" s="30"/>
      <c r="FH488" s="30"/>
      <c r="FI488" s="30"/>
      <c r="FJ488" s="30"/>
      <c r="FK488" s="30"/>
      <c r="FL488" s="30"/>
      <c r="FM488" s="30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  <c r="GA488" s="30"/>
      <c r="GB488" s="30"/>
      <c r="GC488" s="30"/>
      <c r="GD488" s="30"/>
      <c r="GE488" s="30"/>
      <c r="GF488" s="30"/>
      <c r="GG488" s="30"/>
      <c r="GH488" s="30"/>
      <c r="GI488" s="30"/>
      <c r="GJ488" s="30"/>
      <c r="GK488" s="30"/>
      <c r="GL488" s="30"/>
      <c r="GM488" s="30"/>
      <c r="GN488" s="30"/>
      <c r="GO488" s="30"/>
      <c r="GP488" s="30"/>
      <c r="GQ488" s="30"/>
      <c r="GR488" s="30"/>
      <c r="GS488" s="30"/>
      <c r="GT488" s="30"/>
      <c r="GU488" s="30"/>
      <c r="GV488" s="30"/>
      <c r="GW488" s="30"/>
      <c r="GX488" s="30"/>
      <c r="GY488" s="30"/>
      <c r="GZ488" s="30"/>
      <c r="HA488" s="30"/>
      <c r="HB488" s="30"/>
      <c r="HC488" s="30"/>
      <c r="HD488" s="30"/>
      <c r="HE488" s="30"/>
      <c r="HF488" s="30"/>
      <c r="HG488" s="30"/>
      <c r="HH488" s="30"/>
      <c r="HI488" s="30"/>
      <c r="HJ488" s="30"/>
      <c r="HK488" s="30"/>
      <c r="HL488" s="30"/>
      <c r="HM488" s="30"/>
      <c r="HN488" s="30"/>
      <c r="HO488" s="30"/>
      <c r="HP488" s="30"/>
      <c r="HQ488" s="30"/>
      <c r="HR488" s="30"/>
      <c r="HS488" s="30"/>
      <c r="HT488" s="30"/>
      <c r="HU488" s="30"/>
      <c r="HV488" s="30"/>
      <c r="HW488" s="30"/>
      <c r="HX488" s="30"/>
      <c r="HY488" s="30"/>
      <c r="HZ488" s="30"/>
      <c r="IA488" s="30"/>
      <c r="IB488" s="30"/>
      <c r="IC488" s="30"/>
      <c r="ID488" s="30"/>
      <c r="IE488" s="30"/>
      <c r="IF488" s="30"/>
      <c r="IG488" s="30"/>
    </row>
    <row r="489" spans="1:241" s="36" customFormat="1" ht="38.25" x14ac:dyDescent="0.25">
      <c r="A489" s="32" t="s">
        <v>815</v>
      </c>
      <c r="B489" s="32" t="s">
        <v>816</v>
      </c>
      <c r="C489" s="33" t="s">
        <v>37</v>
      </c>
      <c r="D489" s="37" t="s">
        <v>38</v>
      </c>
      <c r="E489" s="34">
        <v>1264946000</v>
      </c>
      <c r="F489" s="35">
        <v>1997662000</v>
      </c>
      <c r="G489" s="35"/>
      <c r="H489" s="35"/>
      <c r="I489" s="35"/>
      <c r="J489" s="35"/>
      <c r="K489" s="35"/>
      <c r="L489" s="35"/>
      <c r="M489" s="33" t="s">
        <v>720</v>
      </c>
      <c r="N489" s="34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/>
      <c r="EW489" s="30"/>
      <c r="EX489" s="30"/>
      <c r="EY489" s="30"/>
      <c r="EZ489" s="30"/>
      <c r="FA489" s="30"/>
      <c r="FB489" s="30"/>
      <c r="FC489" s="30"/>
      <c r="FD489" s="30"/>
      <c r="FE489" s="30"/>
      <c r="FF489" s="30"/>
      <c r="FG489" s="30"/>
      <c r="FH489" s="30"/>
      <c r="FI489" s="30"/>
      <c r="FJ489" s="30"/>
      <c r="FK489" s="30"/>
      <c r="FL489" s="30"/>
      <c r="FM489" s="30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  <c r="GA489" s="30"/>
      <c r="GB489" s="30"/>
      <c r="GC489" s="30"/>
      <c r="GD489" s="30"/>
      <c r="GE489" s="30"/>
      <c r="GF489" s="30"/>
      <c r="GG489" s="30"/>
      <c r="GH489" s="30"/>
      <c r="GI489" s="30"/>
      <c r="GJ489" s="30"/>
      <c r="GK489" s="30"/>
      <c r="GL489" s="30"/>
      <c r="GM489" s="30"/>
      <c r="GN489" s="30"/>
      <c r="GO489" s="30"/>
      <c r="GP489" s="30"/>
      <c r="GQ489" s="30"/>
      <c r="GR489" s="30"/>
      <c r="GS489" s="30"/>
      <c r="GT489" s="30"/>
      <c r="GU489" s="30"/>
      <c r="GV489" s="30"/>
      <c r="GW489" s="30"/>
      <c r="GX489" s="30"/>
      <c r="GY489" s="30"/>
      <c r="GZ489" s="30"/>
      <c r="HA489" s="30"/>
      <c r="HB489" s="30"/>
      <c r="HC489" s="30"/>
      <c r="HD489" s="30"/>
      <c r="HE489" s="30"/>
      <c r="HF489" s="30"/>
      <c r="HG489" s="30"/>
      <c r="HH489" s="30"/>
      <c r="HI489" s="30"/>
      <c r="HJ489" s="30"/>
      <c r="HK489" s="30"/>
      <c r="HL489" s="30"/>
      <c r="HM489" s="30"/>
      <c r="HN489" s="30"/>
      <c r="HO489" s="30"/>
      <c r="HP489" s="30"/>
      <c r="HQ489" s="30"/>
      <c r="HR489" s="30"/>
      <c r="HS489" s="30"/>
      <c r="HT489" s="30"/>
      <c r="HU489" s="30"/>
      <c r="HV489" s="30"/>
      <c r="HW489" s="30"/>
      <c r="HX489" s="30"/>
      <c r="HY489" s="30"/>
      <c r="HZ489" s="30"/>
      <c r="IA489" s="30"/>
      <c r="IB489" s="30"/>
      <c r="IC489" s="30"/>
      <c r="ID489" s="30"/>
      <c r="IE489" s="30"/>
      <c r="IF489" s="30"/>
      <c r="IG489" s="30"/>
    </row>
    <row r="490" spans="1:241" s="36" customFormat="1" ht="38.25" x14ac:dyDescent="0.25">
      <c r="A490" s="32" t="s">
        <v>817</v>
      </c>
      <c r="B490" s="32" t="s">
        <v>818</v>
      </c>
      <c r="C490" s="33" t="s">
        <v>37</v>
      </c>
      <c r="D490" s="37" t="s">
        <v>38</v>
      </c>
      <c r="E490" s="34">
        <v>12035400000</v>
      </c>
      <c r="F490" s="35">
        <v>11136659900</v>
      </c>
      <c r="G490" s="35">
        <v>11597700000</v>
      </c>
      <c r="H490" s="35">
        <v>12141000000</v>
      </c>
      <c r="I490" s="35">
        <v>12658200000</v>
      </c>
      <c r="J490" s="35">
        <v>12658200000</v>
      </c>
      <c r="K490" s="35">
        <v>12141000000</v>
      </c>
      <c r="L490" s="35">
        <v>12141000000</v>
      </c>
      <c r="M490" s="33" t="s">
        <v>720</v>
      </c>
      <c r="N490" s="34">
        <v>12141000000</v>
      </c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/>
      <c r="EW490" s="30"/>
      <c r="EX490" s="30"/>
      <c r="EY490" s="30"/>
      <c r="EZ490" s="30"/>
      <c r="FA490" s="30"/>
      <c r="FB490" s="30"/>
      <c r="FC490" s="30"/>
      <c r="FD490" s="30"/>
      <c r="FE490" s="30"/>
      <c r="FF490" s="30"/>
      <c r="FG490" s="30"/>
      <c r="FH490" s="30"/>
      <c r="FI490" s="30"/>
      <c r="FJ490" s="30"/>
      <c r="FK490" s="30"/>
      <c r="FL490" s="30"/>
      <c r="FM490" s="30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  <c r="GA490" s="30"/>
      <c r="GB490" s="30"/>
      <c r="GC490" s="30"/>
      <c r="GD490" s="30"/>
      <c r="GE490" s="30"/>
      <c r="GF490" s="30"/>
      <c r="GG490" s="30"/>
      <c r="GH490" s="30"/>
      <c r="GI490" s="30"/>
      <c r="GJ490" s="30"/>
      <c r="GK490" s="30"/>
      <c r="GL490" s="30"/>
      <c r="GM490" s="30"/>
      <c r="GN490" s="30"/>
      <c r="GO490" s="30"/>
      <c r="GP490" s="30"/>
      <c r="GQ490" s="30"/>
      <c r="GR490" s="30"/>
      <c r="GS490" s="30"/>
      <c r="GT490" s="30"/>
      <c r="GU490" s="30"/>
      <c r="GV490" s="30"/>
      <c r="GW490" s="30"/>
      <c r="GX490" s="30"/>
      <c r="GY490" s="30"/>
      <c r="GZ490" s="30"/>
      <c r="HA490" s="30"/>
      <c r="HB490" s="30"/>
      <c r="HC490" s="30"/>
      <c r="HD490" s="30"/>
      <c r="HE490" s="30"/>
      <c r="HF490" s="30"/>
      <c r="HG490" s="30"/>
      <c r="HH490" s="30"/>
      <c r="HI490" s="30"/>
      <c r="HJ490" s="30"/>
      <c r="HK490" s="30"/>
      <c r="HL490" s="30"/>
      <c r="HM490" s="30"/>
      <c r="HN490" s="30"/>
      <c r="HO490" s="30"/>
      <c r="HP490" s="30"/>
      <c r="HQ490" s="30"/>
      <c r="HR490" s="30"/>
      <c r="HS490" s="30"/>
      <c r="HT490" s="30"/>
      <c r="HU490" s="30"/>
      <c r="HV490" s="30"/>
      <c r="HW490" s="30"/>
      <c r="HX490" s="30"/>
      <c r="HY490" s="30"/>
      <c r="HZ490" s="30"/>
      <c r="IA490" s="30"/>
      <c r="IB490" s="30"/>
      <c r="IC490" s="30"/>
      <c r="ID490" s="30"/>
      <c r="IE490" s="30"/>
      <c r="IF490" s="30"/>
      <c r="IG490" s="30"/>
    </row>
    <row r="491" spans="1:241" s="36" customFormat="1" ht="38.25" x14ac:dyDescent="0.25">
      <c r="A491" s="32" t="s">
        <v>819</v>
      </c>
      <c r="B491" s="32" t="s">
        <v>820</v>
      </c>
      <c r="C491" s="33" t="s">
        <v>37</v>
      </c>
      <c r="D491" s="37" t="s">
        <v>38</v>
      </c>
      <c r="E491" s="34">
        <v>2255900000</v>
      </c>
      <c r="F491" s="35">
        <v>968517400</v>
      </c>
      <c r="G491" s="35">
        <v>1384600000</v>
      </c>
      <c r="H491" s="35">
        <v>738500000</v>
      </c>
      <c r="I491" s="35">
        <v>1732900000</v>
      </c>
      <c r="J491" s="35">
        <v>1732900000</v>
      </c>
      <c r="K491" s="35">
        <v>738500000</v>
      </c>
      <c r="L491" s="35">
        <v>738500000</v>
      </c>
      <c r="M491" s="33" t="s">
        <v>720</v>
      </c>
      <c r="N491" s="34">
        <v>738500000</v>
      </c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/>
      <c r="EW491" s="30"/>
      <c r="EX491" s="30"/>
      <c r="EY491" s="30"/>
      <c r="EZ491" s="30"/>
      <c r="FA491" s="30"/>
      <c r="FB491" s="30"/>
      <c r="FC491" s="30"/>
      <c r="FD491" s="30"/>
      <c r="FE491" s="30"/>
      <c r="FF491" s="30"/>
      <c r="FG491" s="30"/>
      <c r="FH491" s="30"/>
      <c r="FI491" s="30"/>
      <c r="FJ491" s="30"/>
      <c r="FK491" s="30"/>
      <c r="FL491" s="30"/>
      <c r="FM491" s="30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  <c r="GA491" s="30"/>
      <c r="GB491" s="30"/>
      <c r="GC491" s="30"/>
      <c r="GD491" s="30"/>
      <c r="GE491" s="30"/>
      <c r="GF491" s="30"/>
      <c r="GG491" s="30"/>
      <c r="GH491" s="30"/>
      <c r="GI491" s="30"/>
      <c r="GJ491" s="30"/>
      <c r="GK491" s="30"/>
      <c r="GL491" s="30"/>
      <c r="GM491" s="30"/>
      <c r="GN491" s="30"/>
      <c r="GO491" s="30"/>
      <c r="GP491" s="30"/>
      <c r="GQ491" s="30"/>
      <c r="GR491" s="30"/>
      <c r="GS491" s="30"/>
      <c r="GT491" s="30"/>
      <c r="GU491" s="30"/>
      <c r="GV491" s="30"/>
      <c r="GW491" s="30"/>
      <c r="GX491" s="30"/>
      <c r="GY491" s="30"/>
      <c r="GZ491" s="30"/>
      <c r="HA491" s="30"/>
      <c r="HB491" s="30"/>
      <c r="HC491" s="30"/>
      <c r="HD491" s="30"/>
      <c r="HE491" s="30"/>
      <c r="HF491" s="30"/>
      <c r="HG491" s="30"/>
      <c r="HH491" s="30"/>
      <c r="HI491" s="30"/>
      <c r="HJ491" s="30"/>
      <c r="HK491" s="30"/>
      <c r="HL491" s="30"/>
      <c r="HM491" s="30"/>
      <c r="HN491" s="30"/>
      <c r="HO491" s="30"/>
      <c r="HP491" s="30"/>
      <c r="HQ491" s="30"/>
      <c r="HR491" s="30"/>
      <c r="HS491" s="30"/>
      <c r="HT491" s="30"/>
      <c r="HU491" s="30"/>
      <c r="HV491" s="30"/>
      <c r="HW491" s="30"/>
      <c r="HX491" s="30"/>
      <c r="HY491" s="30"/>
      <c r="HZ491" s="30"/>
      <c r="IA491" s="30"/>
      <c r="IB491" s="30"/>
      <c r="IC491" s="30"/>
      <c r="ID491" s="30"/>
      <c r="IE491" s="30"/>
      <c r="IF491" s="30"/>
      <c r="IG491" s="30"/>
    </row>
    <row r="492" spans="1:241" s="36" customFormat="1" ht="38.25" x14ac:dyDescent="0.25">
      <c r="A492" s="32" t="s">
        <v>821</v>
      </c>
      <c r="B492" s="32" t="s">
        <v>822</v>
      </c>
      <c r="C492" s="33" t="s">
        <v>37</v>
      </c>
      <c r="D492" s="37" t="s">
        <v>38</v>
      </c>
      <c r="E492" s="34">
        <v>450000000</v>
      </c>
      <c r="F492" s="35">
        <v>591425778</v>
      </c>
      <c r="G492" s="35">
        <v>598019610</v>
      </c>
      <c r="H492" s="35"/>
      <c r="I492" s="35">
        <v>600000000</v>
      </c>
      <c r="J492" s="35">
        <v>600000000</v>
      </c>
      <c r="K492" s="35"/>
      <c r="L492" s="35"/>
      <c r="M492" s="33" t="s">
        <v>720</v>
      </c>
      <c r="N492" s="34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/>
      <c r="EW492" s="30"/>
      <c r="EX492" s="30"/>
      <c r="EY492" s="30"/>
      <c r="EZ492" s="30"/>
      <c r="FA492" s="30"/>
      <c r="FB492" s="30"/>
      <c r="FC492" s="30"/>
      <c r="FD492" s="30"/>
      <c r="FE492" s="30"/>
      <c r="FF492" s="30"/>
      <c r="FG492" s="30"/>
      <c r="FH492" s="30"/>
      <c r="FI492" s="30"/>
      <c r="FJ492" s="30"/>
      <c r="FK492" s="30"/>
      <c r="FL492" s="30"/>
      <c r="FM492" s="30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  <c r="GA492" s="30"/>
      <c r="GB492" s="30"/>
      <c r="GC492" s="30"/>
      <c r="GD492" s="30"/>
      <c r="GE492" s="30"/>
      <c r="GF492" s="30"/>
      <c r="GG492" s="30"/>
      <c r="GH492" s="30"/>
      <c r="GI492" s="30"/>
      <c r="GJ492" s="30"/>
      <c r="GK492" s="30"/>
      <c r="GL492" s="30"/>
      <c r="GM492" s="30"/>
      <c r="GN492" s="30"/>
      <c r="GO492" s="30"/>
      <c r="GP492" s="30"/>
      <c r="GQ492" s="30"/>
      <c r="GR492" s="30"/>
      <c r="GS492" s="30"/>
      <c r="GT492" s="30"/>
      <c r="GU492" s="30"/>
      <c r="GV492" s="30"/>
      <c r="GW492" s="30"/>
      <c r="GX492" s="30"/>
      <c r="GY492" s="30"/>
      <c r="GZ492" s="30"/>
      <c r="HA492" s="30"/>
      <c r="HB492" s="30"/>
      <c r="HC492" s="30"/>
      <c r="HD492" s="30"/>
      <c r="HE492" s="30"/>
      <c r="HF492" s="30"/>
      <c r="HG492" s="30"/>
      <c r="HH492" s="30"/>
      <c r="HI492" s="30"/>
      <c r="HJ492" s="30"/>
      <c r="HK492" s="30"/>
      <c r="HL492" s="30"/>
      <c r="HM492" s="30"/>
      <c r="HN492" s="30"/>
      <c r="HO492" s="30"/>
      <c r="HP492" s="30"/>
      <c r="HQ492" s="30"/>
      <c r="HR492" s="30"/>
      <c r="HS492" s="30"/>
      <c r="HT492" s="30"/>
      <c r="HU492" s="30"/>
      <c r="HV492" s="30"/>
      <c r="HW492" s="30"/>
      <c r="HX492" s="30"/>
      <c r="HY492" s="30"/>
      <c r="HZ492" s="30"/>
      <c r="IA492" s="30"/>
      <c r="IB492" s="30"/>
      <c r="IC492" s="30"/>
      <c r="ID492" s="30"/>
      <c r="IE492" s="30"/>
      <c r="IF492" s="30"/>
      <c r="IG492" s="30"/>
    </row>
    <row r="493" spans="1:241" s="36" customFormat="1" ht="38.25" x14ac:dyDescent="0.25">
      <c r="A493" s="32" t="s">
        <v>823</v>
      </c>
      <c r="B493" s="32" t="s">
        <v>824</v>
      </c>
      <c r="C493" s="33" t="s">
        <v>37</v>
      </c>
      <c r="D493" s="37" t="s">
        <v>38</v>
      </c>
      <c r="E493" s="34">
        <v>19280789678</v>
      </c>
      <c r="F493" s="35">
        <v>34021482046</v>
      </c>
      <c r="G493" s="35">
        <v>19653339131</v>
      </c>
      <c r="H493" s="35">
        <v>30414046000</v>
      </c>
      <c r="I493" s="35">
        <v>19690202000</v>
      </c>
      <c r="J493" s="35">
        <v>19690202000</v>
      </c>
      <c r="K493" s="35">
        <v>3032881000</v>
      </c>
      <c r="L493" s="35">
        <v>3032881000</v>
      </c>
      <c r="M493" s="33" t="s">
        <v>720</v>
      </c>
      <c r="N493" s="34">
        <v>3032881000</v>
      </c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/>
      <c r="EW493" s="30"/>
      <c r="EX493" s="30"/>
      <c r="EY493" s="30"/>
      <c r="EZ493" s="30"/>
      <c r="FA493" s="30"/>
      <c r="FB493" s="30"/>
      <c r="FC493" s="30"/>
      <c r="FD493" s="30"/>
      <c r="FE493" s="30"/>
      <c r="FF493" s="30"/>
      <c r="FG493" s="30"/>
      <c r="FH493" s="30"/>
      <c r="FI493" s="30"/>
      <c r="FJ493" s="30"/>
      <c r="FK493" s="30"/>
      <c r="FL493" s="30"/>
      <c r="FM493" s="30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  <c r="GA493" s="30"/>
      <c r="GB493" s="30"/>
      <c r="GC493" s="30"/>
      <c r="GD493" s="30"/>
      <c r="GE493" s="30"/>
      <c r="GF493" s="30"/>
      <c r="GG493" s="30"/>
      <c r="GH493" s="30"/>
      <c r="GI493" s="30"/>
      <c r="GJ493" s="30"/>
      <c r="GK493" s="30"/>
      <c r="GL493" s="30"/>
      <c r="GM493" s="30"/>
      <c r="GN493" s="30"/>
      <c r="GO493" s="30"/>
      <c r="GP493" s="30"/>
      <c r="GQ493" s="30"/>
      <c r="GR493" s="30"/>
      <c r="GS493" s="30"/>
      <c r="GT493" s="30"/>
      <c r="GU493" s="30"/>
      <c r="GV493" s="30"/>
      <c r="GW493" s="30"/>
      <c r="GX493" s="30"/>
      <c r="GY493" s="30"/>
      <c r="GZ493" s="30"/>
      <c r="HA493" s="30"/>
      <c r="HB493" s="30"/>
      <c r="HC493" s="30"/>
      <c r="HD493" s="30"/>
      <c r="HE493" s="30"/>
      <c r="HF493" s="30"/>
      <c r="HG493" s="30"/>
      <c r="HH493" s="30"/>
      <c r="HI493" s="30"/>
      <c r="HJ493" s="30"/>
      <c r="HK493" s="30"/>
      <c r="HL493" s="30"/>
      <c r="HM493" s="30"/>
      <c r="HN493" s="30"/>
      <c r="HO493" s="30"/>
      <c r="HP493" s="30"/>
      <c r="HQ493" s="30"/>
      <c r="HR493" s="30"/>
      <c r="HS493" s="30"/>
      <c r="HT493" s="30"/>
      <c r="HU493" s="30"/>
      <c r="HV493" s="30"/>
      <c r="HW493" s="30"/>
      <c r="HX493" s="30"/>
      <c r="HY493" s="30"/>
      <c r="HZ493" s="30"/>
      <c r="IA493" s="30"/>
      <c r="IB493" s="30"/>
      <c r="IC493" s="30"/>
      <c r="ID493" s="30"/>
      <c r="IE493" s="30"/>
      <c r="IF493" s="30"/>
      <c r="IG493" s="30"/>
    </row>
    <row r="494" spans="1:241" s="36" customFormat="1" ht="38.25" x14ac:dyDescent="0.25">
      <c r="A494" s="32" t="s">
        <v>825</v>
      </c>
      <c r="B494" s="32" t="s">
        <v>826</v>
      </c>
      <c r="C494" s="33" t="s">
        <v>37</v>
      </c>
      <c r="D494" s="37" t="s">
        <v>38</v>
      </c>
      <c r="E494" s="34"/>
      <c r="F494" s="35"/>
      <c r="G494" s="35"/>
      <c r="H494" s="35">
        <v>445836000</v>
      </c>
      <c r="I494" s="35">
        <v>505783000</v>
      </c>
      <c r="J494" s="35">
        <v>505783000</v>
      </c>
      <c r="K494" s="35">
        <v>445836000</v>
      </c>
      <c r="L494" s="35">
        <v>445836000</v>
      </c>
      <c r="M494" s="33" t="s">
        <v>720</v>
      </c>
      <c r="N494" s="34">
        <v>445836000</v>
      </c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/>
      <c r="EW494" s="30"/>
      <c r="EX494" s="30"/>
      <c r="EY494" s="30"/>
      <c r="EZ494" s="30"/>
      <c r="FA494" s="30"/>
      <c r="FB494" s="30"/>
      <c r="FC494" s="30"/>
      <c r="FD494" s="30"/>
      <c r="FE494" s="30"/>
      <c r="FF494" s="30"/>
      <c r="FG494" s="30"/>
      <c r="FH494" s="30"/>
      <c r="FI494" s="30"/>
      <c r="FJ494" s="30"/>
      <c r="FK494" s="30"/>
      <c r="FL494" s="30"/>
      <c r="FM494" s="30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  <c r="GA494" s="30"/>
      <c r="GB494" s="30"/>
      <c r="GC494" s="30"/>
      <c r="GD494" s="30"/>
      <c r="GE494" s="30"/>
      <c r="GF494" s="30"/>
      <c r="GG494" s="30"/>
      <c r="GH494" s="30"/>
      <c r="GI494" s="30"/>
      <c r="GJ494" s="30"/>
      <c r="GK494" s="30"/>
      <c r="GL494" s="30"/>
      <c r="GM494" s="30"/>
      <c r="GN494" s="30"/>
      <c r="GO494" s="30"/>
      <c r="GP494" s="30"/>
      <c r="GQ494" s="30"/>
      <c r="GR494" s="30"/>
      <c r="GS494" s="30"/>
      <c r="GT494" s="30"/>
      <c r="GU494" s="30"/>
      <c r="GV494" s="30"/>
      <c r="GW494" s="30"/>
      <c r="GX494" s="30"/>
      <c r="GY494" s="30"/>
      <c r="GZ494" s="30"/>
      <c r="HA494" s="30"/>
      <c r="HB494" s="30"/>
      <c r="HC494" s="30"/>
      <c r="HD494" s="30"/>
      <c r="HE494" s="30"/>
      <c r="HF494" s="30"/>
      <c r="HG494" s="30"/>
      <c r="HH494" s="30"/>
      <c r="HI494" s="30"/>
      <c r="HJ494" s="30"/>
      <c r="HK494" s="30"/>
      <c r="HL494" s="30"/>
      <c r="HM494" s="30"/>
      <c r="HN494" s="30"/>
      <c r="HO494" s="30"/>
      <c r="HP494" s="30"/>
      <c r="HQ494" s="30"/>
      <c r="HR494" s="30"/>
      <c r="HS494" s="30"/>
      <c r="HT494" s="30"/>
      <c r="HU494" s="30"/>
      <c r="HV494" s="30"/>
      <c r="HW494" s="30"/>
      <c r="HX494" s="30"/>
      <c r="HY494" s="30"/>
      <c r="HZ494" s="30"/>
      <c r="IA494" s="30"/>
      <c r="IB494" s="30"/>
      <c r="IC494" s="30"/>
      <c r="ID494" s="30"/>
      <c r="IE494" s="30"/>
      <c r="IF494" s="30"/>
      <c r="IG494" s="30"/>
    </row>
    <row r="495" spans="1:241" s="36" customFormat="1" ht="38.25" x14ac:dyDescent="0.25">
      <c r="A495" s="32" t="s">
        <v>827</v>
      </c>
      <c r="B495" s="32" t="s">
        <v>828</v>
      </c>
      <c r="C495" s="33" t="s">
        <v>37</v>
      </c>
      <c r="D495" s="37" t="s">
        <v>38</v>
      </c>
      <c r="E495" s="34"/>
      <c r="F495" s="35"/>
      <c r="G495" s="35"/>
      <c r="H495" s="35">
        <v>0</v>
      </c>
      <c r="I495" s="35">
        <v>1383707000</v>
      </c>
      <c r="J495" s="35">
        <v>1383707000</v>
      </c>
      <c r="K495" s="35">
        <v>26890642000</v>
      </c>
      <c r="L495" s="35">
        <v>26890642000</v>
      </c>
      <c r="M495" s="33" t="s">
        <v>720</v>
      </c>
      <c r="N495" s="34">
        <v>26890642000</v>
      </c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/>
      <c r="EW495" s="30"/>
      <c r="EX495" s="30"/>
      <c r="EY495" s="30"/>
      <c r="EZ495" s="30"/>
      <c r="FA495" s="30"/>
      <c r="FB495" s="30"/>
      <c r="FC495" s="30"/>
      <c r="FD495" s="30"/>
      <c r="FE495" s="30"/>
      <c r="FF495" s="30"/>
      <c r="FG495" s="30"/>
      <c r="FH495" s="30"/>
      <c r="FI495" s="30"/>
      <c r="FJ495" s="30"/>
      <c r="FK495" s="30"/>
      <c r="FL495" s="30"/>
      <c r="FM495" s="30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  <c r="GA495" s="30"/>
      <c r="GB495" s="30"/>
      <c r="GC495" s="30"/>
      <c r="GD495" s="30"/>
      <c r="GE495" s="30"/>
      <c r="GF495" s="30"/>
      <c r="GG495" s="30"/>
      <c r="GH495" s="30"/>
      <c r="GI495" s="30"/>
      <c r="GJ495" s="30"/>
      <c r="GK495" s="30"/>
      <c r="GL495" s="30"/>
      <c r="GM495" s="30"/>
      <c r="GN495" s="30"/>
      <c r="GO495" s="30"/>
      <c r="GP495" s="30"/>
      <c r="GQ495" s="30"/>
      <c r="GR495" s="30"/>
      <c r="GS495" s="30"/>
      <c r="GT495" s="30"/>
      <c r="GU495" s="30"/>
      <c r="GV495" s="30"/>
      <c r="GW495" s="30"/>
      <c r="GX495" s="30"/>
      <c r="GY495" s="30"/>
      <c r="GZ495" s="30"/>
      <c r="HA495" s="30"/>
      <c r="HB495" s="30"/>
      <c r="HC495" s="30"/>
      <c r="HD495" s="30"/>
      <c r="HE495" s="30"/>
      <c r="HF495" s="30"/>
      <c r="HG495" s="30"/>
      <c r="HH495" s="30"/>
      <c r="HI495" s="30"/>
      <c r="HJ495" s="30"/>
      <c r="HK495" s="30"/>
      <c r="HL495" s="30"/>
      <c r="HM495" s="30"/>
      <c r="HN495" s="30"/>
      <c r="HO495" s="30"/>
      <c r="HP495" s="30"/>
      <c r="HQ495" s="30"/>
      <c r="HR495" s="30"/>
      <c r="HS495" s="30"/>
      <c r="HT495" s="30"/>
      <c r="HU495" s="30"/>
      <c r="HV495" s="30"/>
      <c r="HW495" s="30"/>
      <c r="HX495" s="30"/>
      <c r="HY495" s="30"/>
      <c r="HZ495" s="30"/>
      <c r="IA495" s="30"/>
      <c r="IB495" s="30"/>
      <c r="IC495" s="30"/>
      <c r="ID495" s="30"/>
      <c r="IE495" s="30"/>
      <c r="IF495" s="30"/>
      <c r="IG495" s="30"/>
    </row>
    <row r="496" spans="1:241" s="36" customFormat="1" ht="38.25" x14ac:dyDescent="0.25">
      <c r="A496" s="32" t="s">
        <v>829</v>
      </c>
      <c r="B496" s="32" t="s">
        <v>830</v>
      </c>
      <c r="C496" s="33" t="s">
        <v>37</v>
      </c>
      <c r="D496" s="37" t="s">
        <v>38</v>
      </c>
      <c r="E496" s="34">
        <v>3260000000</v>
      </c>
      <c r="F496" s="35"/>
      <c r="G496" s="35"/>
      <c r="H496" s="35">
        <v>376396000</v>
      </c>
      <c r="I496" s="35">
        <v>2022661000</v>
      </c>
      <c r="J496" s="35">
        <v>2022661000</v>
      </c>
      <c r="K496" s="35">
        <v>376396000</v>
      </c>
      <c r="L496" s="35">
        <v>376396000</v>
      </c>
      <c r="M496" s="33" t="s">
        <v>720</v>
      </c>
      <c r="N496" s="34">
        <v>376396000</v>
      </c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/>
      <c r="EW496" s="30"/>
      <c r="EX496" s="30"/>
      <c r="EY496" s="30"/>
      <c r="EZ496" s="30"/>
      <c r="FA496" s="30"/>
      <c r="FB496" s="30"/>
      <c r="FC496" s="30"/>
      <c r="FD496" s="30"/>
      <c r="FE496" s="30"/>
      <c r="FF496" s="30"/>
      <c r="FG496" s="30"/>
      <c r="FH496" s="30"/>
      <c r="FI496" s="30"/>
      <c r="FJ496" s="30"/>
      <c r="FK496" s="30"/>
      <c r="FL496" s="30"/>
      <c r="FM496" s="30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  <c r="GA496" s="30"/>
      <c r="GB496" s="30"/>
      <c r="GC496" s="30"/>
      <c r="GD496" s="30"/>
      <c r="GE496" s="30"/>
      <c r="GF496" s="30"/>
      <c r="GG496" s="30"/>
      <c r="GH496" s="30"/>
      <c r="GI496" s="30"/>
      <c r="GJ496" s="30"/>
      <c r="GK496" s="30"/>
      <c r="GL496" s="30"/>
      <c r="GM496" s="30"/>
      <c r="GN496" s="30"/>
      <c r="GO496" s="30"/>
      <c r="GP496" s="30"/>
      <c r="GQ496" s="30"/>
      <c r="GR496" s="30"/>
      <c r="GS496" s="30"/>
      <c r="GT496" s="30"/>
      <c r="GU496" s="30"/>
      <c r="GV496" s="30"/>
      <c r="GW496" s="30"/>
      <c r="GX496" s="30"/>
      <c r="GY496" s="30"/>
      <c r="GZ496" s="30"/>
      <c r="HA496" s="30"/>
      <c r="HB496" s="30"/>
      <c r="HC496" s="30"/>
      <c r="HD496" s="30"/>
      <c r="HE496" s="30"/>
      <c r="HF496" s="30"/>
      <c r="HG496" s="30"/>
      <c r="HH496" s="30"/>
      <c r="HI496" s="30"/>
      <c r="HJ496" s="30"/>
      <c r="HK496" s="30"/>
      <c r="HL496" s="30"/>
      <c r="HM496" s="30"/>
      <c r="HN496" s="30"/>
      <c r="HO496" s="30"/>
      <c r="HP496" s="30"/>
      <c r="HQ496" s="30"/>
      <c r="HR496" s="30"/>
      <c r="HS496" s="30"/>
      <c r="HT496" s="30"/>
      <c r="HU496" s="30"/>
      <c r="HV496" s="30"/>
      <c r="HW496" s="30"/>
      <c r="HX496" s="30"/>
      <c r="HY496" s="30"/>
      <c r="HZ496" s="30"/>
      <c r="IA496" s="30"/>
      <c r="IB496" s="30"/>
      <c r="IC496" s="30"/>
      <c r="ID496" s="30"/>
      <c r="IE496" s="30"/>
      <c r="IF496" s="30"/>
      <c r="IG496" s="30"/>
    </row>
    <row r="497" spans="1:241" s="36" customFormat="1" ht="38.25" x14ac:dyDescent="0.25">
      <c r="A497" s="32" t="s">
        <v>831</v>
      </c>
      <c r="B497" s="32" t="s">
        <v>832</v>
      </c>
      <c r="C497" s="33" t="s">
        <v>37</v>
      </c>
      <c r="D497" s="37" t="s">
        <v>38</v>
      </c>
      <c r="E497" s="34">
        <v>4379791137</v>
      </c>
      <c r="F497" s="35"/>
      <c r="G497" s="35">
        <v>6325621567</v>
      </c>
      <c r="H497" s="35">
        <v>9013115000</v>
      </c>
      <c r="I497" s="35">
        <v>6747032000</v>
      </c>
      <c r="J497" s="35">
        <v>6747032000</v>
      </c>
      <c r="K497" s="35"/>
      <c r="L497" s="35"/>
      <c r="M497" s="33" t="s">
        <v>720</v>
      </c>
      <c r="N497" s="34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/>
      <c r="EW497" s="30"/>
      <c r="EX497" s="30"/>
      <c r="EY497" s="30"/>
      <c r="EZ497" s="30"/>
      <c r="FA497" s="30"/>
      <c r="FB497" s="30"/>
      <c r="FC497" s="30"/>
      <c r="FD497" s="30"/>
      <c r="FE497" s="30"/>
      <c r="FF497" s="30"/>
      <c r="FG497" s="30"/>
      <c r="FH497" s="30"/>
      <c r="FI497" s="30"/>
      <c r="FJ497" s="30"/>
      <c r="FK497" s="30"/>
      <c r="FL497" s="30"/>
      <c r="FM497" s="30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  <c r="GA497" s="30"/>
      <c r="GB497" s="30"/>
      <c r="GC497" s="30"/>
      <c r="GD497" s="30"/>
      <c r="GE497" s="30"/>
      <c r="GF497" s="30"/>
      <c r="GG497" s="30"/>
      <c r="GH497" s="30"/>
      <c r="GI497" s="30"/>
      <c r="GJ497" s="30"/>
      <c r="GK497" s="30"/>
      <c r="GL497" s="30"/>
      <c r="GM497" s="30"/>
      <c r="GN497" s="30"/>
      <c r="GO497" s="30"/>
      <c r="GP497" s="30"/>
      <c r="GQ497" s="30"/>
      <c r="GR497" s="30"/>
      <c r="GS497" s="30"/>
      <c r="GT497" s="30"/>
      <c r="GU497" s="30"/>
      <c r="GV497" s="30"/>
      <c r="GW497" s="30"/>
      <c r="GX497" s="30"/>
      <c r="GY497" s="30"/>
      <c r="GZ497" s="30"/>
      <c r="HA497" s="30"/>
      <c r="HB497" s="30"/>
      <c r="HC497" s="30"/>
      <c r="HD497" s="30"/>
      <c r="HE497" s="30"/>
      <c r="HF497" s="30"/>
      <c r="HG497" s="30"/>
      <c r="HH497" s="30"/>
      <c r="HI497" s="30"/>
      <c r="HJ497" s="30"/>
      <c r="HK497" s="30"/>
      <c r="HL497" s="30"/>
      <c r="HM497" s="30"/>
      <c r="HN497" s="30"/>
      <c r="HO497" s="30"/>
      <c r="HP497" s="30"/>
      <c r="HQ497" s="30"/>
      <c r="HR497" s="30"/>
      <c r="HS497" s="30"/>
      <c r="HT497" s="30"/>
      <c r="HU497" s="30"/>
      <c r="HV497" s="30"/>
      <c r="HW497" s="30"/>
      <c r="HX497" s="30"/>
      <c r="HY497" s="30"/>
      <c r="HZ497" s="30"/>
      <c r="IA497" s="30"/>
      <c r="IB497" s="30"/>
      <c r="IC497" s="30"/>
      <c r="ID497" s="30"/>
      <c r="IE497" s="30"/>
      <c r="IF497" s="30"/>
      <c r="IG497" s="30"/>
    </row>
    <row r="498" spans="1:241" s="36" customFormat="1" ht="38.25" x14ac:dyDescent="0.25">
      <c r="A498" s="32" t="s">
        <v>833</v>
      </c>
      <c r="B498" s="32" t="s">
        <v>834</v>
      </c>
      <c r="C498" s="33" t="s">
        <v>37</v>
      </c>
      <c r="D498" s="37" t="s">
        <v>38</v>
      </c>
      <c r="E498" s="34"/>
      <c r="F498" s="35"/>
      <c r="G498" s="35">
        <v>383669800</v>
      </c>
      <c r="H498" s="35">
        <f>404200000+1436593000</f>
        <v>1840793000</v>
      </c>
      <c r="I498" s="35">
        <v>390304000</v>
      </c>
      <c r="J498" s="35">
        <v>390304000</v>
      </c>
      <c r="K498" s="35">
        <v>404200000</v>
      </c>
      <c r="L498" s="35">
        <v>404200000</v>
      </c>
      <c r="M498" s="33" t="s">
        <v>720</v>
      </c>
      <c r="N498" s="34">
        <v>404200000</v>
      </c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/>
      <c r="EV498" s="30"/>
      <c r="EW498" s="30"/>
      <c r="EX498" s="30"/>
      <c r="EY498" s="30"/>
      <c r="EZ498" s="30"/>
      <c r="FA498" s="30"/>
      <c r="FB498" s="30"/>
      <c r="FC498" s="30"/>
      <c r="FD498" s="30"/>
      <c r="FE498" s="30"/>
      <c r="FF498" s="30"/>
      <c r="FG498" s="30"/>
      <c r="FH498" s="30"/>
      <c r="FI498" s="30"/>
      <c r="FJ498" s="30"/>
      <c r="FK498" s="30"/>
      <c r="FL498" s="30"/>
      <c r="FM498" s="30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  <c r="GA498" s="30"/>
      <c r="GB498" s="30"/>
      <c r="GC498" s="30"/>
      <c r="GD498" s="30"/>
      <c r="GE498" s="30"/>
      <c r="GF498" s="30"/>
      <c r="GG498" s="30"/>
      <c r="GH498" s="30"/>
      <c r="GI498" s="30"/>
      <c r="GJ498" s="30"/>
      <c r="GK498" s="30"/>
      <c r="GL498" s="30"/>
      <c r="GM498" s="30"/>
      <c r="GN498" s="30"/>
      <c r="GO498" s="30"/>
      <c r="GP498" s="30"/>
      <c r="GQ498" s="30"/>
      <c r="GR498" s="30"/>
      <c r="GS498" s="30"/>
      <c r="GT498" s="30"/>
      <c r="GU498" s="30"/>
      <c r="GV498" s="30"/>
      <c r="GW498" s="30"/>
      <c r="GX498" s="30"/>
      <c r="GY498" s="30"/>
      <c r="GZ498" s="30"/>
      <c r="HA498" s="30"/>
      <c r="HB498" s="30"/>
      <c r="HC498" s="30"/>
      <c r="HD498" s="30"/>
      <c r="HE498" s="30"/>
      <c r="HF498" s="30"/>
      <c r="HG498" s="30"/>
      <c r="HH498" s="30"/>
      <c r="HI498" s="30"/>
      <c r="HJ498" s="30"/>
      <c r="HK498" s="30"/>
      <c r="HL498" s="30"/>
      <c r="HM498" s="30"/>
      <c r="HN498" s="30"/>
      <c r="HO498" s="30"/>
      <c r="HP498" s="30"/>
      <c r="HQ498" s="30"/>
      <c r="HR498" s="30"/>
      <c r="HS498" s="30"/>
      <c r="HT498" s="30"/>
      <c r="HU498" s="30"/>
      <c r="HV498" s="30"/>
      <c r="HW498" s="30"/>
      <c r="HX498" s="30"/>
      <c r="HY498" s="30"/>
      <c r="HZ498" s="30"/>
      <c r="IA498" s="30"/>
      <c r="IB498" s="30"/>
      <c r="IC498" s="30"/>
      <c r="ID498" s="30"/>
      <c r="IE498" s="30"/>
      <c r="IF498" s="30"/>
      <c r="IG498" s="30"/>
    </row>
    <row r="499" spans="1:241" s="36" customFormat="1" ht="38.25" x14ac:dyDescent="0.25">
      <c r="A499" s="32" t="s">
        <v>835</v>
      </c>
      <c r="B499" s="32" t="s">
        <v>836</v>
      </c>
      <c r="C499" s="33" t="s">
        <v>37</v>
      </c>
      <c r="D499" s="37" t="s">
        <v>38</v>
      </c>
      <c r="E499" s="34">
        <v>1824312243</v>
      </c>
      <c r="F499" s="35">
        <v>2447761985</v>
      </c>
      <c r="G499" s="35">
        <v>1690101994</v>
      </c>
      <c r="H499" s="35">
        <v>0</v>
      </c>
      <c r="I499" s="35">
        <v>1840250000</v>
      </c>
      <c r="J499" s="35">
        <v>1840250000</v>
      </c>
      <c r="K499" s="35"/>
      <c r="L499" s="35"/>
      <c r="M499" s="33" t="s">
        <v>720</v>
      </c>
      <c r="N499" s="34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/>
      <c r="EV499" s="30"/>
      <c r="EW499" s="30"/>
      <c r="EX499" s="30"/>
      <c r="EY499" s="30"/>
      <c r="EZ499" s="30"/>
      <c r="FA499" s="30"/>
      <c r="FB499" s="30"/>
      <c r="FC499" s="30"/>
      <c r="FD499" s="30"/>
      <c r="FE499" s="30"/>
      <c r="FF499" s="30"/>
      <c r="FG499" s="30"/>
      <c r="FH499" s="30"/>
      <c r="FI499" s="30"/>
      <c r="FJ499" s="30"/>
      <c r="FK499" s="30"/>
      <c r="FL499" s="30"/>
      <c r="FM499" s="30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  <c r="GA499" s="30"/>
      <c r="GB499" s="30"/>
      <c r="GC499" s="30"/>
      <c r="GD499" s="30"/>
      <c r="GE499" s="30"/>
      <c r="GF499" s="30"/>
      <c r="GG499" s="30"/>
      <c r="GH499" s="30"/>
      <c r="GI499" s="30"/>
      <c r="GJ499" s="30"/>
      <c r="GK499" s="30"/>
      <c r="GL499" s="30"/>
      <c r="GM499" s="30"/>
      <c r="GN499" s="30"/>
      <c r="GO499" s="30"/>
      <c r="GP499" s="30"/>
      <c r="GQ499" s="30"/>
      <c r="GR499" s="30"/>
      <c r="GS499" s="30"/>
      <c r="GT499" s="30"/>
      <c r="GU499" s="30"/>
      <c r="GV499" s="30"/>
      <c r="GW499" s="30"/>
      <c r="GX499" s="30"/>
      <c r="GY499" s="30"/>
      <c r="GZ499" s="30"/>
      <c r="HA499" s="30"/>
      <c r="HB499" s="30"/>
      <c r="HC499" s="30"/>
      <c r="HD499" s="30"/>
      <c r="HE499" s="30"/>
      <c r="HF499" s="30"/>
      <c r="HG499" s="30"/>
      <c r="HH499" s="30"/>
      <c r="HI499" s="30"/>
      <c r="HJ499" s="30"/>
      <c r="HK499" s="30"/>
      <c r="HL499" s="30"/>
      <c r="HM499" s="30"/>
      <c r="HN499" s="30"/>
      <c r="HO499" s="30"/>
      <c r="HP499" s="30"/>
      <c r="HQ499" s="30"/>
      <c r="HR499" s="30"/>
      <c r="HS499" s="30"/>
      <c r="HT499" s="30"/>
      <c r="HU499" s="30"/>
      <c r="HV499" s="30"/>
      <c r="HW499" s="30"/>
      <c r="HX499" s="30"/>
      <c r="HY499" s="30"/>
      <c r="HZ499" s="30"/>
      <c r="IA499" s="30"/>
      <c r="IB499" s="30"/>
      <c r="IC499" s="30"/>
      <c r="ID499" s="30"/>
      <c r="IE499" s="30"/>
      <c r="IF499" s="30"/>
      <c r="IG499" s="30"/>
    </row>
    <row r="500" spans="1:241" s="36" customFormat="1" ht="38.25" x14ac:dyDescent="0.25">
      <c r="A500" s="32" t="s">
        <v>837</v>
      </c>
      <c r="B500" s="32" t="s">
        <v>838</v>
      </c>
      <c r="C500" s="33" t="s">
        <v>37</v>
      </c>
      <c r="D500" s="37" t="s">
        <v>38</v>
      </c>
      <c r="E500" s="34">
        <v>913038000</v>
      </c>
      <c r="F500" s="35">
        <v>311064050</v>
      </c>
      <c r="G500" s="35">
        <v>862578000</v>
      </c>
      <c r="H500" s="35">
        <v>826816000</v>
      </c>
      <c r="I500" s="35">
        <v>862578000</v>
      </c>
      <c r="J500" s="35">
        <v>862578000</v>
      </c>
      <c r="K500" s="35">
        <v>826816000</v>
      </c>
      <c r="L500" s="35">
        <v>826816000</v>
      </c>
      <c r="M500" s="33" t="s">
        <v>720</v>
      </c>
      <c r="N500" s="34">
        <v>826816000</v>
      </c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/>
      <c r="EV500" s="30"/>
      <c r="EW500" s="30"/>
      <c r="EX500" s="30"/>
      <c r="EY500" s="30"/>
      <c r="EZ500" s="30"/>
      <c r="FA500" s="30"/>
      <c r="FB500" s="30"/>
      <c r="FC500" s="30"/>
      <c r="FD500" s="30"/>
      <c r="FE500" s="30"/>
      <c r="FF500" s="30"/>
      <c r="FG500" s="30"/>
      <c r="FH500" s="30"/>
      <c r="FI500" s="30"/>
      <c r="FJ500" s="30"/>
      <c r="FK500" s="30"/>
      <c r="FL500" s="30"/>
      <c r="FM500" s="30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  <c r="GA500" s="30"/>
      <c r="GB500" s="30"/>
      <c r="GC500" s="30"/>
      <c r="GD500" s="30"/>
      <c r="GE500" s="30"/>
      <c r="GF500" s="30"/>
      <c r="GG500" s="30"/>
      <c r="GH500" s="30"/>
      <c r="GI500" s="30"/>
      <c r="GJ500" s="30"/>
      <c r="GK500" s="30"/>
      <c r="GL500" s="30"/>
      <c r="GM500" s="30"/>
      <c r="GN500" s="30"/>
      <c r="GO500" s="30"/>
      <c r="GP500" s="30"/>
      <c r="GQ500" s="30"/>
      <c r="GR500" s="30"/>
      <c r="GS500" s="30"/>
      <c r="GT500" s="30"/>
      <c r="GU500" s="30"/>
      <c r="GV500" s="30"/>
      <c r="GW500" s="30"/>
      <c r="GX500" s="30"/>
      <c r="GY500" s="30"/>
      <c r="GZ500" s="30"/>
      <c r="HA500" s="30"/>
      <c r="HB500" s="30"/>
      <c r="HC500" s="30"/>
      <c r="HD500" s="30"/>
      <c r="HE500" s="30"/>
      <c r="HF500" s="30"/>
      <c r="HG500" s="30"/>
      <c r="HH500" s="30"/>
      <c r="HI500" s="30"/>
      <c r="HJ500" s="30"/>
      <c r="HK500" s="30"/>
      <c r="HL500" s="30"/>
      <c r="HM500" s="30"/>
      <c r="HN500" s="30"/>
      <c r="HO500" s="30"/>
      <c r="HP500" s="30"/>
      <c r="HQ500" s="30"/>
      <c r="HR500" s="30"/>
      <c r="HS500" s="30"/>
      <c r="HT500" s="30"/>
      <c r="HU500" s="30"/>
      <c r="HV500" s="30"/>
      <c r="HW500" s="30"/>
      <c r="HX500" s="30"/>
      <c r="HY500" s="30"/>
      <c r="HZ500" s="30"/>
      <c r="IA500" s="30"/>
      <c r="IB500" s="30"/>
      <c r="IC500" s="30"/>
      <c r="ID500" s="30"/>
      <c r="IE500" s="30"/>
      <c r="IF500" s="30"/>
      <c r="IG500" s="30"/>
    </row>
    <row r="501" spans="1:241" s="36" customFormat="1" ht="38.25" x14ac:dyDescent="0.25">
      <c r="A501" s="32" t="s">
        <v>839</v>
      </c>
      <c r="B501" s="32" t="s">
        <v>840</v>
      </c>
      <c r="C501" s="33" t="s">
        <v>37</v>
      </c>
      <c r="D501" s="37" t="s">
        <v>38</v>
      </c>
      <c r="E501" s="34"/>
      <c r="F501" s="35"/>
      <c r="G501" s="35">
        <v>188070000</v>
      </c>
      <c r="H501" s="35">
        <v>451800000</v>
      </c>
      <c r="I501" s="35">
        <v>376140000</v>
      </c>
      <c r="J501" s="35">
        <v>376140000</v>
      </c>
      <c r="K501" s="35">
        <v>451800000</v>
      </c>
      <c r="L501" s="35">
        <v>451800000</v>
      </c>
      <c r="M501" s="33" t="s">
        <v>720</v>
      </c>
      <c r="N501" s="34">
        <v>451800000</v>
      </c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  <c r="GA501" s="30"/>
      <c r="GB501" s="30"/>
      <c r="GC501" s="30"/>
      <c r="GD501" s="30"/>
      <c r="GE501" s="30"/>
      <c r="GF501" s="30"/>
      <c r="GG501" s="30"/>
      <c r="GH501" s="30"/>
      <c r="GI501" s="30"/>
      <c r="GJ501" s="30"/>
      <c r="GK501" s="30"/>
      <c r="GL501" s="30"/>
      <c r="GM501" s="30"/>
      <c r="GN501" s="30"/>
      <c r="GO501" s="30"/>
      <c r="GP501" s="30"/>
      <c r="GQ501" s="30"/>
      <c r="GR501" s="30"/>
      <c r="GS501" s="30"/>
      <c r="GT501" s="30"/>
      <c r="GU501" s="30"/>
      <c r="GV501" s="30"/>
      <c r="GW501" s="30"/>
      <c r="GX501" s="30"/>
      <c r="GY501" s="30"/>
      <c r="GZ501" s="30"/>
      <c r="HA501" s="30"/>
      <c r="HB501" s="30"/>
      <c r="HC501" s="30"/>
      <c r="HD501" s="30"/>
      <c r="HE501" s="30"/>
      <c r="HF501" s="30"/>
      <c r="HG501" s="30"/>
      <c r="HH501" s="30"/>
      <c r="HI501" s="30"/>
      <c r="HJ501" s="30"/>
      <c r="HK501" s="30"/>
      <c r="HL501" s="30"/>
      <c r="HM501" s="30"/>
      <c r="HN501" s="30"/>
      <c r="HO501" s="30"/>
      <c r="HP501" s="30"/>
      <c r="HQ501" s="30"/>
      <c r="HR501" s="30"/>
      <c r="HS501" s="30"/>
      <c r="HT501" s="30"/>
      <c r="HU501" s="30"/>
      <c r="HV501" s="30"/>
      <c r="HW501" s="30"/>
      <c r="HX501" s="30"/>
      <c r="HY501" s="30"/>
      <c r="HZ501" s="30"/>
      <c r="IA501" s="30"/>
      <c r="IB501" s="30"/>
      <c r="IC501" s="30"/>
      <c r="ID501" s="30"/>
      <c r="IE501" s="30"/>
      <c r="IF501" s="30"/>
      <c r="IG501" s="30"/>
    </row>
    <row r="502" spans="1:241" s="36" customFormat="1" ht="38.25" x14ac:dyDescent="0.25">
      <c r="A502" s="32" t="s">
        <v>841</v>
      </c>
      <c r="B502" s="32" t="s">
        <v>842</v>
      </c>
      <c r="C502" s="33" t="s">
        <v>37</v>
      </c>
      <c r="D502" s="37" t="s">
        <v>38</v>
      </c>
      <c r="E502" s="34"/>
      <c r="F502" s="35">
        <v>5867827050</v>
      </c>
      <c r="G502" s="35"/>
      <c r="H502" s="35">
        <v>0</v>
      </c>
      <c r="I502" s="35"/>
      <c r="J502" s="35"/>
      <c r="K502" s="35">
        <v>9013115000</v>
      </c>
      <c r="L502" s="35">
        <v>9013115000</v>
      </c>
      <c r="M502" s="33" t="s">
        <v>720</v>
      </c>
      <c r="N502" s="34">
        <v>9013115000</v>
      </c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0"/>
      <c r="FD502" s="30"/>
      <c r="FE502" s="30"/>
      <c r="FF502" s="30"/>
      <c r="FG502" s="30"/>
      <c r="FH502" s="30"/>
      <c r="FI502" s="30"/>
      <c r="FJ502" s="30"/>
      <c r="FK502" s="30"/>
      <c r="FL502" s="30"/>
      <c r="FM502" s="30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  <c r="GA502" s="30"/>
      <c r="GB502" s="30"/>
      <c r="GC502" s="30"/>
      <c r="GD502" s="30"/>
      <c r="GE502" s="30"/>
      <c r="GF502" s="30"/>
      <c r="GG502" s="30"/>
      <c r="GH502" s="30"/>
      <c r="GI502" s="30"/>
      <c r="GJ502" s="30"/>
      <c r="GK502" s="30"/>
      <c r="GL502" s="30"/>
      <c r="GM502" s="30"/>
      <c r="GN502" s="30"/>
      <c r="GO502" s="30"/>
      <c r="GP502" s="30"/>
      <c r="GQ502" s="30"/>
      <c r="GR502" s="30"/>
      <c r="GS502" s="30"/>
      <c r="GT502" s="30"/>
      <c r="GU502" s="30"/>
      <c r="GV502" s="30"/>
      <c r="GW502" s="30"/>
      <c r="GX502" s="30"/>
      <c r="GY502" s="30"/>
      <c r="GZ502" s="30"/>
      <c r="HA502" s="30"/>
      <c r="HB502" s="30"/>
      <c r="HC502" s="30"/>
      <c r="HD502" s="30"/>
      <c r="HE502" s="30"/>
      <c r="HF502" s="30"/>
      <c r="HG502" s="30"/>
      <c r="HH502" s="30"/>
      <c r="HI502" s="30"/>
      <c r="HJ502" s="30"/>
      <c r="HK502" s="30"/>
      <c r="HL502" s="30"/>
      <c r="HM502" s="30"/>
      <c r="HN502" s="30"/>
      <c r="HO502" s="30"/>
      <c r="HP502" s="30"/>
      <c r="HQ502" s="30"/>
      <c r="HR502" s="30"/>
      <c r="HS502" s="30"/>
      <c r="HT502" s="30"/>
      <c r="HU502" s="30"/>
      <c r="HV502" s="30"/>
      <c r="HW502" s="30"/>
      <c r="HX502" s="30"/>
      <c r="HY502" s="30"/>
      <c r="HZ502" s="30"/>
      <c r="IA502" s="30"/>
      <c r="IB502" s="30"/>
      <c r="IC502" s="30"/>
      <c r="ID502" s="30"/>
      <c r="IE502" s="30"/>
      <c r="IF502" s="30"/>
      <c r="IG502" s="30"/>
    </row>
    <row r="503" spans="1:241" s="36" customFormat="1" x14ac:dyDescent="0.25">
      <c r="A503" s="32"/>
      <c r="B503" s="78" t="s">
        <v>843</v>
      </c>
      <c r="C503" s="33"/>
      <c r="D503" s="37" t="s">
        <v>38</v>
      </c>
      <c r="E503" s="34"/>
      <c r="F503" s="35"/>
      <c r="G503" s="35"/>
      <c r="H503" s="35"/>
      <c r="I503" s="35"/>
      <c r="J503" s="35"/>
      <c r="K503" s="35">
        <v>490523000</v>
      </c>
      <c r="L503" s="35">
        <v>490523000</v>
      </c>
      <c r="M503" s="33"/>
      <c r="N503" s="34">
        <v>490523000</v>
      </c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/>
      <c r="EW503" s="30"/>
      <c r="EX503" s="30"/>
      <c r="EY503" s="30"/>
      <c r="EZ503" s="30"/>
      <c r="FA503" s="30"/>
      <c r="FB503" s="30"/>
      <c r="FC503" s="30"/>
      <c r="FD503" s="30"/>
      <c r="FE503" s="30"/>
      <c r="FF503" s="30"/>
      <c r="FG503" s="30"/>
      <c r="FH503" s="30"/>
      <c r="FI503" s="30"/>
      <c r="FJ503" s="30"/>
      <c r="FK503" s="30"/>
      <c r="FL503" s="30"/>
      <c r="FM503" s="30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  <c r="GA503" s="30"/>
      <c r="GB503" s="30"/>
      <c r="GC503" s="30"/>
      <c r="GD503" s="30"/>
      <c r="GE503" s="30"/>
      <c r="GF503" s="30"/>
      <c r="GG503" s="30"/>
      <c r="GH503" s="30"/>
      <c r="GI503" s="30"/>
      <c r="GJ503" s="30"/>
      <c r="GK503" s="30"/>
      <c r="GL503" s="30"/>
      <c r="GM503" s="30"/>
      <c r="GN503" s="30"/>
      <c r="GO503" s="30"/>
      <c r="GP503" s="30"/>
      <c r="GQ503" s="30"/>
      <c r="GR503" s="30"/>
      <c r="GS503" s="30"/>
      <c r="GT503" s="30"/>
      <c r="GU503" s="30"/>
      <c r="GV503" s="30"/>
      <c r="GW503" s="30"/>
      <c r="GX503" s="30"/>
      <c r="GY503" s="30"/>
      <c r="GZ503" s="30"/>
      <c r="HA503" s="30"/>
      <c r="HB503" s="30"/>
      <c r="HC503" s="30"/>
      <c r="HD503" s="30"/>
      <c r="HE503" s="30"/>
      <c r="HF503" s="30"/>
      <c r="HG503" s="30"/>
      <c r="HH503" s="30"/>
      <c r="HI503" s="30"/>
      <c r="HJ503" s="30"/>
      <c r="HK503" s="30"/>
      <c r="HL503" s="30"/>
      <c r="HM503" s="30"/>
      <c r="HN503" s="30"/>
      <c r="HO503" s="30"/>
      <c r="HP503" s="30"/>
      <c r="HQ503" s="30"/>
      <c r="HR503" s="30"/>
      <c r="HS503" s="30"/>
      <c r="HT503" s="30"/>
      <c r="HU503" s="30"/>
      <c r="HV503" s="30"/>
      <c r="HW503" s="30"/>
      <c r="HX503" s="30"/>
      <c r="HY503" s="30"/>
      <c r="HZ503" s="30"/>
      <c r="IA503" s="30"/>
      <c r="IB503" s="30"/>
      <c r="IC503" s="30"/>
      <c r="ID503" s="30"/>
      <c r="IE503" s="30"/>
      <c r="IF503" s="30"/>
      <c r="IG503" s="30"/>
    </row>
    <row r="504" spans="1:241" s="36" customFormat="1" ht="38.25" x14ac:dyDescent="0.25">
      <c r="A504" s="32" t="s">
        <v>844</v>
      </c>
      <c r="B504" s="32" t="s">
        <v>845</v>
      </c>
      <c r="C504" s="33" t="s">
        <v>37</v>
      </c>
      <c r="D504" s="37" t="s">
        <v>38</v>
      </c>
      <c r="E504" s="82"/>
      <c r="F504" s="83"/>
      <c r="G504" s="35">
        <v>372462000</v>
      </c>
      <c r="H504" s="83">
        <v>369695000</v>
      </c>
      <c r="I504" s="83">
        <v>372462000</v>
      </c>
      <c r="J504" s="83">
        <v>372462000</v>
      </c>
      <c r="K504" s="35">
        <v>369695000</v>
      </c>
      <c r="L504" s="83">
        <v>369695000</v>
      </c>
      <c r="M504" s="33" t="s">
        <v>720</v>
      </c>
      <c r="N504" s="82">
        <v>369695000</v>
      </c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/>
      <c r="EV504" s="30"/>
      <c r="EW504" s="30"/>
      <c r="EX504" s="30"/>
      <c r="EY504" s="30"/>
      <c r="EZ504" s="30"/>
      <c r="FA504" s="30"/>
      <c r="FB504" s="30"/>
      <c r="FC504" s="30"/>
      <c r="FD504" s="30"/>
      <c r="FE504" s="30"/>
      <c r="FF504" s="30"/>
      <c r="FG504" s="30"/>
      <c r="FH504" s="30"/>
      <c r="FI504" s="30"/>
      <c r="FJ504" s="30"/>
      <c r="FK504" s="30"/>
      <c r="FL504" s="30"/>
      <c r="FM504" s="30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  <c r="GA504" s="30"/>
      <c r="GB504" s="30"/>
      <c r="GC504" s="30"/>
      <c r="GD504" s="30"/>
      <c r="GE504" s="30"/>
      <c r="GF504" s="30"/>
      <c r="GG504" s="30"/>
      <c r="GH504" s="30"/>
      <c r="GI504" s="30"/>
      <c r="GJ504" s="30"/>
      <c r="GK504" s="30"/>
      <c r="GL504" s="30"/>
      <c r="GM504" s="30"/>
      <c r="GN504" s="30"/>
      <c r="GO504" s="30"/>
      <c r="GP504" s="30"/>
      <c r="GQ504" s="30"/>
      <c r="GR504" s="30"/>
      <c r="GS504" s="30"/>
      <c r="GT504" s="30"/>
      <c r="GU504" s="30"/>
      <c r="GV504" s="30"/>
      <c r="GW504" s="30"/>
      <c r="GX504" s="30"/>
      <c r="GY504" s="30"/>
      <c r="GZ504" s="30"/>
      <c r="HA504" s="30"/>
      <c r="HB504" s="30"/>
      <c r="HC504" s="30"/>
      <c r="HD504" s="30"/>
      <c r="HE504" s="30"/>
      <c r="HF504" s="30"/>
      <c r="HG504" s="30"/>
      <c r="HH504" s="30"/>
      <c r="HI504" s="30"/>
      <c r="HJ504" s="30"/>
      <c r="HK504" s="30"/>
      <c r="HL504" s="30"/>
      <c r="HM504" s="30"/>
      <c r="HN504" s="30"/>
      <c r="HO504" s="30"/>
      <c r="HP504" s="30"/>
      <c r="HQ504" s="30"/>
      <c r="HR504" s="30"/>
      <c r="HS504" s="30"/>
      <c r="HT504" s="30"/>
      <c r="HU504" s="30"/>
      <c r="HV504" s="30"/>
      <c r="HW504" s="30"/>
      <c r="HX504" s="30"/>
      <c r="HY504" s="30"/>
      <c r="HZ504" s="30"/>
      <c r="IA504" s="30"/>
      <c r="IB504" s="30"/>
      <c r="IC504" s="30"/>
      <c r="ID504" s="30"/>
      <c r="IE504" s="30"/>
      <c r="IF504" s="30"/>
      <c r="IG504" s="30"/>
    </row>
    <row r="505" spans="1:241" s="36" customFormat="1" ht="38.25" x14ac:dyDescent="0.25">
      <c r="A505" s="32" t="s">
        <v>846</v>
      </c>
      <c r="B505" s="32" t="s">
        <v>847</v>
      </c>
      <c r="C505" s="33" t="s">
        <v>37</v>
      </c>
      <c r="D505" s="37" t="s">
        <v>38</v>
      </c>
      <c r="E505" s="34"/>
      <c r="F505" s="35"/>
      <c r="G505" s="35">
        <v>304000000</v>
      </c>
      <c r="H505" s="35">
        <v>173600000</v>
      </c>
      <c r="I505" s="35">
        <v>304000000</v>
      </c>
      <c r="J505" s="35">
        <v>304000000</v>
      </c>
      <c r="K505" s="35">
        <v>173600000</v>
      </c>
      <c r="L505" s="35">
        <v>173600000</v>
      </c>
      <c r="M505" s="33" t="s">
        <v>720</v>
      </c>
      <c r="N505" s="34">
        <v>173600000</v>
      </c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/>
      <c r="EV505" s="30"/>
      <c r="EW505" s="30"/>
      <c r="EX505" s="30"/>
      <c r="EY505" s="30"/>
      <c r="EZ505" s="30"/>
      <c r="FA505" s="30"/>
      <c r="FB505" s="30"/>
      <c r="FC505" s="30"/>
      <c r="FD505" s="30"/>
      <c r="FE505" s="30"/>
      <c r="FF505" s="30"/>
      <c r="FG505" s="30"/>
      <c r="FH505" s="30"/>
      <c r="FI505" s="30"/>
      <c r="FJ505" s="30"/>
      <c r="FK505" s="30"/>
      <c r="FL505" s="30"/>
      <c r="FM505" s="30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  <c r="GA505" s="30"/>
      <c r="GB505" s="30"/>
      <c r="GC505" s="30"/>
      <c r="GD505" s="30"/>
      <c r="GE505" s="30"/>
      <c r="GF505" s="30"/>
      <c r="GG505" s="30"/>
      <c r="GH505" s="30"/>
      <c r="GI505" s="30"/>
      <c r="GJ505" s="30"/>
      <c r="GK505" s="30"/>
      <c r="GL505" s="30"/>
      <c r="GM505" s="30"/>
      <c r="GN505" s="30"/>
      <c r="GO505" s="30"/>
      <c r="GP505" s="30"/>
      <c r="GQ505" s="30"/>
      <c r="GR505" s="30"/>
      <c r="GS505" s="30"/>
      <c r="GT505" s="30"/>
      <c r="GU505" s="30"/>
      <c r="GV505" s="30"/>
      <c r="GW505" s="30"/>
      <c r="GX505" s="30"/>
      <c r="GY505" s="30"/>
      <c r="GZ505" s="30"/>
      <c r="HA505" s="30"/>
      <c r="HB505" s="30"/>
      <c r="HC505" s="30"/>
      <c r="HD505" s="30"/>
      <c r="HE505" s="30"/>
      <c r="HF505" s="30"/>
      <c r="HG505" s="30"/>
      <c r="HH505" s="30"/>
      <c r="HI505" s="30"/>
      <c r="HJ505" s="30"/>
      <c r="HK505" s="30"/>
      <c r="HL505" s="30"/>
      <c r="HM505" s="30"/>
      <c r="HN505" s="30"/>
      <c r="HO505" s="30"/>
      <c r="HP505" s="30"/>
      <c r="HQ505" s="30"/>
      <c r="HR505" s="30"/>
      <c r="HS505" s="30"/>
      <c r="HT505" s="30"/>
      <c r="HU505" s="30"/>
      <c r="HV505" s="30"/>
      <c r="HW505" s="30"/>
      <c r="HX505" s="30"/>
      <c r="HY505" s="30"/>
      <c r="HZ505" s="30"/>
      <c r="IA505" s="30"/>
      <c r="IB505" s="30"/>
      <c r="IC505" s="30"/>
      <c r="ID505" s="30"/>
      <c r="IE505" s="30"/>
      <c r="IF505" s="30"/>
      <c r="IG505" s="30"/>
    </row>
    <row r="506" spans="1:241" s="36" customFormat="1" ht="25.5" x14ac:dyDescent="0.25">
      <c r="A506" s="32" t="s">
        <v>848</v>
      </c>
      <c r="B506" s="55" t="s">
        <v>849</v>
      </c>
      <c r="C506" s="33" t="s">
        <v>37</v>
      </c>
      <c r="D506" s="37" t="s">
        <v>38</v>
      </c>
      <c r="E506" s="34">
        <v>375000000</v>
      </c>
      <c r="F506" s="35">
        <v>416848900</v>
      </c>
      <c r="G506" s="35"/>
      <c r="H506" s="35"/>
      <c r="I506" s="35"/>
      <c r="J506" s="35"/>
      <c r="K506" s="35"/>
      <c r="L506" s="35"/>
      <c r="M506" s="33"/>
      <c r="N506" s="34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/>
      <c r="EW506" s="30"/>
      <c r="EX506" s="30"/>
      <c r="EY506" s="30"/>
      <c r="EZ506" s="30"/>
      <c r="FA506" s="30"/>
      <c r="FB506" s="30"/>
      <c r="FC506" s="30"/>
      <c r="FD506" s="30"/>
      <c r="FE506" s="30"/>
      <c r="FF506" s="30"/>
      <c r="FG506" s="30"/>
      <c r="FH506" s="30"/>
      <c r="FI506" s="30"/>
      <c r="FJ506" s="30"/>
      <c r="FK506" s="30"/>
      <c r="FL506" s="30"/>
      <c r="FM506" s="30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  <c r="GA506" s="30"/>
      <c r="GB506" s="30"/>
      <c r="GC506" s="30"/>
      <c r="GD506" s="30"/>
      <c r="GE506" s="30"/>
      <c r="GF506" s="30"/>
      <c r="GG506" s="30"/>
      <c r="GH506" s="30"/>
      <c r="GI506" s="30"/>
      <c r="GJ506" s="30"/>
      <c r="GK506" s="30"/>
      <c r="GL506" s="30"/>
      <c r="GM506" s="30"/>
      <c r="GN506" s="30"/>
      <c r="GO506" s="30"/>
      <c r="GP506" s="30"/>
      <c r="GQ506" s="30"/>
      <c r="GR506" s="30"/>
      <c r="GS506" s="30"/>
      <c r="GT506" s="30"/>
      <c r="GU506" s="30"/>
      <c r="GV506" s="30"/>
      <c r="GW506" s="30"/>
      <c r="GX506" s="30"/>
      <c r="GY506" s="30"/>
      <c r="GZ506" s="30"/>
      <c r="HA506" s="30"/>
      <c r="HB506" s="30"/>
      <c r="HC506" s="30"/>
      <c r="HD506" s="30"/>
      <c r="HE506" s="30"/>
      <c r="HF506" s="30"/>
      <c r="HG506" s="30"/>
      <c r="HH506" s="30"/>
      <c r="HI506" s="30"/>
      <c r="HJ506" s="30"/>
      <c r="HK506" s="30"/>
      <c r="HL506" s="30"/>
      <c r="HM506" s="30"/>
      <c r="HN506" s="30"/>
      <c r="HO506" s="30"/>
      <c r="HP506" s="30"/>
      <c r="HQ506" s="30"/>
      <c r="HR506" s="30"/>
      <c r="HS506" s="30"/>
      <c r="HT506" s="30"/>
      <c r="HU506" s="30"/>
      <c r="HV506" s="30"/>
      <c r="HW506" s="30"/>
      <c r="HX506" s="30"/>
      <c r="HY506" s="30"/>
      <c r="HZ506" s="30"/>
      <c r="IA506" s="30"/>
      <c r="IB506" s="30"/>
      <c r="IC506" s="30"/>
      <c r="ID506" s="30"/>
      <c r="IE506" s="30"/>
      <c r="IF506" s="30"/>
      <c r="IG506" s="30"/>
    </row>
    <row r="507" spans="1:241" s="36" customFormat="1" x14ac:dyDescent="0.25">
      <c r="A507" s="32"/>
      <c r="B507" s="55" t="s">
        <v>810</v>
      </c>
      <c r="C507" s="33"/>
      <c r="D507" s="37" t="s">
        <v>38</v>
      </c>
      <c r="E507" s="34"/>
      <c r="F507" s="35"/>
      <c r="G507" s="35"/>
      <c r="H507" s="35"/>
      <c r="I507" s="35"/>
      <c r="J507" s="35"/>
      <c r="K507" s="35">
        <v>86059000000</v>
      </c>
      <c r="L507" s="35">
        <v>86059000000</v>
      </c>
      <c r="M507" s="33"/>
      <c r="N507" s="34">
        <v>86059000000</v>
      </c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/>
      <c r="EV507" s="30"/>
      <c r="EW507" s="30"/>
      <c r="EX507" s="30"/>
      <c r="EY507" s="30"/>
      <c r="EZ507" s="30"/>
      <c r="FA507" s="30"/>
      <c r="FB507" s="30"/>
      <c r="FC507" s="30"/>
      <c r="FD507" s="30"/>
      <c r="FE507" s="30"/>
      <c r="FF507" s="30"/>
      <c r="FG507" s="30"/>
      <c r="FH507" s="30"/>
      <c r="FI507" s="30"/>
      <c r="FJ507" s="30"/>
      <c r="FK507" s="30"/>
      <c r="FL507" s="30"/>
      <c r="FM507" s="30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  <c r="GA507" s="30"/>
      <c r="GB507" s="30"/>
      <c r="GC507" s="30"/>
      <c r="GD507" s="30"/>
      <c r="GE507" s="30"/>
      <c r="GF507" s="30"/>
      <c r="GG507" s="30"/>
      <c r="GH507" s="30"/>
      <c r="GI507" s="30"/>
      <c r="GJ507" s="30"/>
      <c r="GK507" s="30"/>
      <c r="GL507" s="30"/>
      <c r="GM507" s="30"/>
      <c r="GN507" s="30"/>
      <c r="GO507" s="30"/>
      <c r="GP507" s="30"/>
      <c r="GQ507" s="30"/>
      <c r="GR507" s="30"/>
      <c r="GS507" s="30"/>
      <c r="GT507" s="30"/>
      <c r="GU507" s="30"/>
      <c r="GV507" s="30"/>
      <c r="GW507" s="30"/>
      <c r="GX507" s="30"/>
      <c r="GY507" s="30"/>
      <c r="GZ507" s="30"/>
      <c r="HA507" s="30"/>
      <c r="HB507" s="30"/>
      <c r="HC507" s="30"/>
      <c r="HD507" s="30"/>
      <c r="HE507" s="30"/>
      <c r="HF507" s="30"/>
      <c r="HG507" s="30"/>
      <c r="HH507" s="30"/>
      <c r="HI507" s="30"/>
      <c r="HJ507" s="30"/>
      <c r="HK507" s="30"/>
      <c r="HL507" s="30"/>
      <c r="HM507" s="30"/>
      <c r="HN507" s="30"/>
      <c r="HO507" s="30"/>
      <c r="HP507" s="30"/>
      <c r="HQ507" s="30"/>
      <c r="HR507" s="30"/>
      <c r="HS507" s="30"/>
      <c r="HT507" s="30"/>
      <c r="HU507" s="30"/>
      <c r="HV507" s="30"/>
      <c r="HW507" s="30"/>
      <c r="HX507" s="30"/>
      <c r="HY507" s="30"/>
      <c r="HZ507" s="30"/>
      <c r="IA507" s="30"/>
      <c r="IB507" s="30"/>
      <c r="IC507" s="30"/>
      <c r="ID507" s="30"/>
      <c r="IE507" s="30"/>
      <c r="IF507" s="30"/>
      <c r="IG507" s="30"/>
    </row>
    <row r="508" spans="1:241" s="36" customFormat="1" ht="25.5" x14ac:dyDescent="0.25">
      <c r="A508" s="32"/>
      <c r="B508" s="55" t="s">
        <v>850</v>
      </c>
      <c r="C508" s="33"/>
      <c r="D508" s="37" t="s">
        <v>38</v>
      </c>
      <c r="E508" s="34"/>
      <c r="F508" s="35"/>
      <c r="G508" s="35"/>
      <c r="H508" s="35"/>
      <c r="I508" s="35"/>
      <c r="J508" s="35"/>
      <c r="K508" s="35">
        <v>1436593000</v>
      </c>
      <c r="L508" s="35">
        <v>1436593000</v>
      </c>
      <c r="M508" s="33"/>
      <c r="N508" s="34">
        <v>1436593000</v>
      </c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/>
      <c r="EV508" s="30"/>
      <c r="EW508" s="30"/>
      <c r="EX508" s="30"/>
      <c r="EY508" s="30"/>
      <c r="EZ508" s="30"/>
      <c r="FA508" s="30"/>
      <c r="FB508" s="30"/>
      <c r="FC508" s="30"/>
      <c r="FD508" s="30"/>
      <c r="FE508" s="30"/>
      <c r="FF508" s="30"/>
      <c r="FG508" s="30"/>
      <c r="FH508" s="30"/>
      <c r="FI508" s="30"/>
      <c r="FJ508" s="30"/>
      <c r="FK508" s="30"/>
      <c r="FL508" s="30"/>
      <c r="FM508" s="30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  <c r="GA508" s="30"/>
      <c r="GB508" s="30"/>
      <c r="GC508" s="30"/>
      <c r="GD508" s="30"/>
      <c r="GE508" s="30"/>
      <c r="GF508" s="30"/>
      <c r="GG508" s="30"/>
      <c r="GH508" s="30"/>
      <c r="GI508" s="30"/>
      <c r="GJ508" s="30"/>
      <c r="GK508" s="30"/>
      <c r="GL508" s="30"/>
      <c r="GM508" s="30"/>
      <c r="GN508" s="30"/>
      <c r="GO508" s="30"/>
      <c r="GP508" s="30"/>
      <c r="GQ508" s="30"/>
      <c r="GR508" s="30"/>
      <c r="GS508" s="30"/>
      <c r="GT508" s="30"/>
      <c r="GU508" s="30"/>
      <c r="GV508" s="30"/>
      <c r="GW508" s="30"/>
      <c r="GX508" s="30"/>
      <c r="GY508" s="30"/>
      <c r="GZ508" s="30"/>
      <c r="HA508" s="30"/>
      <c r="HB508" s="30"/>
      <c r="HC508" s="30"/>
      <c r="HD508" s="30"/>
      <c r="HE508" s="30"/>
      <c r="HF508" s="30"/>
      <c r="HG508" s="30"/>
      <c r="HH508" s="30"/>
      <c r="HI508" s="30"/>
      <c r="HJ508" s="30"/>
      <c r="HK508" s="30"/>
      <c r="HL508" s="30"/>
      <c r="HM508" s="30"/>
      <c r="HN508" s="30"/>
      <c r="HO508" s="30"/>
      <c r="HP508" s="30"/>
      <c r="HQ508" s="30"/>
      <c r="HR508" s="30"/>
      <c r="HS508" s="30"/>
      <c r="HT508" s="30"/>
      <c r="HU508" s="30"/>
      <c r="HV508" s="30"/>
      <c r="HW508" s="30"/>
      <c r="HX508" s="30"/>
      <c r="HY508" s="30"/>
      <c r="HZ508" s="30"/>
      <c r="IA508" s="30"/>
      <c r="IB508" s="30"/>
      <c r="IC508" s="30"/>
      <c r="ID508" s="30"/>
      <c r="IE508" s="30"/>
      <c r="IF508" s="30"/>
      <c r="IG508" s="30"/>
    </row>
    <row r="509" spans="1:241" s="36" customFormat="1" x14ac:dyDescent="0.25">
      <c r="A509" s="23" t="s">
        <v>851</v>
      </c>
      <c r="B509" s="23" t="s">
        <v>852</v>
      </c>
      <c r="C509" s="23"/>
      <c r="D509" s="23"/>
      <c r="E509" s="25">
        <f t="shared" ref="E509:N510" si="118">E510</f>
        <v>35465110000</v>
      </c>
      <c r="F509" s="26">
        <f t="shared" si="118"/>
        <v>62978422000</v>
      </c>
      <c r="G509" s="26">
        <f t="shared" si="118"/>
        <v>20734044000</v>
      </c>
      <c r="H509" s="26">
        <f t="shared" si="118"/>
        <v>41600943000</v>
      </c>
      <c r="I509" s="26">
        <f t="shared" si="118"/>
        <v>21996747280</v>
      </c>
      <c r="J509" s="26">
        <f t="shared" si="118"/>
        <v>21996747280</v>
      </c>
      <c r="K509" s="26">
        <f t="shared" si="118"/>
        <v>41600943000</v>
      </c>
      <c r="L509" s="26">
        <f t="shared" si="118"/>
        <v>41600943000</v>
      </c>
      <c r="M509" s="24"/>
      <c r="N509" s="25">
        <f t="shared" si="118"/>
        <v>41600943000</v>
      </c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/>
      <c r="EV509" s="30"/>
      <c r="EW509" s="30"/>
      <c r="EX509" s="30"/>
      <c r="EY509" s="30"/>
      <c r="EZ509" s="30"/>
      <c r="FA509" s="30"/>
      <c r="FB509" s="30"/>
      <c r="FC509" s="30"/>
      <c r="FD509" s="30"/>
      <c r="FE509" s="30"/>
      <c r="FF509" s="30"/>
      <c r="FG509" s="30"/>
      <c r="FH509" s="30"/>
      <c r="FI509" s="30"/>
      <c r="FJ509" s="30"/>
      <c r="FK509" s="30"/>
      <c r="FL509" s="30"/>
      <c r="FM509" s="30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  <c r="GA509" s="30"/>
      <c r="GB509" s="30"/>
      <c r="GC509" s="30"/>
      <c r="GD509" s="30"/>
      <c r="GE509" s="30"/>
      <c r="GF509" s="30"/>
      <c r="GG509" s="30"/>
      <c r="GH509" s="30"/>
      <c r="GI509" s="30"/>
      <c r="GJ509" s="30"/>
      <c r="GK509" s="30"/>
      <c r="GL509" s="30"/>
      <c r="GM509" s="30"/>
      <c r="GN509" s="30"/>
      <c r="GO509" s="30"/>
      <c r="GP509" s="30"/>
      <c r="GQ509" s="30"/>
      <c r="GR509" s="30"/>
      <c r="GS509" s="30"/>
      <c r="GT509" s="30"/>
      <c r="GU509" s="30"/>
      <c r="GV509" s="30"/>
      <c r="GW509" s="30"/>
      <c r="GX509" s="30"/>
      <c r="GY509" s="30"/>
      <c r="GZ509" s="30"/>
      <c r="HA509" s="30"/>
      <c r="HB509" s="30"/>
      <c r="HC509" s="30"/>
      <c r="HD509" s="30"/>
      <c r="HE509" s="30"/>
      <c r="HF509" s="30"/>
      <c r="HG509" s="30"/>
      <c r="HH509" s="30"/>
      <c r="HI509" s="30"/>
      <c r="HJ509" s="30"/>
      <c r="HK509" s="30"/>
      <c r="HL509" s="30"/>
      <c r="HM509" s="30"/>
      <c r="HN509" s="30"/>
      <c r="HO509" s="30"/>
      <c r="HP509" s="30"/>
      <c r="HQ509" s="30"/>
      <c r="HR509" s="30"/>
      <c r="HS509" s="30"/>
      <c r="HT509" s="30"/>
      <c r="HU509" s="30"/>
      <c r="HV509" s="30"/>
      <c r="HW509" s="30"/>
      <c r="HX509" s="30"/>
      <c r="HY509" s="30"/>
      <c r="HZ509" s="30"/>
      <c r="IA509" s="30"/>
      <c r="IB509" s="30"/>
      <c r="IC509" s="30"/>
      <c r="ID509" s="30"/>
      <c r="IE509" s="30"/>
      <c r="IF509" s="30"/>
      <c r="IG509" s="30"/>
    </row>
    <row r="510" spans="1:241" s="36" customFormat="1" x14ac:dyDescent="0.25">
      <c r="A510" s="32" t="s">
        <v>853</v>
      </c>
      <c r="B510" s="32" t="s">
        <v>854</v>
      </c>
      <c r="C510" s="32"/>
      <c r="D510" s="32"/>
      <c r="E510" s="34">
        <f t="shared" si="118"/>
        <v>35465110000</v>
      </c>
      <c r="F510" s="35">
        <f t="shared" si="118"/>
        <v>62978422000</v>
      </c>
      <c r="G510" s="35">
        <f t="shared" si="118"/>
        <v>20734044000</v>
      </c>
      <c r="H510" s="35">
        <f t="shared" si="118"/>
        <v>41600943000</v>
      </c>
      <c r="I510" s="35">
        <f t="shared" si="118"/>
        <v>21996747280</v>
      </c>
      <c r="J510" s="35">
        <f t="shared" si="118"/>
        <v>21996747280</v>
      </c>
      <c r="K510" s="35">
        <f t="shared" si="118"/>
        <v>41600943000</v>
      </c>
      <c r="L510" s="35">
        <f t="shared" si="118"/>
        <v>41600943000</v>
      </c>
      <c r="M510" s="33"/>
      <c r="N510" s="34">
        <f t="shared" si="118"/>
        <v>41600943000</v>
      </c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30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J510" s="30"/>
      <c r="DK510" s="30"/>
      <c r="DL510" s="30"/>
      <c r="DM510" s="30"/>
      <c r="DN510" s="30"/>
      <c r="DO510" s="30"/>
      <c r="DP510" s="30"/>
      <c r="DQ510" s="30"/>
      <c r="DR510" s="30"/>
      <c r="DS510" s="30"/>
      <c r="DT510" s="30"/>
      <c r="DU510" s="30"/>
      <c r="DV510" s="30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  <c r="EL510" s="30"/>
      <c r="EM510" s="30"/>
      <c r="EN510" s="30"/>
      <c r="EO510" s="30"/>
      <c r="EP510" s="30"/>
      <c r="EQ510" s="30"/>
      <c r="ER510" s="30"/>
      <c r="ES510" s="30"/>
      <c r="ET510" s="30"/>
      <c r="EU510" s="30"/>
      <c r="EV510" s="30"/>
      <c r="EW510" s="30"/>
      <c r="EX510" s="30"/>
      <c r="EY510" s="30"/>
      <c r="EZ510" s="30"/>
      <c r="FA510" s="30"/>
      <c r="FB510" s="30"/>
      <c r="FC510" s="30"/>
      <c r="FD510" s="30"/>
      <c r="FE510" s="30"/>
      <c r="FF510" s="30"/>
      <c r="FG510" s="30"/>
      <c r="FH510" s="30"/>
      <c r="FI510" s="30"/>
      <c r="FJ510" s="30"/>
      <c r="FK510" s="30"/>
      <c r="FL510" s="30"/>
      <c r="FM510" s="30"/>
      <c r="FN510" s="30"/>
      <c r="FO510" s="30"/>
      <c r="FP510" s="30"/>
      <c r="FQ510" s="30"/>
      <c r="FR510" s="30"/>
      <c r="FS510" s="30"/>
      <c r="FT510" s="30"/>
      <c r="FU510" s="30"/>
      <c r="FV510" s="30"/>
      <c r="FW510" s="30"/>
      <c r="FX510" s="30"/>
      <c r="FY510" s="30"/>
      <c r="FZ510" s="30"/>
      <c r="GA510" s="30"/>
      <c r="GB510" s="30"/>
      <c r="GC510" s="30"/>
      <c r="GD510" s="30"/>
      <c r="GE510" s="30"/>
      <c r="GF510" s="30"/>
      <c r="GG510" s="30"/>
      <c r="GH510" s="30"/>
      <c r="GI510" s="30"/>
      <c r="GJ510" s="30"/>
      <c r="GK510" s="30"/>
      <c r="GL510" s="30"/>
      <c r="GM510" s="30"/>
      <c r="GN510" s="30"/>
      <c r="GO510" s="30"/>
      <c r="GP510" s="30"/>
      <c r="GQ510" s="30"/>
      <c r="GR510" s="30"/>
      <c r="GS510" s="30"/>
      <c r="GT510" s="30"/>
      <c r="GU510" s="30"/>
      <c r="GV510" s="30"/>
      <c r="GW510" s="30"/>
      <c r="GX510" s="30"/>
      <c r="GY510" s="30"/>
      <c r="GZ510" s="30"/>
      <c r="HA510" s="30"/>
      <c r="HB510" s="30"/>
      <c r="HC510" s="30"/>
      <c r="HD510" s="30"/>
      <c r="HE510" s="30"/>
      <c r="HF510" s="30"/>
      <c r="HG510" s="30"/>
      <c r="HH510" s="30"/>
      <c r="HI510" s="30"/>
      <c r="HJ510" s="30"/>
      <c r="HK510" s="30"/>
      <c r="HL510" s="30"/>
      <c r="HM510" s="30"/>
      <c r="HN510" s="30"/>
      <c r="HO510" s="30"/>
      <c r="HP510" s="30"/>
      <c r="HQ510" s="30"/>
      <c r="HR510" s="30"/>
      <c r="HS510" s="30"/>
      <c r="HT510" s="30"/>
      <c r="HU510" s="30"/>
      <c r="HV510" s="30"/>
      <c r="HW510" s="30"/>
      <c r="HX510" s="30"/>
      <c r="HY510" s="30"/>
      <c r="HZ510" s="30"/>
      <c r="IA510" s="30"/>
      <c r="IB510" s="30"/>
      <c r="IC510" s="30"/>
      <c r="ID510" s="30"/>
      <c r="IE510" s="30"/>
      <c r="IF510" s="30"/>
      <c r="IG510" s="30"/>
    </row>
    <row r="511" spans="1:241" s="36" customFormat="1" ht="38.25" x14ac:dyDescent="0.25">
      <c r="A511" s="32" t="s">
        <v>855</v>
      </c>
      <c r="B511" s="32" t="s">
        <v>854</v>
      </c>
      <c r="C511" s="33" t="s">
        <v>37</v>
      </c>
      <c r="D511" s="37" t="s">
        <v>38</v>
      </c>
      <c r="E511" s="34">
        <v>35465110000</v>
      </c>
      <c r="F511" s="35">
        <v>62978422000</v>
      </c>
      <c r="G511" s="35">
        <v>20734044000</v>
      </c>
      <c r="H511" s="35">
        <v>41600943000</v>
      </c>
      <c r="I511" s="35">
        <v>21996747280</v>
      </c>
      <c r="J511" s="35">
        <v>21996747280</v>
      </c>
      <c r="K511" s="35">
        <v>41600943000</v>
      </c>
      <c r="L511" s="35">
        <v>41600943000</v>
      </c>
      <c r="M511" s="33" t="s">
        <v>720</v>
      </c>
      <c r="N511" s="34">
        <v>41600943000</v>
      </c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30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J511" s="30"/>
      <c r="DK511" s="30"/>
      <c r="DL511" s="30"/>
      <c r="DM511" s="30"/>
      <c r="DN511" s="30"/>
      <c r="DO511" s="30"/>
      <c r="DP511" s="30"/>
      <c r="DQ511" s="30"/>
      <c r="DR511" s="30"/>
      <c r="DS511" s="30"/>
      <c r="DT511" s="30"/>
      <c r="DU511" s="30"/>
      <c r="DV511" s="30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  <c r="EL511" s="30"/>
      <c r="EM511" s="30"/>
      <c r="EN511" s="30"/>
      <c r="EO511" s="30"/>
      <c r="EP511" s="30"/>
      <c r="EQ511" s="30"/>
      <c r="ER511" s="30"/>
      <c r="ES511" s="30"/>
      <c r="ET511" s="30"/>
      <c r="EU511" s="30"/>
      <c r="EV511" s="30"/>
      <c r="EW511" s="30"/>
      <c r="EX511" s="30"/>
      <c r="EY511" s="30"/>
      <c r="EZ511" s="30"/>
      <c r="FA511" s="30"/>
      <c r="FB511" s="30"/>
      <c r="FC511" s="30"/>
      <c r="FD511" s="30"/>
      <c r="FE511" s="30"/>
      <c r="FF511" s="30"/>
      <c r="FG511" s="30"/>
      <c r="FH511" s="30"/>
      <c r="FI511" s="30"/>
      <c r="FJ511" s="30"/>
      <c r="FK511" s="30"/>
      <c r="FL511" s="30"/>
      <c r="FM511" s="30"/>
      <c r="FN511" s="30"/>
      <c r="FO511" s="30"/>
      <c r="FP511" s="30"/>
      <c r="FQ511" s="30"/>
      <c r="FR511" s="30"/>
      <c r="FS511" s="30"/>
      <c r="FT511" s="30"/>
      <c r="FU511" s="30"/>
      <c r="FV511" s="30"/>
      <c r="FW511" s="30"/>
      <c r="FX511" s="30"/>
      <c r="FY511" s="30"/>
      <c r="FZ511" s="30"/>
      <c r="GA511" s="30"/>
      <c r="GB511" s="30"/>
      <c r="GC511" s="30"/>
      <c r="GD511" s="30"/>
      <c r="GE511" s="30"/>
      <c r="GF511" s="30"/>
      <c r="GG511" s="30"/>
      <c r="GH511" s="30"/>
      <c r="GI511" s="30"/>
      <c r="GJ511" s="30"/>
      <c r="GK511" s="30"/>
      <c r="GL511" s="30"/>
      <c r="GM511" s="30"/>
      <c r="GN511" s="30"/>
      <c r="GO511" s="30"/>
      <c r="GP511" s="30"/>
      <c r="GQ511" s="30"/>
      <c r="GR511" s="30"/>
      <c r="GS511" s="30"/>
      <c r="GT511" s="30"/>
      <c r="GU511" s="30"/>
      <c r="GV511" s="30"/>
      <c r="GW511" s="30"/>
      <c r="GX511" s="30"/>
      <c r="GY511" s="30"/>
      <c r="GZ511" s="30"/>
      <c r="HA511" s="30"/>
      <c r="HB511" s="30"/>
      <c r="HC511" s="30"/>
      <c r="HD511" s="30"/>
      <c r="HE511" s="30"/>
      <c r="HF511" s="30"/>
      <c r="HG511" s="30"/>
      <c r="HH511" s="30"/>
      <c r="HI511" s="30"/>
      <c r="HJ511" s="30"/>
      <c r="HK511" s="30"/>
      <c r="HL511" s="30"/>
      <c r="HM511" s="30"/>
      <c r="HN511" s="30"/>
      <c r="HO511" s="30"/>
      <c r="HP511" s="30"/>
      <c r="HQ511" s="30"/>
      <c r="HR511" s="30"/>
      <c r="HS511" s="30"/>
      <c r="HT511" s="30"/>
      <c r="HU511" s="30"/>
      <c r="HV511" s="30"/>
      <c r="HW511" s="30"/>
      <c r="HX511" s="30"/>
      <c r="HY511" s="30"/>
      <c r="HZ511" s="30"/>
      <c r="IA511" s="30"/>
      <c r="IB511" s="30"/>
      <c r="IC511" s="30"/>
      <c r="ID511" s="30"/>
      <c r="IE511" s="30"/>
      <c r="IF511" s="30"/>
      <c r="IG511" s="30"/>
    </row>
    <row r="512" spans="1:241" s="36" customFormat="1" x14ac:dyDescent="0.25">
      <c r="A512" s="23" t="s">
        <v>856</v>
      </c>
      <c r="B512" s="23" t="s">
        <v>857</v>
      </c>
      <c r="C512" s="23"/>
      <c r="D512" s="23"/>
      <c r="E512" s="25">
        <f t="shared" ref="E512:N513" si="119">E513</f>
        <v>366917898000</v>
      </c>
      <c r="F512" s="26">
        <f t="shared" si="119"/>
        <v>363993225000</v>
      </c>
      <c r="G512" s="26">
        <f t="shared" si="119"/>
        <v>363993225000</v>
      </c>
      <c r="H512" s="26">
        <f t="shared" si="119"/>
        <v>346454872000</v>
      </c>
      <c r="I512" s="26">
        <f t="shared" si="119"/>
        <v>363993225000</v>
      </c>
      <c r="J512" s="26">
        <f t="shared" si="119"/>
        <v>363993225000</v>
      </c>
      <c r="K512" s="26">
        <f t="shared" si="119"/>
        <v>346454872000</v>
      </c>
      <c r="L512" s="26">
        <f t="shared" si="119"/>
        <v>346454872000</v>
      </c>
      <c r="M512" s="24"/>
      <c r="N512" s="25">
        <f t="shared" si="119"/>
        <v>346454872000</v>
      </c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30"/>
      <c r="CK512" s="30"/>
      <c r="CL512" s="30"/>
      <c r="CM512" s="30"/>
      <c r="CN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  <c r="DF512" s="30"/>
      <c r="DG512" s="30"/>
      <c r="DH512" s="30"/>
      <c r="DI512" s="30"/>
      <c r="DJ512" s="30"/>
      <c r="DK512" s="30"/>
      <c r="DL512" s="30"/>
      <c r="DM512" s="30"/>
      <c r="DN512" s="30"/>
      <c r="DO512" s="30"/>
      <c r="DP512" s="30"/>
      <c r="DQ512" s="30"/>
      <c r="DR512" s="30"/>
      <c r="DS512" s="30"/>
      <c r="DT512" s="30"/>
      <c r="DU512" s="30"/>
      <c r="DV512" s="30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  <c r="EL512" s="30"/>
      <c r="EM512" s="30"/>
      <c r="EN512" s="30"/>
      <c r="EO512" s="30"/>
      <c r="EP512" s="30"/>
      <c r="EQ512" s="30"/>
      <c r="ER512" s="30"/>
      <c r="ES512" s="30"/>
      <c r="ET512" s="30"/>
      <c r="EU512" s="30"/>
      <c r="EV512" s="30"/>
      <c r="EW512" s="30"/>
      <c r="EX512" s="30"/>
      <c r="EY512" s="30"/>
      <c r="EZ512" s="30"/>
      <c r="FA512" s="30"/>
      <c r="FB512" s="30"/>
      <c r="FC512" s="30"/>
      <c r="FD512" s="30"/>
      <c r="FE512" s="30"/>
      <c r="FF512" s="30"/>
      <c r="FG512" s="30"/>
      <c r="FH512" s="30"/>
      <c r="FI512" s="30"/>
      <c r="FJ512" s="30"/>
      <c r="FK512" s="30"/>
      <c r="FL512" s="30"/>
      <c r="FM512" s="30"/>
      <c r="FN512" s="30"/>
      <c r="FO512" s="30"/>
      <c r="FP512" s="30"/>
      <c r="FQ512" s="30"/>
      <c r="FR512" s="30"/>
      <c r="FS512" s="30"/>
      <c r="FT512" s="30"/>
      <c r="FU512" s="30"/>
      <c r="FV512" s="30"/>
      <c r="FW512" s="30"/>
      <c r="FX512" s="30"/>
      <c r="FY512" s="30"/>
      <c r="FZ512" s="30"/>
      <c r="GA512" s="30"/>
      <c r="GB512" s="30"/>
      <c r="GC512" s="30"/>
      <c r="GD512" s="30"/>
      <c r="GE512" s="30"/>
      <c r="GF512" s="30"/>
      <c r="GG512" s="30"/>
      <c r="GH512" s="30"/>
      <c r="GI512" s="30"/>
      <c r="GJ512" s="30"/>
      <c r="GK512" s="30"/>
      <c r="GL512" s="30"/>
      <c r="GM512" s="30"/>
      <c r="GN512" s="30"/>
      <c r="GO512" s="30"/>
      <c r="GP512" s="30"/>
      <c r="GQ512" s="30"/>
      <c r="GR512" s="30"/>
      <c r="GS512" s="30"/>
      <c r="GT512" s="30"/>
      <c r="GU512" s="30"/>
      <c r="GV512" s="30"/>
      <c r="GW512" s="30"/>
      <c r="GX512" s="30"/>
      <c r="GY512" s="30"/>
      <c r="GZ512" s="30"/>
      <c r="HA512" s="30"/>
      <c r="HB512" s="30"/>
      <c r="HC512" s="30"/>
      <c r="HD512" s="30"/>
      <c r="HE512" s="30"/>
      <c r="HF512" s="30"/>
      <c r="HG512" s="30"/>
      <c r="HH512" s="30"/>
      <c r="HI512" s="30"/>
      <c r="HJ512" s="30"/>
      <c r="HK512" s="30"/>
      <c r="HL512" s="30"/>
      <c r="HM512" s="30"/>
      <c r="HN512" s="30"/>
      <c r="HO512" s="30"/>
      <c r="HP512" s="30"/>
      <c r="HQ512" s="30"/>
      <c r="HR512" s="30"/>
      <c r="HS512" s="30"/>
      <c r="HT512" s="30"/>
      <c r="HU512" s="30"/>
      <c r="HV512" s="30"/>
      <c r="HW512" s="30"/>
      <c r="HX512" s="30"/>
      <c r="HY512" s="30"/>
      <c r="HZ512" s="30"/>
      <c r="IA512" s="30"/>
      <c r="IB512" s="30"/>
      <c r="IC512" s="30"/>
      <c r="ID512" s="30"/>
      <c r="IE512" s="30"/>
      <c r="IF512" s="30"/>
      <c r="IG512" s="30"/>
    </row>
    <row r="513" spans="1:241" s="36" customFormat="1" x14ac:dyDescent="0.25">
      <c r="A513" s="32" t="s">
        <v>858</v>
      </c>
      <c r="B513" s="32" t="s">
        <v>857</v>
      </c>
      <c r="C513" s="32"/>
      <c r="D513" s="32"/>
      <c r="E513" s="34">
        <f t="shared" si="119"/>
        <v>366917898000</v>
      </c>
      <c r="F513" s="35">
        <f t="shared" si="119"/>
        <v>363993225000</v>
      </c>
      <c r="G513" s="35">
        <f t="shared" si="119"/>
        <v>363993225000</v>
      </c>
      <c r="H513" s="35">
        <f t="shared" si="119"/>
        <v>346454872000</v>
      </c>
      <c r="I513" s="35">
        <f t="shared" si="119"/>
        <v>363993225000</v>
      </c>
      <c r="J513" s="35">
        <f t="shared" si="119"/>
        <v>363993225000</v>
      </c>
      <c r="K513" s="35">
        <f t="shared" si="119"/>
        <v>346454872000</v>
      </c>
      <c r="L513" s="35">
        <f t="shared" si="119"/>
        <v>346454872000</v>
      </c>
      <c r="M513" s="33"/>
      <c r="N513" s="34">
        <f t="shared" si="119"/>
        <v>346454872000</v>
      </c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30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J513" s="30"/>
      <c r="DK513" s="30"/>
      <c r="DL513" s="30"/>
      <c r="DM513" s="30"/>
      <c r="DN513" s="30"/>
      <c r="DO513" s="30"/>
      <c r="DP513" s="30"/>
      <c r="DQ513" s="30"/>
      <c r="DR513" s="30"/>
      <c r="DS513" s="30"/>
      <c r="DT513" s="30"/>
      <c r="DU513" s="30"/>
      <c r="DV513" s="30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  <c r="EL513" s="30"/>
      <c r="EM513" s="30"/>
      <c r="EN513" s="30"/>
      <c r="EO513" s="30"/>
      <c r="EP513" s="30"/>
      <c r="EQ513" s="30"/>
      <c r="ER513" s="30"/>
      <c r="ES513" s="30"/>
      <c r="ET513" s="30"/>
      <c r="EU513" s="30"/>
      <c r="EV513" s="30"/>
      <c r="EW513" s="30"/>
      <c r="EX513" s="30"/>
      <c r="EY513" s="30"/>
      <c r="EZ513" s="30"/>
      <c r="FA513" s="30"/>
      <c r="FB513" s="30"/>
      <c r="FC513" s="30"/>
      <c r="FD513" s="30"/>
      <c r="FE513" s="30"/>
      <c r="FF513" s="30"/>
      <c r="FG513" s="30"/>
      <c r="FH513" s="30"/>
      <c r="FI513" s="30"/>
      <c r="FJ513" s="30"/>
      <c r="FK513" s="30"/>
      <c r="FL513" s="30"/>
      <c r="FM513" s="30"/>
      <c r="FN513" s="30"/>
      <c r="FO513" s="30"/>
      <c r="FP513" s="30"/>
      <c r="FQ513" s="30"/>
      <c r="FR513" s="30"/>
      <c r="FS513" s="30"/>
      <c r="FT513" s="30"/>
      <c r="FU513" s="30"/>
      <c r="FV513" s="30"/>
      <c r="FW513" s="30"/>
      <c r="FX513" s="30"/>
      <c r="FY513" s="30"/>
      <c r="FZ513" s="30"/>
      <c r="GA513" s="30"/>
      <c r="GB513" s="30"/>
      <c r="GC513" s="30"/>
      <c r="GD513" s="30"/>
      <c r="GE513" s="30"/>
      <c r="GF513" s="30"/>
      <c r="GG513" s="30"/>
      <c r="GH513" s="30"/>
      <c r="GI513" s="30"/>
      <c r="GJ513" s="30"/>
      <c r="GK513" s="30"/>
      <c r="GL513" s="30"/>
      <c r="GM513" s="30"/>
      <c r="GN513" s="30"/>
      <c r="GO513" s="30"/>
      <c r="GP513" s="30"/>
      <c r="GQ513" s="30"/>
      <c r="GR513" s="30"/>
      <c r="GS513" s="30"/>
      <c r="GT513" s="30"/>
      <c r="GU513" s="30"/>
      <c r="GV513" s="30"/>
      <c r="GW513" s="30"/>
      <c r="GX513" s="30"/>
      <c r="GY513" s="30"/>
      <c r="GZ513" s="30"/>
      <c r="HA513" s="30"/>
      <c r="HB513" s="30"/>
      <c r="HC513" s="30"/>
      <c r="HD513" s="30"/>
      <c r="HE513" s="30"/>
      <c r="HF513" s="30"/>
      <c r="HG513" s="30"/>
      <c r="HH513" s="30"/>
      <c r="HI513" s="30"/>
      <c r="HJ513" s="30"/>
      <c r="HK513" s="30"/>
      <c r="HL513" s="30"/>
      <c r="HM513" s="30"/>
      <c r="HN513" s="30"/>
      <c r="HO513" s="30"/>
      <c r="HP513" s="30"/>
      <c r="HQ513" s="30"/>
      <c r="HR513" s="30"/>
      <c r="HS513" s="30"/>
      <c r="HT513" s="30"/>
      <c r="HU513" s="30"/>
      <c r="HV513" s="30"/>
      <c r="HW513" s="30"/>
      <c r="HX513" s="30"/>
      <c r="HY513" s="30"/>
      <c r="HZ513" s="30"/>
      <c r="IA513" s="30"/>
      <c r="IB513" s="30"/>
      <c r="IC513" s="30"/>
      <c r="ID513" s="30"/>
      <c r="IE513" s="30"/>
      <c r="IF513" s="30"/>
      <c r="IG513" s="30"/>
    </row>
    <row r="514" spans="1:241" s="36" customFormat="1" ht="38.25" x14ac:dyDescent="0.25">
      <c r="A514" s="32" t="s">
        <v>859</v>
      </c>
      <c r="B514" s="32" t="s">
        <v>857</v>
      </c>
      <c r="C514" s="33" t="s">
        <v>37</v>
      </c>
      <c r="D514" s="37" t="s">
        <v>38</v>
      </c>
      <c r="E514" s="34">
        <v>366917898000</v>
      </c>
      <c r="F514" s="35">
        <v>363993225000</v>
      </c>
      <c r="G514" s="35">
        <v>363993225000</v>
      </c>
      <c r="H514" s="35">
        <v>346454872000</v>
      </c>
      <c r="I514" s="35">
        <v>363993225000</v>
      </c>
      <c r="J514" s="35">
        <v>363993225000</v>
      </c>
      <c r="K514" s="35">
        <v>346454872000</v>
      </c>
      <c r="L514" s="35">
        <v>346454872000</v>
      </c>
      <c r="M514" s="33" t="s">
        <v>720</v>
      </c>
      <c r="N514" s="34">
        <v>346454872000</v>
      </c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30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J514" s="30"/>
      <c r="DK514" s="30"/>
      <c r="DL514" s="30"/>
      <c r="DM514" s="30"/>
      <c r="DN514" s="30"/>
      <c r="DO514" s="30"/>
      <c r="DP514" s="30"/>
      <c r="DQ514" s="30"/>
      <c r="DR514" s="30"/>
      <c r="DS514" s="30"/>
      <c r="DT514" s="30"/>
      <c r="DU514" s="30"/>
      <c r="DV514" s="30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  <c r="EL514" s="30"/>
      <c r="EM514" s="30"/>
      <c r="EN514" s="30"/>
      <c r="EO514" s="30"/>
      <c r="EP514" s="30"/>
      <c r="EQ514" s="30"/>
      <c r="ER514" s="30"/>
      <c r="ES514" s="30"/>
      <c r="ET514" s="30"/>
      <c r="EU514" s="30"/>
      <c r="EV514" s="30"/>
      <c r="EW514" s="30"/>
      <c r="EX514" s="30"/>
      <c r="EY514" s="30"/>
      <c r="EZ514" s="30"/>
      <c r="FA514" s="30"/>
      <c r="FB514" s="30"/>
      <c r="FC514" s="30"/>
      <c r="FD514" s="30"/>
      <c r="FE514" s="30"/>
      <c r="FF514" s="30"/>
      <c r="FG514" s="30"/>
      <c r="FH514" s="30"/>
      <c r="FI514" s="30"/>
      <c r="FJ514" s="30"/>
      <c r="FK514" s="30"/>
      <c r="FL514" s="30"/>
      <c r="FM514" s="30"/>
      <c r="FN514" s="30"/>
      <c r="FO514" s="30"/>
      <c r="FP514" s="30"/>
      <c r="FQ514" s="30"/>
      <c r="FR514" s="30"/>
      <c r="FS514" s="30"/>
      <c r="FT514" s="30"/>
      <c r="FU514" s="30"/>
      <c r="FV514" s="30"/>
      <c r="FW514" s="30"/>
      <c r="FX514" s="30"/>
      <c r="FY514" s="30"/>
      <c r="FZ514" s="30"/>
      <c r="GA514" s="30"/>
      <c r="GB514" s="30"/>
      <c r="GC514" s="30"/>
      <c r="GD514" s="30"/>
      <c r="GE514" s="30"/>
      <c r="GF514" s="30"/>
      <c r="GG514" s="30"/>
      <c r="GH514" s="30"/>
      <c r="GI514" s="30"/>
      <c r="GJ514" s="30"/>
      <c r="GK514" s="30"/>
      <c r="GL514" s="30"/>
      <c r="GM514" s="30"/>
      <c r="GN514" s="30"/>
      <c r="GO514" s="30"/>
      <c r="GP514" s="30"/>
      <c r="GQ514" s="30"/>
      <c r="GR514" s="30"/>
      <c r="GS514" s="30"/>
      <c r="GT514" s="30"/>
      <c r="GU514" s="30"/>
      <c r="GV514" s="30"/>
      <c r="GW514" s="30"/>
      <c r="GX514" s="30"/>
      <c r="GY514" s="30"/>
      <c r="GZ514" s="30"/>
      <c r="HA514" s="30"/>
      <c r="HB514" s="30"/>
      <c r="HC514" s="30"/>
      <c r="HD514" s="30"/>
      <c r="HE514" s="30"/>
      <c r="HF514" s="30"/>
      <c r="HG514" s="30"/>
      <c r="HH514" s="30"/>
      <c r="HI514" s="30"/>
      <c r="HJ514" s="30"/>
      <c r="HK514" s="30"/>
      <c r="HL514" s="30"/>
      <c r="HM514" s="30"/>
      <c r="HN514" s="30"/>
      <c r="HO514" s="30"/>
      <c r="HP514" s="30"/>
      <c r="HQ514" s="30"/>
      <c r="HR514" s="30"/>
      <c r="HS514" s="30"/>
      <c r="HT514" s="30"/>
      <c r="HU514" s="30"/>
      <c r="HV514" s="30"/>
      <c r="HW514" s="30"/>
      <c r="HX514" s="30"/>
      <c r="HY514" s="30"/>
      <c r="HZ514" s="30"/>
      <c r="IA514" s="30"/>
      <c r="IB514" s="30"/>
      <c r="IC514" s="30"/>
      <c r="ID514" s="30"/>
      <c r="IE514" s="30"/>
      <c r="IF514" s="30"/>
      <c r="IG514" s="30"/>
    </row>
    <row r="515" spans="1:241" s="36" customFormat="1" x14ac:dyDescent="0.25">
      <c r="A515" s="23" t="s">
        <v>860</v>
      </c>
      <c r="B515" s="23" t="s">
        <v>861</v>
      </c>
      <c r="C515" s="23"/>
      <c r="D515" s="23"/>
      <c r="E515" s="25">
        <f t="shared" ref="E515:L515" si="120">E516+E523</f>
        <v>115825212014</v>
      </c>
      <c r="F515" s="26">
        <f t="shared" si="120"/>
        <v>125333367216</v>
      </c>
      <c r="G515" s="26">
        <f t="shared" si="120"/>
        <v>118194419804</v>
      </c>
      <c r="H515" s="26">
        <f t="shared" si="120"/>
        <v>128329397000</v>
      </c>
      <c r="I515" s="26">
        <f t="shared" si="120"/>
        <v>128945017700</v>
      </c>
      <c r="J515" s="26">
        <f t="shared" si="120"/>
        <v>128945017700</v>
      </c>
      <c r="K515" s="26">
        <f t="shared" si="120"/>
        <v>146345238000</v>
      </c>
      <c r="L515" s="26">
        <f t="shared" si="120"/>
        <v>146345238000</v>
      </c>
      <c r="M515" s="24"/>
      <c r="N515" s="34">
        <f t="shared" ref="N515" si="121">N516+N523</f>
        <v>146345238000</v>
      </c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30"/>
      <c r="CK515" s="30"/>
      <c r="CL515" s="30"/>
      <c r="CM515" s="30"/>
      <c r="CN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  <c r="DF515" s="30"/>
      <c r="DG515" s="30"/>
      <c r="DH515" s="30"/>
      <c r="DI515" s="30"/>
      <c r="DJ515" s="30"/>
      <c r="DK515" s="30"/>
      <c r="DL515" s="30"/>
      <c r="DM515" s="30"/>
      <c r="DN515" s="30"/>
      <c r="DO515" s="30"/>
      <c r="DP515" s="30"/>
      <c r="DQ515" s="30"/>
      <c r="DR515" s="30"/>
      <c r="DS515" s="30"/>
      <c r="DT515" s="30"/>
      <c r="DU515" s="30"/>
      <c r="DV515" s="30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  <c r="EL515" s="30"/>
      <c r="EM515" s="30"/>
      <c r="EN515" s="30"/>
      <c r="EO515" s="30"/>
      <c r="EP515" s="30"/>
      <c r="EQ515" s="30"/>
      <c r="ER515" s="30"/>
      <c r="ES515" s="30"/>
      <c r="ET515" s="30"/>
      <c r="EU515" s="30"/>
      <c r="EV515" s="30"/>
      <c r="EW515" s="30"/>
      <c r="EX515" s="30"/>
      <c r="EY515" s="30"/>
      <c r="EZ515" s="30"/>
      <c r="FA515" s="30"/>
      <c r="FB515" s="30"/>
      <c r="FC515" s="30"/>
      <c r="FD515" s="30"/>
      <c r="FE515" s="30"/>
      <c r="FF515" s="30"/>
      <c r="FG515" s="30"/>
      <c r="FH515" s="30"/>
      <c r="FI515" s="30"/>
      <c r="FJ515" s="30"/>
      <c r="FK515" s="30"/>
      <c r="FL515" s="30"/>
      <c r="FM515" s="30"/>
      <c r="FN515" s="30"/>
      <c r="FO515" s="30"/>
      <c r="FP515" s="30"/>
      <c r="FQ515" s="30"/>
      <c r="FR515" s="30"/>
      <c r="FS515" s="30"/>
      <c r="FT515" s="30"/>
      <c r="FU515" s="30"/>
      <c r="FV515" s="30"/>
      <c r="FW515" s="30"/>
      <c r="FX515" s="30"/>
      <c r="FY515" s="30"/>
      <c r="FZ515" s="30"/>
      <c r="GA515" s="30"/>
      <c r="GB515" s="30"/>
      <c r="GC515" s="30"/>
      <c r="GD515" s="30"/>
      <c r="GE515" s="30"/>
      <c r="GF515" s="30"/>
      <c r="GG515" s="30"/>
      <c r="GH515" s="30"/>
      <c r="GI515" s="30"/>
      <c r="GJ515" s="30"/>
      <c r="GK515" s="30"/>
      <c r="GL515" s="30"/>
      <c r="GM515" s="30"/>
      <c r="GN515" s="30"/>
      <c r="GO515" s="30"/>
      <c r="GP515" s="30"/>
      <c r="GQ515" s="30"/>
      <c r="GR515" s="30"/>
      <c r="GS515" s="30"/>
      <c r="GT515" s="30"/>
      <c r="GU515" s="30"/>
      <c r="GV515" s="30"/>
      <c r="GW515" s="30"/>
      <c r="GX515" s="30"/>
      <c r="GY515" s="30"/>
      <c r="GZ515" s="30"/>
      <c r="HA515" s="30"/>
      <c r="HB515" s="30"/>
      <c r="HC515" s="30"/>
      <c r="HD515" s="30"/>
      <c r="HE515" s="30"/>
      <c r="HF515" s="30"/>
      <c r="HG515" s="30"/>
      <c r="HH515" s="30"/>
      <c r="HI515" s="30"/>
      <c r="HJ515" s="30"/>
      <c r="HK515" s="30"/>
      <c r="HL515" s="30"/>
      <c r="HM515" s="30"/>
      <c r="HN515" s="30"/>
      <c r="HO515" s="30"/>
      <c r="HP515" s="30"/>
      <c r="HQ515" s="30"/>
      <c r="HR515" s="30"/>
      <c r="HS515" s="30"/>
      <c r="HT515" s="30"/>
      <c r="HU515" s="30"/>
      <c r="HV515" s="30"/>
      <c r="HW515" s="30"/>
      <c r="HX515" s="30"/>
      <c r="HY515" s="30"/>
      <c r="HZ515" s="30"/>
      <c r="IA515" s="30"/>
      <c r="IB515" s="30"/>
      <c r="IC515" s="30"/>
      <c r="ID515" s="30"/>
      <c r="IE515" s="30"/>
      <c r="IF515" s="30"/>
      <c r="IG515" s="30"/>
    </row>
    <row r="516" spans="1:241" s="36" customFormat="1" x14ac:dyDescent="0.25">
      <c r="A516" s="32" t="s">
        <v>862</v>
      </c>
      <c r="B516" s="32" t="s">
        <v>863</v>
      </c>
      <c r="C516" s="32"/>
      <c r="D516" s="32"/>
      <c r="E516" s="34">
        <f t="shared" ref="E516:N516" si="122">E517</f>
        <v>98498930096</v>
      </c>
      <c r="F516" s="35">
        <f t="shared" si="122"/>
        <v>91978353408</v>
      </c>
      <c r="G516" s="35">
        <f t="shared" si="122"/>
        <v>108924659904</v>
      </c>
      <c r="H516" s="35">
        <f t="shared" si="122"/>
        <v>107808707000</v>
      </c>
      <c r="I516" s="35">
        <f t="shared" si="122"/>
        <v>107808707000</v>
      </c>
      <c r="J516" s="35">
        <f t="shared" si="122"/>
        <v>107808707000</v>
      </c>
      <c r="K516" s="35">
        <f t="shared" si="122"/>
        <v>120262238000</v>
      </c>
      <c r="L516" s="35">
        <f t="shared" si="122"/>
        <v>120262238000</v>
      </c>
      <c r="M516" s="33"/>
      <c r="N516" s="34">
        <f t="shared" si="122"/>
        <v>120262238000</v>
      </c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N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  <c r="DF516" s="30"/>
      <c r="DG516" s="30"/>
      <c r="DH516" s="30"/>
      <c r="DI516" s="30"/>
      <c r="DJ516" s="30"/>
      <c r="DK516" s="30"/>
      <c r="DL516" s="30"/>
      <c r="DM516" s="30"/>
      <c r="DN516" s="30"/>
      <c r="DO516" s="30"/>
      <c r="DP516" s="30"/>
      <c r="DQ516" s="30"/>
      <c r="DR516" s="30"/>
      <c r="DS516" s="30"/>
      <c r="DT516" s="30"/>
      <c r="DU516" s="30"/>
      <c r="DV516" s="30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  <c r="EL516" s="30"/>
      <c r="EM516" s="30"/>
      <c r="EN516" s="30"/>
      <c r="EO516" s="30"/>
      <c r="EP516" s="30"/>
      <c r="EQ516" s="30"/>
      <c r="ER516" s="30"/>
      <c r="ES516" s="30"/>
      <c r="ET516" s="30"/>
      <c r="EU516" s="30"/>
      <c r="EV516" s="30"/>
      <c r="EW516" s="30"/>
      <c r="EX516" s="30"/>
      <c r="EY516" s="30"/>
      <c r="EZ516" s="30"/>
      <c r="FA516" s="30"/>
      <c r="FB516" s="30"/>
      <c r="FC516" s="30"/>
      <c r="FD516" s="30"/>
      <c r="FE516" s="30"/>
      <c r="FF516" s="30"/>
      <c r="FG516" s="30"/>
      <c r="FH516" s="30"/>
      <c r="FI516" s="30"/>
      <c r="FJ516" s="30"/>
      <c r="FK516" s="30"/>
      <c r="FL516" s="30"/>
      <c r="FM516" s="30"/>
      <c r="FN516" s="30"/>
      <c r="FO516" s="30"/>
      <c r="FP516" s="30"/>
      <c r="FQ516" s="30"/>
      <c r="FR516" s="30"/>
      <c r="FS516" s="30"/>
      <c r="FT516" s="30"/>
      <c r="FU516" s="30"/>
      <c r="FV516" s="30"/>
      <c r="FW516" s="30"/>
      <c r="FX516" s="30"/>
      <c r="FY516" s="30"/>
      <c r="FZ516" s="30"/>
      <c r="GA516" s="30"/>
      <c r="GB516" s="30"/>
      <c r="GC516" s="30"/>
      <c r="GD516" s="30"/>
      <c r="GE516" s="30"/>
      <c r="GF516" s="30"/>
      <c r="GG516" s="30"/>
      <c r="GH516" s="30"/>
      <c r="GI516" s="30"/>
      <c r="GJ516" s="30"/>
      <c r="GK516" s="30"/>
      <c r="GL516" s="30"/>
      <c r="GM516" s="30"/>
      <c r="GN516" s="30"/>
      <c r="GO516" s="30"/>
      <c r="GP516" s="30"/>
      <c r="GQ516" s="30"/>
      <c r="GR516" s="30"/>
      <c r="GS516" s="30"/>
      <c r="GT516" s="30"/>
      <c r="GU516" s="30"/>
      <c r="GV516" s="30"/>
      <c r="GW516" s="30"/>
      <c r="GX516" s="30"/>
      <c r="GY516" s="30"/>
      <c r="GZ516" s="30"/>
      <c r="HA516" s="30"/>
      <c r="HB516" s="30"/>
      <c r="HC516" s="30"/>
      <c r="HD516" s="30"/>
      <c r="HE516" s="30"/>
      <c r="HF516" s="30"/>
      <c r="HG516" s="30"/>
      <c r="HH516" s="30"/>
      <c r="HI516" s="30"/>
      <c r="HJ516" s="30"/>
      <c r="HK516" s="30"/>
      <c r="HL516" s="30"/>
      <c r="HM516" s="30"/>
      <c r="HN516" s="30"/>
      <c r="HO516" s="30"/>
      <c r="HP516" s="30"/>
      <c r="HQ516" s="30"/>
      <c r="HR516" s="30"/>
      <c r="HS516" s="30"/>
      <c r="HT516" s="30"/>
      <c r="HU516" s="30"/>
      <c r="HV516" s="30"/>
      <c r="HW516" s="30"/>
      <c r="HX516" s="30"/>
      <c r="HY516" s="30"/>
      <c r="HZ516" s="30"/>
      <c r="IA516" s="30"/>
      <c r="IB516" s="30"/>
      <c r="IC516" s="30"/>
      <c r="ID516" s="30"/>
      <c r="IE516" s="30"/>
      <c r="IF516" s="30"/>
      <c r="IG516" s="30"/>
    </row>
    <row r="517" spans="1:241" s="36" customFormat="1" x14ac:dyDescent="0.25">
      <c r="A517" s="32" t="s">
        <v>864</v>
      </c>
      <c r="B517" s="32" t="s">
        <v>865</v>
      </c>
      <c r="C517" s="32"/>
      <c r="D517" s="37" t="s">
        <v>38</v>
      </c>
      <c r="E517" s="34">
        <f t="shared" ref="E517:G517" si="123">SUM(E518:E522)</f>
        <v>98498930096</v>
      </c>
      <c r="F517" s="35">
        <f t="shared" si="123"/>
        <v>91978353408</v>
      </c>
      <c r="G517" s="35">
        <f t="shared" si="123"/>
        <v>108924659904</v>
      </c>
      <c r="H517" s="35">
        <f t="shared" ref="H517:J517" si="124">SUM(H518:H522)</f>
        <v>107808707000</v>
      </c>
      <c r="I517" s="35">
        <f t="shared" si="124"/>
        <v>107808707000</v>
      </c>
      <c r="J517" s="35">
        <f t="shared" si="124"/>
        <v>107808707000</v>
      </c>
      <c r="K517" s="35">
        <v>120262238000</v>
      </c>
      <c r="L517" s="35">
        <v>120262238000</v>
      </c>
      <c r="M517" s="33"/>
      <c r="N517" s="34">
        <v>120262238000</v>
      </c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30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J517" s="30"/>
      <c r="DK517" s="30"/>
      <c r="DL517" s="30"/>
      <c r="DM517" s="30"/>
      <c r="DN517" s="30"/>
      <c r="DO517" s="30"/>
      <c r="DP517" s="30"/>
      <c r="DQ517" s="30"/>
      <c r="DR517" s="30"/>
      <c r="DS517" s="30"/>
      <c r="DT517" s="30"/>
      <c r="DU517" s="30"/>
      <c r="DV517" s="30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  <c r="EL517" s="30"/>
      <c r="EM517" s="30"/>
      <c r="EN517" s="30"/>
      <c r="EO517" s="30"/>
      <c r="EP517" s="30"/>
      <c r="EQ517" s="30"/>
      <c r="ER517" s="30"/>
      <c r="ES517" s="30"/>
      <c r="ET517" s="30"/>
      <c r="EU517" s="30"/>
      <c r="EV517" s="30"/>
      <c r="EW517" s="30"/>
      <c r="EX517" s="30"/>
      <c r="EY517" s="30"/>
      <c r="EZ517" s="30"/>
      <c r="FA517" s="30"/>
      <c r="FB517" s="30"/>
      <c r="FC517" s="30"/>
      <c r="FD517" s="30"/>
      <c r="FE517" s="30"/>
      <c r="FF517" s="30"/>
      <c r="FG517" s="30"/>
      <c r="FH517" s="30"/>
      <c r="FI517" s="30"/>
      <c r="FJ517" s="30"/>
      <c r="FK517" s="30"/>
      <c r="FL517" s="30"/>
      <c r="FM517" s="30"/>
      <c r="FN517" s="30"/>
      <c r="FO517" s="30"/>
      <c r="FP517" s="30"/>
      <c r="FQ517" s="30"/>
      <c r="FR517" s="30"/>
      <c r="FS517" s="30"/>
      <c r="FT517" s="30"/>
      <c r="FU517" s="30"/>
      <c r="FV517" s="30"/>
      <c r="FW517" s="30"/>
      <c r="FX517" s="30"/>
      <c r="FY517" s="30"/>
      <c r="FZ517" s="30"/>
      <c r="GA517" s="30"/>
      <c r="GB517" s="30"/>
      <c r="GC517" s="30"/>
      <c r="GD517" s="30"/>
      <c r="GE517" s="30"/>
      <c r="GF517" s="30"/>
      <c r="GG517" s="30"/>
      <c r="GH517" s="30"/>
      <c r="GI517" s="30"/>
      <c r="GJ517" s="30"/>
      <c r="GK517" s="30"/>
      <c r="GL517" s="30"/>
      <c r="GM517" s="30"/>
      <c r="GN517" s="30"/>
      <c r="GO517" s="30"/>
      <c r="GP517" s="30"/>
      <c r="GQ517" s="30"/>
      <c r="GR517" s="30"/>
      <c r="GS517" s="30"/>
      <c r="GT517" s="30"/>
      <c r="GU517" s="30"/>
      <c r="GV517" s="30"/>
      <c r="GW517" s="30"/>
      <c r="GX517" s="30"/>
      <c r="GY517" s="30"/>
      <c r="GZ517" s="30"/>
      <c r="HA517" s="30"/>
      <c r="HB517" s="30"/>
      <c r="HC517" s="30"/>
      <c r="HD517" s="30"/>
      <c r="HE517" s="30"/>
      <c r="HF517" s="30"/>
      <c r="HG517" s="30"/>
      <c r="HH517" s="30"/>
      <c r="HI517" s="30"/>
      <c r="HJ517" s="30"/>
      <c r="HK517" s="30"/>
      <c r="HL517" s="30"/>
      <c r="HM517" s="30"/>
      <c r="HN517" s="30"/>
      <c r="HO517" s="30"/>
      <c r="HP517" s="30"/>
      <c r="HQ517" s="30"/>
      <c r="HR517" s="30"/>
      <c r="HS517" s="30"/>
      <c r="HT517" s="30"/>
      <c r="HU517" s="30"/>
      <c r="HV517" s="30"/>
      <c r="HW517" s="30"/>
      <c r="HX517" s="30"/>
      <c r="HY517" s="30"/>
      <c r="HZ517" s="30"/>
      <c r="IA517" s="30"/>
      <c r="IB517" s="30"/>
      <c r="IC517" s="30"/>
      <c r="ID517" s="30"/>
      <c r="IE517" s="30"/>
      <c r="IF517" s="30"/>
      <c r="IG517" s="30"/>
    </row>
    <row r="518" spans="1:241" s="36" customFormat="1" ht="25.5" x14ac:dyDescent="0.25">
      <c r="A518" s="32" t="s">
        <v>866</v>
      </c>
      <c r="B518" s="32" t="s">
        <v>867</v>
      </c>
      <c r="C518" s="33" t="s">
        <v>37</v>
      </c>
      <c r="D518" s="37" t="s">
        <v>38</v>
      </c>
      <c r="E518" s="34">
        <v>26237251561</v>
      </c>
      <c r="F518" s="35">
        <v>22377572157</v>
      </c>
      <c r="G518" s="35">
        <v>31483691641</v>
      </c>
      <c r="H518" s="35">
        <v>29568080000</v>
      </c>
      <c r="I518" s="35">
        <v>29568080000</v>
      </c>
      <c r="J518" s="35">
        <v>29568080000</v>
      </c>
      <c r="K518" s="35"/>
      <c r="L518" s="35"/>
      <c r="M518" s="33" t="s">
        <v>868</v>
      </c>
      <c r="N518" s="34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30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J518" s="30"/>
      <c r="DK518" s="30"/>
      <c r="DL518" s="30"/>
      <c r="DM518" s="30"/>
      <c r="DN518" s="30"/>
      <c r="DO518" s="30"/>
      <c r="DP518" s="30"/>
      <c r="DQ518" s="30"/>
      <c r="DR518" s="30"/>
      <c r="DS518" s="30"/>
      <c r="DT518" s="30"/>
      <c r="DU518" s="30"/>
      <c r="DV518" s="30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  <c r="EL518" s="30"/>
      <c r="EM518" s="30"/>
      <c r="EN518" s="30"/>
      <c r="EO518" s="30"/>
      <c r="EP518" s="30"/>
      <c r="EQ518" s="30"/>
      <c r="ER518" s="30"/>
      <c r="ES518" s="30"/>
      <c r="ET518" s="30"/>
      <c r="EU518" s="30"/>
      <c r="EV518" s="30"/>
      <c r="EW518" s="30"/>
      <c r="EX518" s="30"/>
      <c r="EY518" s="30"/>
      <c r="EZ518" s="30"/>
      <c r="FA518" s="30"/>
      <c r="FB518" s="30"/>
      <c r="FC518" s="30"/>
      <c r="FD518" s="30"/>
      <c r="FE518" s="30"/>
      <c r="FF518" s="30"/>
      <c r="FG518" s="30"/>
      <c r="FH518" s="30"/>
      <c r="FI518" s="30"/>
      <c r="FJ518" s="30"/>
      <c r="FK518" s="30"/>
      <c r="FL518" s="30"/>
      <c r="FM518" s="30"/>
      <c r="FN518" s="30"/>
      <c r="FO518" s="30"/>
      <c r="FP518" s="30"/>
      <c r="FQ518" s="30"/>
      <c r="FR518" s="30"/>
      <c r="FS518" s="30"/>
      <c r="FT518" s="30"/>
      <c r="FU518" s="30"/>
      <c r="FV518" s="30"/>
      <c r="FW518" s="30"/>
      <c r="FX518" s="30"/>
      <c r="FY518" s="30"/>
      <c r="FZ518" s="30"/>
      <c r="GA518" s="30"/>
      <c r="GB518" s="30"/>
      <c r="GC518" s="30"/>
      <c r="GD518" s="30"/>
      <c r="GE518" s="30"/>
      <c r="GF518" s="30"/>
      <c r="GG518" s="30"/>
      <c r="GH518" s="30"/>
      <c r="GI518" s="30"/>
      <c r="GJ518" s="30"/>
      <c r="GK518" s="30"/>
      <c r="GL518" s="30"/>
      <c r="GM518" s="30"/>
      <c r="GN518" s="30"/>
      <c r="GO518" s="30"/>
      <c r="GP518" s="30"/>
      <c r="GQ518" s="30"/>
      <c r="GR518" s="30"/>
      <c r="GS518" s="30"/>
      <c r="GT518" s="30"/>
      <c r="GU518" s="30"/>
      <c r="GV518" s="30"/>
      <c r="GW518" s="30"/>
      <c r="GX518" s="30"/>
      <c r="GY518" s="30"/>
      <c r="GZ518" s="30"/>
      <c r="HA518" s="30"/>
      <c r="HB518" s="30"/>
      <c r="HC518" s="30"/>
      <c r="HD518" s="30"/>
      <c r="HE518" s="30"/>
      <c r="HF518" s="30"/>
      <c r="HG518" s="30"/>
      <c r="HH518" s="30"/>
      <c r="HI518" s="30"/>
      <c r="HJ518" s="30"/>
      <c r="HK518" s="30"/>
      <c r="HL518" s="30"/>
      <c r="HM518" s="30"/>
      <c r="HN518" s="30"/>
      <c r="HO518" s="30"/>
      <c r="HP518" s="30"/>
      <c r="HQ518" s="30"/>
      <c r="HR518" s="30"/>
      <c r="HS518" s="30"/>
      <c r="HT518" s="30"/>
      <c r="HU518" s="30"/>
      <c r="HV518" s="30"/>
      <c r="HW518" s="30"/>
      <c r="HX518" s="30"/>
      <c r="HY518" s="30"/>
      <c r="HZ518" s="30"/>
      <c r="IA518" s="30"/>
      <c r="IB518" s="30"/>
      <c r="IC518" s="30"/>
      <c r="ID518" s="30"/>
      <c r="IE518" s="30"/>
      <c r="IF518" s="30"/>
      <c r="IG518" s="30"/>
    </row>
    <row r="519" spans="1:241" s="36" customFormat="1" ht="25.5" x14ac:dyDescent="0.25">
      <c r="A519" s="32" t="s">
        <v>869</v>
      </c>
      <c r="B519" s="32" t="s">
        <v>870</v>
      </c>
      <c r="C519" s="33" t="s">
        <v>37</v>
      </c>
      <c r="D519" s="37" t="s">
        <v>38</v>
      </c>
      <c r="E519" s="34">
        <v>16436647565</v>
      </c>
      <c r="F519" s="35">
        <v>9974985095</v>
      </c>
      <c r="G519" s="35">
        <v>15249416311</v>
      </c>
      <c r="H519" s="35">
        <v>15276603000</v>
      </c>
      <c r="I519" s="35">
        <v>15276603000</v>
      </c>
      <c r="J519" s="35">
        <v>15276603000</v>
      </c>
      <c r="K519" s="35"/>
      <c r="L519" s="35"/>
      <c r="M519" s="33" t="s">
        <v>868</v>
      </c>
      <c r="N519" s="34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30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J519" s="30"/>
      <c r="DK519" s="30"/>
      <c r="DL519" s="30"/>
      <c r="DM519" s="30"/>
      <c r="DN519" s="30"/>
      <c r="DO519" s="30"/>
      <c r="DP519" s="30"/>
      <c r="DQ519" s="30"/>
      <c r="DR519" s="30"/>
      <c r="DS519" s="30"/>
      <c r="DT519" s="30"/>
      <c r="DU519" s="30"/>
      <c r="DV519" s="30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  <c r="EL519" s="30"/>
      <c r="EM519" s="30"/>
      <c r="EN519" s="30"/>
      <c r="EO519" s="30"/>
      <c r="EP519" s="30"/>
      <c r="EQ519" s="30"/>
      <c r="ER519" s="30"/>
      <c r="ES519" s="30"/>
      <c r="ET519" s="30"/>
      <c r="EU519" s="30"/>
      <c r="EV519" s="30"/>
      <c r="EW519" s="30"/>
      <c r="EX519" s="30"/>
      <c r="EY519" s="30"/>
      <c r="EZ519" s="30"/>
      <c r="FA519" s="30"/>
      <c r="FB519" s="30"/>
      <c r="FC519" s="30"/>
      <c r="FD519" s="30"/>
      <c r="FE519" s="30"/>
      <c r="FF519" s="30"/>
      <c r="FG519" s="30"/>
      <c r="FH519" s="30"/>
      <c r="FI519" s="30"/>
      <c r="FJ519" s="30"/>
      <c r="FK519" s="30"/>
      <c r="FL519" s="30"/>
      <c r="FM519" s="30"/>
      <c r="FN519" s="30"/>
      <c r="FO519" s="30"/>
      <c r="FP519" s="30"/>
      <c r="FQ519" s="30"/>
      <c r="FR519" s="30"/>
      <c r="FS519" s="30"/>
      <c r="FT519" s="30"/>
      <c r="FU519" s="30"/>
      <c r="FV519" s="30"/>
      <c r="FW519" s="30"/>
      <c r="FX519" s="30"/>
      <c r="FY519" s="30"/>
      <c r="FZ519" s="30"/>
      <c r="GA519" s="30"/>
      <c r="GB519" s="30"/>
      <c r="GC519" s="30"/>
      <c r="GD519" s="30"/>
      <c r="GE519" s="30"/>
      <c r="GF519" s="30"/>
      <c r="GG519" s="30"/>
      <c r="GH519" s="30"/>
      <c r="GI519" s="30"/>
      <c r="GJ519" s="30"/>
      <c r="GK519" s="30"/>
      <c r="GL519" s="30"/>
      <c r="GM519" s="30"/>
      <c r="GN519" s="30"/>
      <c r="GO519" s="30"/>
      <c r="GP519" s="30"/>
      <c r="GQ519" s="30"/>
      <c r="GR519" s="30"/>
      <c r="GS519" s="30"/>
      <c r="GT519" s="30"/>
      <c r="GU519" s="30"/>
      <c r="GV519" s="30"/>
      <c r="GW519" s="30"/>
      <c r="GX519" s="30"/>
      <c r="GY519" s="30"/>
      <c r="GZ519" s="30"/>
      <c r="HA519" s="30"/>
      <c r="HB519" s="30"/>
      <c r="HC519" s="30"/>
      <c r="HD519" s="30"/>
      <c r="HE519" s="30"/>
      <c r="HF519" s="30"/>
      <c r="HG519" s="30"/>
      <c r="HH519" s="30"/>
      <c r="HI519" s="30"/>
      <c r="HJ519" s="30"/>
      <c r="HK519" s="30"/>
      <c r="HL519" s="30"/>
      <c r="HM519" s="30"/>
      <c r="HN519" s="30"/>
      <c r="HO519" s="30"/>
      <c r="HP519" s="30"/>
      <c r="HQ519" s="30"/>
      <c r="HR519" s="30"/>
      <c r="HS519" s="30"/>
      <c r="HT519" s="30"/>
      <c r="HU519" s="30"/>
      <c r="HV519" s="30"/>
      <c r="HW519" s="30"/>
      <c r="HX519" s="30"/>
      <c r="HY519" s="30"/>
      <c r="HZ519" s="30"/>
      <c r="IA519" s="30"/>
      <c r="IB519" s="30"/>
      <c r="IC519" s="30"/>
      <c r="ID519" s="30"/>
      <c r="IE519" s="30"/>
      <c r="IF519" s="30"/>
      <c r="IG519" s="30"/>
    </row>
    <row r="520" spans="1:241" s="36" customFormat="1" ht="25.5" x14ac:dyDescent="0.25">
      <c r="A520" s="32" t="s">
        <v>871</v>
      </c>
      <c r="B520" s="32" t="s">
        <v>872</v>
      </c>
      <c r="C520" s="33" t="s">
        <v>37</v>
      </c>
      <c r="D520" s="37" t="s">
        <v>38</v>
      </c>
      <c r="E520" s="34">
        <v>27156981187</v>
      </c>
      <c r="F520" s="35">
        <v>18118804477</v>
      </c>
      <c r="G520" s="35">
        <v>26655817646</v>
      </c>
      <c r="H520" s="35">
        <v>26091751000</v>
      </c>
      <c r="I520" s="35">
        <v>26091751000</v>
      </c>
      <c r="J520" s="35">
        <v>26091751000</v>
      </c>
      <c r="K520" s="35"/>
      <c r="L520" s="35"/>
      <c r="M520" s="33" t="s">
        <v>868</v>
      </c>
      <c r="N520" s="34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30"/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J520" s="30"/>
      <c r="DK520" s="30"/>
      <c r="DL520" s="30"/>
      <c r="DM520" s="30"/>
      <c r="DN520" s="30"/>
      <c r="DO520" s="30"/>
      <c r="DP520" s="30"/>
      <c r="DQ520" s="30"/>
      <c r="DR520" s="30"/>
      <c r="DS520" s="30"/>
      <c r="DT520" s="30"/>
      <c r="DU520" s="30"/>
      <c r="DV520" s="30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  <c r="EL520" s="30"/>
      <c r="EM520" s="30"/>
      <c r="EN520" s="30"/>
      <c r="EO520" s="30"/>
      <c r="EP520" s="30"/>
      <c r="EQ520" s="30"/>
      <c r="ER520" s="30"/>
      <c r="ES520" s="30"/>
      <c r="ET520" s="30"/>
      <c r="EU520" s="30"/>
      <c r="EV520" s="30"/>
      <c r="EW520" s="30"/>
      <c r="EX520" s="30"/>
      <c r="EY520" s="30"/>
      <c r="EZ520" s="30"/>
      <c r="FA520" s="30"/>
      <c r="FB520" s="30"/>
      <c r="FC520" s="30"/>
      <c r="FD520" s="30"/>
      <c r="FE520" s="30"/>
      <c r="FF520" s="30"/>
      <c r="FG520" s="30"/>
      <c r="FH520" s="30"/>
      <c r="FI520" s="30"/>
      <c r="FJ520" s="30"/>
      <c r="FK520" s="30"/>
      <c r="FL520" s="30"/>
      <c r="FM520" s="30"/>
      <c r="FN520" s="30"/>
      <c r="FO520" s="30"/>
      <c r="FP520" s="30"/>
      <c r="FQ520" s="30"/>
      <c r="FR520" s="30"/>
      <c r="FS520" s="30"/>
      <c r="FT520" s="30"/>
      <c r="FU520" s="30"/>
      <c r="FV520" s="30"/>
      <c r="FW520" s="30"/>
      <c r="FX520" s="30"/>
      <c r="FY520" s="30"/>
      <c r="FZ520" s="30"/>
      <c r="GA520" s="30"/>
      <c r="GB520" s="30"/>
      <c r="GC520" s="30"/>
      <c r="GD520" s="30"/>
      <c r="GE520" s="30"/>
      <c r="GF520" s="30"/>
      <c r="GG520" s="30"/>
      <c r="GH520" s="30"/>
      <c r="GI520" s="30"/>
      <c r="GJ520" s="30"/>
      <c r="GK520" s="30"/>
      <c r="GL520" s="30"/>
      <c r="GM520" s="30"/>
      <c r="GN520" s="30"/>
      <c r="GO520" s="30"/>
      <c r="GP520" s="30"/>
      <c r="GQ520" s="30"/>
      <c r="GR520" s="30"/>
      <c r="GS520" s="30"/>
      <c r="GT520" s="30"/>
      <c r="GU520" s="30"/>
      <c r="GV520" s="30"/>
      <c r="GW520" s="30"/>
      <c r="GX520" s="30"/>
      <c r="GY520" s="30"/>
      <c r="GZ520" s="30"/>
      <c r="HA520" s="30"/>
      <c r="HB520" s="30"/>
      <c r="HC520" s="30"/>
      <c r="HD520" s="30"/>
      <c r="HE520" s="30"/>
      <c r="HF520" s="30"/>
      <c r="HG520" s="30"/>
      <c r="HH520" s="30"/>
      <c r="HI520" s="30"/>
      <c r="HJ520" s="30"/>
      <c r="HK520" s="30"/>
      <c r="HL520" s="30"/>
      <c r="HM520" s="30"/>
      <c r="HN520" s="30"/>
      <c r="HO520" s="30"/>
      <c r="HP520" s="30"/>
      <c r="HQ520" s="30"/>
      <c r="HR520" s="30"/>
      <c r="HS520" s="30"/>
      <c r="HT520" s="30"/>
      <c r="HU520" s="30"/>
      <c r="HV520" s="30"/>
      <c r="HW520" s="30"/>
      <c r="HX520" s="30"/>
      <c r="HY520" s="30"/>
      <c r="HZ520" s="30"/>
      <c r="IA520" s="30"/>
      <c r="IB520" s="30"/>
      <c r="IC520" s="30"/>
      <c r="ID520" s="30"/>
      <c r="IE520" s="30"/>
      <c r="IF520" s="30"/>
      <c r="IG520" s="30"/>
    </row>
    <row r="521" spans="1:241" s="36" customFormat="1" ht="25.5" x14ac:dyDescent="0.25">
      <c r="A521" s="32" t="s">
        <v>873</v>
      </c>
      <c r="B521" s="32" t="s">
        <v>874</v>
      </c>
      <c r="C521" s="33" t="s">
        <v>37</v>
      </c>
      <c r="D521" s="37" t="s">
        <v>38</v>
      </c>
      <c r="E521" s="34">
        <v>63507150</v>
      </c>
      <c r="F521" s="35">
        <v>63167894</v>
      </c>
      <c r="G521" s="35">
        <v>79211980</v>
      </c>
      <c r="H521" s="35">
        <v>67752000</v>
      </c>
      <c r="I521" s="35">
        <v>67752000</v>
      </c>
      <c r="J521" s="35">
        <v>67752000</v>
      </c>
      <c r="K521" s="35"/>
      <c r="L521" s="35"/>
      <c r="M521" s="33" t="s">
        <v>868</v>
      </c>
      <c r="N521" s="34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30"/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J521" s="30"/>
      <c r="DK521" s="30"/>
      <c r="DL521" s="30"/>
      <c r="DM521" s="30"/>
      <c r="DN521" s="30"/>
      <c r="DO521" s="30"/>
      <c r="DP521" s="30"/>
      <c r="DQ521" s="30"/>
      <c r="DR521" s="30"/>
      <c r="DS521" s="30"/>
      <c r="DT521" s="30"/>
      <c r="DU521" s="30"/>
      <c r="DV521" s="30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  <c r="EL521" s="30"/>
      <c r="EM521" s="30"/>
      <c r="EN521" s="30"/>
      <c r="EO521" s="30"/>
      <c r="EP521" s="30"/>
      <c r="EQ521" s="30"/>
      <c r="ER521" s="30"/>
      <c r="ES521" s="30"/>
      <c r="ET521" s="30"/>
      <c r="EU521" s="30"/>
      <c r="EV521" s="30"/>
      <c r="EW521" s="30"/>
      <c r="EX521" s="30"/>
      <c r="EY521" s="30"/>
      <c r="EZ521" s="30"/>
      <c r="FA521" s="30"/>
      <c r="FB521" s="30"/>
      <c r="FC521" s="30"/>
      <c r="FD521" s="30"/>
      <c r="FE521" s="30"/>
      <c r="FF521" s="30"/>
      <c r="FG521" s="30"/>
      <c r="FH521" s="30"/>
      <c r="FI521" s="30"/>
      <c r="FJ521" s="30"/>
      <c r="FK521" s="30"/>
      <c r="FL521" s="30"/>
      <c r="FM521" s="30"/>
      <c r="FN521" s="30"/>
      <c r="FO521" s="30"/>
      <c r="FP521" s="30"/>
      <c r="FQ521" s="30"/>
      <c r="FR521" s="30"/>
      <c r="FS521" s="30"/>
      <c r="FT521" s="30"/>
      <c r="FU521" s="30"/>
      <c r="FV521" s="30"/>
      <c r="FW521" s="30"/>
      <c r="FX521" s="30"/>
      <c r="FY521" s="30"/>
      <c r="FZ521" s="30"/>
      <c r="GA521" s="30"/>
      <c r="GB521" s="30"/>
      <c r="GC521" s="30"/>
      <c r="GD521" s="30"/>
      <c r="GE521" s="30"/>
      <c r="GF521" s="30"/>
      <c r="GG521" s="30"/>
      <c r="GH521" s="30"/>
      <c r="GI521" s="30"/>
      <c r="GJ521" s="30"/>
      <c r="GK521" s="30"/>
      <c r="GL521" s="30"/>
      <c r="GM521" s="30"/>
      <c r="GN521" s="30"/>
      <c r="GO521" s="30"/>
      <c r="GP521" s="30"/>
      <c r="GQ521" s="30"/>
      <c r="GR521" s="30"/>
      <c r="GS521" s="30"/>
      <c r="GT521" s="30"/>
      <c r="GU521" s="30"/>
      <c r="GV521" s="30"/>
      <c r="GW521" s="30"/>
      <c r="GX521" s="30"/>
      <c r="GY521" s="30"/>
      <c r="GZ521" s="30"/>
      <c r="HA521" s="30"/>
      <c r="HB521" s="30"/>
      <c r="HC521" s="30"/>
      <c r="HD521" s="30"/>
      <c r="HE521" s="30"/>
      <c r="HF521" s="30"/>
      <c r="HG521" s="30"/>
      <c r="HH521" s="30"/>
      <c r="HI521" s="30"/>
      <c r="HJ521" s="30"/>
      <c r="HK521" s="30"/>
      <c r="HL521" s="30"/>
      <c r="HM521" s="30"/>
      <c r="HN521" s="30"/>
      <c r="HO521" s="30"/>
      <c r="HP521" s="30"/>
      <c r="HQ521" s="30"/>
      <c r="HR521" s="30"/>
      <c r="HS521" s="30"/>
      <c r="HT521" s="30"/>
      <c r="HU521" s="30"/>
      <c r="HV521" s="30"/>
      <c r="HW521" s="30"/>
      <c r="HX521" s="30"/>
      <c r="HY521" s="30"/>
      <c r="HZ521" s="30"/>
      <c r="IA521" s="30"/>
      <c r="IB521" s="30"/>
      <c r="IC521" s="30"/>
      <c r="ID521" s="30"/>
      <c r="IE521" s="30"/>
      <c r="IF521" s="30"/>
      <c r="IG521" s="30"/>
    </row>
    <row r="522" spans="1:241" s="36" customFormat="1" x14ac:dyDescent="0.25">
      <c r="A522" s="32" t="s">
        <v>875</v>
      </c>
      <c r="B522" s="32" t="s">
        <v>876</v>
      </c>
      <c r="C522" s="33" t="s">
        <v>37</v>
      </c>
      <c r="D522" s="37" t="s">
        <v>38</v>
      </c>
      <c r="E522" s="34">
        <v>28604542633</v>
      </c>
      <c r="F522" s="35">
        <v>41443823785</v>
      </c>
      <c r="G522" s="35">
        <v>35456522326</v>
      </c>
      <c r="H522" s="35">
        <v>36804521000</v>
      </c>
      <c r="I522" s="35">
        <v>36804521000</v>
      </c>
      <c r="J522" s="35">
        <v>36804521000</v>
      </c>
      <c r="K522" s="35"/>
      <c r="L522" s="35"/>
      <c r="M522" s="33" t="s">
        <v>868</v>
      </c>
      <c r="N522" s="34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30"/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J522" s="30"/>
      <c r="DK522" s="30"/>
      <c r="DL522" s="30"/>
      <c r="DM522" s="30"/>
      <c r="DN522" s="30"/>
      <c r="DO522" s="30"/>
      <c r="DP522" s="30"/>
      <c r="DQ522" s="30"/>
      <c r="DR522" s="30"/>
      <c r="DS522" s="30"/>
      <c r="DT522" s="30"/>
      <c r="DU522" s="30"/>
      <c r="DV522" s="30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  <c r="EL522" s="30"/>
      <c r="EM522" s="30"/>
      <c r="EN522" s="30"/>
      <c r="EO522" s="30"/>
      <c r="EP522" s="30"/>
      <c r="EQ522" s="30"/>
      <c r="ER522" s="30"/>
      <c r="ES522" s="30"/>
      <c r="ET522" s="30"/>
      <c r="EU522" s="30"/>
      <c r="EV522" s="30"/>
      <c r="EW522" s="30"/>
      <c r="EX522" s="30"/>
      <c r="EY522" s="30"/>
      <c r="EZ522" s="30"/>
      <c r="FA522" s="30"/>
      <c r="FB522" s="30"/>
      <c r="FC522" s="30"/>
      <c r="FD522" s="30"/>
      <c r="FE522" s="30"/>
      <c r="FF522" s="30"/>
      <c r="FG522" s="30"/>
      <c r="FH522" s="30"/>
      <c r="FI522" s="30"/>
      <c r="FJ522" s="30"/>
      <c r="FK522" s="30"/>
      <c r="FL522" s="30"/>
      <c r="FM522" s="30"/>
      <c r="FN522" s="30"/>
      <c r="FO522" s="30"/>
      <c r="FP522" s="30"/>
      <c r="FQ522" s="30"/>
      <c r="FR522" s="30"/>
      <c r="FS522" s="30"/>
      <c r="FT522" s="30"/>
      <c r="FU522" s="30"/>
      <c r="FV522" s="30"/>
      <c r="FW522" s="30"/>
      <c r="FX522" s="30"/>
      <c r="FY522" s="30"/>
      <c r="FZ522" s="30"/>
      <c r="GA522" s="30"/>
      <c r="GB522" s="30"/>
      <c r="GC522" s="30"/>
      <c r="GD522" s="30"/>
      <c r="GE522" s="30"/>
      <c r="GF522" s="30"/>
      <c r="GG522" s="30"/>
      <c r="GH522" s="30"/>
      <c r="GI522" s="30"/>
      <c r="GJ522" s="30"/>
      <c r="GK522" s="30"/>
      <c r="GL522" s="30"/>
      <c r="GM522" s="30"/>
      <c r="GN522" s="30"/>
      <c r="GO522" s="30"/>
      <c r="GP522" s="30"/>
      <c r="GQ522" s="30"/>
      <c r="GR522" s="30"/>
      <c r="GS522" s="30"/>
      <c r="GT522" s="30"/>
      <c r="GU522" s="30"/>
      <c r="GV522" s="30"/>
      <c r="GW522" s="30"/>
      <c r="GX522" s="30"/>
      <c r="GY522" s="30"/>
      <c r="GZ522" s="30"/>
      <c r="HA522" s="30"/>
      <c r="HB522" s="30"/>
      <c r="HC522" s="30"/>
      <c r="HD522" s="30"/>
      <c r="HE522" s="30"/>
      <c r="HF522" s="30"/>
      <c r="HG522" s="30"/>
      <c r="HH522" s="30"/>
      <c r="HI522" s="30"/>
      <c r="HJ522" s="30"/>
      <c r="HK522" s="30"/>
      <c r="HL522" s="30"/>
      <c r="HM522" s="30"/>
      <c r="HN522" s="30"/>
      <c r="HO522" s="30"/>
      <c r="HP522" s="30"/>
      <c r="HQ522" s="30"/>
      <c r="HR522" s="30"/>
      <c r="HS522" s="30"/>
      <c r="HT522" s="30"/>
      <c r="HU522" s="30"/>
      <c r="HV522" s="30"/>
      <c r="HW522" s="30"/>
      <c r="HX522" s="30"/>
      <c r="HY522" s="30"/>
      <c r="HZ522" s="30"/>
      <c r="IA522" s="30"/>
      <c r="IB522" s="30"/>
      <c r="IC522" s="30"/>
      <c r="ID522" s="30"/>
      <c r="IE522" s="30"/>
      <c r="IF522" s="30"/>
      <c r="IG522" s="30"/>
    </row>
    <row r="523" spans="1:241" s="36" customFormat="1" x14ac:dyDescent="0.25">
      <c r="A523" s="32" t="s">
        <v>877</v>
      </c>
      <c r="B523" s="32" t="s">
        <v>878</v>
      </c>
      <c r="C523" s="32"/>
      <c r="D523" s="32"/>
      <c r="E523" s="34">
        <f t="shared" ref="E523:N524" si="125">E524</f>
        <v>17326281918</v>
      </c>
      <c r="F523" s="35">
        <f t="shared" si="125"/>
        <v>33355013808</v>
      </c>
      <c r="G523" s="35">
        <f t="shared" si="125"/>
        <v>9269759900</v>
      </c>
      <c r="H523" s="35">
        <f t="shared" si="125"/>
        <v>20520690000</v>
      </c>
      <c r="I523" s="35">
        <f t="shared" si="125"/>
        <v>21136310700</v>
      </c>
      <c r="J523" s="35">
        <f t="shared" si="125"/>
        <v>21136310700</v>
      </c>
      <c r="K523" s="35">
        <f t="shared" si="125"/>
        <v>26083000000</v>
      </c>
      <c r="L523" s="35">
        <f t="shared" si="125"/>
        <v>26083000000</v>
      </c>
      <c r="M523" s="76">
        <f t="shared" si="125"/>
        <v>26083000000</v>
      </c>
      <c r="N523" s="34">
        <f t="shared" si="125"/>
        <v>26083000000</v>
      </c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30"/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J523" s="30"/>
      <c r="DK523" s="30"/>
      <c r="DL523" s="30"/>
      <c r="DM523" s="30"/>
      <c r="DN523" s="30"/>
      <c r="DO523" s="30"/>
      <c r="DP523" s="30"/>
      <c r="DQ523" s="30"/>
      <c r="DR523" s="30"/>
      <c r="DS523" s="30"/>
      <c r="DT523" s="30"/>
      <c r="DU523" s="30"/>
      <c r="DV523" s="30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  <c r="EL523" s="30"/>
      <c r="EM523" s="30"/>
      <c r="EN523" s="30"/>
      <c r="EO523" s="30"/>
      <c r="EP523" s="30"/>
      <c r="EQ523" s="30"/>
      <c r="ER523" s="30"/>
      <c r="ES523" s="30"/>
      <c r="ET523" s="30"/>
      <c r="EU523" s="30"/>
      <c r="EV523" s="30"/>
      <c r="EW523" s="30"/>
      <c r="EX523" s="30"/>
      <c r="EY523" s="30"/>
      <c r="EZ523" s="30"/>
      <c r="FA523" s="30"/>
      <c r="FB523" s="30"/>
      <c r="FC523" s="30"/>
      <c r="FD523" s="30"/>
      <c r="FE523" s="30"/>
      <c r="FF523" s="30"/>
      <c r="FG523" s="30"/>
      <c r="FH523" s="30"/>
      <c r="FI523" s="30"/>
      <c r="FJ523" s="30"/>
      <c r="FK523" s="30"/>
      <c r="FL523" s="30"/>
      <c r="FM523" s="30"/>
      <c r="FN523" s="30"/>
      <c r="FO523" s="30"/>
      <c r="FP523" s="30"/>
      <c r="FQ523" s="30"/>
      <c r="FR523" s="30"/>
      <c r="FS523" s="30"/>
      <c r="FT523" s="30"/>
      <c r="FU523" s="30"/>
      <c r="FV523" s="30"/>
      <c r="FW523" s="30"/>
      <c r="FX523" s="30"/>
      <c r="FY523" s="30"/>
      <c r="FZ523" s="30"/>
      <c r="GA523" s="30"/>
      <c r="GB523" s="30"/>
      <c r="GC523" s="30"/>
      <c r="GD523" s="30"/>
      <c r="GE523" s="30"/>
      <c r="GF523" s="30"/>
      <c r="GG523" s="30"/>
      <c r="GH523" s="30"/>
      <c r="GI523" s="30"/>
      <c r="GJ523" s="30"/>
      <c r="GK523" s="30"/>
      <c r="GL523" s="30"/>
      <c r="GM523" s="30"/>
      <c r="GN523" s="30"/>
      <c r="GO523" s="30"/>
      <c r="GP523" s="30"/>
      <c r="GQ523" s="30"/>
      <c r="GR523" s="30"/>
      <c r="GS523" s="30"/>
      <c r="GT523" s="30"/>
      <c r="GU523" s="30"/>
      <c r="GV523" s="30"/>
      <c r="GW523" s="30"/>
      <c r="GX523" s="30"/>
      <c r="GY523" s="30"/>
      <c r="GZ523" s="30"/>
      <c r="HA523" s="30"/>
      <c r="HB523" s="30"/>
      <c r="HC523" s="30"/>
      <c r="HD523" s="30"/>
      <c r="HE523" s="30"/>
      <c r="HF523" s="30"/>
      <c r="HG523" s="30"/>
      <c r="HH523" s="30"/>
      <c r="HI523" s="30"/>
      <c r="HJ523" s="30"/>
      <c r="HK523" s="30"/>
      <c r="HL523" s="30"/>
      <c r="HM523" s="30"/>
      <c r="HN523" s="30"/>
      <c r="HO523" s="30"/>
      <c r="HP523" s="30"/>
      <c r="HQ523" s="30"/>
      <c r="HR523" s="30"/>
      <c r="HS523" s="30"/>
      <c r="HT523" s="30"/>
      <c r="HU523" s="30"/>
      <c r="HV523" s="30"/>
      <c r="HW523" s="30"/>
      <c r="HX523" s="30"/>
      <c r="HY523" s="30"/>
      <c r="HZ523" s="30"/>
      <c r="IA523" s="30"/>
      <c r="IB523" s="30"/>
      <c r="IC523" s="30"/>
      <c r="ID523" s="30"/>
      <c r="IE523" s="30"/>
      <c r="IF523" s="30"/>
      <c r="IG523" s="30"/>
    </row>
    <row r="524" spans="1:241" s="36" customFormat="1" ht="25.5" x14ac:dyDescent="0.25">
      <c r="A524" s="32" t="s">
        <v>879</v>
      </c>
      <c r="B524" s="32" t="s">
        <v>880</v>
      </c>
      <c r="C524" s="32"/>
      <c r="D524" s="32"/>
      <c r="E524" s="34">
        <f t="shared" si="125"/>
        <v>17326281918</v>
      </c>
      <c r="F524" s="35">
        <f t="shared" si="125"/>
        <v>33355013808</v>
      </c>
      <c r="G524" s="35">
        <f t="shared" si="125"/>
        <v>9269759900</v>
      </c>
      <c r="H524" s="35">
        <f t="shared" si="125"/>
        <v>20520690000</v>
      </c>
      <c r="I524" s="35">
        <f t="shared" si="125"/>
        <v>21136310700</v>
      </c>
      <c r="J524" s="35">
        <f t="shared" si="125"/>
        <v>21136310700</v>
      </c>
      <c r="K524" s="35">
        <f t="shared" si="125"/>
        <v>26083000000</v>
      </c>
      <c r="L524" s="35">
        <f t="shared" si="125"/>
        <v>26083000000</v>
      </c>
      <c r="M524" s="76">
        <f t="shared" si="125"/>
        <v>26083000000</v>
      </c>
      <c r="N524" s="34">
        <f t="shared" si="125"/>
        <v>26083000000</v>
      </c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30"/>
      <c r="CK524" s="30"/>
      <c r="CL524" s="30"/>
      <c r="CM524" s="30"/>
      <c r="CN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  <c r="DF524" s="30"/>
      <c r="DG524" s="30"/>
      <c r="DH524" s="30"/>
      <c r="DI524" s="30"/>
      <c r="DJ524" s="30"/>
      <c r="DK524" s="30"/>
      <c r="DL524" s="30"/>
      <c r="DM524" s="30"/>
      <c r="DN524" s="30"/>
      <c r="DO524" s="30"/>
      <c r="DP524" s="30"/>
      <c r="DQ524" s="30"/>
      <c r="DR524" s="30"/>
      <c r="DS524" s="30"/>
      <c r="DT524" s="30"/>
      <c r="DU524" s="30"/>
      <c r="DV524" s="30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  <c r="EL524" s="30"/>
      <c r="EM524" s="30"/>
      <c r="EN524" s="30"/>
      <c r="EO524" s="30"/>
      <c r="EP524" s="30"/>
      <c r="EQ524" s="30"/>
      <c r="ER524" s="30"/>
      <c r="ES524" s="30"/>
      <c r="ET524" s="30"/>
      <c r="EU524" s="30"/>
      <c r="EV524" s="30"/>
      <c r="EW524" s="30"/>
      <c r="EX524" s="30"/>
      <c r="EY524" s="30"/>
      <c r="EZ524" s="30"/>
      <c r="FA524" s="30"/>
      <c r="FB524" s="30"/>
      <c r="FC524" s="30"/>
      <c r="FD524" s="30"/>
      <c r="FE524" s="30"/>
      <c r="FF524" s="30"/>
      <c r="FG524" s="30"/>
      <c r="FH524" s="30"/>
      <c r="FI524" s="30"/>
      <c r="FJ524" s="30"/>
      <c r="FK524" s="30"/>
      <c r="FL524" s="30"/>
      <c r="FM524" s="30"/>
      <c r="FN524" s="30"/>
      <c r="FO524" s="30"/>
      <c r="FP524" s="30"/>
      <c r="FQ524" s="30"/>
      <c r="FR524" s="30"/>
      <c r="FS524" s="30"/>
      <c r="FT524" s="30"/>
      <c r="FU524" s="30"/>
      <c r="FV524" s="30"/>
      <c r="FW524" s="30"/>
      <c r="FX524" s="30"/>
      <c r="FY524" s="30"/>
      <c r="FZ524" s="30"/>
      <c r="GA524" s="30"/>
      <c r="GB524" s="30"/>
      <c r="GC524" s="30"/>
      <c r="GD524" s="30"/>
      <c r="GE524" s="30"/>
      <c r="GF524" s="30"/>
      <c r="GG524" s="30"/>
      <c r="GH524" s="30"/>
      <c r="GI524" s="30"/>
      <c r="GJ524" s="30"/>
      <c r="GK524" s="30"/>
      <c r="GL524" s="30"/>
      <c r="GM524" s="30"/>
      <c r="GN524" s="30"/>
      <c r="GO524" s="30"/>
      <c r="GP524" s="30"/>
      <c r="GQ524" s="30"/>
      <c r="GR524" s="30"/>
      <c r="GS524" s="30"/>
      <c r="GT524" s="30"/>
      <c r="GU524" s="30"/>
      <c r="GV524" s="30"/>
      <c r="GW524" s="30"/>
      <c r="GX524" s="30"/>
      <c r="GY524" s="30"/>
      <c r="GZ524" s="30"/>
      <c r="HA524" s="30"/>
      <c r="HB524" s="30"/>
      <c r="HC524" s="30"/>
      <c r="HD524" s="30"/>
      <c r="HE524" s="30"/>
      <c r="HF524" s="30"/>
      <c r="HG524" s="30"/>
      <c r="HH524" s="30"/>
      <c r="HI524" s="30"/>
      <c r="HJ524" s="30"/>
      <c r="HK524" s="30"/>
      <c r="HL524" s="30"/>
      <c r="HM524" s="30"/>
      <c r="HN524" s="30"/>
      <c r="HO524" s="30"/>
      <c r="HP524" s="30"/>
      <c r="HQ524" s="30"/>
      <c r="HR524" s="30"/>
      <c r="HS524" s="30"/>
      <c r="HT524" s="30"/>
      <c r="HU524" s="30"/>
      <c r="HV524" s="30"/>
      <c r="HW524" s="30"/>
      <c r="HX524" s="30"/>
      <c r="HY524" s="30"/>
      <c r="HZ524" s="30"/>
      <c r="IA524" s="30"/>
      <c r="IB524" s="30"/>
      <c r="IC524" s="30"/>
      <c r="ID524" s="30"/>
      <c r="IE524" s="30"/>
      <c r="IF524" s="30"/>
      <c r="IG524" s="30"/>
    </row>
    <row r="525" spans="1:241" s="36" customFormat="1" ht="25.5" x14ac:dyDescent="0.25">
      <c r="A525" s="32" t="s">
        <v>881</v>
      </c>
      <c r="B525" s="32" t="s">
        <v>882</v>
      </c>
      <c r="C525" s="33" t="s">
        <v>37</v>
      </c>
      <c r="D525" s="37" t="s">
        <v>38</v>
      </c>
      <c r="E525" s="34">
        <v>17326281918</v>
      </c>
      <c r="F525" s="35">
        <v>33355013808</v>
      </c>
      <c r="G525" s="35">
        <v>9269759900</v>
      </c>
      <c r="H525" s="35">
        <v>20520690000</v>
      </c>
      <c r="I525" s="35">
        <v>21136310700</v>
      </c>
      <c r="J525" s="35">
        <v>21136310700</v>
      </c>
      <c r="K525" s="35">
        <v>26083000000</v>
      </c>
      <c r="L525" s="35">
        <f>K525</f>
        <v>26083000000</v>
      </c>
      <c r="M525" s="76">
        <f t="shared" ref="M525" si="126">L525</f>
        <v>26083000000</v>
      </c>
      <c r="N525" s="34">
        <v>26083000000</v>
      </c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30"/>
      <c r="CK525" s="30"/>
      <c r="CL525" s="30"/>
      <c r="CM525" s="30"/>
      <c r="CN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  <c r="DF525" s="30"/>
      <c r="DG525" s="30"/>
      <c r="DH525" s="30"/>
      <c r="DI525" s="30"/>
      <c r="DJ525" s="30"/>
      <c r="DK525" s="30"/>
      <c r="DL525" s="30"/>
      <c r="DM525" s="30"/>
      <c r="DN525" s="30"/>
      <c r="DO525" s="30"/>
      <c r="DP525" s="30"/>
      <c r="DQ525" s="30"/>
      <c r="DR525" s="30"/>
      <c r="DS525" s="30"/>
      <c r="DT525" s="30"/>
      <c r="DU525" s="30"/>
      <c r="DV525" s="30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  <c r="EL525" s="30"/>
      <c r="EM525" s="30"/>
      <c r="EN525" s="30"/>
      <c r="EO525" s="30"/>
      <c r="EP525" s="30"/>
      <c r="EQ525" s="30"/>
      <c r="ER525" s="30"/>
      <c r="ES525" s="30"/>
      <c r="ET525" s="30"/>
      <c r="EU525" s="30"/>
      <c r="EV525" s="30"/>
      <c r="EW525" s="30"/>
      <c r="EX525" s="30"/>
      <c r="EY525" s="30"/>
      <c r="EZ525" s="30"/>
      <c r="FA525" s="30"/>
      <c r="FB525" s="30"/>
      <c r="FC525" s="30"/>
      <c r="FD525" s="30"/>
      <c r="FE525" s="30"/>
      <c r="FF525" s="30"/>
      <c r="FG525" s="30"/>
      <c r="FH525" s="30"/>
      <c r="FI525" s="30"/>
      <c r="FJ525" s="30"/>
      <c r="FK525" s="30"/>
      <c r="FL525" s="30"/>
      <c r="FM525" s="30"/>
      <c r="FN525" s="30"/>
      <c r="FO525" s="30"/>
      <c r="FP525" s="30"/>
      <c r="FQ525" s="30"/>
      <c r="FR525" s="30"/>
      <c r="FS525" s="30"/>
      <c r="FT525" s="30"/>
      <c r="FU525" s="30"/>
      <c r="FV525" s="30"/>
      <c r="FW525" s="30"/>
      <c r="FX525" s="30"/>
      <c r="FY525" s="30"/>
      <c r="FZ525" s="30"/>
      <c r="GA525" s="30"/>
      <c r="GB525" s="30"/>
      <c r="GC525" s="30"/>
      <c r="GD525" s="30"/>
      <c r="GE525" s="30"/>
      <c r="GF525" s="30"/>
      <c r="GG525" s="30"/>
      <c r="GH525" s="30"/>
      <c r="GI525" s="30"/>
      <c r="GJ525" s="30"/>
      <c r="GK525" s="30"/>
      <c r="GL525" s="30"/>
      <c r="GM525" s="30"/>
      <c r="GN525" s="30"/>
      <c r="GO525" s="30"/>
      <c r="GP525" s="30"/>
      <c r="GQ525" s="30"/>
      <c r="GR525" s="30"/>
      <c r="GS525" s="30"/>
      <c r="GT525" s="30"/>
      <c r="GU525" s="30"/>
      <c r="GV525" s="30"/>
      <c r="GW525" s="30"/>
      <c r="GX525" s="30"/>
      <c r="GY525" s="30"/>
      <c r="GZ525" s="30"/>
      <c r="HA525" s="30"/>
      <c r="HB525" s="30"/>
      <c r="HC525" s="30"/>
      <c r="HD525" s="30"/>
      <c r="HE525" s="30"/>
      <c r="HF525" s="30"/>
      <c r="HG525" s="30"/>
      <c r="HH525" s="30"/>
      <c r="HI525" s="30"/>
      <c r="HJ525" s="30"/>
      <c r="HK525" s="30"/>
      <c r="HL525" s="30"/>
      <c r="HM525" s="30"/>
      <c r="HN525" s="30"/>
      <c r="HO525" s="30"/>
      <c r="HP525" s="30"/>
      <c r="HQ525" s="30"/>
      <c r="HR525" s="30"/>
      <c r="HS525" s="30"/>
      <c r="HT525" s="30"/>
      <c r="HU525" s="30"/>
      <c r="HV525" s="30"/>
      <c r="HW525" s="30"/>
      <c r="HX525" s="30"/>
      <c r="HY525" s="30"/>
      <c r="HZ525" s="30"/>
      <c r="IA525" s="30"/>
      <c r="IB525" s="30"/>
      <c r="IC525" s="30"/>
      <c r="ID525" s="30"/>
      <c r="IE525" s="30"/>
      <c r="IF525" s="30"/>
      <c r="IG525" s="30"/>
    </row>
    <row r="526" spans="1:241" s="36" customFormat="1" ht="25.5" x14ac:dyDescent="0.25">
      <c r="A526" s="23" t="s">
        <v>883</v>
      </c>
      <c r="B526" s="23" t="s">
        <v>884</v>
      </c>
      <c r="C526" s="23"/>
      <c r="D526" s="23"/>
      <c r="E526" s="25">
        <f>E527+E534</f>
        <v>81401202073</v>
      </c>
      <c r="F526" s="26">
        <f>F527+F534</f>
        <v>84522993892</v>
      </c>
      <c r="G526" s="26">
        <f>G527+G534</f>
        <v>79582624992</v>
      </c>
      <c r="H526" s="26">
        <f t="shared" ref="H526:L526" si="127">H534</f>
        <v>0</v>
      </c>
      <c r="I526" s="26">
        <f t="shared" si="127"/>
        <v>70089440000</v>
      </c>
      <c r="J526" s="26">
        <f t="shared" si="127"/>
        <v>70089440000</v>
      </c>
      <c r="K526" s="26">
        <f t="shared" si="127"/>
        <v>0</v>
      </c>
      <c r="L526" s="26">
        <f t="shared" si="127"/>
        <v>0</v>
      </c>
      <c r="M526" s="24"/>
      <c r="N526" s="34">
        <f t="shared" ref="N526" si="128">N534</f>
        <v>0</v>
      </c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30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J526" s="30"/>
      <c r="DK526" s="30"/>
      <c r="DL526" s="30"/>
      <c r="DM526" s="30"/>
      <c r="DN526" s="30"/>
      <c r="DO526" s="30"/>
      <c r="DP526" s="30"/>
      <c r="DQ526" s="30"/>
      <c r="DR526" s="30"/>
      <c r="DS526" s="30"/>
      <c r="DT526" s="30"/>
      <c r="DU526" s="30"/>
      <c r="DV526" s="30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  <c r="EL526" s="30"/>
      <c r="EM526" s="30"/>
      <c r="EN526" s="30"/>
      <c r="EO526" s="30"/>
      <c r="EP526" s="30"/>
      <c r="EQ526" s="30"/>
      <c r="ER526" s="30"/>
      <c r="ES526" s="30"/>
      <c r="ET526" s="30"/>
      <c r="EU526" s="30"/>
      <c r="EV526" s="30"/>
      <c r="EW526" s="30"/>
      <c r="EX526" s="30"/>
      <c r="EY526" s="30"/>
      <c r="EZ526" s="30"/>
      <c r="FA526" s="30"/>
      <c r="FB526" s="30"/>
      <c r="FC526" s="30"/>
      <c r="FD526" s="30"/>
      <c r="FE526" s="30"/>
      <c r="FF526" s="30"/>
      <c r="FG526" s="30"/>
      <c r="FH526" s="30"/>
      <c r="FI526" s="30"/>
      <c r="FJ526" s="30"/>
      <c r="FK526" s="30"/>
      <c r="FL526" s="30"/>
      <c r="FM526" s="30"/>
      <c r="FN526" s="30"/>
      <c r="FO526" s="30"/>
      <c r="FP526" s="30"/>
      <c r="FQ526" s="30"/>
      <c r="FR526" s="30"/>
      <c r="FS526" s="30"/>
      <c r="FT526" s="30"/>
      <c r="FU526" s="30"/>
      <c r="FV526" s="30"/>
      <c r="FW526" s="30"/>
      <c r="FX526" s="30"/>
      <c r="FY526" s="30"/>
      <c r="FZ526" s="30"/>
      <c r="GA526" s="30"/>
      <c r="GB526" s="30"/>
      <c r="GC526" s="30"/>
      <c r="GD526" s="30"/>
      <c r="GE526" s="30"/>
      <c r="GF526" s="30"/>
      <c r="GG526" s="30"/>
      <c r="GH526" s="30"/>
      <c r="GI526" s="30"/>
      <c r="GJ526" s="30"/>
      <c r="GK526" s="30"/>
      <c r="GL526" s="30"/>
      <c r="GM526" s="30"/>
      <c r="GN526" s="30"/>
      <c r="GO526" s="30"/>
      <c r="GP526" s="30"/>
      <c r="GQ526" s="30"/>
      <c r="GR526" s="30"/>
      <c r="GS526" s="30"/>
      <c r="GT526" s="30"/>
      <c r="GU526" s="30"/>
      <c r="GV526" s="30"/>
      <c r="GW526" s="30"/>
      <c r="GX526" s="30"/>
      <c r="GY526" s="30"/>
      <c r="GZ526" s="30"/>
      <c r="HA526" s="30"/>
      <c r="HB526" s="30"/>
      <c r="HC526" s="30"/>
      <c r="HD526" s="30"/>
      <c r="HE526" s="30"/>
      <c r="HF526" s="30"/>
      <c r="HG526" s="30"/>
      <c r="HH526" s="30"/>
      <c r="HI526" s="30"/>
      <c r="HJ526" s="30"/>
      <c r="HK526" s="30"/>
      <c r="HL526" s="30"/>
      <c r="HM526" s="30"/>
      <c r="HN526" s="30"/>
      <c r="HO526" s="30"/>
      <c r="HP526" s="30"/>
      <c r="HQ526" s="30"/>
      <c r="HR526" s="30"/>
      <c r="HS526" s="30"/>
      <c r="HT526" s="30"/>
      <c r="HU526" s="30"/>
      <c r="HV526" s="30"/>
      <c r="HW526" s="30"/>
      <c r="HX526" s="30"/>
      <c r="HY526" s="30"/>
      <c r="HZ526" s="30"/>
      <c r="IA526" s="30"/>
      <c r="IB526" s="30"/>
      <c r="IC526" s="30"/>
      <c r="ID526" s="30"/>
      <c r="IE526" s="30"/>
      <c r="IF526" s="30"/>
      <c r="IG526" s="30"/>
    </row>
    <row r="527" spans="1:241" s="36" customFormat="1" x14ac:dyDescent="0.25">
      <c r="A527" s="32" t="s">
        <v>885</v>
      </c>
      <c r="B527" s="23" t="s">
        <v>886</v>
      </c>
      <c r="C527" s="23"/>
      <c r="D527" s="23"/>
      <c r="E527" s="25">
        <f>E528+E531</f>
        <v>81401202073</v>
      </c>
      <c r="F527" s="26">
        <f>F528+F531</f>
        <v>1604840332</v>
      </c>
      <c r="G527" s="26">
        <f>G528+G531</f>
        <v>3949934992</v>
      </c>
      <c r="H527" s="26"/>
      <c r="I527" s="26"/>
      <c r="J527" s="26"/>
      <c r="K527" s="26"/>
      <c r="L527" s="26"/>
      <c r="M527" s="24"/>
      <c r="N527" s="34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30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J527" s="30"/>
      <c r="DK527" s="30"/>
      <c r="DL527" s="30"/>
      <c r="DM527" s="30"/>
      <c r="DN527" s="30"/>
      <c r="DO527" s="30"/>
      <c r="DP527" s="30"/>
      <c r="DQ527" s="30"/>
      <c r="DR527" s="30"/>
      <c r="DS527" s="30"/>
      <c r="DT527" s="30"/>
      <c r="DU527" s="30"/>
      <c r="DV527" s="30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  <c r="EL527" s="30"/>
      <c r="EM527" s="30"/>
      <c r="EN527" s="30"/>
      <c r="EO527" s="30"/>
      <c r="EP527" s="30"/>
      <c r="EQ527" s="30"/>
      <c r="ER527" s="30"/>
      <c r="ES527" s="30"/>
      <c r="ET527" s="30"/>
      <c r="EU527" s="30"/>
      <c r="EV527" s="30"/>
      <c r="EW527" s="30"/>
      <c r="EX527" s="30"/>
      <c r="EY527" s="30"/>
      <c r="EZ527" s="30"/>
      <c r="FA527" s="30"/>
      <c r="FB527" s="30"/>
      <c r="FC527" s="30"/>
      <c r="FD527" s="30"/>
      <c r="FE527" s="30"/>
      <c r="FF527" s="30"/>
      <c r="FG527" s="30"/>
      <c r="FH527" s="30"/>
      <c r="FI527" s="30"/>
      <c r="FJ527" s="30"/>
      <c r="FK527" s="30"/>
      <c r="FL527" s="30"/>
      <c r="FM527" s="30"/>
      <c r="FN527" s="30"/>
      <c r="FO527" s="30"/>
      <c r="FP527" s="30"/>
      <c r="FQ527" s="30"/>
      <c r="FR527" s="30"/>
      <c r="FS527" s="30"/>
      <c r="FT527" s="30"/>
      <c r="FU527" s="30"/>
      <c r="FV527" s="30"/>
      <c r="FW527" s="30"/>
      <c r="FX527" s="30"/>
      <c r="FY527" s="30"/>
      <c r="FZ527" s="30"/>
      <c r="GA527" s="30"/>
      <c r="GB527" s="30"/>
      <c r="GC527" s="30"/>
      <c r="GD527" s="30"/>
      <c r="GE527" s="30"/>
      <c r="GF527" s="30"/>
      <c r="GG527" s="30"/>
      <c r="GH527" s="30"/>
      <c r="GI527" s="30"/>
      <c r="GJ527" s="30"/>
      <c r="GK527" s="30"/>
      <c r="GL527" s="30"/>
      <c r="GM527" s="30"/>
      <c r="GN527" s="30"/>
      <c r="GO527" s="30"/>
      <c r="GP527" s="30"/>
      <c r="GQ527" s="30"/>
      <c r="GR527" s="30"/>
      <c r="GS527" s="30"/>
      <c r="GT527" s="30"/>
      <c r="GU527" s="30"/>
      <c r="GV527" s="30"/>
      <c r="GW527" s="30"/>
      <c r="GX527" s="30"/>
      <c r="GY527" s="30"/>
      <c r="GZ527" s="30"/>
      <c r="HA527" s="30"/>
      <c r="HB527" s="30"/>
      <c r="HC527" s="30"/>
      <c r="HD527" s="30"/>
      <c r="HE527" s="30"/>
      <c r="HF527" s="30"/>
      <c r="HG527" s="30"/>
      <c r="HH527" s="30"/>
      <c r="HI527" s="30"/>
      <c r="HJ527" s="30"/>
      <c r="HK527" s="30"/>
      <c r="HL527" s="30"/>
      <c r="HM527" s="30"/>
      <c r="HN527" s="30"/>
      <c r="HO527" s="30"/>
      <c r="HP527" s="30"/>
      <c r="HQ527" s="30"/>
      <c r="HR527" s="30"/>
      <c r="HS527" s="30"/>
      <c r="HT527" s="30"/>
      <c r="HU527" s="30"/>
      <c r="HV527" s="30"/>
      <c r="HW527" s="30"/>
      <c r="HX527" s="30"/>
      <c r="HY527" s="30"/>
      <c r="HZ527" s="30"/>
      <c r="IA527" s="30"/>
      <c r="IB527" s="30"/>
      <c r="IC527" s="30"/>
      <c r="ID527" s="30"/>
      <c r="IE527" s="30"/>
      <c r="IF527" s="30"/>
      <c r="IG527" s="30"/>
    </row>
    <row r="528" spans="1:241" s="36" customFormat="1" x14ac:dyDescent="0.25">
      <c r="A528" s="32" t="s">
        <v>887</v>
      </c>
      <c r="B528" s="32" t="s">
        <v>888</v>
      </c>
      <c r="C528" s="32"/>
      <c r="D528" s="32"/>
      <c r="E528" s="34">
        <f t="shared" ref="E528:G529" si="129">E529</f>
        <v>81401202073</v>
      </c>
      <c r="F528" s="35">
        <f t="shared" si="129"/>
        <v>1550940332</v>
      </c>
      <c r="G528" s="35">
        <f t="shared" si="129"/>
        <v>3949934992</v>
      </c>
      <c r="H528" s="35"/>
      <c r="I528" s="35"/>
      <c r="J528" s="35"/>
      <c r="K528" s="35"/>
      <c r="L528" s="35"/>
      <c r="M528" s="33"/>
      <c r="N528" s="34"/>
    </row>
    <row r="529" spans="1:241" s="36" customFormat="1" x14ac:dyDescent="0.25">
      <c r="A529" s="32" t="s">
        <v>889</v>
      </c>
      <c r="B529" s="32" t="s">
        <v>888</v>
      </c>
      <c r="C529" s="32"/>
      <c r="D529" s="32"/>
      <c r="E529" s="34">
        <f t="shared" si="129"/>
        <v>81401202073</v>
      </c>
      <c r="F529" s="35">
        <f t="shared" si="129"/>
        <v>1550940332</v>
      </c>
      <c r="G529" s="35">
        <f t="shared" si="129"/>
        <v>3949934992</v>
      </c>
      <c r="H529" s="35"/>
      <c r="I529" s="35"/>
      <c r="J529" s="35"/>
      <c r="K529" s="35"/>
      <c r="L529" s="35"/>
      <c r="M529" s="33"/>
      <c r="N529" s="34"/>
    </row>
    <row r="530" spans="1:241" s="36" customFormat="1" ht="38.25" x14ac:dyDescent="0.25">
      <c r="A530" s="32" t="s">
        <v>890</v>
      </c>
      <c r="B530" s="32" t="s">
        <v>888</v>
      </c>
      <c r="C530" s="32" t="s">
        <v>37</v>
      </c>
      <c r="D530" s="46" t="s">
        <v>38</v>
      </c>
      <c r="E530" s="34">
        <v>81401202073</v>
      </c>
      <c r="F530" s="35">
        <v>1550940332</v>
      </c>
      <c r="G530" s="35">
        <v>3949934992</v>
      </c>
      <c r="H530" s="35"/>
      <c r="I530" s="35"/>
      <c r="J530" s="35"/>
      <c r="K530" s="35"/>
      <c r="L530" s="35"/>
      <c r="M530" s="33" t="s">
        <v>720</v>
      </c>
      <c r="N530" s="34"/>
    </row>
    <row r="531" spans="1:241" s="36" customFormat="1" ht="25.5" x14ac:dyDescent="0.25">
      <c r="A531" s="32" t="s">
        <v>891</v>
      </c>
      <c r="B531" s="32" t="s">
        <v>892</v>
      </c>
      <c r="C531" s="32"/>
      <c r="D531" s="32"/>
      <c r="E531" s="34"/>
      <c r="F531" s="35">
        <f>F532</f>
        <v>53900000</v>
      </c>
      <c r="G531" s="35"/>
      <c r="H531" s="35"/>
      <c r="I531" s="35"/>
      <c r="J531" s="35"/>
      <c r="K531" s="35"/>
      <c r="L531" s="35"/>
      <c r="M531" s="33"/>
      <c r="N531" s="34"/>
    </row>
    <row r="532" spans="1:241" s="36" customFormat="1" ht="25.5" x14ac:dyDescent="0.25">
      <c r="A532" s="32" t="s">
        <v>893</v>
      </c>
      <c r="B532" s="32" t="s">
        <v>892</v>
      </c>
      <c r="C532" s="32"/>
      <c r="D532" s="32"/>
      <c r="E532" s="34"/>
      <c r="F532" s="35">
        <f>F533</f>
        <v>53900000</v>
      </c>
      <c r="G532" s="35"/>
      <c r="H532" s="35"/>
      <c r="I532" s="35"/>
      <c r="J532" s="35"/>
      <c r="K532" s="35"/>
      <c r="L532" s="35"/>
      <c r="M532" s="33"/>
      <c r="N532" s="34"/>
    </row>
    <row r="533" spans="1:241" s="36" customFormat="1" ht="38.25" x14ac:dyDescent="0.25">
      <c r="A533" s="32" t="s">
        <v>894</v>
      </c>
      <c r="B533" s="32" t="s">
        <v>895</v>
      </c>
      <c r="C533" s="32" t="s">
        <v>37</v>
      </c>
      <c r="D533" s="46" t="s">
        <v>38</v>
      </c>
      <c r="E533" s="34"/>
      <c r="F533" s="35">
        <v>53900000</v>
      </c>
      <c r="G533" s="35"/>
      <c r="H533" s="35"/>
      <c r="I533" s="35"/>
      <c r="J533" s="35"/>
      <c r="K533" s="35"/>
      <c r="L533" s="35"/>
      <c r="M533" s="33" t="s">
        <v>896</v>
      </c>
      <c r="N533" s="34"/>
    </row>
    <row r="534" spans="1:241" s="36" customFormat="1" ht="38.25" x14ac:dyDescent="0.25">
      <c r="A534" s="23" t="s">
        <v>897</v>
      </c>
      <c r="B534" s="23" t="s">
        <v>898</v>
      </c>
      <c r="C534" s="23"/>
      <c r="D534" s="23"/>
      <c r="E534" s="25">
        <f t="shared" ref="E534:N536" si="130">E535</f>
        <v>0</v>
      </c>
      <c r="F534" s="26">
        <f t="shared" si="130"/>
        <v>82918153560</v>
      </c>
      <c r="G534" s="26">
        <f t="shared" si="130"/>
        <v>75632690000</v>
      </c>
      <c r="H534" s="26">
        <f t="shared" si="130"/>
        <v>0</v>
      </c>
      <c r="I534" s="26">
        <f t="shared" si="130"/>
        <v>70089440000</v>
      </c>
      <c r="J534" s="26">
        <f t="shared" si="130"/>
        <v>70089440000</v>
      </c>
      <c r="K534" s="26">
        <f t="shared" si="130"/>
        <v>0</v>
      </c>
      <c r="L534" s="26">
        <f t="shared" si="130"/>
        <v>0</v>
      </c>
      <c r="M534" s="24"/>
      <c r="N534" s="34">
        <f t="shared" si="130"/>
        <v>0</v>
      </c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30"/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J534" s="30"/>
      <c r="DK534" s="30"/>
      <c r="DL534" s="30"/>
      <c r="DM534" s="30"/>
      <c r="DN534" s="30"/>
      <c r="DO534" s="30"/>
      <c r="DP534" s="30"/>
      <c r="DQ534" s="30"/>
      <c r="DR534" s="30"/>
      <c r="DS534" s="30"/>
      <c r="DT534" s="30"/>
      <c r="DU534" s="30"/>
      <c r="DV534" s="30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  <c r="EL534" s="30"/>
      <c r="EM534" s="30"/>
      <c r="EN534" s="30"/>
      <c r="EO534" s="30"/>
      <c r="EP534" s="30"/>
      <c r="EQ534" s="30"/>
      <c r="ER534" s="30"/>
      <c r="ES534" s="30"/>
      <c r="ET534" s="30"/>
      <c r="EU534" s="30"/>
      <c r="EV534" s="30"/>
      <c r="EW534" s="30"/>
      <c r="EX534" s="30"/>
      <c r="EY534" s="30"/>
      <c r="EZ534" s="30"/>
      <c r="FA534" s="30"/>
      <c r="FB534" s="30"/>
      <c r="FC534" s="30"/>
      <c r="FD534" s="30"/>
      <c r="FE534" s="30"/>
      <c r="FF534" s="30"/>
      <c r="FG534" s="30"/>
      <c r="FH534" s="30"/>
      <c r="FI534" s="30"/>
      <c r="FJ534" s="30"/>
      <c r="FK534" s="30"/>
      <c r="FL534" s="30"/>
      <c r="FM534" s="30"/>
      <c r="FN534" s="30"/>
      <c r="FO534" s="30"/>
      <c r="FP534" s="30"/>
      <c r="FQ534" s="30"/>
      <c r="FR534" s="30"/>
      <c r="FS534" s="30"/>
      <c r="FT534" s="30"/>
      <c r="FU534" s="30"/>
      <c r="FV534" s="30"/>
      <c r="FW534" s="30"/>
      <c r="FX534" s="30"/>
      <c r="FY534" s="30"/>
      <c r="FZ534" s="30"/>
      <c r="GA534" s="30"/>
      <c r="GB534" s="30"/>
      <c r="GC534" s="30"/>
      <c r="GD534" s="30"/>
      <c r="GE534" s="30"/>
      <c r="GF534" s="30"/>
      <c r="GG534" s="30"/>
      <c r="GH534" s="30"/>
      <c r="GI534" s="30"/>
      <c r="GJ534" s="30"/>
      <c r="GK534" s="30"/>
      <c r="GL534" s="30"/>
      <c r="GM534" s="30"/>
      <c r="GN534" s="30"/>
      <c r="GO534" s="30"/>
      <c r="GP534" s="30"/>
      <c r="GQ534" s="30"/>
      <c r="GR534" s="30"/>
      <c r="GS534" s="30"/>
      <c r="GT534" s="30"/>
      <c r="GU534" s="30"/>
      <c r="GV534" s="30"/>
      <c r="GW534" s="30"/>
      <c r="GX534" s="30"/>
      <c r="GY534" s="30"/>
      <c r="GZ534" s="30"/>
      <c r="HA534" s="30"/>
      <c r="HB534" s="30"/>
      <c r="HC534" s="30"/>
      <c r="HD534" s="30"/>
      <c r="HE534" s="30"/>
      <c r="HF534" s="30"/>
      <c r="HG534" s="30"/>
      <c r="HH534" s="30"/>
      <c r="HI534" s="30"/>
      <c r="HJ534" s="30"/>
      <c r="HK534" s="30"/>
      <c r="HL534" s="30"/>
      <c r="HM534" s="30"/>
      <c r="HN534" s="30"/>
      <c r="HO534" s="30"/>
      <c r="HP534" s="30"/>
      <c r="HQ534" s="30"/>
      <c r="HR534" s="30"/>
      <c r="HS534" s="30"/>
      <c r="HT534" s="30"/>
      <c r="HU534" s="30"/>
      <c r="HV534" s="30"/>
      <c r="HW534" s="30"/>
      <c r="HX534" s="30"/>
      <c r="HY534" s="30"/>
      <c r="HZ534" s="30"/>
      <c r="IA534" s="30"/>
      <c r="IB534" s="30"/>
      <c r="IC534" s="30"/>
      <c r="ID534" s="30"/>
      <c r="IE534" s="30"/>
      <c r="IF534" s="30"/>
      <c r="IG534" s="30"/>
    </row>
    <row r="535" spans="1:241" s="36" customFormat="1" x14ac:dyDescent="0.25">
      <c r="A535" s="32" t="s">
        <v>899</v>
      </c>
      <c r="B535" s="32" t="s">
        <v>900</v>
      </c>
      <c r="C535" s="32"/>
      <c r="D535" s="32"/>
      <c r="E535" s="34">
        <f t="shared" si="130"/>
        <v>0</v>
      </c>
      <c r="F535" s="35">
        <f t="shared" si="130"/>
        <v>82918153560</v>
      </c>
      <c r="G535" s="35">
        <f t="shared" si="130"/>
        <v>75632690000</v>
      </c>
      <c r="H535" s="35">
        <f t="shared" si="130"/>
        <v>0</v>
      </c>
      <c r="I535" s="35">
        <f t="shared" si="130"/>
        <v>70089440000</v>
      </c>
      <c r="J535" s="35">
        <f t="shared" si="130"/>
        <v>70089440000</v>
      </c>
      <c r="K535" s="35">
        <f t="shared" si="130"/>
        <v>0</v>
      </c>
      <c r="L535" s="35">
        <f t="shared" si="130"/>
        <v>0</v>
      </c>
      <c r="M535" s="33"/>
      <c r="N535" s="34">
        <f t="shared" si="130"/>
        <v>0</v>
      </c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30"/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J535" s="30"/>
      <c r="DK535" s="30"/>
      <c r="DL535" s="30"/>
      <c r="DM535" s="30"/>
      <c r="DN535" s="30"/>
      <c r="DO535" s="30"/>
      <c r="DP535" s="30"/>
      <c r="DQ535" s="30"/>
      <c r="DR535" s="30"/>
      <c r="DS535" s="30"/>
      <c r="DT535" s="30"/>
      <c r="DU535" s="30"/>
      <c r="DV535" s="30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  <c r="EL535" s="30"/>
      <c r="EM535" s="30"/>
      <c r="EN535" s="30"/>
      <c r="EO535" s="30"/>
      <c r="EP535" s="30"/>
      <c r="EQ535" s="30"/>
      <c r="ER535" s="30"/>
      <c r="ES535" s="30"/>
      <c r="ET535" s="30"/>
      <c r="EU535" s="30"/>
      <c r="EV535" s="30"/>
      <c r="EW535" s="30"/>
      <c r="EX535" s="30"/>
      <c r="EY535" s="30"/>
      <c r="EZ535" s="30"/>
      <c r="FA535" s="30"/>
      <c r="FB535" s="30"/>
      <c r="FC535" s="30"/>
      <c r="FD535" s="30"/>
      <c r="FE535" s="30"/>
      <c r="FF535" s="30"/>
      <c r="FG535" s="30"/>
      <c r="FH535" s="30"/>
      <c r="FI535" s="30"/>
      <c r="FJ535" s="30"/>
      <c r="FK535" s="30"/>
      <c r="FL535" s="30"/>
      <c r="FM535" s="30"/>
      <c r="FN535" s="30"/>
      <c r="FO535" s="30"/>
      <c r="FP535" s="30"/>
      <c r="FQ535" s="30"/>
      <c r="FR535" s="30"/>
      <c r="FS535" s="30"/>
      <c r="FT535" s="30"/>
      <c r="FU535" s="30"/>
      <c r="FV535" s="30"/>
      <c r="FW535" s="30"/>
      <c r="FX535" s="30"/>
      <c r="FY535" s="30"/>
      <c r="FZ535" s="30"/>
      <c r="GA535" s="30"/>
      <c r="GB535" s="30"/>
      <c r="GC535" s="30"/>
      <c r="GD535" s="30"/>
      <c r="GE535" s="30"/>
      <c r="GF535" s="30"/>
      <c r="GG535" s="30"/>
      <c r="GH535" s="30"/>
      <c r="GI535" s="30"/>
      <c r="GJ535" s="30"/>
      <c r="GK535" s="30"/>
      <c r="GL535" s="30"/>
      <c r="GM535" s="30"/>
      <c r="GN535" s="30"/>
      <c r="GO535" s="30"/>
      <c r="GP535" s="30"/>
      <c r="GQ535" s="30"/>
      <c r="GR535" s="30"/>
      <c r="GS535" s="30"/>
      <c r="GT535" s="30"/>
      <c r="GU535" s="30"/>
      <c r="GV535" s="30"/>
      <c r="GW535" s="30"/>
      <c r="GX535" s="30"/>
      <c r="GY535" s="30"/>
      <c r="GZ535" s="30"/>
      <c r="HA535" s="30"/>
      <c r="HB535" s="30"/>
      <c r="HC535" s="30"/>
      <c r="HD535" s="30"/>
      <c r="HE535" s="30"/>
      <c r="HF535" s="30"/>
      <c r="HG535" s="30"/>
      <c r="HH535" s="30"/>
      <c r="HI535" s="30"/>
      <c r="HJ535" s="30"/>
      <c r="HK535" s="30"/>
      <c r="HL535" s="30"/>
      <c r="HM535" s="30"/>
      <c r="HN535" s="30"/>
      <c r="HO535" s="30"/>
      <c r="HP535" s="30"/>
      <c r="HQ535" s="30"/>
      <c r="HR535" s="30"/>
      <c r="HS535" s="30"/>
      <c r="HT535" s="30"/>
      <c r="HU535" s="30"/>
      <c r="HV535" s="30"/>
      <c r="HW535" s="30"/>
      <c r="HX535" s="30"/>
      <c r="HY535" s="30"/>
      <c r="HZ535" s="30"/>
      <c r="IA535" s="30"/>
      <c r="IB535" s="30"/>
      <c r="IC535" s="30"/>
      <c r="ID535" s="30"/>
      <c r="IE535" s="30"/>
      <c r="IF535" s="30"/>
      <c r="IG535" s="30"/>
    </row>
    <row r="536" spans="1:241" s="36" customFormat="1" x14ac:dyDescent="0.25">
      <c r="A536" s="32" t="s">
        <v>901</v>
      </c>
      <c r="B536" s="32" t="s">
        <v>902</v>
      </c>
      <c r="C536" s="32"/>
      <c r="D536" s="32"/>
      <c r="E536" s="34">
        <f t="shared" si="130"/>
        <v>0</v>
      </c>
      <c r="F536" s="35">
        <f t="shared" si="130"/>
        <v>82918153560</v>
      </c>
      <c r="G536" s="35">
        <f t="shared" si="130"/>
        <v>75632690000</v>
      </c>
      <c r="H536" s="35">
        <f t="shared" si="130"/>
        <v>0</v>
      </c>
      <c r="I536" s="35">
        <f t="shared" si="130"/>
        <v>70089440000</v>
      </c>
      <c r="J536" s="35">
        <f t="shared" si="130"/>
        <v>70089440000</v>
      </c>
      <c r="K536" s="35">
        <f t="shared" si="130"/>
        <v>0</v>
      </c>
      <c r="L536" s="35">
        <f t="shared" si="130"/>
        <v>0</v>
      </c>
      <c r="M536" s="33"/>
      <c r="N536" s="34">
        <f t="shared" si="130"/>
        <v>0</v>
      </c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J536" s="30"/>
      <c r="DK536" s="30"/>
      <c r="DL536" s="30"/>
      <c r="DM536" s="30"/>
      <c r="DN536" s="30"/>
      <c r="DO536" s="30"/>
      <c r="DP536" s="30"/>
      <c r="DQ536" s="30"/>
      <c r="DR536" s="30"/>
      <c r="DS536" s="30"/>
      <c r="DT536" s="30"/>
      <c r="DU536" s="30"/>
      <c r="DV536" s="30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  <c r="EL536" s="30"/>
      <c r="EM536" s="30"/>
      <c r="EN536" s="30"/>
      <c r="EO536" s="30"/>
      <c r="EP536" s="30"/>
      <c r="EQ536" s="30"/>
      <c r="ER536" s="30"/>
      <c r="ES536" s="30"/>
      <c r="ET536" s="30"/>
      <c r="EU536" s="30"/>
      <c r="EV536" s="30"/>
      <c r="EW536" s="30"/>
      <c r="EX536" s="30"/>
      <c r="EY536" s="30"/>
      <c r="EZ536" s="30"/>
      <c r="FA536" s="30"/>
      <c r="FB536" s="30"/>
      <c r="FC536" s="30"/>
      <c r="FD536" s="30"/>
      <c r="FE536" s="30"/>
      <c r="FF536" s="30"/>
      <c r="FG536" s="30"/>
      <c r="FH536" s="30"/>
      <c r="FI536" s="30"/>
      <c r="FJ536" s="30"/>
      <c r="FK536" s="30"/>
      <c r="FL536" s="30"/>
      <c r="FM536" s="30"/>
      <c r="FN536" s="30"/>
      <c r="FO536" s="30"/>
      <c r="FP536" s="30"/>
      <c r="FQ536" s="30"/>
      <c r="FR536" s="30"/>
      <c r="FS536" s="30"/>
      <c r="FT536" s="30"/>
      <c r="FU536" s="30"/>
      <c r="FV536" s="30"/>
      <c r="FW536" s="30"/>
      <c r="FX536" s="30"/>
      <c r="FY536" s="30"/>
      <c r="FZ536" s="30"/>
      <c r="GA536" s="30"/>
      <c r="GB536" s="30"/>
      <c r="GC536" s="30"/>
      <c r="GD536" s="30"/>
      <c r="GE536" s="30"/>
      <c r="GF536" s="30"/>
      <c r="GG536" s="30"/>
      <c r="GH536" s="30"/>
      <c r="GI536" s="30"/>
      <c r="GJ536" s="30"/>
      <c r="GK536" s="30"/>
      <c r="GL536" s="30"/>
      <c r="GM536" s="30"/>
      <c r="GN536" s="30"/>
      <c r="GO536" s="30"/>
      <c r="GP536" s="30"/>
      <c r="GQ536" s="30"/>
      <c r="GR536" s="30"/>
      <c r="GS536" s="30"/>
      <c r="GT536" s="30"/>
      <c r="GU536" s="30"/>
      <c r="GV536" s="30"/>
      <c r="GW536" s="30"/>
      <c r="GX536" s="30"/>
      <c r="GY536" s="30"/>
      <c r="GZ536" s="30"/>
      <c r="HA536" s="30"/>
      <c r="HB536" s="30"/>
      <c r="HC536" s="30"/>
      <c r="HD536" s="30"/>
      <c r="HE536" s="30"/>
      <c r="HF536" s="30"/>
      <c r="HG536" s="30"/>
      <c r="HH536" s="30"/>
      <c r="HI536" s="30"/>
      <c r="HJ536" s="30"/>
      <c r="HK536" s="30"/>
      <c r="HL536" s="30"/>
      <c r="HM536" s="30"/>
      <c r="HN536" s="30"/>
      <c r="HO536" s="30"/>
      <c r="HP536" s="30"/>
      <c r="HQ536" s="30"/>
      <c r="HR536" s="30"/>
      <c r="HS536" s="30"/>
      <c r="HT536" s="30"/>
      <c r="HU536" s="30"/>
      <c r="HV536" s="30"/>
      <c r="HW536" s="30"/>
      <c r="HX536" s="30"/>
      <c r="HY536" s="30"/>
      <c r="HZ536" s="30"/>
      <c r="IA536" s="30"/>
      <c r="IB536" s="30"/>
      <c r="IC536" s="30"/>
      <c r="ID536" s="30"/>
      <c r="IE536" s="30"/>
      <c r="IF536" s="30"/>
      <c r="IG536" s="30"/>
    </row>
    <row r="537" spans="1:241" s="36" customFormat="1" ht="38.25" x14ac:dyDescent="0.25">
      <c r="A537" s="32" t="s">
        <v>903</v>
      </c>
      <c r="B537" s="32" t="s">
        <v>902</v>
      </c>
      <c r="C537" s="33" t="s">
        <v>37</v>
      </c>
      <c r="D537" s="37" t="s">
        <v>38</v>
      </c>
      <c r="E537" s="34"/>
      <c r="F537" s="35">
        <v>82918153560</v>
      </c>
      <c r="G537" s="35">
        <v>75632690000</v>
      </c>
      <c r="H537" s="35"/>
      <c r="I537" s="35">
        <v>70089440000</v>
      </c>
      <c r="J537" s="35">
        <v>70089440000</v>
      </c>
      <c r="K537" s="35"/>
      <c r="L537" s="35"/>
      <c r="M537" s="33" t="s">
        <v>720</v>
      </c>
      <c r="N537" s="34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30"/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J537" s="30"/>
      <c r="DK537" s="30"/>
      <c r="DL537" s="30"/>
      <c r="DM537" s="30"/>
      <c r="DN537" s="30"/>
      <c r="DO537" s="30"/>
      <c r="DP537" s="30"/>
      <c r="DQ537" s="30"/>
      <c r="DR537" s="30"/>
      <c r="DS537" s="30"/>
      <c r="DT537" s="30"/>
      <c r="DU537" s="30"/>
      <c r="DV537" s="30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  <c r="EL537" s="30"/>
      <c r="EM537" s="30"/>
      <c r="EN537" s="30"/>
      <c r="EO537" s="30"/>
      <c r="EP537" s="30"/>
      <c r="EQ537" s="30"/>
      <c r="ER537" s="30"/>
      <c r="ES537" s="30"/>
      <c r="ET537" s="30"/>
      <c r="EU537" s="30"/>
      <c r="EV537" s="30"/>
      <c r="EW537" s="30"/>
      <c r="EX537" s="30"/>
      <c r="EY537" s="30"/>
      <c r="EZ537" s="30"/>
      <c r="FA537" s="30"/>
      <c r="FB537" s="30"/>
      <c r="FC537" s="30"/>
      <c r="FD537" s="30"/>
      <c r="FE537" s="30"/>
      <c r="FF537" s="30"/>
      <c r="FG537" s="30"/>
      <c r="FH537" s="30"/>
      <c r="FI537" s="30"/>
      <c r="FJ537" s="30"/>
      <c r="FK537" s="30"/>
      <c r="FL537" s="30"/>
      <c r="FM537" s="30"/>
      <c r="FN537" s="30"/>
      <c r="FO537" s="30"/>
      <c r="FP537" s="30"/>
      <c r="FQ537" s="30"/>
      <c r="FR537" s="30"/>
      <c r="FS537" s="30"/>
      <c r="FT537" s="30"/>
      <c r="FU537" s="30"/>
      <c r="FV537" s="30"/>
      <c r="FW537" s="30"/>
      <c r="FX537" s="30"/>
      <c r="FY537" s="30"/>
      <c r="FZ537" s="30"/>
      <c r="GA537" s="30"/>
      <c r="GB537" s="30"/>
      <c r="GC537" s="30"/>
      <c r="GD537" s="30"/>
      <c r="GE537" s="30"/>
      <c r="GF537" s="30"/>
      <c r="GG537" s="30"/>
      <c r="GH537" s="30"/>
      <c r="GI537" s="30"/>
      <c r="GJ537" s="30"/>
      <c r="GK537" s="30"/>
      <c r="GL537" s="30"/>
      <c r="GM537" s="30"/>
      <c r="GN537" s="30"/>
      <c r="GO537" s="30"/>
      <c r="GP537" s="30"/>
      <c r="GQ537" s="30"/>
      <c r="GR537" s="30"/>
      <c r="GS537" s="30"/>
      <c r="GT537" s="30"/>
      <c r="GU537" s="30"/>
      <c r="GV537" s="30"/>
      <c r="GW537" s="30"/>
      <c r="GX537" s="30"/>
      <c r="GY537" s="30"/>
      <c r="GZ537" s="30"/>
      <c r="HA537" s="30"/>
      <c r="HB537" s="30"/>
      <c r="HC537" s="30"/>
      <c r="HD537" s="30"/>
      <c r="HE537" s="30"/>
      <c r="HF537" s="30"/>
      <c r="HG537" s="30"/>
      <c r="HH537" s="30"/>
      <c r="HI537" s="30"/>
      <c r="HJ537" s="30"/>
      <c r="HK537" s="30"/>
      <c r="HL537" s="30"/>
      <c r="HM537" s="30"/>
      <c r="HN537" s="30"/>
      <c r="HO537" s="30"/>
      <c r="HP537" s="30"/>
      <c r="HQ537" s="30"/>
      <c r="HR537" s="30"/>
      <c r="HS537" s="30"/>
      <c r="HT537" s="30"/>
      <c r="HU537" s="30"/>
      <c r="HV537" s="30"/>
      <c r="HW537" s="30"/>
      <c r="HX537" s="30"/>
      <c r="HY537" s="30"/>
      <c r="HZ537" s="30"/>
      <c r="IA537" s="30"/>
      <c r="IB537" s="30"/>
      <c r="IC537" s="30"/>
      <c r="ID537" s="30"/>
      <c r="IE537" s="30"/>
      <c r="IF537" s="30"/>
      <c r="IG537" s="30"/>
    </row>
    <row r="538" spans="1:241" ht="15.75" x14ac:dyDescent="0.25">
      <c r="C538" s="84"/>
      <c r="D538" s="84"/>
      <c r="E538" s="85"/>
      <c r="F538" s="86"/>
      <c r="G538" s="86"/>
      <c r="H538" s="87"/>
      <c r="I538" s="87"/>
      <c r="J538" s="87"/>
      <c r="K538" s="87"/>
      <c r="L538" s="87"/>
      <c r="M538" s="88"/>
    </row>
    <row r="539" spans="1:241" ht="15.75" x14ac:dyDescent="0.25">
      <c r="C539" s="89"/>
      <c r="D539" s="89"/>
      <c r="E539" s="90"/>
      <c r="F539" s="91"/>
      <c r="G539" s="91"/>
      <c r="H539" s="87"/>
      <c r="I539" s="87"/>
      <c r="J539" s="87"/>
      <c r="K539" s="87"/>
      <c r="L539" s="87"/>
      <c r="M539" s="92"/>
    </row>
    <row r="540" spans="1:241" ht="15.75" x14ac:dyDescent="0.25">
      <c r="H540" s="87"/>
      <c r="I540" s="87"/>
      <c r="J540" s="87"/>
      <c r="K540" s="87"/>
      <c r="L540" s="87"/>
    </row>
    <row r="541" spans="1:241" x14ac:dyDescent="0.25">
      <c r="H541" s="96"/>
      <c r="I541" s="96"/>
      <c r="J541" s="96"/>
      <c r="K541" s="96"/>
      <c r="L541" s="96"/>
    </row>
    <row r="542" spans="1:241" x14ac:dyDescent="0.25">
      <c r="N542" s="7">
        <f>SUBTOTAL(9,N187:N537)</f>
        <v>10719682277790</v>
      </c>
    </row>
    <row r="543" spans="1:241" x14ac:dyDescent="0.25">
      <c r="N543" s="7">
        <f>SUBTOTAL(9,N11:N542)</f>
        <v>11120736424861</v>
      </c>
    </row>
    <row r="544" spans="1:241" x14ac:dyDescent="0.25">
      <c r="N544" s="7">
        <f>SUBTOTAL(9,N6:N543)</f>
        <v>13908086500182</v>
      </c>
    </row>
    <row r="545" spans="14:14" x14ac:dyDescent="0.25">
      <c r="N545" s="7">
        <f>SUBTOTAL(9,N11:N537)</f>
        <v>11120736424861</v>
      </c>
    </row>
    <row r="546" spans="14:14" x14ac:dyDescent="0.25">
      <c r="N546" s="7">
        <f>SUBTOTAL(9,N6:N545)</f>
        <v>13908086500182</v>
      </c>
    </row>
  </sheetData>
  <mergeCells count="2">
    <mergeCell ref="A1:N1"/>
    <mergeCell ref="A2:N2"/>
  </mergeCells>
  <printOptions horizontalCentered="1"/>
  <pageMargins left="0.23622047244094491" right="0.23622047244094491" top="0.98425196850393704" bottom="0.51181102362204722" header="0.31496062992125984" footer="0.31496062992125984"/>
  <pageSetup paperSize="14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0966-5797-40B4-A225-1ADBD263D471}">
  <dimension ref="A1:N105"/>
  <sheetViews>
    <sheetView workbookViewId="0">
      <selection activeCell="G8" sqref="G8"/>
    </sheetView>
  </sheetViews>
  <sheetFormatPr defaultRowHeight="15" x14ac:dyDescent="0.25"/>
  <cols>
    <col min="1" max="1" width="4" style="97" bestFit="1" customWidth="1"/>
    <col min="2" max="2" width="5.85546875" style="99" customWidth="1"/>
    <col min="3" max="5" width="5.85546875" style="97" customWidth="1"/>
    <col min="6" max="8" width="28.5703125" style="97" customWidth="1"/>
    <col min="9" max="9" width="23.140625" style="97" customWidth="1"/>
    <col min="10" max="10" width="22.5703125" style="97" bestFit="1" customWidth="1"/>
    <col min="11" max="11" width="3.42578125" style="97" bestFit="1" customWidth="1"/>
    <col min="12" max="12" width="20" style="98" bestFit="1" customWidth="1"/>
    <col min="13" max="13" width="3.42578125" style="97" bestFit="1" customWidth="1"/>
    <col min="14" max="14" width="12" style="97" bestFit="1" customWidth="1"/>
    <col min="15" max="16384" width="9.140625" style="97"/>
  </cols>
  <sheetData>
    <row r="1" spans="1:13" x14ac:dyDescent="0.25">
      <c r="A1" s="151" t="s">
        <v>1058</v>
      </c>
      <c r="B1" s="151"/>
      <c r="C1" s="151"/>
      <c r="D1" s="151"/>
      <c r="E1" s="151"/>
      <c r="F1" s="151"/>
      <c r="G1" s="151"/>
      <c r="H1" s="151"/>
      <c r="I1" s="151"/>
      <c r="J1" s="151"/>
      <c r="K1" s="150"/>
    </row>
    <row r="2" spans="1:13" x14ac:dyDescent="0.25">
      <c r="A2" s="151" t="s">
        <v>1056</v>
      </c>
      <c r="B2" s="151"/>
      <c r="C2" s="151"/>
      <c r="D2" s="151"/>
      <c r="E2" s="151"/>
      <c r="F2" s="151"/>
      <c r="G2" s="151"/>
      <c r="H2" s="151"/>
      <c r="I2" s="151"/>
      <c r="J2" s="151"/>
      <c r="K2" s="150"/>
    </row>
    <row r="4" spans="1:13" ht="30.75" customHeight="1" x14ac:dyDescent="0.25">
      <c r="A4" s="146" t="s">
        <v>1055</v>
      </c>
      <c r="B4" s="149" t="s">
        <v>1054</v>
      </c>
      <c r="C4" s="148"/>
      <c r="D4" s="148"/>
      <c r="E4" s="147"/>
      <c r="F4" s="146" t="s">
        <v>1053</v>
      </c>
      <c r="G4" s="146" t="s">
        <v>1052</v>
      </c>
      <c r="H4" s="146" t="s">
        <v>1051</v>
      </c>
      <c r="I4" s="146" t="s">
        <v>1050</v>
      </c>
      <c r="J4" s="146" t="s">
        <v>1049</v>
      </c>
      <c r="K4" s="145"/>
    </row>
    <row r="5" spans="1:13" x14ac:dyDescent="0.25">
      <c r="A5" s="144">
        <v>1</v>
      </c>
      <c r="B5" s="143" t="s">
        <v>1048</v>
      </c>
      <c r="C5" s="142"/>
      <c r="D5" s="142"/>
      <c r="E5" s="141"/>
      <c r="F5" s="140" t="s">
        <v>1047</v>
      </c>
      <c r="G5" s="140" t="s">
        <v>16</v>
      </c>
      <c r="H5" s="140" t="s">
        <v>17</v>
      </c>
      <c r="I5" s="140" t="s">
        <v>18</v>
      </c>
      <c r="J5" s="140" t="s">
        <v>19</v>
      </c>
      <c r="K5" s="139"/>
    </row>
    <row r="6" spans="1:13" s="120" customFormat="1" ht="25.5" x14ac:dyDescent="0.25">
      <c r="A6" s="127">
        <v>1</v>
      </c>
      <c r="B6" s="126" t="s">
        <v>1045</v>
      </c>
      <c r="C6" s="126" t="s">
        <v>1043</v>
      </c>
      <c r="D6" s="126" t="s">
        <v>911</v>
      </c>
      <c r="E6" s="126" t="s">
        <v>940</v>
      </c>
      <c r="F6" s="125" t="s">
        <v>1046</v>
      </c>
      <c r="G6" s="124"/>
      <c r="H6" s="124"/>
      <c r="I6" s="116">
        <f>SUM(I7:I8)</f>
        <v>74751000</v>
      </c>
      <c r="J6" s="110">
        <f>SUM(J7:J8)</f>
        <v>74751000</v>
      </c>
      <c r="K6" s="123">
        <f>I6-J6</f>
        <v>0</v>
      </c>
      <c r="L6" s="122">
        <v>74751000</v>
      </c>
      <c r="M6" s="121">
        <f>J6-L6</f>
        <v>0</v>
      </c>
    </row>
    <row r="7" spans="1:13" s="108" customFormat="1" ht="38.25" x14ac:dyDescent="0.25">
      <c r="A7" s="131"/>
      <c r="B7" s="130" t="s">
        <v>1045</v>
      </c>
      <c r="C7" s="131"/>
      <c r="D7" s="131"/>
      <c r="E7" s="131"/>
      <c r="F7" s="129"/>
      <c r="G7" s="128" t="s">
        <v>1022</v>
      </c>
      <c r="H7" s="128" t="s">
        <v>1044</v>
      </c>
      <c r="I7" s="116">
        <v>74751000</v>
      </c>
      <c r="J7" s="116">
        <v>74751000</v>
      </c>
      <c r="K7" s="100">
        <f>I7-J7</f>
        <v>0</v>
      </c>
      <c r="L7" s="109"/>
    </row>
    <row r="8" spans="1:13" s="108" customFormat="1" ht="38.25" x14ac:dyDescent="0.25">
      <c r="A8" s="131"/>
      <c r="B8" s="131"/>
      <c r="C8" s="130" t="s">
        <v>1043</v>
      </c>
      <c r="D8" s="131"/>
      <c r="E8" s="131"/>
      <c r="F8" s="129"/>
      <c r="G8" s="128" t="s">
        <v>965</v>
      </c>
      <c r="H8" s="128" t="s">
        <v>1042</v>
      </c>
      <c r="I8" s="116">
        <v>0</v>
      </c>
      <c r="J8" s="116">
        <v>0</v>
      </c>
      <c r="K8" s="100">
        <f>I8-J8</f>
        <v>0</v>
      </c>
      <c r="L8" s="109"/>
    </row>
    <row r="9" spans="1:13" s="120" customFormat="1" x14ac:dyDescent="0.25">
      <c r="A9" s="127">
        <v>2</v>
      </c>
      <c r="B9" s="126" t="s">
        <v>1040</v>
      </c>
      <c r="C9" s="126" t="s">
        <v>911</v>
      </c>
      <c r="D9" s="126" t="s">
        <v>911</v>
      </c>
      <c r="E9" s="126" t="s">
        <v>910</v>
      </c>
      <c r="F9" s="125" t="s">
        <v>1041</v>
      </c>
      <c r="G9" s="124"/>
      <c r="H9" s="124"/>
      <c r="I9" s="116">
        <f>SUM(I10)</f>
        <v>236008138146</v>
      </c>
      <c r="J9" s="110">
        <f>SUM(J10)</f>
        <v>236008138146</v>
      </c>
      <c r="K9" s="123">
        <f>I9-J9</f>
        <v>0</v>
      </c>
      <c r="L9" s="122">
        <v>236008138146</v>
      </c>
      <c r="M9" s="121">
        <f>J9-L9</f>
        <v>0</v>
      </c>
    </row>
    <row r="10" spans="1:13" s="108" customFormat="1" ht="38.25" x14ac:dyDescent="0.25">
      <c r="A10" s="131"/>
      <c r="B10" s="130" t="s">
        <v>1040</v>
      </c>
      <c r="C10" s="130"/>
      <c r="D10" s="130"/>
      <c r="E10" s="130"/>
      <c r="F10" s="129"/>
      <c r="G10" s="128" t="s">
        <v>1022</v>
      </c>
      <c r="H10" s="128" t="s">
        <v>1039</v>
      </c>
      <c r="I10" s="116">
        <v>236008138146</v>
      </c>
      <c r="J10" s="116">
        <v>236008138146</v>
      </c>
      <c r="K10" s="100">
        <f>I10-J10</f>
        <v>0</v>
      </c>
      <c r="L10" s="109"/>
    </row>
    <row r="11" spans="1:13" s="120" customFormat="1" ht="25.5" x14ac:dyDescent="0.25">
      <c r="A11" s="127">
        <v>3</v>
      </c>
      <c r="B11" s="126" t="s">
        <v>1037</v>
      </c>
      <c r="C11" s="126" t="s">
        <v>911</v>
      </c>
      <c r="D11" s="126" t="s">
        <v>911</v>
      </c>
      <c r="E11" s="126" t="s">
        <v>910</v>
      </c>
      <c r="F11" s="125" t="s">
        <v>1038</v>
      </c>
      <c r="G11" s="124"/>
      <c r="H11" s="124"/>
      <c r="I11" s="116">
        <f>SUM(I12)</f>
        <v>470163000</v>
      </c>
      <c r="J11" s="110">
        <f>SUM(J12)</f>
        <v>470163000</v>
      </c>
      <c r="K11" s="123">
        <f>I11-J11</f>
        <v>0</v>
      </c>
      <c r="L11" s="122">
        <v>470163000</v>
      </c>
      <c r="M11" s="121">
        <f>J11-L11</f>
        <v>0</v>
      </c>
    </row>
    <row r="12" spans="1:13" s="108" customFormat="1" ht="38.25" x14ac:dyDescent="0.25">
      <c r="A12" s="131"/>
      <c r="B12" s="130" t="s">
        <v>1037</v>
      </c>
      <c r="C12" s="130"/>
      <c r="D12" s="130"/>
      <c r="E12" s="130"/>
      <c r="F12" s="129"/>
      <c r="G12" s="128" t="s">
        <v>1022</v>
      </c>
      <c r="H12" s="128" t="s">
        <v>1036</v>
      </c>
      <c r="I12" s="116">
        <v>470163000</v>
      </c>
      <c r="J12" s="116">
        <v>470163000</v>
      </c>
      <c r="K12" s="100">
        <f>I12-J12</f>
        <v>0</v>
      </c>
      <c r="L12" s="109"/>
    </row>
    <row r="13" spans="1:13" s="120" customFormat="1" ht="38.25" x14ac:dyDescent="0.25">
      <c r="A13" s="127">
        <v>4</v>
      </c>
      <c r="B13" s="126" t="s">
        <v>1034</v>
      </c>
      <c r="C13" s="126" t="s">
        <v>1032</v>
      </c>
      <c r="D13" s="126" t="s">
        <v>911</v>
      </c>
      <c r="E13" s="126" t="s">
        <v>940</v>
      </c>
      <c r="F13" s="125" t="s">
        <v>1035</v>
      </c>
      <c r="G13" s="124"/>
      <c r="H13" s="124"/>
      <c r="I13" s="116">
        <f>SUM(I14:I15)</f>
        <v>89700000</v>
      </c>
      <c r="J13" s="110">
        <f>SUM(J14:J15)</f>
        <v>89700000</v>
      </c>
      <c r="K13" s="123">
        <f>I13-J13</f>
        <v>0</v>
      </c>
      <c r="L13" s="122">
        <v>89700000</v>
      </c>
      <c r="M13" s="121">
        <f>J13-L13</f>
        <v>0</v>
      </c>
    </row>
    <row r="14" spans="1:13" s="108" customFormat="1" ht="38.25" x14ac:dyDescent="0.25">
      <c r="A14" s="131"/>
      <c r="B14" s="130" t="s">
        <v>1034</v>
      </c>
      <c r="C14" s="131"/>
      <c r="D14" s="131"/>
      <c r="E14" s="131"/>
      <c r="F14" s="129"/>
      <c r="G14" s="128" t="s">
        <v>1022</v>
      </c>
      <c r="H14" s="128" t="s">
        <v>1033</v>
      </c>
      <c r="I14" s="116">
        <v>89700000</v>
      </c>
      <c r="J14" s="116">
        <v>89700000</v>
      </c>
      <c r="K14" s="100">
        <f>I14-J14</f>
        <v>0</v>
      </c>
      <c r="L14" s="109"/>
    </row>
    <row r="15" spans="1:13" s="108" customFormat="1" ht="38.25" x14ac:dyDescent="0.25">
      <c r="A15" s="131"/>
      <c r="B15" s="131"/>
      <c r="C15" s="130" t="s">
        <v>1032</v>
      </c>
      <c r="D15" s="131"/>
      <c r="E15" s="131"/>
      <c r="F15" s="129"/>
      <c r="G15" s="128" t="s">
        <v>965</v>
      </c>
      <c r="H15" s="128" t="s">
        <v>1031</v>
      </c>
      <c r="I15" s="116">
        <v>0</v>
      </c>
      <c r="J15" s="116">
        <v>0</v>
      </c>
      <c r="K15" s="100">
        <f>I15-J15</f>
        <v>0</v>
      </c>
      <c r="L15" s="109"/>
    </row>
    <row r="16" spans="1:13" s="120" customFormat="1" ht="38.25" x14ac:dyDescent="0.25">
      <c r="A16" s="127">
        <v>5</v>
      </c>
      <c r="B16" s="126" t="s">
        <v>1028</v>
      </c>
      <c r="C16" s="126" t="s">
        <v>911</v>
      </c>
      <c r="D16" s="126" t="s">
        <v>911</v>
      </c>
      <c r="E16" s="126" t="s">
        <v>938</v>
      </c>
      <c r="F16" s="125" t="s">
        <v>1030</v>
      </c>
      <c r="G16" s="124"/>
      <c r="H16" s="124"/>
      <c r="I16" s="116">
        <f>SUM(I17)</f>
        <v>0</v>
      </c>
      <c r="J16" s="110">
        <f>SUM(J17)</f>
        <v>0</v>
      </c>
      <c r="K16" s="123">
        <f>I16-J16</f>
        <v>0</v>
      </c>
      <c r="L16" s="122">
        <v>0</v>
      </c>
      <c r="M16" s="121">
        <f>J16-L16</f>
        <v>0</v>
      </c>
    </row>
    <row r="17" spans="1:14" s="108" customFormat="1" ht="76.5" x14ac:dyDescent="0.25">
      <c r="A17" s="131"/>
      <c r="B17" s="130" t="s">
        <v>1028</v>
      </c>
      <c r="C17" s="130"/>
      <c r="D17" s="130"/>
      <c r="E17" s="130"/>
      <c r="F17" s="129"/>
      <c r="G17" s="128" t="s">
        <v>1022</v>
      </c>
      <c r="H17" s="128" t="s">
        <v>1029</v>
      </c>
      <c r="I17" s="116">
        <v>0</v>
      </c>
      <c r="J17" s="116">
        <v>0</v>
      </c>
      <c r="K17" s="100">
        <f>I17-J17</f>
        <v>0</v>
      </c>
      <c r="L17" s="109"/>
    </row>
    <row r="18" spans="1:14" s="120" customFormat="1" ht="25.5" x14ac:dyDescent="0.25">
      <c r="A18" s="127">
        <v>6</v>
      </c>
      <c r="B18" s="126" t="s">
        <v>1028</v>
      </c>
      <c r="C18" s="126" t="s">
        <v>911</v>
      </c>
      <c r="D18" s="126" t="s">
        <v>911</v>
      </c>
      <c r="E18" s="126" t="s">
        <v>936</v>
      </c>
      <c r="F18" s="125" t="s">
        <v>1027</v>
      </c>
      <c r="G18" s="124"/>
      <c r="H18" s="124"/>
      <c r="I18" s="116">
        <f>SUM(I19)</f>
        <v>0</v>
      </c>
      <c r="J18" s="110">
        <f>SUM(J19)</f>
        <v>0</v>
      </c>
      <c r="K18" s="123">
        <f>I18-J18</f>
        <v>0</v>
      </c>
      <c r="L18" s="122">
        <v>0</v>
      </c>
      <c r="M18" s="121">
        <f>J18-L18</f>
        <v>0</v>
      </c>
    </row>
    <row r="19" spans="1:14" s="108" customFormat="1" ht="51" x14ac:dyDescent="0.25">
      <c r="A19" s="131"/>
      <c r="B19" s="130" t="s">
        <v>1025</v>
      </c>
      <c r="C19" s="130"/>
      <c r="D19" s="130"/>
      <c r="E19" s="130"/>
      <c r="F19" s="129"/>
      <c r="G19" s="128" t="s">
        <v>1022</v>
      </c>
      <c r="H19" s="128" t="s">
        <v>1026</v>
      </c>
      <c r="I19" s="116">
        <v>0</v>
      </c>
      <c r="J19" s="116">
        <v>0</v>
      </c>
      <c r="K19" s="100">
        <f>I19-J19</f>
        <v>0</v>
      </c>
      <c r="L19" s="109"/>
    </row>
    <row r="20" spans="1:14" s="120" customFormat="1" ht="38.25" x14ac:dyDescent="0.25">
      <c r="A20" s="127">
        <v>7</v>
      </c>
      <c r="B20" s="126" t="s">
        <v>1025</v>
      </c>
      <c r="C20" s="126" t="s">
        <v>1024</v>
      </c>
      <c r="D20" s="126" t="s">
        <v>911</v>
      </c>
      <c r="E20" s="126" t="s">
        <v>938</v>
      </c>
      <c r="F20" s="125" t="s">
        <v>1023</v>
      </c>
      <c r="G20" s="124"/>
      <c r="H20" s="124"/>
      <c r="I20" s="116">
        <f>SUM(I21:I22)</f>
        <v>0</v>
      </c>
      <c r="J20" s="110">
        <f>SUM(J21:J22)</f>
        <v>0</v>
      </c>
      <c r="K20" s="123">
        <f>I20-J20</f>
        <v>0</v>
      </c>
      <c r="L20" s="122">
        <v>0</v>
      </c>
      <c r="M20" s="121">
        <f>J20-L20</f>
        <v>0</v>
      </c>
    </row>
    <row r="21" spans="1:14" s="108" customFormat="1" ht="38.25" x14ac:dyDescent="0.25">
      <c r="A21" s="131"/>
      <c r="B21" s="131" t="str">
        <f>B20</f>
        <v>1-6</v>
      </c>
      <c r="C21" s="131"/>
      <c r="D21" s="131"/>
      <c r="E21" s="131"/>
      <c r="F21" s="129"/>
      <c r="G21" s="128" t="s">
        <v>1022</v>
      </c>
      <c r="H21" s="128" t="s">
        <v>1021</v>
      </c>
      <c r="I21" s="116">
        <v>0</v>
      </c>
      <c r="J21" s="116">
        <v>0</v>
      </c>
      <c r="K21" s="100">
        <f>I21-J21</f>
        <v>0</v>
      </c>
      <c r="L21" s="109"/>
    </row>
    <row r="22" spans="1:14" s="108" customFormat="1" ht="38.25" x14ac:dyDescent="0.25">
      <c r="A22" s="131"/>
      <c r="B22" s="131"/>
      <c r="C22" s="131" t="str">
        <f>C20</f>
        <v>2-14</v>
      </c>
      <c r="D22" s="131"/>
      <c r="E22" s="131"/>
      <c r="F22" s="129"/>
      <c r="G22" s="128" t="s">
        <v>965</v>
      </c>
      <c r="H22" s="128" t="s">
        <v>1020</v>
      </c>
      <c r="I22" s="116">
        <v>0</v>
      </c>
      <c r="J22" s="116">
        <v>0</v>
      </c>
      <c r="K22" s="100">
        <f>I22-J22</f>
        <v>0</v>
      </c>
      <c r="L22" s="109"/>
    </row>
    <row r="23" spans="1:14" s="120" customFormat="1" ht="63.75" x14ac:dyDescent="0.25">
      <c r="A23" s="127">
        <v>8</v>
      </c>
      <c r="B23" s="138" t="s">
        <v>1019</v>
      </c>
      <c r="C23" s="126" t="s">
        <v>1018</v>
      </c>
      <c r="D23" s="126" t="s">
        <v>911</v>
      </c>
      <c r="E23" s="126" t="s">
        <v>936</v>
      </c>
      <c r="F23" s="125" t="s">
        <v>1017</v>
      </c>
      <c r="G23" s="124"/>
      <c r="H23" s="124"/>
      <c r="I23" s="116">
        <f>SUM(I24:I25)</f>
        <v>0</v>
      </c>
      <c r="J23" s="110">
        <f>SUM(J24:J25)</f>
        <v>0</v>
      </c>
      <c r="K23" s="123">
        <f>I23-J23</f>
        <v>0</v>
      </c>
      <c r="L23" s="122">
        <v>0</v>
      </c>
      <c r="M23" s="121">
        <f>J23-L23</f>
        <v>0</v>
      </c>
    </row>
    <row r="24" spans="1:14" s="108" customFormat="1" ht="38.25" x14ac:dyDescent="0.25">
      <c r="A24" s="131"/>
      <c r="B24" s="131" t="str">
        <f>B23</f>
        <v>2-8</v>
      </c>
      <c r="C24" s="131"/>
      <c r="D24" s="131"/>
      <c r="E24" s="131"/>
      <c r="F24" s="129"/>
      <c r="G24" s="128" t="s">
        <v>965</v>
      </c>
      <c r="H24" s="128" t="s">
        <v>1016</v>
      </c>
      <c r="I24" s="116">
        <v>0</v>
      </c>
      <c r="J24" s="116">
        <v>0</v>
      </c>
      <c r="K24" s="100">
        <f>I24-J24</f>
        <v>0</v>
      </c>
      <c r="L24" s="109"/>
    </row>
    <row r="25" spans="1:14" s="108" customFormat="1" ht="38.25" x14ac:dyDescent="0.25">
      <c r="A25" s="131"/>
      <c r="B25" s="131"/>
      <c r="C25" s="131" t="str">
        <f>C23</f>
        <v>2-13</v>
      </c>
      <c r="D25" s="131"/>
      <c r="E25" s="131"/>
      <c r="F25" s="129"/>
      <c r="G25" s="128" t="s">
        <v>965</v>
      </c>
      <c r="H25" s="128" t="s">
        <v>1015</v>
      </c>
      <c r="I25" s="116">
        <v>0</v>
      </c>
      <c r="J25" s="116">
        <v>0</v>
      </c>
      <c r="K25" s="100">
        <f>I25-J25</f>
        <v>0</v>
      </c>
      <c r="L25" s="109"/>
    </row>
    <row r="26" spans="1:14" s="120" customFormat="1" ht="25.5" x14ac:dyDescent="0.25">
      <c r="A26" s="127">
        <v>9</v>
      </c>
      <c r="B26" s="138" t="s">
        <v>1014</v>
      </c>
      <c r="C26" s="126" t="s">
        <v>1013</v>
      </c>
      <c r="D26" s="126" t="s">
        <v>911</v>
      </c>
      <c r="E26" s="126" t="s">
        <v>940</v>
      </c>
      <c r="F26" s="125" t="s">
        <v>1012</v>
      </c>
      <c r="G26" s="124"/>
      <c r="H26" s="124"/>
      <c r="I26" s="116">
        <f>SUM(I27:I28)</f>
        <v>166588000</v>
      </c>
      <c r="J26" s="110">
        <f>SUM(J27:J28)</f>
        <v>166588000</v>
      </c>
      <c r="K26" s="123">
        <f>I26-J26</f>
        <v>0</v>
      </c>
      <c r="L26" s="122">
        <v>166588000</v>
      </c>
      <c r="M26" s="121">
        <f>J26-L26</f>
        <v>0</v>
      </c>
      <c r="N26" s="137"/>
    </row>
    <row r="27" spans="1:14" s="108" customFormat="1" ht="38.25" x14ac:dyDescent="0.25">
      <c r="A27" s="131"/>
      <c r="B27" s="131" t="str">
        <f>B26</f>
        <v>2-9</v>
      </c>
      <c r="C27" s="131"/>
      <c r="D27" s="131"/>
      <c r="E27" s="131"/>
      <c r="F27" s="129"/>
      <c r="G27" s="128" t="s">
        <v>965</v>
      </c>
      <c r="H27" s="128" t="s">
        <v>1011</v>
      </c>
      <c r="I27" s="116">
        <v>0</v>
      </c>
      <c r="J27" s="116">
        <v>0</v>
      </c>
      <c r="K27" s="100">
        <f>I27-J27</f>
        <v>0</v>
      </c>
      <c r="L27" s="109"/>
      <c r="N27" s="136"/>
    </row>
    <row r="28" spans="1:14" s="108" customFormat="1" ht="25.5" x14ac:dyDescent="0.25">
      <c r="A28" s="131"/>
      <c r="B28" s="131"/>
      <c r="C28" s="131" t="str">
        <f>C26</f>
        <v>3-27</v>
      </c>
      <c r="D28" s="131"/>
      <c r="E28" s="131"/>
      <c r="F28" s="129"/>
      <c r="G28" s="128" t="s">
        <v>967</v>
      </c>
      <c r="H28" s="128" t="s">
        <v>1010</v>
      </c>
      <c r="I28" s="116">
        <v>166588000</v>
      </c>
      <c r="J28" s="116">
        <v>166588000</v>
      </c>
      <c r="K28" s="100">
        <f>I28-J28</f>
        <v>0</v>
      </c>
      <c r="L28" s="109"/>
    </row>
    <row r="29" spans="1:14" s="120" customFormat="1" ht="25.5" x14ac:dyDescent="0.25">
      <c r="A29" s="127">
        <v>10</v>
      </c>
      <c r="B29" s="126" t="s">
        <v>1009</v>
      </c>
      <c r="C29" s="126" t="s">
        <v>1008</v>
      </c>
      <c r="D29" s="126" t="s">
        <v>911</v>
      </c>
      <c r="E29" s="126" t="s">
        <v>934</v>
      </c>
      <c r="F29" s="135" t="s">
        <v>1007</v>
      </c>
      <c r="G29" s="124"/>
      <c r="H29" s="124"/>
      <c r="I29" s="116">
        <f>SUM(I30:I31)</f>
        <v>422116500</v>
      </c>
      <c r="J29" s="110">
        <f>SUM(J30:J31)</f>
        <v>422116500</v>
      </c>
      <c r="K29" s="123">
        <f>I29-J29</f>
        <v>0</v>
      </c>
      <c r="L29" s="122">
        <v>422116500</v>
      </c>
      <c r="M29" s="121">
        <f>J29-L29</f>
        <v>0</v>
      </c>
    </row>
    <row r="30" spans="1:14" s="108" customFormat="1" ht="38.25" x14ac:dyDescent="0.25">
      <c r="A30" s="131"/>
      <c r="B30" s="131" t="str">
        <f>B29</f>
        <v>2-11</v>
      </c>
      <c r="C30" s="131"/>
      <c r="D30" s="134"/>
      <c r="E30" s="134"/>
      <c r="F30" s="133"/>
      <c r="G30" s="128" t="s">
        <v>965</v>
      </c>
      <c r="H30" s="128" t="s">
        <v>1006</v>
      </c>
      <c r="I30" s="116">
        <v>422116500</v>
      </c>
      <c r="J30" s="116">
        <v>422116500</v>
      </c>
      <c r="K30" s="100">
        <f>I30-J30</f>
        <v>0</v>
      </c>
      <c r="L30" s="109"/>
    </row>
    <row r="31" spans="1:14" s="108" customFormat="1" ht="25.5" x14ac:dyDescent="0.25">
      <c r="A31" s="131"/>
      <c r="B31" s="131"/>
      <c r="C31" s="131" t="str">
        <f>C29</f>
        <v>3-25</v>
      </c>
      <c r="D31" s="134"/>
      <c r="E31" s="134"/>
      <c r="F31" s="133"/>
      <c r="G31" s="128" t="s">
        <v>967</v>
      </c>
      <c r="H31" s="128" t="s">
        <v>1005</v>
      </c>
      <c r="I31" s="116">
        <v>0</v>
      </c>
      <c r="J31" s="116">
        <v>0</v>
      </c>
      <c r="K31" s="100">
        <f>I31-J31</f>
        <v>0</v>
      </c>
      <c r="L31" s="109"/>
    </row>
    <row r="32" spans="1:14" s="120" customFormat="1" ht="25.5" x14ac:dyDescent="0.25">
      <c r="A32" s="127">
        <v>11</v>
      </c>
      <c r="B32" s="126" t="s">
        <v>1004</v>
      </c>
      <c r="C32" s="126" t="s">
        <v>911</v>
      </c>
      <c r="D32" s="126" t="s">
        <v>911</v>
      </c>
      <c r="E32" s="126" t="s">
        <v>910</v>
      </c>
      <c r="F32" s="125" t="s">
        <v>1003</v>
      </c>
      <c r="G32" s="124"/>
      <c r="H32" s="124"/>
      <c r="I32" s="116">
        <f>SUM(I33)</f>
        <v>0</v>
      </c>
      <c r="J32" s="116">
        <f>SUM(J33)</f>
        <v>0</v>
      </c>
      <c r="K32" s="123">
        <f>I32-J32</f>
        <v>0</v>
      </c>
      <c r="L32" s="122">
        <v>0</v>
      </c>
      <c r="M32" s="121">
        <f>J32-L32</f>
        <v>0</v>
      </c>
    </row>
    <row r="33" spans="1:13" s="108" customFormat="1" ht="38.25" x14ac:dyDescent="0.25">
      <c r="A33" s="131"/>
      <c r="B33" s="130" t="str">
        <f>B32</f>
        <v>2-12</v>
      </c>
      <c r="C33" s="130"/>
      <c r="D33" s="130"/>
      <c r="E33" s="130"/>
      <c r="F33" s="129"/>
      <c r="G33" s="128" t="s">
        <v>965</v>
      </c>
      <c r="H33" s="128" t="s">
        <v>1002</v>
      </c>
      <c r="I33" s="116">
        <v>0</v>
      </c>
      <c r="J33" s="116">
        <v>0</v>
      </c>
      <c r="K33" s="100">
        <f>I33-J33</f>
        <v>0</v>
      </c>
      <c r="L33" s="109"/>
    </row>
    <row r="34" spans="1:13" s="120" customFormat="1" x14ac:dyDescent="0.25">
      <c r="A34" s="127">
        <v>12</v>
      </c>
      <c r="B34" s="126" t="s">
        <v>1001</v>
      </c>
      <c r="C34" s="126" t="s">
        <v>911</v>
      </c>
      <c r="D34" s="126" t="s">
        <v>911</v>
      </c>
      <c r="E34" s="126" t="s">
        <v>910</v>
      </c>
      <c r="F34" s="125" t="s">
        <v>1000</v>
      </c>
      <c r="G34" s="124"/>
      <c r="H34" s="124"/>
      <c r="I34" s="116">
        <f>SUM(I35)</f>
        <v>11660223000</v>
      </c>
      <c r="J34" s="110">
        <f>SUM(J35)</f>
        <v>11660223000</v>
      </c>
      <c r="K34" s="123">
        <f>I34-J34</f>
        <v>0</v>
      </c>
      <c r="L34" s="122">
        <v>11660223000</v>
      </c>
      <c r="M34" s="121">
        <f>J34-L34</f>
        <v>0</v>
      </c>
    </row>
    <row r="35" spans="1:13" s="108" customFormat="1" ht="38.25" x14ac:dyDescent="0.25">
      <c r="A35" s="131"/>
      <c r="B35" s="130" t="str">
        <f>B34</f>
        <v>2-15</v>
      </c>
      <c r="C35" s="130"/>
      <c r="D35" s="130"/>
      <c r="E35" s="130"/>
      <c r="F35" s="129"/>
      <c r="G35" s="128" t="s">
        <v>965</v>
      </c>
      <c r="H35" s="128" t="s">
        <v>999</v>
      </c>
      <c r="I35" s="116">
        <v>11660223000</v>
      </c>
      <c r="J35" s="116">
        <v>11660223000</v>
      </c>
      <c r="K35" s="100">
        <f>I35-J35</f>
        <v>0</v>
      </c>
      <c r="L35" s="109"/>
    </row>
    <row r="36" spans="1:13" s="120" customFormat="1" ht="38.25" x14ac:dyDescent="0.25">
      <c r="A36" s="127">
        <v>13</v>
      </c>
      <c r="B36" s="126" t="s">
        <v>998</v>
      </c>
      <c r="C36" s="126" t="s">
        <v>997</v>
      </c>
      <c r="D36" s="126" t="s">
        <v>996</v>
      </c>
      <c r="E36" s="126" t="s">
        <v>936</v>
      </c>
      <c r="F36" s="125" t="s">
        <v>995</v>
      </c>
      <c r="G36" s="124"/>
      <c r="H36" s="124"/>
      <c r="I36" s="116">
        <f>SUM(I37:I39)</f>
        <v>1110572000</v>
      </c>
      <c r="J36" s="110">
        <f>SUM(J37:J39)</f>
        <v>1110572000</v>
      </c>
      <c r="K36" s="123">
        <f>I36-J36</f>
        <v>0</v>
      </c>
      <c r="L36" s="122">
        <v>1110572000</v>
      </c>
      <c r="M36" s="121">
        <f>J36-L36</f>
        <v>0</v>
      </c>
    </row>
    <row r="37" spans="1:13" s="108" customFormat="1" ht="38.25" x14ac:dyDescent="0.25">
      <c r="A37" s="131"/>
      <c r="B37" s="130" t="str">
        <f>B36</f>
        <v>2-16</v>
      </c>
      <c r="C37" s="131"/>
      <c r="D37" s="131"/>
      <c r="E37" s="131"/>
      <c r="F37" s="129"/>
      <c r="G37" s="128" t="s">
        <v>965</v>
      </c>
      <c r="H37" s="128" t="s">
        <v>994</v>
      </c>
      <c r="I37" s="116">
        <v>1110572000</v>
      </c>
      <c r="J37" s="116">
        <v>1110572000</v>
      </c>
      <c r="K37" s="100">
        <f>I37-J37</f>
        <v>0</v>
      </c>
      <c r="L37" s="109"/>
    </row>
    <row r="38" spans="1:13" s="108" customFormat="1" ht="38.25" x14ac:dyDescent="0.25">
      <c r="A38" s="131"/>
      <c r="B38" s="131"/>
      <c r="C38" s="131" t="str">
        <f>C36</f>
        <v>2-20</v>
      </c>
      <c r="D38" s="131"/>
      <c r="E38" s="131"/>
      <c r="F38" s="129"/>
      <c r="G38" s="128" t="s">
        <v>965</v>
      </c>
      <c r="H38" s="128" t="s">
        <v>993</v>
      </c>
      <c r="I38" s="116">
        <v>0</v>
      </c>
      <c r="J38" s="116">
        <v>0</v>
      </c>
      <c r="K38" s="100">
        <f>I38-J38</f>
        <v>0</v>
      </c>
      <c r="L38" s="109"/>
    </row>
    <row r="39" spans="1:13" s="108" customFormat="1" ht="38.25" x14ac:dyDescent="0.25">
      <c r="A39" s="131"/>
      <c r="B39" s="131"/>
      <c r="C39" s="131"/>
      <c r="D39" s="131" t="str">
        <f>D36</f>
        <v>2-21</v>
      </c>
      <c r="E39" s="131"/>
      <c r="F39" s="129"/>
      <c r="G39" s="128" t="s">
        <v>965</v>
      </c>
      <c r="H39" s="128" t="s">
        <v>992</v>
      </c>
      <c r="I39" s="116">
        <v>0</v>
      </c>
      <c r="J39" s="116">
        <v>0</v>
      </c>
      <c r="K39" s="100">
        <f>I39-J39</f>
        <v>0</v>
      </c>
      <c r="L39" s="109"/>
    </row>
    <row r="40" spans="1:13" s="120" customFormat="1" ht="38.25" x14ac:dyDescent="0.25">
      <c r="A40" s="127">
        <v>14</v>
      </c>
      <c r="B40" s="126" t="s">
        <v>991</v>
      </c>
      <c r="C40" s="126" t="s">
        <v>990</v>
      </c>
      <c r="D40" s="126" t="s">
        <v>911</v>
      </c>
      <c r="E40" s="126" t="s">
        <v>938</v>
      </c>
      <c r="F40" s="125" t="s">
        <v>989</v>
      </c>
      <c r="G40" s="124"/>
      <c r="H40" s="124"/>
      <c r="I40" s="116">
        <f>SUM(I41:I42)</f>
        <v>17370621200</v>
      </c>
      <c r="J40" s="110">
        <f>SUM(J41:J42)</f>
        <v>17370621200</v>
      </c>
      <c r="K40" s="123">
        <f>I40-J40</f>
        <v>0</v>
      </c>
      <c r="L40" s="122">
        <v>17370621200</v>
      </c>
      <c r="M40" s="121">
        <f>J40-L40</f>
        <v>0</v>
      </c>
    </row>
    <row r="41" spans="1:13" s="108" customFormat="1" ht="38.25" x14ac:dyDescent="0.25">
      <c r="A41" s="131"/>
      <c r="B41" s="130" t="str">
        <f>B40</f>
        <v>2-17</v>
      </c>
      <c r="C41" s="131"/>
      <c r="D41" s="131"/>
      <c r="E41" s="131"/>
      <c r="F41" s="129"/>
      <c r="G41" s="128" t="s">
        <v>965</v>
      </c>
      <c r="H41" s="128" t="s">
        <v>988</v>
      </c>
      <c r="I41" s="116">
        <v>0</v>
      </c>
      <c r="J41" s="116">
        <v>0</v>
      </c>
      <c r="K41" s="100">
        <f>I41-J41</f>
        <v>0</v>
      </c>
      <c r="L41" s="109"/>
    </row>
    <row r="42" spans="1:13" s="108" customFormat="1" ht="25.5" x14ac:dyDescent="0.25">
      <c r="A42" s="131"/>
      <c r="B42" s="131"/>
      <c r="C42" s="131" t="str">
        <f>C40</f>
        <v>3-30</v>
      </c>
      <c r="D42" s="131"/>
      <c r="E42" s="131"/>
      <c r="F42" s="129"/>
      <c r="G42" s="128" t="s">
        <v>967</v>
      </c>
      <c r="H42" s="128" t="s">
        <v>987</v>
      </c>
      <c r="I42" s="116">
        <v>17370621200</v>
      </c>
      <c r="J42" s="116">
        <v>17370621200</v>
      </c>
      <c r="K42" s="100">
        <f>I42-J42</f>
        <v>0</v>
      </c>
      <c r="L42" s="109"/>
    </row>
    <row r="43" spans="1:13" s="120" customFormat="1" ht="38.25" x14ac:dyDescent="0.25">
      <c r="A43" s="127">
        <v>15</v>
      </c>
      <c r="B43" s="126" t="s">
        <v>986</v>
      </c>
      <c r="C43" s="126" t="s">
        <v>911</v>
      </c>
      <c r="D43" s="126" t="s">
        <v>911</v>
      </c>
      <c r="E43" s="126" t="s">
        <v>910</v>
      </c>
      <c r="F43" s="125" t="s">
        <v>985</v>
      </c>
      <c r="G43" s="124"/>
      <c r="H43" s="124"/>
      <c r="I43" s="116">
        <f>SUM(I44)</f>
        <v>0</v>
      </c>
      <c r="J43" s="110">
        <f>SUM(J44)</f>
        <v>0</v>
      </c>
      <c r="K43" s="123">
        <f>I43-J43</f>
        <v>0</v>
      </c>
      <c r="L43" s="122">
        <v>0</v>
      </c>
      <c r="M43" s="121">
        <f>J43-L43</f>
        <v>0</v>
      </c>
    </row>
    <row r="44" spans="1:13" s="108" customFormat="1" ht="38.25" x14ac:dyDescent="0.25">
      <c r="A44" s="131"/>
      <c r="B44" s="130" t="str">
        <f>B43</f>
        <v>2-18</v>
      </c>
      <c r="C44" s="130"/>
      <c r="D44" s="130"/>
      <c r="E44" s="130"/>
      <c r="F44" s="129"/>
      <c r="G44" s="128" t="s">
        <v>965</v>
      </c>
      <c r="H44" s="128" t="s">
        <v>984</v>
      </c>
      <c r="I44" s="116">
        <v>0</v>
      </c>
      <c r="J44" s="116">
        <v>0</v>
      </c>
      <c r="K44" s="100">
        <f>I44-J44</f>
        <v>0</v>
      </c>
      <c r="L44" s="109"/>
    </row>
    <row r="45" spans="1:13" s="120" customFormat="1" ht="38.25" x14ac:dyDescent="0.25">
      <c r="A45" s="127">
        <v>16</v>
      </c>
      <c r="B45" s="126" t="s">
        <v>983</v>
      </c>
      <c r="C45" s="126" t="s">
        <v>982</v>
      </c>
      <c r="D45" s="126" t="s">
        <v>911</v>
      </c>
      <c r="E45" s="126" t="s">
        <v>940</v>
      </c>
      <c r="F45" s="132" t="s">
        <v>981</v>
      </c>
      <c r="G45" s="124"/>
      <c r="H45" s="124"/>
      <c r="I45" s="116">
        <f>SUM(I46:I47)</f>
        <v>1666940000</v>
      </c>
      <c r="J45" s="110">
        <f>SUM(J46:J47)</f>
        <v>1666940000</v>
      </c>
      <c r="K45" s="123">
        <f>I45-J45</f>
        <v>0</v>
      </c>
      <c r="L45" s="122">
        <v>1666940000</v>
      </c>
      <c r="M45" s="121">
        <f>J45-L45</f>
        <v>0</v>
      </c>
    </row>
    <row r="46" spans="1:13" s="108" customFormat="1" ht="25.5" x14ac:dyDescent="0.25">
      <c r="A46" s="131"/>
      <c r="B46" s="131" t="str">
        <f>B45</f>
        <v>2-19</v>
      </c>
      <c r="C46" s="131"/>
      <c r="D46" s="131"/>
      <c r="E46" s="131"/>
      <c r="F46" s="129"/>
      <c r="G46" s="128" t="s">
        <v>980</v>
      </c>
      <c r="H46" s="128" t="s">
        <v>979</v>
      </c>
      <c r="I46" s="116">
        <v>0</v>
      </c>
      <c r="J46" s="116">
        <v>0</v>
      </c>
      <c r="K46" s="100">
        <f>I46-J46</f>
        <v>0</v>
      </c>
      <c r="L46" s="109"/>
    </row>
    <row r="47" spans="1:13" s="108" customFormat="1" ht="25.5" x14ac:dyDescent="0.25">
      <c r="A47" s="131"/>
      <c r="B47" s="131"/>
      <c r="C47" s="131" t="str">
        <f>C45</f>
        <v>3-26</v>
      </c>
      <c r="D47" s="131"/>
      <c r="E47" s="131"/>
      <c r="F47" s="129"/>
      <c r="G47" s="128" t="s">
        <v>967</v>
      </c>
      <c r="H47" s="128" t="s">
        <v>978</v>
      </c>
      <c r="I47" s="116">
        <v>1666940000</v>
      </c>
      <c r="J47" s="116">
        <v>1666940000</v>
      </c>
      <c r="K47" s="100">
        <f>I47-J47</f>
        <v>0</v>
      </c>
      <c r="L47" s="109"/>
    </row>
    <row r="48" spans="1:13" s="120" customFormat="1" ht="25.5" x14ac:dyDescent="0.25">
      <c r="A48" s="127">
        <v>17</v>
      </c>
      <c r="B48" s="126" t="s">
        <v>977</v>
      </c>
      <c r="C48" s="126" t="s">
        <v>976</v>
      </c>
      <c r="D48" s="126" t="s">
        <v>911</v>
      </c>
      <c r="E48" s="126" t="s">
        <v>940</v>
      </c>
      <c r="F48" s="125" t="s">
        <v>975</v>
      </c>
      <c r="G48" s="124"/>
      <c r="H48" s="124"/>
      <c r="I48" s="116">
        <f>SUM(I49:I50)</f>
        <v>0</v>
      </c>
      <c r="J48" s="110">
        <f>SUM(J49:J50)</f>
        <v>0</v>
      </c>
      <c r="K48" s="123">
        <f>I48-J48</f>
        <v>0</v>
      </c>
      <c r="L48" s="122">
        <v>0</v>
      </c>
      <c r="M48" s="121">
        <f>J48-L48</f>
        <v>0</v>
      </c>
    </row>
    <row r="49" spans="1:13" s="108" customFormat="1" ht="38.25" x14ac:dyDescent="0.25">
      <c r="A49" s="131"/>
      <c r="B49" s="131" t="str">
        <f>B48</f>
        <v>2-23</v>
      </c>
      <c r="C49" s="131"/>
      <c r="D49" s="131"/>
      <c r="E49" s="131"/>
      <c r="F49" s="129"/>
      <c r="G49" s="128" t="s">
        <v>965</v>
      </c>
      <c r="H49" s="128" t="s">
        <v>974</v>
      </c>
      <c r="I49" s="116">
        <v>0</v>
      </c>
      <c r="J49" s="116">
        <v>0</v>
      </c>
      <c r="K49" s="100">
        <f>I49-J49</f>
        <v>0</v>
      </c>
      <c r="L49" s="109"/>
    </row>
    <row r="50" spans="1:13" s="108" customFormat="1" ht="38.25" x14ac:dyDescent="0.25">
      <c r="A50" s="131"/>
      <c r="B50" s="131"/>
      <c r="C50" s="131" t="str">
        <f>C48</f>
        <v>2-24</v>
      </c>
      <c r="D50" s="131"/>
      <c r="E50" s="131"/>
      <c r="F50" s="129"/>
      <c r="G50" s="128" t="s">
        <v>965</v>
      </c>
      <c r="H50" s="128" t="s">
        <v>973</v>
      </c>
      <c r="I50" s="116">
        <v>0</v>
      </c>
      <c r="J50" s="116">
        <v>0</v>
      </c>
      <c r="K50" s="100">
        <f>I50-J50</f>
        <v>0</v>
      </c>
      <c r="L50" s="109"/>
    </row>
    <row r="51" spans="1:13" s="120" customFormat="1" ht="38.25" x14ac:dyDescent="0.25">
      <c r="A51" s="127">
        <v>18</v>
      </c>
      <c r="B51" s="126" t="s">
        <v>972</v>
      </c>
      <c r="C51" s="126" t="s">
        <v>971</v>
      </c>
      <c r="D51" s="126" t="s">
        <v>970</v>
      </c>
      <c r="E51" s="126" t="s">
        <v>23</v>
      </c>
      <c r="F51" s="125" t="s">
        <v>969</v>
      </c>
      <c r="G51" s="124"/>
      <c r="H51" s="124"/>
      <c r="I51" s="116">
        <f>SUM(I52:I54)</f>
        <v>4860000</v>
      </c>
      <c r="J51" s="110">
        <f>SUM(J52:J54)</f>
        <v>4860000</v>
      </c>
      <c r="K51" s="123">
        <f>I51-J51</f>
        <v>0</v>
      </c>
      <c r="L51" s="122">
        <v>4860000</v>
      </c>
      <c r="M51" s="121">
        <f>J51-L51</f>
        <v>0</v>
      </c>
    </row>
    <row r="52" spans="1:13" s="108" customFormat="1" ht="25.5" x14ac:dyDescent="0.25">
      <c r="A52" s="131"/>
      <c r="B52" s="131" t="str">
        <f>B51</f>
        <v>3-31</v>
      </c>
      <c r="C52" s="131"/>
      <c r="D52" s="131"/>
      <c r="E52" s="131"/>
      <c r="F52" s="129"/>
      <c r="G52" s="128" t="s">
        <v>967</v>
      </c>
      <c r="H52" s="128" t="s">
        <v>968</v>
      </c>
      <c r="I52" s="116">
        <v>4860000</v>
      </c>
      <c r="J52" s="116">
        <v>4860000</v>
      </c>
      <c r="K52" s="100">
        <f>I52-J52</f>
        <v>0</v>
      </c>
      <c r="L52" s="109"/>
    </row>
    <row r="53" spans="1:13" s="108" customFormat="1" ht="25.5" x14ac:dyDescent="0.25">
      <c r="A53" s="131"/>
      <c r="B53" s="131"/>
      <c r="C53" s="131" t="str">
        <f>C51</f>
        <v>3-32</v>
      </c>
      <c r="D53" s="131"/>
      <c r="E53" s="131"/>
      <c r="F53" s="129"/>
      <c r="G53" s="128" t="s">
        <v>967</v>
      </c>
      <c r="H53" s="128" t="s">
        <v>966</v>
      </c>
      <c r="I53" s="116">
        <v>0</v>
      </c>
      <c r="J53" s="116">
        <v>0</v>
      </c>
      <c r="K53" s="100">
        <f>I53-J53</f>
        <v>0</v>
      </c>
      <c r="L53" s="109"/>
    </row>
    <row r="54" spans="1:13" s="108" customFormat="1" ht="38.25" x14ac:dyDescent="0.25">
      <c r="A54" s="131"/>
      <c r="B54" s="131"/>
      <c r="C54" s="131"/>
      <c r="D54" s="131" t="str">
        <f>D51</f>
        <v>2-7</v>
      </c>
      <c r="E54" s="131"/>
      <c r="F54" s="129"/>
      <c r="G54" s="128" t="s">
        <v>965</v>
      </c>
      <c r="H54" s="128" t="s">
        <v>964</v>
      </c>
      <c r="I54" s="116">
        <v>0</v>
      </c>
      <c r="J54" s="116">
        <v>0</v>
      </c>
      <c r="K54" s="100">
        <f>I54-J54</f>
        <v>0</v>
      </c>
      <c r="L54" s="109"/>
    </row>
    <row r="55" spans="1:13" s="120" customFormat="1" x14ac:dyDescent="0.25">
      <c r="A55" s="127">
        <v>19</v>
      </c>
      <c r="B55" s="126" t="s">
        <v>963</v>
      </c>
      <c r="C55" s="126" t="s">
        <v>911</v>
      </c>
      <c r="D55" s="126" t="s">
        <v>911</v>
      </c>
      <c r="E55" s="126" t="s">
        <v>910</v>
      </c>
      <c r="F55" s="125" t="s">
        <v>962</v>
      </c>
      <c r="G55" s="124"/>
      <c r="H55" s="124"/>
      <c r="I55" s="116">
        <f>I56</f>
        <v>61280000</v>
      </c>
      <c r="J55" s="110">
        <f>J56</f>
        <v>61280000</v>
      </c>
      <c r="K55" s="123">
        <f>I55-J55</f>
        <v>0</v>
      </c>
      <c r="L55" s="122">
        <v>61280000</v>
      </c>
      <c r="M55" s="121">
        <f>J55-L55</f>
        <v>0</v>
      </c>
    </row>
    <row r="56" spans="1:13" s="108" customFormat="1" x14ac:dyDescent="0.25">
      <c r="A56" s="131"/>
      <c r="B56" s="130" t="s">
        <v>963</v>
      </c>
      <c r="C56" s="130"/>
      <c r="D56" s="130"/>
      <c r="E56" s="130"/>
      <c r="F56" s="129"/>
      <c r="G56" s="128" t="s">
        <v>960</v>
      </c>
      <c r="H56" s="128" t="s">
        <v>962</v>
      </c>
      <c r="I56" s="116">
        <v>61280000</v>
      </c>
      <c r="J56" s="116">
        <v>61280000</v>
      </c>
      <c r="K56" s="100">
        <f>I56-J56</f>
        <v>0</v>
      </c>
      <c r="L56" s="109"/>
    </row>
    <row r="57" spans="1:13" s="120" customFormat="1" x14ac:dyDescent="0.25">
      <c r="A57" s="127">
        <v>20</v>
      </c>
      <c r="B57" s="126" t="s">
        <v>961</v>
      </c>
      <c r="C57" s="126" t="s">
        <v>911</v>
      </c>
      <c r="D57" s="126" t="s">
        <v>911</v>
      </c>
      <c r="E57" s="126" t="s">
        <v>910</v>
      </c>
      <c r="F57" s="125" t="s">
        <v>959</v>
      </c>
      <c r="G57" s="124"/>
      <c r="H57" s="124"/>
      <c r="I57" s="116">
        <f>I58</f>
        <v>0</v>
      </c>
      <c r="J57" s="110">
        <f>J58</f>
        <v>0</v>
      </c>
      <c r="K57" s="123">
        <f>I57-J57</f>
        <v>0</v>
      </c>
      <c r="L57" s="122">
        <v>0</v>
      </c>
      <c r="M57" s="121">
        <f>J57-L57</f>
        <v>0</v>
      </c>
    </row>
    <row r="58" spans="1:13" s="108" customFormat="1" x14ac:dyDescent="0.25">
      <c r="A58" s="131"/>
      <c r="B58" s="130" t="s">
        <v>961</v>
      </c>
      <c r="C58" s="130"/>
      <c r="D58" s="130"/>
      <c r="E58" s="130"/>
      <c r="F58" s="129"/>
      <c r="G58" s="128" t="s">
        <v>960</v>
      </c>
      <c r="H58" s="128" t="s">
        <v>959</v>
      </c>
      <c r="I58" s="116">
        <v>0</v>
      </c>
      <c r="J58" s="116">
        <v>0</v>
      </c>
      <c r="K58" s="100">
        <f>I58-J58</f>
        <v>0</v>
      </c>
      <c r="L58" s="109"/>
    </row>
    <row r="59" spans="1:13" s="120" customFormat="1" ht="51" x14ac:dyDescent="0.25">
      <c r="A59" s="127">
        <v>21</v>
      </c>
      <c r="B59" s="126" t="s">
        <v>958</v>
      </c>
      <c r="C59" s="126" t="s">
        <v>957</v>
      </c>
      <c r="D59" s="126" t="s">
        <v>911</v>
      </c>
      <c r="E59" s="126" t="s">
        <v>940</v>
      </c>
      <c r="F59" s="125" t="s">
        <v>956</v>
      </c>
      <c r="G59" s="124"/>
      <c r="H59" s="124"/>
      <c r="I59" s="116">
        <f>SUM(I60:I61)</f>
        <v>0</v>
      </c>
      <c r="J59" s="110">
        <f>SUM(J60:J61)</f>
        <v>0</v>
      </c>
      <c r="K59" s="123">
        <f>I59-J59</f>
        <v>0</v>
      </c>
      <c r="L59" s="122">
        <v>0</v>
      </c>
      <c r="M59" s="121">
        <f>J59-L59</f>
        <v>0</v>
      </c>
    </row>
    <row r="60" spans="1:13" s="108" customFormat="1" x14ac:dyDescent="0.25">
      <c r="A60" s="131"/>
      <c r="B60" s="131" t="str">
        <f>B59</f>
        <v>5-1</v>
      </c>
      <c r="C60" s="131"/>
      <c r="D60" s="131"/>
      <c r="E60" s="131"/>
      <c r="F60" s="129"/>
      <c r="G60" s="128" t="s">
        <v>946</v>
      </c>
      <c r="H60" s="128" t="s">
        <v>955</v>
      </c>
      <c r="I60" s="116">
        <v>0</v>
      </c>
      <c r="J60" s="116">
        <v>0</v>
      </c>
      <c r="K60" s="100">
        <f>I60-J60</f>
        <v>0</v>
      </c>
      <c r="L60" s="109"/>
    </row>
    <row r="61" spans="1:13" s="108" customFormat="1" ht="25.5" x14ac:dyDescent="0.25">
      <c r="A61" s="131"/>
      <c r="B61" s="131"/>
      <c r="C61" s="131" t="str">
        <f>C59</f>
        <v>5-5</v>
      </c>
      <c r="D61" s="131"/>
      <c r="E61" s="131"/>
      <c r="F61" s="129"/>
      <c r="G61" s="128" t="s">
        <v>946</v>
      </c>
      <c r="H61" s="128" t="s">
        <v>954</v>
      </c>
      <c r="I61" s="116">
        <v>0</v>
      </c>
      <c r="J61" s="116">
        <v>0</v>
      </c>
      <c r="K61" s="100">
        <f>I61-J61</f>
        <v>0</v>
      </c>
      <c r="L61" s="109"/>
    </row>
    <row r="62" spans="1:13" s="120" customFormat="1" ht="38.25" x14ac:dyDescent="0.25">
      <c r="A62" s="127">
        <v>22</v>
      </c>
      <c r="B62" s="126" t="s">
        <v>953</v>
      </c>
      <c r="C62" s="126" t="s">
        <v>911</v>
      </c>
      <c r="D62" s="126" t="s">
        <v>911</v>
      </c>
      <c r="E62" s="126" t="s">
        <v>936</v>
      </c>
      <c r="F62" s="125" t="s">
        <v>952</v>
      </c>
      <c r="G62" s="124"/>
      <c r="H62" s="124"/>
      <c r="I62" s="116">
        <f>I63</f>
        <v>2026295739783</v>
      </c>
      <c r="J62" s="110">
        <f>J63</f>
        <v>2026295739783</v>
      </c>
      <c r="K62" s="123">
        <f>I62-J62</f>
        <v>0</v>
      </c>
      <c r="L62" s="122">
        <v>2026295739783</v>
      </c>
      <c r="M62" s="121">
        <f>J62-L62</f>
        <v>0</v>
      </c>
    </row>
    <row r="63" spans="1:13" s="108" customFormat="1" x14ac:dyDescent="0.25">
      <c r="A63" s="131"/>
      <c r="B63" s="130" t="str">
        <f>B62</f>
        <v>5-2</v>
      </c>
      <c r="C63" s="130"/>
      <c r="D63" s="130"/>
      <c r="E63" s="130"/>
      <c r="F63" s="129"/>
      <c r="G63" s="128" t="s">
        <v>946</v>
      </c>
      <c r="H63" s="128" t="s">
        <v>951</v>
      </c>
      <c r="I63" s="116">
        <v>2026295739783</v>
      </c>
      <c r="J63" s="116">
        <v>2026295739783</v>
      </c>
      <c r="K63" s="100">
        <f>I63-J63</f>
        <v>0</v>
      </c>
      <c r="L63" s="109"/>
    </row>
    <row r="64" spans="1:13" s="120" customFormat="1" ht="38.25" x14ac:dyDescent="0.25">
      <c r="A64" s="127">
        <v>23</v>
      </c>
      <c r="B64" s="126" t="s">
        <v>950</v>
      </c>
      <c r="C64" s="126" t="s">
        <v>949</v>
      </c>
      <c r="D64" s="126" t="s">
        <v>911</v>
      </c>
      <c r="E64" s="126" t="s">
        <v>910</v>
      </c>
      <c r="F64" s="125" t="s">
        <v>948</v>
      </c>
      <c r="G64" s="124"/>
      <c r="H64" s="124"/>
      <c r="I64" s="116">
        <f>SUM(I65:I66)</f>
        <v>0</v>
      </c>
      <c r="J64" s="110">
        <f>SUM(J65:J66)</f>
        <v>0</v>
      </c>
      <c r="K64" s="123">
        <f>I64-J64</f>
        <v>0</v>
      </c>
      <c r="L64" s="122">
        <v>0</v>
      </c>
      <c r="M64" s="121">
        <f>J64-L64</f>
        <v>0</v>
      </c>
    </row>
    <row r="65" spans="1:13" s="108" customFormat="1" x14ac:dyDescent="0.25">
      <c r="A65" s="131"/>
      <c r="B65" s="131" t="str">
        <f>B64</f>
        <v>5-3</v>
      </c>
      <c r="C65" s="131"/>
      <c r="D65" s="131"/>
      <c r="E65" s="131"/>
      <c r="F65" s="129"/>
      <c r="G65" s="128" t="s">
        <v>946</v>
      </c>
      <c r="H65" s="128" t="s">
        <v>947</v>
      </c>
      <c r="I65" s="116">
        <v>0</v>
      </c>
      <c r="J65" s="116">
        <v>0</v>
      </c>
      <c r="K65" s="100">
        <f>I65-J65</f>
        <v>0</v>
      </c>
      <c r="L65" s="109"/>
    </row>
    <row r="66" spans="1:13" s="108" customFormat="1" x14ac:dyDescent="0.25">
      <c r="A66" s="131"/>
      <c r="B66" s="131"/>
      <c r="C66" s="131" t="str">
        <f>C64</f>
        <v>5-4</v>
      </c>
      <c r="D66" s="131"/>
      <c r="E66" s="131"/>
      <c r="F66" s="129"/>
      <c r="G66" s="128" t="s">
        <v>946</v>
      </c>
      <c r="H66" s="128" t="s">
        <v>945</v>
      </c>
      <c r="I66" s="116">
        <v>0</v>
      </c>
      <c r="J66" s="116">
        <v>0</v>
      </c>
      <c r="K66" s="100">
        <f>I66-J66</f>
        <v>0</v>
      </c>
      <c r="L66" s="109"/>
    </row>
    <row r="67" spans="1:13" s="120" customFormat="1" x14ac:dyDescent="0.25">
      <c r="A67" s="127">
        <v>24</v>
      </c>
      <c r="B67" s="126" t="s">
        <v>944</v>
      </c>
      <c r="C67" s="126" t="s">
        <v>911</v>
      </c>
      <c r="D67" s="126" t="s">
        <v>911</v>
      </c>
      <c r="E67" s="126" t="s">
        <v>910</v>
      </c>
      <c r="F67" s="125" t="s">
        <v>942</v>
      </c>
      <c r="G67" s="124"/>
      <c r="H67" s="124"/>
      <c r="I67" s="116">
        <f>I68</f>
        <v>0</v>
      </c>
      <c r="J67" s="110">
        <f>J68</f>
        <v>0</v>
      </c>
      <c r="K67" s="123">
        <f>I67-J67</f>
        <v>0</v>
      </c>
      <c r="L67" s="122">
        <v>0</v>
      </c>
      <c r="M67" s="121">
        <f>J67-L67</f>
        <v>0</v>
      </c>
    </row>
    <row r="68" spans="1:13" s="108" customFormat="1" x14ac:dyDescent="0.25">
      <c r="A68" s="131"/>
      <c r="B68" s="130" t="str">
        <f>B67</f>
        <v>6-1</v>
      </c>
      <c r="C68" s="130"/>
      <c r="D68" s="130"/>
      <c r="E68" s="130"/>
      <c r="F68" s="129"/>
      <c r="G68" s="128" t="s">
        <v>943</v>
      </c>
      <c r="H68" s="128" t="s">
        <v>942</v>
      </c>
      <c r="I68" s="116">
        <v>0</v>
      </c>
      <c r="J68" s="116">
        <v>0</v>
      </c>
      <c r="K68" s="100">
        <f>I68-J68</f>
        <v>0</v>
      </c>
      <c r="L68" s="109"/>
    </row>
    <row r="69" spans="1:13" s="120" customFormat="1" x14ac:dyDescent="0.25">
      <c r="A69" s="127">
        <v>25</v>
      </c>
      <c r="B69" s="126" t="s">
        <v>917</v>
      </c>
      <c r="C69" s="126" t="s">
        <v>911</v>
      </c>
      <c r="D69" s="126" t="s">
        <v>911</v>
      </c>
      <c r="E69" s="126" t="s">
        <v>910</v>
      </c>
      <c r="F69" s="125" t="s">
        <v>941</v>
      </c>
      <c r="G69" s="124"/>
      <c r="H69" s="124"/>
      <c r="I69" s="116">
        <f>I70</f>
        <v>11800000</v>
      </c>
      <c r="J69" s="110">
        <f>J70</f>
        <v>11800000</v>
      </c>
      <c r="K69" s="123">
        <f>I69-J69</f>
        <v>0</v>
      </c>
      <c r="L69" s="122">
        <v>11800000</v>
      </c>
      <c r="M69" s="121">
        <f>J69-L69</f>
        <v>0</v>
      </c>
    </row>
    <row r="70" spans="1:13" s="108" customFormat="1" x14ac:dyDescent="0.25">
      <c r="A70" s="131"/>
      <c r="B70" s="130" t="str">
        <f>B69</f>
        <v>7-1</v>
      </c>
      <c r="C70" s="130"/>
      <c r="D70" s="130"/>
      <c r="E70" s="130"/>
      <c r="F70" s="129"/>
      <c r="G70" s="128" t="s">
        <v>914</v>
      </c>
      <c r="H70" s="128" t="s">
        <v>913</v>
      </c>
      <c r="I70" s="116">
        <v>11800000</v>
      </c>
      <c r="J70" s="116">
        <v>11800000</v>
      </c>
      <c r="K70" s="100">
        <f>I70-J70</f>
        <v>0</v>
      </c>
      <c r="L70" s="109"/>
    </row>
    <row r="71" spans="1:13" s="120" customFormat="1" x14ac:dyDescent="0.25">
      <c r="A71" s="127">
        <v>26</v>
      </c>
      <c r="B71" s="126" t="s">
        <v>917</v>
      </c>
      <c r="C71" s="126" t="s">
        <v>911</v>
      </c>
      <c r="D71" s="126" t="s">
        <v>911</v>
      </c>
      <c r="E71" s="126" t="s">
        <v>940</v>
      </c>
      <c r="F71" s="125" t="s">
        <v>939</v>
      </c>
      <c r="G71" s="124"/>
      <c r="H71" s="124"/>
      <c r="I71" s="116">
        <f>I72</f>
        <v>11800000</v>
      </c>
      <c r="J71" s="110">
        <f>J72</f>
        <v>11800000</v>
      </c>
      <c r="K71" s="123">
        <f>I71-J71</f>
        <v>0</v>
      </c>
      <c r="L71" s="122">
        <v>11800000</v>
      </c>
      <c r="M71" s="121">
        <f>J71-L71</f>
        <v>0</v>
      </c>
    </row>
    <row r="72" spans="1:13" s="108" customFormat="1" x14ac:dyDescent="0.25">
      <c r="A72" s="131"/>
      <c r="B72" s="130" t="str">
        <f>B71</f>
        <v>7-1</v>
      </c>
      <c r="C72" s="130"/>
      <c r="D72" s="130"/>
      <c r="E72" s="130"/>
      <c r="F72" s="129"/>
      <c r="G72" s="128" t="s">
        <v>914</v>
      </c>
      <c r="H72" s="128" t="s">
        <v>913</v>
      </c>
      <c r="I72" s="116">
        <v>11800000</v>
      </c>
      <c r="J72" s="116">
        <v>11800000</v>
      </c>
      <c r="K72" s="100">
        <f>I72-J72</f>
        <v>0</v>
      </c>
      <c r="L72" s="109"/>
    </row>
    <row r="73" spans="1:13" s="120" customFormat="1" x14ac:dyDescent="0.25">
      <c r="A73" s="127">
        <v>27</v>
      </c>
      <c r="B73" s="126" t="s">
        <v>917</v>
      </c>
      <c r="C73" s="126" t="s">
        <v>911</v>
      </c>
      <c r="D73" s="126" t="s">
        <v>911</v>
      </c>
      <c r="E73" s="126" t="s">
        <v>938</v>
      </c>
      <c r="F73" s="125" t="s">
        <v>937</v>
      </c>
      <c r="G73" s="124"/>
      <c r="H73" s="124"/>
      <c r="I73" s="116">
        <f>I74</f>
        <v>16212000</v>
      </c>
      <c r="J73" s="110">
        <f>J74</f>
        <v>16212000</v>
      </c>
      <c r="K73" s="123">
        <f>I73-J73</f>
        <v>0</v>
      </c>
      <c r="L73" s="122">
        <v>16212000</v>
      </c>
      <c r="M73" s="121">
        <f>J73-L73</f>
        <v>0</v>
      </c>
    </row>
    <row r="74" spans="1:13" s="108" customFormat="1" x14ac:dyDescent="0.25">
      <c r="A74" s="131"/>
      <c r="B74" s="130" t="str">
        <f>B73</f>
        <v>7-1</v>
      </c>
      <c r="C74" s="130"/>
      <c r="D74" s="130"/>
      <c r="E74" s="130"/>
      <c r="F74" s="129"/>
      <c r="G74" s="128" t="s">
        <v>914</v>
      </c>
      <c r="H74" s="128" t="s">
        <v>913</v>
      </c>
      <c r="I74" s="116">
        <v>16212000</v>
      </c>
      <c r="J74" s="116">
        <v>16212000</v>
      </c>
      <c r="K74" s="100">
        <f>I74-J74</f>
        <v>0</v>
      </c>
      <c r="L74" s="109"/>
    </row>
    <row r="75" spans="1:13" s="120" customFormat="1" x14ac:dyDescent="0.25">
      <c r="A75" s="127">
        <v>28</v>
      </c>
      <c r="B75" s="126" t="s">
        <v>917</v>
      </c>
      <c r="C75" s="126" t="s">
        <v>911</v>
      </c>
      <c r="D75" s="126" t="s">
        <v>911</v>
      </c>
      <c r="E75" s="126" t="s">
        <v>936</v>
      </c>
      <c r="F75" s="125" t="s">
        <v>935</v>
      </c>
      <c r="G75" s="124"/>
      <c r="H75" s="124"/>
      <c r="I75" s="116">
        <f>I76</f>
        <v>11800000</v>
      </c>
      <c r="J75" s="110">
        <f>J76</f>
        <v>11800000</v>
      </c>
      <c r="K75" s="123">
        <f>I75-J75</f>
        <v>0</v>
      </c>
      <c r="L75" s="122">
        <v>11800000</v>
      </c>
      <c r="M75" s="121">
        <f>J75-L75</f>
        <v>0</v>
      </c>
    </row>
    <row r="76" spans="1:13" s="108" customFormat="1" x14ac:dyDescent="0.25">
      <c r="A76" s="131"/>
      <c r="B76" s="130" t="str">
        <f>B75</f>
        <v>7-1</v>
      </c>
      <c r="C76" s="130"/>
      <c r="D76" s="130"/>
      <c r="E76" s="130"/>
      <c r="F76" s="129"/>
      <c r="G76" s="128" t="s">
        <v>914</v>
      </c>
      <c r="H76" s="128" t="s">
        <v>913</v>
      </c>
      <c r="I76" s="116">
        <v>11800000</v>
      </c>
      <c r="J76" s="116">
        <v>11800000</v>
      </c>
      <c r="K76" s="100">
        <f>I76-J76</f>
        <v>0</v>
      </c>
      <c r="L76" s="109"/>
    </row>
    <row r="77" spans="1:13" s="120" customFormat="1" x14ac:dyDescent="0.25">
      <c r="A77" s="127">
        <v>29</v>
      </c>
      <c r="B77" s="126" t="s">
        <v>917</v>
      </c>
      <c r="C77" s="126" t="s">
        <v>911</v>
      </c>
      <c r="D77" s="126" t="s">
        <v>911</v>
      </c>
      <c r="E77" s="126" t="s">
        <v>934</v>
      </c>
      <c r="F77" s="125" t="s">
        <v>933</v>
      </c>
      <c r="G77" s="124"/>
      <c r="H77" s="124"/>
      <c r="I77" s="116">
        <f>I78</f>
        <v>11200000</v>
      </c>
      <c r="J77" s="110">
        <f>J78</f>
        <v>11200000</v>
      </c>
      <c r="K77" s="123">
        <f>I77-J77</f>
        <v>0</v>
      </c>
      <c r="L77" s="122">
        <v>11200000</v>
      </c>
      <c r="M77" s="121">
        <f>J77-L77</f>
        <v>0</v>
      </c>
    </row>
    <row r="78" spans="1:13" s="108" customFormat="1" x14ac:dyDescent="0.25">
      <c r="A78" s="131"/>
      <c r="B78" s="130" t="str">
        <f>B77</f>
        <v>7-1</v>
      </c>
      <c r="C78" s="130"/>
      <c r="D78" s="130"/>
      <c r="E78" s="130"/>
      <c r="F78" s="129"/>
      <c r="G78" s="128" t="s">
        <v>914</v>
      </c>
      <c r="H78" s="128" t="s">
        <v>913</v>
      </c>
      <c r="I78" s="116">
        <v>11200000</v>
      </c>
      <c r="J78" s="116">
        <v>11200000</v>
      </c>
      <c r="K78" s="100">
        <f>I78-J78</f>
        <v>0</v>
      </c>
      <c r="L78" s="109"/>
    </row>
    <row r="79" spans="1:13" s="120" customFormat="1" x14ac:dyDescent="0.25">
      <c r="A79" s="127">
        <v>30</v>
      </c>
      <c r="B79" s="126" t="s">
        <v>917</v>
      </c>
      <c r="C79" s="126" t="s">
        <v>911</v>
      </c>
      <c r="D79" s="126" t="s">
        <v>911</v>
      </c>
      <c r="E79" s="126" t="s">
        <v>932</v>
      </c>
      <c r="F79" s="125" t="s">
        <v>931</v>
      </c>
      <c r="G79" s="124"/>
      <c r="H79" s="124"/>
      <c r="I79" s="116">
        <f>I80</f>
        <v>13555000</v>
      </c>
      <c r="J79" s="110">
        <f>J80</f>
        <v>13555000</v>
      </c>
      <c r="K79" s="123">
        <f>I79-J79</f>
        <v>0</v>
      </c>
      <c r="L79" s="122">
        <v>13555000</v>
      </c>
      <c r="M79" s="121">
        <f>J79-L79</f>
        <v>0</v>
      </c>
    </row>
    <row r="80" spans="1:13" s="108" customFormat="1" x14ac:dyDescent="0.25">
      <c r="A80" s="131"/>
      <c r="B80" s="130" t="str">
        <f>B79</f>
        <v>7-1</v>
      </c>
      <c r="C80" s="130"/>
      <c r="D80" s="130"/>
      <c r="E80" s="130"/>
      <c r="F80" s="129"/>
      <c r="G80" s="128" t="s">
        <v>914</v>
      </c>
      <c r="H80" s="128" t="s">
        <v>913</v>
      </c>
      <c r="I80" s="116">
        <v>13555000</v>
      </c>
      <c r="J80" s="116">
        <v>13555000</v>
      </c>
      <c r="K80" s="100">
        <f>I80-J80</f>
        <v>0</v>
      </c>
      <c r="L80" s="109"/>
    </row>
    <row r="81" spans="1:13" s="120" customFormat="1" x14ac:dyDescent="0.25">
      <c r="A81" s="127">
        <v>31</v>
      </c>
      <c r="B81" s="126" t="s">
        <v>917</v>
      </c>
      <c r="C81" s="126" t="s">
        <v>911</v>
      </c>
      <c r="D81" s="126" t="s">
        <v>911</v>
      </c>
      <c r="E81" s="126" t="s">
        <v>930</v>
      </c>
      <c r="F81" s="125" t="s">
        <v>929</v>
      </c>
      <c r="G81" s="124"/>
      <c r="H81" s="124"/>
      <c r="I81" s="116">
        <f>I82</f>
        <v>11800000</v>
      </c>
      <c r="J81" s="110">
        <f>J82</f>
        <v>11800000</v>
      </c>
      <c r="K81" s="123">
        <f>I81-J81</f>
        <v>0</v>
      </c>
      <c r="L81" s="122">
        <v>11800000</v>
      </c>
      <c r="M81" s="121">
        <f>J81-L81</f>
        <v>0</v>
      </c>
    </row>
    <row r="82" spans="1:13" s="108" customFormat="1" x14ac:dyDescent="0.25">
      <c r="A82" s="131"/>
      <c r="B82" s="130" t="str">
        <f>B81</f>
        <v>7-1</v>
      </c>
      <c r="C82" s="130"/>
      <c r="D82" s="130"/>
      <c r="E82" s="130"/>
      <c r="F82" s="129"/>
      <c r="G82" s="128" t="s">
        <v>914</v>
      </c>
      <c r="H82" s="128" t="s">
        <v>913</v>
      </c>
      <c r="I82" s="116">
        <v>11800000</v>
      </c>
      <c r="J82" s="116">
        <v>11800000</v>
      </c>
      <c r="K82" s="100">
        <f>I82-J82</f>
        <v>0</v>
      </c>
      <c r="L82" s="109"/>
    </row>
    <row r="83" spans="1:13" s="120" customFormat="1" x14ac:dyDescent="0.25">
      <c r="A83" s="127">
        <v>32</v>
      </c>
      <c r="B83" s="126" t="s">
        <v>917</v>
      </c>
      <c r="C83" s="126" t="s">
        <v>911</v>
      </c>
      <c r="D83" s="126" t="s">
        <v>911</v>
      </c>
      <c r="E83" s="126" t="s">
        <v>928</v>
      </c>
      <c r="F83" s="125" t="s">
        <v>927</v>
      </c>
      <c r="G83" s="124"/>
      <c r="H83" s="124"/>
      <c r="I83" s="116">
        <f>I84</f>
        <v>11800000</v>
      </c>
      <c r="J83" s="110">
        <f>J84</f>
        <v>11800000</v>
      </c>
      <c r="K83" s="123">
        <f>I83-J83</f>
        <v>0</v>
      </c>
      <c r="L83" s="122">
        <v>11800000</v>
      </c>
      <c r="M83" s="121">
        <f>J83-L83</f>
        <v>0</v>
      </c>
    </row>
    <row r="84" spans="1:13" s="108" customFormat="1" x14ac:dyDescent="0.25">
      <c r="A84" s="131"/>
      <c r="B84" s="130" t="str">
        <f>B83</f>
        <v>7-1</v>
      </c>
      <c r="C84" s="130"/>
      <c r="D84" s="130"/>
      <c r="E84" s="130"/>
      <c r="F84" s="129"/>
      <c r="G84" s="128" t="s">
        <v>914</v>
      </c>
      <c r="H84" s="128" t="s">
        <v>913</v>
      </c>
      <c r="I84" s="116">
        <v>11800000</v>
      </c>
      <c r="J84" s="116">
        <v>11800000</v>
      </c>
      <c r="K84" s="100">
        <f>I84-J84</f>
        <v>0</v>
      </c>
      <c r="L84" s="109"/>
    </row>
    <row r="85" spans="1:13" s="120" customFormat="1" x14ac:dyDescent="0.25">
      <c r="A85" s="127">
        <v>33</v>
      </c>
      <c r="B85" s="126" t="s">
        <v>917</v>
      </c>
      <c r="C85" s="126" t="s">
        <v>911</v>
      </c>
      <c r="D85" s="126" t="s">
        <v>911</v>
      </c>
      <c r="E85" s="126" t="s">
        <v>926</v>
      </c>
      <c r="F85" s="125" t="s">
        <v>925</v>
      </c>
      <c r="G85" s="124"/>
      <c r="H85" s="124"/>
      <c r="I85" s="116">
        <f>I86</f>
        <v>4351000</v>
      </c>
      <c r="J85" s="110">
        <f>J86</f>
        <v>4351000</v>
      </c>
      <c r="K85" s="123">
        <f>I85-J85</f>
        <v>0</v>
      </c>
      <c r="L85" s="122">
        <v>4351000</v>
      </c>
      <c r="M85" s="121">
        <f>J85-L85</f>
        <v>0</v>
      </c>
    </row>
    <row r="86" spans="1:13" s="108" customFormat="1" x14ac:dyDescent="0.25">
      <c r="A86" s="131"/>
      <c r="B86" s="130" t="str">
        <f>B85</f>
        <v>7-1</v>
      </c>
      <c r="C86" s="130"/>
      <c r="D86" s="130"/>
      <c r="E86" s="130"/>
      <c r="F86" s="129"/>
      <c r="G86" s="128" t="s">
        <v>914</v>
      </c>
      <c r="H86" s="128" t="s">
        <v>913</v>
      </c>
      <c r="I86" s="116">
        <v>4351000</v>
      </c>
      <c r="J86" s="116">
        <v>4351000</v>
      </c>
      <c r="K86" s="100">
        <f>I86-J86</f>
        <v>0</v>
      </c>
      <c r="L86" s="109"/>
    </row>
    <row r="87" spans="1:13" s="120" customFormat="1" x14ac:dyDescent="0.25">
      <c r="A87" s="127">
        <v>34</v>
      </c>
      <c r="B87" s="126" t="s">
        <v>917</v>
      </c>
      <c r="C87" s="126" t="s">
        <v>911</v>
      </c>
      <c r="D87" s="126" t="s">
        <v>911</v>
      </c>
      <c r="E87" s="126" t="s">
        <v>22</v>
      </c>
      <c r="F87" s="125" t="s">
        <v>924</v>
      </c>
      <c r="G87" s="124"/>
      <c r="H87" s="124"/>
      <c r="I87" s="116">
        <f>I88</f>
        <v>11800000</v>
      </c>
      <c r="J87" s="110">
        <f>J88</f>
        <v>11800000</v>
      </c>
      <c r="K87" s="123">
        <f>I87-J87</f>
        <v>0</v>
      </c>
      <c r="L87" s="122">
        <v>11800000</v>
      </c>
      <c r="M87" s="121">
        <f>J87-L87</f>
        <v>0</v>
      </c>
    </row>
    <row r="88" spans="1:13" s="108" customFormat="1" x14ac:dyDescent="0.25">
      <c r="A88" s="131"/>
      <c r="B88" s="130" t="str">
        <f>B87</f>
        <v>7-1</v>
      </c>
      <c r="C88" s="130"/>
      <c r="D88" s="130"/>
      <c r="E88" s="130"/>
      <c r="F88" s="129"/>
      <c r="G88" s="128" t="s">
        <v>914</v>
      </c>
      <c r="H88" s="128" t="s">
        <v>913</v>
      </c>
      <c r="I88" s="116">
        <v>11800000</v>
      </c>
      <c r="J88" s="116">
        <v>11800000</v>
      </c>
      <c r="K88" s="100">
        <f>I88-J88</f>
        <v>0</v>
      </c>
      <c r="L88" s="109"/>
    </row>
    <row r="89" spans="1:13" s="120" customFormat="1" x14ac:dyDescent="0.25">
      <c r="A89" s="127">
        <v>35</v>
      </c>
      <c r="B89" s="126" t="s">
        <v>917</v>
      </c>
      <c r="C89" s="126" t="s">
        <v>911</v>
      </c>
      <c r="D89" s="126" t="s">
        <v>911</v>
      </c>
      <c r="E89" s="126" t="s">
        <v>23</v>
      </c>
      <c r="F89" s="125" t="s">
        <v>923</v>
      </c>
      <c r="G89" s="124"/>
      <c r="H89" s="124"/>
      <c r="I89" s="116">
        <f>I90</f>
        <v>15400000</v>
      </c>
      <c r="J89" s="110">
        <f>J90</f>
        <v>15400000</v>
      </c>
      <c r="K89" s="123">
        <f>I89-J89</f>
        <v>0</v>
      </c>
      <c r="L89" s="122">
        <v>15400000</v>
      </c>
      <c r="M89" s="121">
        <f>J89-L89</f>
        <v>0</v>
      </c>
    </row>
    <row r="90" spans="1:13" s="108" customFormat="1" x14ac:dyDescent="0.25">
      <c r="A90" s="131"/>
      <c r="B90" s="130" t="str">
        <f>B89</f>
        <v>7-1</v>
      </c>
      <c r="C90" s="130"/>
      <c r="D90" s="130"/>
      <c r="E90" s="130"/>
      <c r="F90" s="129"/>
      <c r="G90" s="128" t="s">
        <v>914</v>
      </c>
      <c r="H90" s="128" t="s">
        <v>913</v>
      </c>
      <c r="I90" s="116">
        <v>15400000</v>
      </c>
      <c r="J90" s="116">
        <v>15400000</v>
      </c>
      <c r="K90" s="100">
        <f>I90-J90</f>
        <v>0</v>
      </c>
      <c r="L90" s="109"/>
    </row>
    <row r="91" spans="1:13" s="120" customFormat="1" x14ac:dyDescent="0.25">
      <c r="A91" s="127">
        <v>36</v>
      </c>
      <c r="B91" s="126" t="s">
        <v>917</v>
      </c>
      <c r="C91" s="126" t="s">
        <v>911</v>
      </c>
      <c r="D91" s="126" t="s">
        <v>911</v>
      </c>
      <c r="E91" s="126" t="s">
        <v>24</v>
      </c>
      <c r="F91" s="125" t="s">
        <v>922</v>
      </c>
      <c r="G91" s="124"/>
      <c r="H91" s="124"/>
      <c r="I91" s="116">
        <f>I92</f>
        <v>13515500</v>
      </c>
      <c r="J91" s="110">
        <f>J92</f>
        <v>13515500</v>
      </c>
      <c r="K91" s="123">
        <f>I91-J91</f>
        <v>0</v>
      </c>
      <c r="L91" s="122">
        <v>13515500</v>
      </c>
      <c r="M91" s="121">
        <f>J91-L91</f>
        <v>0</v>
      </c>
    </row>
    <row r="92" spans="1:13" s="108" customFormat="1" x14ac:dyDescent="0.25">
      <c r="A92" s="131"/>
      <c r="B92" s="130" t="str">
        <f>B91</f>
        <v>7-1</v>
      </c>
      <c r="C92" s="130"/>
      <c r="D92" s="130"/>
      <c r="E92" s="130"/>
      <c r="F92" s="129"/>
      <c r="G92" s="128" t="s">
        <v>914</v>
      </c>
      <c r="H92" s="128" t="s">
        <v>913</v>
      </c>
      <c r="I92" s="116">
        <v>13515500</v>
      </c>
      <c r="J92" s="116">
        <v>13515500</v>
      </c>
      <c r="K92" s="100">
        <f>I92-J92</f>
        <v>0</v>
      </c>
      <c r="L92" s="109"/>
    </row>
    <row r="93" spans="1:13" s="120" customFormat="1" x14ac:dyDescent="0.25">
      <c r="A93" s="127">
        <v>37</v>
      </c>
      <c r="B93" s="126" t="s">
        <v>917</v>
      </c>
      <c r="C93" s="126" t="s">
        <v>911</v>
      </c>
      <c r="D93" s="126" t="s">
        <v>911</v>
      </c>
      <c r="E93" s="126" t="s">
        <v>25</v>
      </c>
      <c r="F93" s="125" t="s">
        <v>921</v>
      </c>
      <c r="G93" s="124"/>
      <c r="H93" s="124"/>
      <c r="I93" s="116">
        <f>I94</f>
        <v>11800000</v>
      </c>
      <c r="J93" s="110">
        <f>J94</f>
        <v>11800000</v>
      </c>
      <c r="K93" s="123">
        <f>I93-J93</f>
        <v>0</v>
      </c>
      <c r="L93" s="122">
        <v>11800000</v>
      </c>
      <c r="M93" s="121">
        <f>J93-L93</f>
        <v>0</v>
      </c>
    </row>
    <row r="94" spans="1:13" s="108" customFormat="1" x14ac:dyDescent="0.25">
      <c r="A94" s="131"/>
      <c r="B94" s="130" t="str">
        <f>B93</f>
        <v>7-1</v>
      </c>
      <c r="C94" s="130"/>
      <c r="D94" s="130"/>
      <c r="E94" s="130"/>
      <c r="F94" s="129"/>
      <c r="G94" s="128" t="s">
        <v>914</v>
      </c>
      <c r="H94" s="128" t="s">
        <v>913</v>
      </c>
      <c r="I94" s="116">
        <v>11800000</v>
      </c>
      <c r="J94" s="116">
        <v>11800000</v>
      </c>
      <c r="K94" s="100">
        <f>I94-J94</f>
        <v>0</v>
      </c>
      <c r="L94" s="109"/>
    </row>
    <row r="95" spans="1:13" s="120" customFormat="1" x14ac:dyDescent="0.25">
      <c r="A95" s="127">
        <v>38</v>
      </c>
      <c r="B95" s="126" t="s">
        <v>917</v>
      </c>
      <c r="C95" s="126" t="s">
        <v>911</v>
      </c>
      <c r="D95" s="126" t="s">
        <v>911</v>
      </c>
      <c r="E95" s="126" t="s">
        <v>920</v>
      </c>
      <c r="F95" s="125" t="s">
        <v>919</v>
      </c>
      <c r="G95" s="124"/>
      <c r="H95" s="124"/>
      <c r="I95" s="116">
        <f>I96</f>
        <v>11800000</v>
      </c>
      <c r="J95" s="110">
        <f>J96</f>
        <v>11800000</v>
      </c>
      <c r="K95" s="123">
        <f>I95-J95</f>
        <v>0</v>
      </c>
      <c r="L95" s="122">
        <v>11800000</v>
      </c>
      <c r="M95" s="121">
        <f>J95-L95</f>
        <v>0</v>
      </c>
    </row>
    <row r="96" spans="1:13" s="108" customFormat="1" x14ac:dyDescent="0.25">
      <c r="A96" s="131"/>
      <c r="B96" s="130" t="str">
        <f>B95</f>
        <v>7-1</v>
      </c>
      <c r="C96" s="130"/>
      <c r="D96" s="130"/>
      <c r="E96" s="130"/>
      <c r="F96" s="129"/>
      <c r="G96" s="128" t="s">
        <v>914</v>
      </c>
      <c r="H96" s="128" t="s">
        <v>913</v>
      </c>
      <c r="I96" s="116">
        <v>11800000</v>
      </c>
      <c r="J96" s="116">
        <v>11800000</v>
      </c>
      <c r="K96" s="100">
        <f>I96-J96</f>
        <v>0</v>
      </c>
      <c r="L96" s="109"/>
    </row>
    <row r="97" spans="1:13" s="120" customFormat="1" x14ac:dyDescent="0.25">
      <c r="A97" s="127">
        <v>39</v>
      </c>
      <c r="B97" s="126" t="s">
        <v>917</v>
      </c>
      <c r="C97" s="126" t="s">
        <v>911</v>
      </c>
      <c r="D97" s="126" t="s">
        <v>911</v>
      </c>
      <c r="E97" s="126" t="s">
        <v>26</v>
      </c>
      <c r="F97" s="125" t="s">
        <v>918</v>
      </c>
      <c r="G97" s="124"/>
      <c r="H97" s="124"/>
      <c r="I97" s="116">
        <f>I98</f>
        <v>13450000</v>
      </c>
      <c r="J97" s="110">
        <f>J98</f>
        <v>13450000</v>
      </c>
      <c r="K97" s="123">
        <f>I97-J97</f>
        <v>0</v>
      </c>
      <c r="L97" s="122">
        <v>13450000</v>
      </c>
      <c r="M97" s="121">
        <f>J97-L97</f>
        <v>0</v>
      </c>
    </row>
    <row r="98" spans="1:13" s="108" customFormat="1" x14ac:dyDescent="0.25">
      <c r="A98" s="131"/>
      <c r="B98" s="130" t="str">
        <f>B97</f>
        <v>7-1</v>
      </c>
      <c r="C98" s="130"/>
      <c r="D98" s="130"/>
      <c r="E98" s="130"/>
      <c r="F98" s="129"/>
      <c r="G98" s="128" t="s">
        <v>914</v>
      </c>
      <c r="H98" s="128" t="s">
        <v>913</v>
      </c>
      <c r="I98" s="116">
        <v>13450000</v>
      </c>
      <c r="J98" s="116">
        <v>13450000</v>
      </c>
      <c r="K98" s="100">
        <f>I98-J98</f>
        <v>0</v>
      </c>
      <c r="L98" s="109"/>
    </row>
    <row r="99" spans="1:13" s="120" customFormat="1" x14ac:dyDescent="0.25">
      <c r="A99" s="127">
        <v>40</v>
      </c>
      <c r="B99" s="126" t="s">
        <v>917</v>
      </c>
      <c r="C99" s="126" t="s">
        <v>911</v>
      </c>
      <c r="D99" s="126" t="s">
        <v>911</v>
      </c>
      <c r="E99" s="126" t="s">
        <v>916</v>
      </c>
      <c r="F99" s="125" t="s">
        <v>915</v>
      </c>
      <c r="G99" s="124"/>
      <c r="H99" s="124"/>
      <c r="I99" s="116">
        <f>I100</f>
        <v>11800000</v>
      </c>
      <c r="J99" s="110">
        <f>J100</f>
        <v>11800000</v>
      </c>
      <c r="K99" s="123">
        <f>I99-J99</f>
        <v>0</v>
      </c>
      <c r="L99" s="122">
        <v>11800000</v>
      </c>
      <c r="M99" s="121">
        <f>J99-L99</f>
        <v>0</v>
      </c>
    </row>
    <row r="100" spans="1:13" s="108" customFormat="1" x14ac:dyDescent="0.25">
      <c r="A100" s="131"/>
      <c r="B100" s="130" t="str">
        <f>B99</f>
        <v>7-1</v>
      </c>
      <c r="C100" s="130"/>
      <c r="D100" s="130"/>
      <c r="E100" s="130"/>
      <c r="F100" s="129"/>
      <c r="G100" s="128" t="s">
        <v>914</v>
      </c>
      <c r="H100" s="128" t="s">
        <v>913</v>
      </c>
      <c r="I100" s="116">
        <v>11800000</v>
      </c>
      <c r="J100" s="116">
        <v>11800000</v>
      </c>
      <c r="K100" s="100">
        <f>I100-J100</f>
        <v>0</v>
      </c>
      <c r="L100" s="109"/>
    </row>
    <row r="101" spans="1:13" s="120" customFormat="1" ht="25.5" x14ac:dyDescent="0.25">
      <c r="A101" s="127">
        <v>41</v>
      </c>
      <c r="B101" s="126" t="s">
        <v>912</v>
      </c>
      <c r="C101" s="126" t="s">
        <v>911</v>
      </c>
      <c r="D101" s="126" t="s">
        <v>911</v>
      </c>
      <c r="E101" s="126" t="s">
        <v>910</v>
      </c>
      <c r="F101" s="125" t="s">
        <v>909</v>
      </c>
      <c r="G101" s="124"/>
      <c r="H101" s="124"/>
      <c r="I101" s="116">
        <f>I102</f>
        <v>0</v>
      </c>
      <c r="J101" s="110">
        <f>J102</f>
        <v>0</v>
      </c>
      <c r="K101" s="123">
        <f>I101-J101</f>
        <v>0</v>
      </c>
      <c r="L101" s="122">
        <v>0</v>
      </c>
      <c r="M101" s="121">
        <f>J101-L101</f>
        <v>0</v>
      </c>
    </row>
    <row r="102" spans="1:13" s="108" customFormat="1" ht="25.5" x14ac:dyDescent="0.25">
      <c r="A102" s="118"/>
      <c r="B102" s="119" t="str">
        <f>B101</f>
        <v>8-1</v>
      </c>
      <c r="C102" s="118"/>
      <c r="D102" s="118"/>
      <c r="E102" s="118"/>
      <c r="F102" s="118"/>
      <c r="G102" s="117" t="s">
        <v>908</v>
      </c>
      <c r="H102" s="117" t="s">
        <v>907</v>
      </c>
      <c r="I102" s="116">
        <v>0</v>
      </c>
      <c r="J102" s="116">
        <v>0</v>
      </c>
      <c r="K102" s="100">
        <f>I102-J102</f>
        <v>0</v>
      </c>
      <c r="L102" s="109"/>
    </row>
    <row r="103" spans="1:13" s="108" customFormat="1" x14ac:dyDescent="0.25">
      <c r="A103" s="115"/>
      <c r="B103" s="114"/>
      <c r="C103" s="113"/>
      <c r="D103" s="113"/>
      <c r="E103" s="113"/>
      <c r="F103" s="113"/>
      <c r="G103" s="113"/>
      <c r="H103" s="112" t="s">
        <v>906</v>
      </c>
      <c r="I103" s="111">
        <f>I6+I9+I11+I13+I16+I18+I20+I23+I26+I29+I32+I34+I36+I40+I43+I45+I48+I51+I55+I57+I59+I62+I64+I67+I69+I71+I73+I75+I77+I79+I81+I83+I85+I87+I89+I91+I93+I95+I97+I99+I101</f>
        <v>2295595576129</v>
      </c>
      <c r="J103" s="110">
        <f>J6+J9+J11+J13+J16+J18+J20+J23+J26+J29+J32+J34+J36+J40+J43+J45+J48+J51+J55+J57+J59+J62+J64+J67+J69+J71+J73+J75+J77+J79+J81+J83+J85+J87+J89+J91+J93+J95+J97+J99+J101</f>
        <v>2295595576129</v>
      </c>
      <c r="K103" s="100">
        <f>I103-J103</f>
        <v>0</v>
      </c>
      <c r="L103" s="109"/>
    </row>
    <row r="104" spans="1:13" s="103" customFormat="1" x14ac:dyDescent="0.25">
      <c r="B104" s="107"/>
      <c r="H104" s="106" t="s">
        <v>905</v>
      </c>
      <c r="I104" s="105">
        <v>2295595576129</v>
      </c>
      <c r="J104" s="104">
        <v>2295595576129</v>
      </c>
      <c r="K104" s="100">
        <f>I104-J104</f>
        <v>0</v>
      </c>
      <c r="L104" s="98"/>
    </row>
    <row r="105" spans="1:13" x14ac:dyDescent="0.25">
      <c r="H105" s="102" t="s">
        <v>904</v>
      </c>
      <c r="I105" s="101">
        <f>I103-I104</f>
        <v>0</v>
      </c>
      <c r="J105" s="101">
        <f>J103-J104</f>
        <v>0</v>
      </c>
      <c r="K105" s="100">
        <f>I105-J105</f>
        <v>0</v>
      </c>
    </row>
  </sheetData>
  <mergeCells count="4">
    <mergeCell ref="A1:J1"/>
    <mergeCell ref="A2:J2"/>
    <mergeCell ref="B4:E4"/>
    <mergeCell ref="B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6A76-D8DA-470A-AA18-7163AB240D67}">
  <dimension ref="A1:M105"/>
  <sheetViews>
    <sheetView topLeftCell="A94" workbookViewId="0">
      <selection activeCell="G113" sqref="G113"/>
    </sheetView>
  </sheetViews>
  <sheetFormatPr defaultRowHeight="15" x14ac:dyDescent="0.25"/>
  <cols>
    <col min="1" max="1" width="4" style="97" bestFit="1" customWidth="1"/>
    <col min="2" max="2" width="5.85546875" style="99" customWidth="1"/>
    <col min="3" max="5" width="5.85546875" style="97" customWidth="1"/>
    <col min="6" max="8" width="28.5703125" style="97" customWidth="1"/>
    <col min="9" max="9" width="23.140625" style="97" customWidth="1"/>
    <col min="10" max="10" width="22.5703125" style="97" bestFit="1" customWidth="1"/>
    <col min="11" max="11" width="3.42578125" style="97" bestFit="1" customWidth="1"/>
    <col min="12" max="12" width="18.42578125" style="98" bestFit="1" customWidth="1"/>
    <col min="13" max="13" width="3.42578125" style="97" bestFit="1" customWidth="1"/>
    <col min="14" max="16384" width="9.140625" style="97"/>
  </cols>
  <sheetData>
    <row r="1" spans="1:13" x14ac:dyDescent="0.25">
      <c r="A1" s="151" t="s">
        <v>1057</v>
      </c>
      <c r="B1" s="151"/>
      <c r="C1" s="151"/>
      <c r="D1" s="151"/>
      <c r="E1" s="151"/>
      <c r="F1" s="151"/>
      <c r="G1" s="151"/>
      <c r="H1" s="151"/>
      <c r="I1" s="151"/>
      <c r="J1" s="151"/>
      <c r="K1" s="150"/>
    </row>
    <row r="2" spans="1:13" x14ac:dyDescent="0.25">
      <c r="A2" s="151" t="s">
        <v>1056</v>
      </c>
      <c r="B2" s="151"/>
      <c r="C2" s="151"/>
      <c r="D2" s="151"/>
      <c r="E2" s="151"/>
      <c r="F2" s="151"/>
      <c r="G2" s="151"/>
      <c r="H2" s="151"/>
      <c r="I2" s="151"/>
      <c r="J2" s="151"/>
      <c r="K2" s="150"/>
    </row>
    <row r="4" spans="1:13" ht="30.75" customHeight="1" x14ac:dyDescent="0.25">
      <c r="A4" s="146" t="s">
        <v>1055</v>
      </c>
      <c r="B4" s="149" t="s">
        <v>1054</v>
      </c>
      <c r="C4" s="148"/>
      <c r="D4" s="148"/>
      <c r="E4" s="147"/>
      <c r="F4" s="146" t="s">
        <v>1053</v>
      </c>
      <c r="G4" s="146" t="s">
        <v>1052</v>
      </c>
      <c r="H4" s="146" t="s">
        <v>1051</v>
      </c>
      <c r="I4" s="146" t="s">
        <v>1050</v>
      </c>
      <c r="J4" s="146" t="s">
        <v>1049</v>
      </c>
      <c r="K4" s="145"/>
    </row>
    <row r="5" spans="1:13" x14ac:dyDescent="0.25">
      <c r="A5" s="144">
        <v>1</v>
      </c>
      <c r="B5" s="143" t="s">
        <v>1048</v>
      </c>
      <c r="C5" s="142"/>
      <c r="D5" s="142"/>
      <c r="E5" s="141"/>
      <c r="F5" s="140" t="s">
        <v>1047</v>
      </c>
      <c r="G5" s="140" t="s">
        <v>16</v>
      </c>
      <c r="H5" s="140" t="s">
        <v>17</v>
      </c>
      <c r="I5" s="140" t="s">
        <v>18</v>
      </c>
      <c r="J5" s="140" t="s">
        <v>19</v>
      </c>
      <c r="K5" s="139"/>
    </row>
    <row r="6" spans="1:13" s="120" customFormat="1" ht="25.5" x14ac:dyDescent="0.25">
      <c r="A6" s="127">
        <v>1</v>
      </c>
      <c r="B6" s="126" t="s">
        <v>1045</v>
      </c>
      <c r="C6" s="126" t="s">
        <v>1043</v>
      </c>
      <c r="D6" s="126" t="s">
        <v>911</v>
      </c>
      <c r="E6" s="126" t="s">
        <v>940</v>
      </c>
      <c r="F6" s="125" t="s">
        <v>1046</v>
      </c>
      <c r="G6" s="124"/>
      <c r="H6" s="124"/>
      <c r="I6" s="116">
        <f>SUM(I7:I8)</f>
        <v>711273365675</v>
      </c>
      <c r="J6" s="110">
        <f>SUM(J7:J8)</f>
        <v>711273365675</v>
      </c>
      <c r="K6" s="123">
        <f>I6-J6</f>
        <v>0</v>
      </c>
      <c r="L6" s="122">
        <v>711273365675</v>
      </c>
      <c r="M6" s="121">
        <f>J6-L6</f>
        <v>0</v>
      </c>
    </row>
    <row r="7" spans="1:13" s="108" customFormat="1" ht="38.25" x14ac:dyDescent="0.25">
      <c r="A7" s="131"/>
      <c r="B7" s="130" t="s">
        <v>1045</v>
      </c>
      <c r="C7" s="131"/>
      <c r="D7" s="131"/>
      <c r="E7" s="131"/>
      <c r="F7" s="129"/>
      <c r="G7" s="128" t="s">
        <v>1022</v>
      </c>
      <c r="H7" s="128" t="s">
        <v>1044</v>
      </c>
      <c r="I7" s="116">
        <v>705444620167</v>
      </c>
      <c r="J7" s="116">
        <v>705444620167</v>
      </c>
      <c r="K7" s="100">
        <f t="shared" ref="K7:K70" si="0">I7-J7</f>
        <v>0</v>
      </c>
      <c r="L7" s="109"/>
    </row>
    <row r="8" spans="1:13" s="108" customFormat="1" ht="38.25" x14ac:dyDescent="0.25">
      <c r="A8" s="131"/>
      <c r="B8" s="131"/>
      <c r="C8" s="130" t="s">
        <v>1043</v>
      </c>
      <c r="D8" s="131"/>
      <c r="E8" s="131"/>
      <c r="F8" s="129"/>
      <c r="G8" s="128" t="s">
        <v>965</v>
      </c>
      <c r="H8" s="128" t="s">
        <v>1042</v>
      </c>
      <c r="I8" s="116">
        <v>5828745508</v>
      </c>
      <c r="J8" s="116">
        <v>5828745508</v>
      </c>
      <c r="K8" s="100">
        <f t="shared" si="0"/>
        <v>0</v>
      </c>
      <c r="L8" s="109"/>
    </row>
    <row r="9" spans="1:13" s="120" customFormat="1" x14ac:dyDescent="0.25">
      <c r="A9" s="127">
        <v>2</v>
      </c>
      <c r="B9" s="126" t="s">
        <v>1040</v>
      </c>
      <c r="C9" s="126" t="s">
        <v>911</v>
      </c>
      <c r="D9" s="126" t="s">
        <v>911</v>
      </c>
      <c r="E9" s="126" t="s">
        <v>910</v>
      </c>
      <c r="F9" s="125" t="s">
        <v>1041</v>
      </c>
      <c r="G9" s="124"/>
      <c r="H9" s="124"/>
      <c r="I9" s="116">
        <f>SUM(I10)</f>
        <v>435189126124</v>
      </c>
      <c r="J9" s="110">
        <f>SUM(J10)</f>
        <v>435189126124</v>
      </c>
      <c r="K9" s="123">
        <f t="shared" si="0"/>
        <v>0</v>
      </c>
      <c r="L9" s="122">
        <v>435189126124</v>
      </c>
      <c r="M9" s="121">
        <f>J9-L9</f>
        <v>0</v>
      </c>
    </row>
    <row r="10" spans="1:13" s="108" customFormat="1" ht="38.25" x14ac:dyDescent="0.25">
      <c r="A10" s="131"/>
      <c r="B10" s="130" t="s">
        <v>1040</v>
      </c>
      <c r="C10" s="130"/>
      <c r="D10" s="130"/>
      <c r="E10" s="130"/>
      <c r="F10" s="129"/>
      <c r="G10" s="128" t="s">
        <v>1022</v>
      </c>
      <c r="H10" s="128" t="s">
        <v>1039</v>
      </c>
      <c r="I10" s="116">
        <v>435189126124</v>
      </c>
      <c r="J10" s="116">
        <v>435189126124</v>
      </c>
      <c r="K10" s="100">
        <f t="shared" si="0"/>
        <v>0</v>
      </c>
      <c r="L10" s="109"/>
    </row>
    <row r="11" spans="1:13" s="120" customFormat="1" ht="25.5" x14ac:dyDescent="0.25">
      <c r="A11" s="127">
        <v>3</v>
      </c>
      <c r="B11" s="126" t="s">
        <v>1037</v>
      </c>
      <c r="C11" s="126" t="s">
        <v>911</v>
      </c>
      <c r="D11" s="126" t="s">
        <v>911</v>
      </c>
      <c r="E11" s="126" t="s">
        <v>910</v>
      </c>
      <c r="F11" s="125" t="s">
        <v>1038</v>
      </c>
      <c r="G11" s="124"/>
      <c r="H11" s="124"/>
      <c r="I11" s="116">
        <f>SUM(I12)</f>
        <v>132546243255</v>
      </c>
      <c r="J11" s="110">
        <f>SUM(J12)</f>
        <v>132546243255</v>
      </c>
      <c r="K11" s="123">
        <f t="shared" si="0"/>
        <v>0</v>
      </c>
      <c r="L11" s="122">
        <v>132546243255</v>
      </c>
      <c r="M11" s="121">
        <f>J11-L11</f>
        <v>0</v>
      </c>
    </row>
    <row r="12" spans="1:13" s="108" customFormat="1" ht="38.25" x14ac:dyDescent="0.25">
      <c r="A12" s="131"/>
      <c r="B12" s="130" t="s">
        <v>1037</v>
      </c>
      <c r="C12" s="130"/>
      <c r="D12" s="130"/>
      <c r="E12" s="130"/>
      <c r="F12" s="129"/>
      <c r="G12" s="128" t="s">
        <v>1022</v>
      </c>
      <c r="H12" s="128" t="s">
        <v>1036</v>
      </c>
      <c r="I12" s="116">
        <v>132546243255</v>
      </c>
      <c r="J12" s="116">
        <v>132546243255</v>
      </c>
      <c r="K12" s="100">
        <f t="shared" si="0"/>
        <v>0</v>
      </c>
      <c r="L12" s="109"/>
    </row>
    <row r="13" spans="1:13" s="120" customFormat="1" ht="38.25" x14ac:dyDescent="0.25">
      <c r="A13" s="127">
        <v>4</v>
      </c>
      <c r="B13" s="126" t="s">
        <v>1034</v>
      </c>
      <c r="C13" s="126" t="s">
        <v>1032</v>
      </c>
      <c r="D13" s="126" t="s">
        <v>911</v>
      </c>
      <c r="E13" s="126" t="s">
        <v>940</v>
      </c>
      <c r="F13" s="125" t="s">
        <v>1035</v>
      </c>
      <c r="G13" s="124"/>
      <c r="H13" s="124"/>
      <c r="I13" s="116">
        <f>SUM(I14:I15)</f>
        <v>19557380308</v>
      </c>
      <c r="J13" s="110">
        <f>SUM(J14:J15)</f>
        <v>19557380308</v>
      </c>
      <c r="K13" s="123">
        <f t="shared" si="0"/>
        <v>0</v>
      </c>
      <c r="L13" s="122">
        <v>19557380308</v>
      </c>
      <c r="M13" s="121">
        <f>J13-L13</f>
        <v>0</v>
      </c>
    </row>
    <row r="14" spans="1:13" s="108" customFormat="1" ht="38.25" x14ac:dyDescent="0.25">
      <c r="A14" s="131"/>
      <c r="B14" s="130" t="s">
        <v>1034</v>
      </c>
      <c r="C14" s="131"/>
      <c r="D14" s="131"/>
      <c r="E14" s="131"/>
      <c r="F14" s="129"/>
      <c r="G14" s="128" t="s">
        <v>1022</v>
      </c>
      <c r="H14" s="128" t="s">
        <v>1033</v>
      </c>
      <c r="I14" s="116">
        <v>19277096472</v>
      </c>
      <c r="J14" s="116">
        <v>19277096472</v>
      </c>
      <c r="K14" s="100">
        <f t="shared" si="0"/>
        <v>0</v>
      </c>
      <c r="L14" s="109"/>
    </row>
    <row r="15" spans="1:13" s="108" customFormat="1" ht="38.25" x14ac:dyDescent="0.25">
      <c r="A15" s="131"/>
      <c r="B15" s="131"/>
      <c r="C15" s="130" t="s">
        <v>1032</v>
      </c>
      <c r="D15" s="131"/>
      <c r="E15" s="131"/>
      <c r="F15" s="129"/>
      <c r="G15" s="128" t="s">
        <v>965</v>
      </c>
      <c r="H15" s="128" t="s">
        <v>1031</v>
      </c>
      <c r="I15" s="116">
        <v>280283836</v>
      </c>
      <c r="J15" s="116">
        <v>280283836</v>
      </c>
      <c r="K15" s="100">
        <f t="shared" si="0"/>
        <v>0</v>
      </c>
      <c r="L15" s="109"/>
    </row>
    <row r="16" spans="1:13" s="120" customFormat="1" ht="38.25" x14ac:dyDescent="0.25">
      <c r="A16" s="127">
        <v>5</v>
      </c>
      <c r="B16" s="126" t="s">
        <v>1028</v>
      </c>
      <c r="C16" s="126" t="s">
        <v>911</v>
      </c>
      <c r="D16" s="126" t="s">
        <v>911</v>
      </c>
      <c r="E16" s="126" t="s">
        <v>938</v>
      </c>
      <c r="F16" s="125" t="s">
        <v>1030</v>
      </c>
      <c r="G16" s="124"/>
      <c r="H16" s="124"/>
      <c r="I16" s="116">
        <f>SUM(I17)</f>
        <v>11820370247</v>
      </c>
      <c r="J16" s="110">
        <f>SUM(J17)</f>
        <v>11820370247</v>
      </c>
      <c r="K16" s="123">
        <f t="shared" si="0"/>
        <v>0</v>
      </c>
      <c r="L16" s="122">
        <v>11820370247</v>
      </c>
      <c r="M16" s="121">
        <f>J16-L16</f>
        <v>0</v>
      </c>
    </row>
    <row r="17" spans="1:13" s="108" customFormat="1" ht="76.5" x14ac:dyDescent="0.25">
      <c r="A17" s="131"/>
      <c r="B17" s="130" t="s">
        <v>1028</v>
      </c>
      <c r="C17" s="130"/>
      <c r="D17" s="130"/>
      <c r="E17" s="130"/>
      <c r="F17" s="129"/>
      <c r="G17" s="128" t="s">
        <v>1022</v>
      </c>
      <c r="H17" s="128" t="s">
        <v>1029</v>
      </c>
      <c r="I17" s="116">
        <v>11820370247</v>
      </c>
      <c r="J17" s="116">
        <v>11820370247</v>
      </c>
      <c r="K17" s="100">
        <f t="shared" si="0"/>
        <v>0</v>
      </c>
      <c r="L17" s="109"/>
    </row>
    <row r="18" spans="1:13" s="120" customFormat="1" ht="25.5" x14ac:dyDescent="0.25">
      <c r="A18" s="127">
        <v>6</v>
      </c>
      <c r="B18" s="126" t="s">
        <v>1028</v>
      </c>
      <c r="C18" s="126" t="s">
        <v>911</v>
      </c>
      <c r="D18" s="126" t="s">
        <v>911</v>
      </c>
      <c r="E18" s="126" t="s">
        <v>936</v>
      </c>
      <c r="F18" s="125" t="s">
        <v>1027</v>
      </c>
      <c r="G18" s="124"/>
      <c r="H18" s="124"/>
      <c r="I18" s="116">
        <f>SUM(I19)</f>
        <v>6029631748</v>
      </c>
      <c r="J18" s="110">
        <f>SUM(J19)</f>
        <v>6029631748</v>
      </c>
      <c r="K18" s="123">
        <f t="shared" si="0"/>
        <v>0</v>
      </c>
      <c r="L18" s="122">
        <v>6029631748</v>
      </c>
      <c r="M18" s="121">
        <f>J18-L18</f>
        <v>0</v>
      </c>
    </row>
    <row r="19" spans="1:13" s="108" customFormat="1" ht="51" x14ac:dyDescent="0.25">
      <c r="A19" s="131"/>
      <c r="B19" s="130" t="s">
        <v>1025</v>
      </c>
      <c r="C19" s="130"/>
      <c r="D19" s="130"/>
      <c r="E19" s="130"/>
      <c r="F19" s="129"/>
      <c r="G19" s="128" t="s">
        <v>1022</v>
      </c>
      <c r="H19" s="128" t="s">
        <v>1026</v>
      </c>
      <c r="I19" s="116">
        <v>6029631748</v>
      </c>
      <c r="J19" s="116">
        <v>6029631748</v>
      </c>
      <c r="K19" s="100">
        <f t="shared" si="0"/>
        <v>0</v>
      </c>
      <c r="L19" s="109"/>
    </row>
    <row r="20" spans="1:13" s="120" customFormat="1" ht="38.25" x14ac:dyDescent="0.25">
      <c r="A20" s="127">
        <v>7</v>
      </c>
      <c r="B20" s="126" t="s">
        <v>1025</v>
      </c>
      <c r="C20" s="126" t="s">
        <v>1024</v>
      </c>
      <c r="D20" s="126" t="s">
        <v>911</v>
      </c>
      <c r="E20" s="126" t="s">
        <v>938</v>
      </c>
      <c r="F20" s="125" t="s">
        <v>1023</v>
      </c>
      <c r="G20" s="124"/>
      <c r="H20" s="124"/>
      <c r="I20" s="116">
        <f>SUM(I21:I22)</f>
        <v>20725694027</v>
      </c>
      <c r="J20" s="110">
        <f>SUM(J21:J22)</f>
        <v>20725694027</v>
      </c>
      <c r="K20" s="123">
        <f t="shared" si="0"/>
        <v>0</v>
      </c>
      <c r="L20" s="122">
        <v>20725694027</v>
      </c>
      <c r="M20" s="121">
        <f>J20-L20</f>
        <v>0</v>
      </c>
    </row>
    <row r="21" spans="1:13" s="108" customFormat="1" ht="38.25" x14ac:dyDescent="0.25">
      <c r="A21" s="131"/>
      <c r="B21" s="131" t="str">
        <f>B20</f>
        <v>1-6</v>
      </c>
      <c r="C21" s="131"/>
      <c r="D21" s="131"/>
      <c r="E21" s="131"/>
      <c r="F21" s="129"/>
      <c r="G21" s="128" t="s">
        <v>1022</v>
      </c>
      <c r="H21" s="128" t="s">
        <v>1021</v>
      </c>
      <c r="I21" s="116">
        <v>5697541640</v>
      </c>
      <c r="J21" s="116">
        <v>5697541640</v>
      </c>
      <c r="K21" s="100">
        <f t="shared" si="0"/>
        <v>0</v>
      </c>
      <c r="L21" s="109"/>
    </row>
    <row r="22" spans="1:13" s="108" customFormat="1" ht="38.25" x14ac:dyDescent="0.25">
      <c r="A22" s="131"/>
      <c r="B22" s="131"/>
      <c r="C22" s="131" t="str">
        <f>C20</f>
        <v>2-14</v>
      </c>
      <c r="D22" s="131"/>
      <c r="E22" s="131"/>
      <c r="F22" s="129"/>
      <c r="G22" s="128" t="s">
        <v>965</v>
      </c>
      <c r="H22" s="128" t="s">
        <v>1020</v>
      </c>
      <c r="I22" s="116">
        <v>15028152387</v>
      </c>
      <c r="J22" s="116">
        <v>15028152387</v>
      </c>
      <c r="K22" s="100">
        <f t="shared" si="0"/>
        <v>0</v>
      </c>
      <c r="L22" s="109"/>
    </row>
    <row r="23" spans="1:13" s="120" customFormat="1" ht="63.75" x14ac:dyDescent="0.25">
      <c r="A23" s="127">
        <v>8</v>
      </c>
      <c r="B23" s="138" t="s">
        <v>1019</v>
      </c>
      <c r="C23" s="126" t="s">
        <v>1018</v>
      </c>
      <c r="D23" s="126" t="s">
        <v>911</v>
      </c>
      <c r="E23" s="126" t="s">
        <v>936</v>
      </c>
      <c r="F23" s="125" t="s">
        <v>1017</v>
      </c>
      <c r="G23" s="124"/>
      <c r="H23" s="124"/>
      <c r="I23" s="116">
        <f>SUM(I24:I25)</f>
        <v>14811507565</v>
      </c>
      <c r="J23" s="110">
        <f>SUM(J24:J25)</f>
        <v>14811507565</v>
      </c>
      <c r="K23" s="123">
        <f t="shared" si="0"/>
        <v>0</v>
      </c>
      <c r="L23" s="122">
        <v>14811507565</v>
      </c>
      <c r="M23" s="121">
        <f>J23-L23</f>
        <v>0</v>
      </c>
    </row>
    <row r="24" spans="1:13" s="108" customFormat="1" ht="38.25" x14ac:dyDescent="0.25">
      <c r="A24" s="131"/>
      <c r="B24" s="131" t="str">
        <f>B23</f>
        <v>2-8</v>
      </c>
      <c r="C24" s="131"/>
      <c r="D24" s="131"/>
      <c r="E24" s="131"/>
      <c r="F24" s="129"/>
      <c r="G24" s="128" t="s">
        <v>965</v>
      </c>
      <c r="H24" s="128" t="s">
        <v>1016</v>
      </c>
      <c r="I24" s="116">
        <v>1138507568</v>
      </c>
      <c r="J24" s="116">
        <v>1138507568</v>
      </c>
      <c r="K24" s="100">
        <f t="shared" si="0"/>
        <v>0</v>
      </c>
      <c r="L24" s="109"/>
    </row>
    <row r="25" spans="1:13" s="108" customFormat="1" ht="38.25" x14ac:dyDescent="0.25">
      <c r="A25" s="131"/>
      <c r="B25" s="131"/>
      <c r="C25" s="131" t="str">
        <f>C23</f>
        <v>2-13</v>
      </c>
      <c r="D25" s="131"/>
      <c r="E25" s="131"/>
      <c r="F25" s="129"/>
      <c r="G25" s="128" t="s">
        <v>965</v>
      </c>
      <c r="H25" s="128" t="s">
        <v>1015</v>
      </c>
      <c r="I25" s="116">
        <v>13672999997</v>
      </c>
      <c r="J25" s="116">
        <v>13672999997</v>
      </c>
      <c r="K25" s="100">
        <f t="shared" si="0"/>
        <v>0</v>
      </c>
      <c r="L25" s="109"/>
    </row>
    <row r="26" spans="1:13" s="120" customFormat="1" ht="25.5" x14ac:dyDescent="0.25">
      <c r="A26" s="127">
        <v>9</v>
      </c>
      <c r="B26" s="138" t="s">
        <v>1014</v>
      </c>
      <c r="C26" s="126" t="s">
        <v>1013</v>
      </c>
      <c r="D26" s="126" t="s">
        <v>911</v>
      </c>
      <c r="E26" s="126" t="s">
        <v>940</v>
      </c>
      <c r="F26" s="125" t="s">
        <v>1012</v>
      </c>
      <c r="G26" s="124"/>
      <c r="H26" s="124"/>
      <c r="I26" s="116">
        <f>SUM(I27:I28)</f>
        <v>52368794301</v>
      </c>
      <c r="J26" s="110">
        <f>SUM(J27:J28)</f>
        <v>52368794301</v>
      </c>
      <c r="K26" s="123">
        <f t="shared" si="0"/>
        <v>0</v>
      </c>
      <c r="L26" s="122">
        <v>52368794301</v>
      </c>
      <c r="M26" s="121">
        <f>J26-L26</f>
        <v>0</v>
      </c>
    </row>
    <row r="27" spans="1:13" s="108" customFormat="1" ht="38.25" x14ac:dyDescent="0.25">
      <c r="A27" s="131"/>
      <c r="B27" s="131" t="str">
        <f>B26</f>
        <v>2-9</v>
      </c>
      <c r="C27" s="131"/>
      <c r="D27" s="131"/>
      <c r="E27" s="131"/>
      <c r="F27" s="129"/>
      <c r="G27" s="128" t="s">
        <v>965</v>
      </c>
      <c r="H27" s="128" t="s">
        <v>1011</v>
      </c>
      <c r="I27" s="116">
        <v>2193465000</v>
      </c>
      <c r="J27" s="116">
        <v>2193465000</v>
      </c>
      <c r="K27" s="100">
        <f t="shared" si="0"/>
        <v>0</v>
      </c>
      <c r="L27" s="109"/>
    </row>
    <row r="28" spans="1:13" s="108" customFormat="1" ht="25.5" x14ac:dyDescent="0.25">
      <c r="A28" s="131"/>
      <c r="B28" s="131"/>
      <c r="C28" s="131" t="str">
        <f>C26</f>
        <v>3-27</v>
      </c>
      <c r="D28" s="131"/>
      <c r="E28" s="131"/>
      <c r="F28" s="129"/>
      <c r="G28" s="128" t="s">
        <v>967</v>
      </c>
      <c r="H28" s="128" t="s">
        <v>1010</v>
      </c>
      <c r="I28" s="116">
        <v>50175329301</v>
      </c>
      <c r="J28" s="116">
        <v>50175329301</v>
      </c>
      <c r="K28" s="100">
        <f t="shared" si="0"/>
        <v>0</v>
      </c>
      <c r="L28" s="109"/>
    </row>
    <row r="29" spans="1:13" s="120" customFormat="1" ht="25.5" x14ac:dyDescent="0.25">
      <c r="A29" s="127">
        <v>10</v>
      </c>
      <c r="B29" s="126" t="s">
        <v>1009</v>
      </c>
      <c r="C29" s="126" t="s">
        <v>1008</v>
      </c>
      <c r="D29" s="126" t="s">
        <v>911</v>
      </c>
      <c r="E29" s="126" t="s">
        <v>934</v>
      </c>
      <c r="F29" s="135" t="s">
        <v>1007</v>
      </c>
      <c r="G29" s="124"/>
      <c r="H29" s="124"/>
      <c r="I29" s="116">
        <f>SUM(I30:I31)</f>
        <v>27168204882</v>
      </c>
      <c r="J29" s="110">
        <f>SUM(J30:J31)</f>
        <v>27168204882</v>
      </c>
      <c r="K29" s="123">
        <f t="shared" si="0"/>
        <v>0</v>
      </c>
      <c r="L29" s="122">
        <v>27168204882</v>
      </c>
      <c r="M29" s="121">
        <f>J29-L29</f>
        <v>0</v>
      </c>
    </row>
    <row r="30" spans="1:13" s="108" customFormat="1" ht="38.25" x14ac:dyDescent="0.25">
      <c r="A30" s="131"/>
      <c r="B30" s="131" t="str">
        <f>B29</f>
        <v>2-11</v>
      </c>
      <c r="C30" s="131"/>
      <c r="D30" s="134"/>
      <c r="E30" s="134"/>
      <c r="F30" s="133"/>
      <c r="G30" s="128" t="s">
        <v>965</v>
      </c>
      <c r="H30" s="128" t="s">
        <v>1006</v>
      </c>
      <c r="I30" s="116">
        <v>24811491182</v>
      </c>
      <c r="J30" s="116">
        <v>24811491182</v>
      </c>
      <c r="K30" s="100">
        <f t="shared" si="0"/>
        <v>0</v>
      </c>
      <c r="L30" s="109"/>
    </row>
    <row r="31" spans="1:13" s="108" customFormat="1" ht="25.5" x14ac:dyDescent="0.25">
      <c r="A31" s="131"/>
      <c r="B31" s="131"/>
      <c r="C31" s="131" t="str">
        <f>C29</f>
        <v>3-25</v>
      </c>
      <c r="D31" s="134"/>
      <c r="E31" s="134"/>
      <c r="F31" s="133"/>
      <c r="G31" s="128" t="s">
        <v>967</v>
      </c>
      <c r="H31" s="128" t="s">
        <v>1005</v>
      </c>
      <c r="I31" s="116">
        <v>2356713700</v>
      </c>
      <c r="J31" s="116">
        <v>2356713700</v>
      </c>
      <c r="K31" s="100">
        <f t="shared" si="0"/>
        <v>0</v>
      </c>
      <c r="L31" s="109"/>
    </row>
    <row r="32" spans="1:13" s="120" customFormat="1" ht="25.5" x14ac:dyDescent="0.25">
      <c r="A32" s="127">
        <v>11</v>
      </c>
      <c r="B32" s="126" t="s">
        <v>1004</v>
      </c>
      <c r="C32" s="126" t="s">
        <v>911</v>
      </c>
      <c r="D32" s="126" t="s">
        <v>911</v>
      </c>
      <c r="E32" s="126" t="s">
        <v>910</v>
      </c>
      <c r="F32" s="125" t="s">
        <v>1003</v>
      </c>
      <c r="G32" s="124"/>
      <c r="H32" s="124"/>
      <c r="I32" s="116">
        <f>SUM(I33)</f>
        <v>9208496025</v>
      </c>
      <c r="J32" s="110">
        <v>9208496025</v>
      </c>
      <c r="K32" s="123">
        <f t="shared" si="0"/>
        <v>0</v>
      </c>
      <c r="L32" s="122">
        <v>9208496025</v>
      </c>
      <c r="M32" s="121">
        <f>J32-L32</f>
        <v>0</v>
      </c>
    </row>
    <row r="33" spans="1:13" s="108" customFormat="1" ht="38.25" x14ac:dyDescent="0.25">
      <c r="A33" s="131"/>
      <c r="B33" s="130" t="str">
        <f>B32</f>
        <v>2-12</v>
      </c>
      <c r="C33" s="130"/>
      <c r="D33" s="130"/>
      <c r="E33" s="130"/>
      <c r="F33" s="129"/>
      <c r="G33" s="128" t="s">
        <v>965</v>
      </c>
      <c r="H33" s="128" t="s">
        <v>1002</v>
      </c>
      <c r="I33" s="116">
        <v>9208496025</v>
      </c>
      <c r="J33" s="116">
        <v>9208496025</v>
      </c>
      <c r="K33" s="100">
        <f t="shared" si="0"/>
        <v>0</v>
      </c>
      <c r="L33" s="109"/>
    </row>
    <row r="34" spans="1:13" s="120" customFormat="1" x14ac:dyDescent="0.25">
      <c r="A34" s="127">
        <v>12</v>
      </c>
      <c r="B34" s="126" t="s">
        <v>1001</v>
      </c>
      <c r="C34" s="126" t="s">
        <v>911</v>
      </c>
      <c r="D34" s="126" t="s">
        <v>911</v>
      </c>
      <c r="E34" s="126" t="s">
        <v>910</v>
      </c>
      <c r="F34" s="125" t="s">
        <v>1000</v>
      </c>
      <c r="G34" s="124"/>
      <c r="H34" s="124"/>
      <c r="I34" s="116">
        <f>SUM(I35)</f>
        <v>24504224324</v>
      </c>
      <c r="J34" s="110">
        <f>SUM(J35)</f>
        <v>24504224324</v>
      </c>
      <c r="K34" s="123">
        <f t="shared" si="0"/>
        <v>0</v>
      </c>
      <c r="L34" s="122">
        <v>24504224324</v>
      </c>
      <c r="M34" s="121">
        <f>J34-L34</f>
        <v>0</v>
      </c>
    </row>
    <row r="35" spans="1:13" s="108" customFormat="1" ht="38.25" x14ac:dyDescent="0.25">
      <c r="A35" s="131"/>
      <c r="B35" s="130" t="str">
        <f>B34</f>
        <v>2-15</v>
      </c>
      <c r="C35" s="130"/>
      <c r="D35" s="130"/>
      <c r="E35" s="130"/>
      <c r="F35" s="129"/>
      <c r="G35" s="128" t="s">
        <v>965</v>
      </c>
      <c r="H35" s="128" t="s">
        <v>999</v>
      </c>
      <c r="I35" s="116">
        <v>24504224324</v>
      </c>
      <c r="J35" s="116">
        <v>24504224324</v>
      </c>
      <c r="K35" s="100">
        <f t="shared" si="0"/>
        <v>0</v>
      </c>
      <c r="L35" s="109"/>
    </row>
    <row r="36" spans="1:13" s="120" customFormat="1" ht="38.25" x14ac:dyDescent="0.25">
      <c r="A36" s="127">
        <v>13</v>
      </c>
      <c r="B36" s="126" t="s">
        <v>998</v>
      </c>
      <c r="C36" s="126" t="s">
        <v>997</v>
      </c>
      <c r="D36" s="126" t="s">
        <v>996</v>
      </c>
      <c r="E36" s="126" t="s">
        <v>936</v>
      </c>
      <c r="F36" s="125" t="s">
        <v>995</v>
      </c>
      <c r="G36" s="124"/>
      <c r="H36" s="124"/>
      <c r="I36" s="116">
        <f>SUM(I37:I39)</f>
        <v>11010123019</v>
      </c>
      <c r="J36" s="110">
        <f>SUM(J37:J39)</f>
        <v>11010123019</v>
      </c>
      <c r="K36" s="123">
        <f t="shared" si="0"/>
        <v>0</v>
      </c>
      <c r="L36" s="122">
        <v>11010123019</v>
      </c>
      <c r="M36" s="121">
        <f>J36-L36</f>
        <v>0</v>
      </c>
    </row>
    <row r="37" spans="1:13" s="108" customFormat="1" ht="38.25" x14ac:dyDescent="0.25">
      <c r="A37" s="131"/>
      <c r="B37" s="130" t="str">
        <f>B36</f>
        <v>2-16</v>
      </c>
      <c r="C37" s="131"/>
      <c r="D37" s="131"/>
      <c r="E37" s="131"/>
      <c r="F37" s="129"/>
      <c r="G37" s="128" t="s">
        <v>965</v>
      </c>
      <c r="H37" s="128" t="s">
        <v>994</v>
      </c>
      <c r="I37" s="116">
        <v>10350881419</v>
      </c>
      <c r="J37" s="116">
        <v>10350881419</v>
      </c>
      <c r="K37" s="100">
        <f t="shared" si="0"/>
        <v>0</v>
      </c>
      <c r="L37" s="109"/>
    </row>
    <row r="38" spans="1:13" s="108" customFormat="1" ht="38.25" x14ac:dyDescent="0.25">
      <c r="A38" s="131"/>
      <c r="B38" s="131"/>
      <c r="C38" s="131" t="str">
        <f>C36</f>
        <v>2-20</v>
      </c>
      <c r="D38" s="131"/>
      <c r="E38" s="131"/>
      <c r="F38" s="129"/>
      <c r="G38" s="128" t="s">
        <v>965</v>
      </c>
      <c r="H38" s="128" t="s">
        <v>993</v>
      </c>
      <c r="I38" s="116">
        <v>462249600</v>
      </c>
      <c r="J38" s="116">
        <v>462249600</v>
      </c>
      <c r="K38" s="100">
        <f t="shared" si="0"/>
        <v>0</v>
      </c>
      <c r="L38" s="109"/>
    </row>
    <row r="39" spans="1:13" s="108" customFormat="1" ht="38.25" x14ac:dyDescent="0.25">
      <c r="A39" s="131"/>
      <c r="B39" s="131"/>
      <c r="C39" s="131"/>
      <c r="D39" s="131" t="str">
        <f>D36</f>
        <v>2-21</v>
      </c>
      <c r="E39" s="131"/>
      <c r="F39" s="129"/>
      <c r="G39" s="128" t="s">
        <v>965</v>
      </c>
      <c r="H39" s="128" t="s">
        <v>992</v>
      </c>
      <c r="I39" s="116">
        <v>196992000</v>
      </c>
      <c r="J39" s="116">
        <v>196992000</v>
      </c>
      <c r="K39" s="100">
        <f t="shared" si="0"/>
        <v>0</v>
      </c>
      <c r="L39" s="109"/>
    </row>
    <row r="40" spans="1:13" s="120" customFormat="1" ht="38.25" x14ac:dyDescent="0.25">
      <c r="A40" s="127">
        <v>14</v>
      </c>
      <c r="B40" s="126" t="s">
        <v>991</v>
      </c>
      <c r="C40" s="126" t="s">
        <v>990</v>
      </c>
      <c r="D40" s="126" t="s">
        <v>911</v>
      </c>
      <c r="E40" s="126" t="s">
        <v>938</v>
      </c>
      <c r="F40" s="125" t="s">
        <v>989</v>
      </c>
      <c r="G40" s="124"/>
      <c r="H40" s="124"/>
      <c r="I40" s="116">
        <f>SUM(I41:I42)</f>
        <v>24011478978</v>
      </c>
      <c r="J40" s="110">
        <f>SUM(J41:J42)</f>
        <v>24011478978</v>
      </c>
      <c r="K40" s="123">
        <f t="shared" si="0"/>
        <v>0</v>
      </c>
      <c r="L40" s="122">
        <v>24011478978</v>
      </c>
      <c r="M40" s="121">
        <f>J40-L40</f>
        <v>0</v>
      </c>
    </row>
    <row r="41" spans="1:13" s="108" customFormat="1" ht="38.25" x14ac:dyDescent="0.25">
      <c r="A41" s="131"/>
      <c r="B41" s="130" t="str">
        <f>B40</f>
        <v>2-17</v>
      </c>
      <c r="C41" s="131"/>
      <c r="D41" s="131"/>
      <c r="E41" s="131"/>
      <c r="F41" s="129"/>
      <c r="G41" s="128" t="s">
        <v>965</v>
      </c>
      <c r="H41" s="128" t="s">
        <v>988</v>
      </c>
      <c r="I41" s="116">
        <v>19641469978</v>
      </c>
      <c r="J41" s="116">
        <v>19641469978</v>
      </c>
      <c r="K41" s="100">
        <f t="shared" si="0"/>
        <v>0</v>
      </c>
      <c r="L41" s="109"/>
    </row>
    <row r="42" spans="1:13" s="108" customFormat="1" ht="25.5" x14ac:dyDescent="0.25">
      <c r="A42" s="131"/>
      <c r="B42" s="131"/>
      <c r="C42" s="131" t="str">
        <f>C40</f>
        <v>3-30</v>
      </c>
      <c r="D42" s="131"/>
      <c r="E42" s="131"/>
      <c r="F42" s="129"/>
      <c r="G42" s="128" t="s">
        <v>967</v>
      </c>
      <c r="H42" s="128" t="s">
        <v>987</v>
      </c>
      <c r="I42" s="116">
        <v>4370009000</v>
      </c>
      <c r="J42" s="116">
        <v>4370009000</v>
      </c>
      <c r="K42" s="100">
        <f t="shared" si="0"/>
        <v>0</v>
      </c>
      <c r="L42" s="109"/>
    </row>
    <row r="43" spans="1:13" s="120" customFormat="1" ht="38.25" x14ac:dyDescent="0.25">
      <c r="A43" s="127">
        <v>15</v>
      </c>
      <c r="B43" s="126" t="s">
        <v>986</v>
      </c>
      <c r="C43" s="126" t="s">
        <v>911</v>
      </c>
      <c r="D43" s="126" t="s">
        <v>911</v>
      </c>
      <c r="E43" s="126" t="s">
        <v>910</v>
      </c>
      <c r="F43" s="125" t="s">
        <v>985</v>
      </c>
      <c r="G43" s="124"/>
      <c r="H43" s="124"/>
      <c r="I43" s="116">
        <f>SUM(I44)</f>
        <v>4296590084</v>
      </c>
      <c r="J43" s="110">
        <f>SUM(J44)</f>
        <v>4296590084</v>
      </c>
      <c r="K43" s="123">
        <f t="shared" si="0"/>
        <v>0</v>
      </c>
      <c r="L43" s="122">
        <v>4296590084</v>
      </c>
      <c r="M43" s="121">
        <f>J43-L43</f>
        <v>0</v>
      </c>
    </row>
    <row r="44" spans="1:13" s="108" customFormat="1" ht="38.25" x14ac:dyDescent="0.25">
      <c r="A44" s="131"/>
      <c r="B44" s="130" t="str">
        <f>B43</f>
        <v>2-18</v>
      </c>
      <c r="C44" s="130"/>
      <c r="D44" s="130"/>
      <c r="E44" s="130"/>
      <c r="F44" s="129"/>
      <c r="G44" s="128" t="s">
        <v>965</v>
      </c>
      <c r="H44" s="128" t="s">
        <v>984</v>
      </c>
      <c r="I44" s="116">
        <v>4296590084</v>
      </c>
      <c r="J44" s="116">
        <v>4296590084</v>
      </c>
      <c r="K44" s="100">
        <f t="shared" si="0"/>
        <v>0</v>
      </c>
      <c r="L44" s="109"/>
    </row>
    <row r="45" spans="1:13" s="120" customFormat="1" ht="38.25" x14ac:dyDescent="0.25">
      <c r="A45" s="127">
        <v>16</v>
      </c>
      <c r="B45" s="126" t="s">
        <v>983</v>
      </c>
      <c r="C45" s="126" t="s">
        <v>982</v>
      </c>
      <c r="D45" s="126" t="s">
        <v>911</v>
      </c>
      <c r="E45" s="126" t="s">
        <v>940</v>
      </c>
      <c r="F45" s="132" t="s">
        <v>981</v>
      </c>
      <c r="G45" s="124"/>
      <c r="H45" s="124"/>
      <c r="I45" s="116">
        <f>SUM(I46:I47)</f>
        <v>82341419596</v>
      </c>
      <c r="J45" s="110">
        <f>SUM(J46:J47)</f>
        <v>82341419596</v>
      </c>
      <c r="K45" s="123">
        <f t="shared" si="0"/>
        <v>0</v>
      </c>
      <c r="L45" s="122">
        <v>82341419596</v>
      </c>
      <c r="M45" s="121">
        <f>J45-L45</f>
        <v>0</v>
      </c>
    </row>
    <row r="46" spans="1:13" s="108" customFormat="1" ht="25.5" x14ac:dyDescent="0.25">
      <c r="A46" s="131"/>
      <c r="B46" s="131" t="str">
        <f>B45</f>
        <v>2-19</v>
      </c>
      <c r="C46" s="131"/>
      <c r="D46" s="131"/>
      <c r="E46" s="131"/>
      <c r="F46" s="129"/>
      <c r="G46" s="128" t="s">
        <v>980</v>
      </c>
      <c r="H46" s="128" t="s">
        <v>979</v>
      </c>
      <c r="I46" s="116">
        <v>20596530100</v>
      </c>
      <c r="J46" s="116">
        <v>20596530100</v>
      </c>
      <c r="K46" s="100">
        <f t="shared" si="0"/>
        <v>0</v>
      </c>
      <c r="L46" s="109"/>
    </row>
    <row r="47" spans="1:13" s="108" customFormat="1" ht="25.5" x14ac:dyDescent="0.25">
      <c r="A47" s="131"/>
      <c r="B47" s="131"/>
      <c r="C47" s="131" t="str">
        <f>C45</f>
        <v>3-26</v>
      </c>
      <c r="D47" s="131"/>
      <c r="E47" s="131"/>
      <c r="F47" s="129"/>
      <c r="G47" s="128" t="s">
        <v>967</v>
      </c>
      <c r="H47" s="128" t="s">
        <v>978</v>
      </c>
      <c r="I47" s="116">
        <v>61744889496</v>
      </c>
      <c r="J47" s="116">
        <v>61744889496</v>
      </c>
      <c r="K47" s="100">
        <f t="shared" si="0"/>
        <v>0</v>
      </c>
      <c r="L47" s="109"/>
    </row>
    <row r="48" spans="1:13" s="120" customFormat="1" ht="25.5" x14ac:dyDescent="0.25">
      <c r="A48" s="127">
        <v>17</v>
      </c>
      <c r="B48" s="126" t="s">
        <v>977</v>
      </c>
      <c r="C48" s="126" t="s">
        <v>976</v>
      </c>
      <c r="D48" s="126" t="s">
        <v>911</v>
      </c>
      <c r="E48" s="126" t="s">
        <v>940</v>
      </c>
      <c r="F48" s="125" t="s">
        <v>975</v>
      </c>
      <c r="G48" s="124"/>
      <c r="H48" s="124"/>
      <c r="I48" s="116">
        <f>SUM(I49:I50)</f>
        <v>11265640712</v>
      </c>
      <c r="J48" s="110">
        <f>SUM(J49:J50)</f>
        <v>11265640712</v>
      </c>
      <c r="K48" s="123">
        <f t="shared" si="0"/>
        <v>0</v>
      </c>
      <c r="L48" s="122">
        <v>11265640712</v>
      </c>
      <c r="M48" s="121">
        <f>J48-L48</f>
        <v>0</v>
      </c>
    </row>
    <row r="49" spans="1:13" s="108" customFormat="1" ht="38.25" x14ac:dyDescent="0.25">
      <c r="A49" s="131"/>
      <c r="B49" s="131" t="str">
        <f>B48</f>
        <v>2-23</v>
      </c>
      <c r="C49" s="131"/>
      <c r="D49" s="131"/>
      <c r="E49" s="131"/>
      <c r="F49" s="129"/>
      <c r="G49" s="128" t="s">
        <v>965</v>
      </c>
      <c r="H49" s="128" t="s">
        <v>974</v>
      </c>
      <c r="I49" s="116">
        <v>10722128740</v>
      </c>
      <c r="J49" s="116">
        <v>10722128740</v>
      </c>
      <c r="K49" s="100">
        <f t="shared" si="0"/>
        <v>0</v>
      </c>
      <c r="L49" s="109"/>
    </row>
    <row r="50" spans="1:13" s="108" customFormat="1" ht="38.25" x14ac:dyDescent="0.25">
      <c r="A50" s="131"/>
      <c r="B50" s="131"/>
      <c r="C50" s="131" t="str">
        <f>C48</f>
        <v>2-24</v>
      </c>
      <c r="D50" s="131"/>
      <c r="E50" s="131"/>
      <c r="F50" s="129"/>
      <c r="G50" s="128" t="s">
        <v>965</v>
      </c>
      <c r="H50" s="128" t="s">
        <v>973</v>
      </c>
      <c r="I50" s="116">
        <v>543511972</v>
      </c>
      <c r="J50" s="116">
        <v>543511972</v>
      </c>
      <c r="K50" s="100">
        <f t="shared" si="0"/>
        <v>0</v>
      </c>
      <c r="L50" s="109"/>
    </row>
    <row r="51" spans="1:13" s="120" customFormat="1" ht="38.25" x14ac:dyDescent="0.25">
      <c r="A51" s="127">
        <v>18</v>
      </c>
      <c r="B51" s="126" t="s">
        <v>972</v>
      </c>
      <c r="C51" s="126" t="s">
        <v>971</v>
      </c>
      <c r="D51" s="126" t="s">
        <v>970</v>
      </c>
      <c r="E51" s="126" t="s">
        <v>23</v>
      </c>
      <c r="F51" s="125" t="s">
        <v>969</v>
      </c>
      <c r="G51" s="124"/>
      <c r="H51" s="124"/>
      <c r="I51" s="116">
        <f>SUM(I52:I54)</f>
        <v>15251527119</v>
      </c>
      <c r="J51" s="110">
        <f>SUM(J52:J54)</f>
        <v>15251527119</v>
      </c>
      <c r="K51" s="123">
        <f t="shared" si="0"/>
        <v>0</v>
      </c>
      <c r="L51" s="122">
        <v>15251527119</v>
      </c>
      <c r="M51" s="121">
        <f>J51-L51</f>
        <v>0</v>
      </c>
    </row>
    <row r="52" spans="1:13" s="108" customFormat="1" ht="25.5" x14ac:dyDescent="0.25">
      <c r="A52" s="131"/>
      <c r="B52" s="131" t="str">
        <f>B51</f>
        <v>3-31</v>
      </c>
      <c r="C52" s="131"/>
      <c r="D52" s="131"/>
      <c r="E52" s="131"/>
      <c r="F52" s="129"/>
      <c r="G52" s="128" t="s">
        <v>967</v>
      </c>
      <c r="H52" s="128" t="s">
        <v>968</v>
      </c>
      <c r="I52" s="116">
        <v>5944150700</v>
      </c>
      <c r="J52" s="116">
        <v>5944150700</v>
      </c>
      <c r="K52" s="100">
        <f t="shared" si="0"/>
        <v>0</v>
      </c>
      <c r="L52" s="109"/>
    </row>
    <row r="53" spans="1:13" s="108" customFormat="1" ht="25.5" x14ac:dyDescent="0.25">
      <c r="A53" s="131"/>
      <c r="B53" s="131"/>
      <c r="C53" s="131" t="str">
        <f>C51</f>
        <v>3-32</v>
      </c>
      <c r="D53" s="131"/>
      <c r="E53" s="131"/>
      <c r="F53" s="129"/>
      <c r="G53" s="128" t="s">
        <v>967</v>
      </c>
      <c r="H53" s="128" t="s">
        <v>966</v>
      </c>
      <c r="I53" s="116">
        <v>142424000</v>
      </c>
      <c r="J53" s="116">
        <v>142424000</v>
      </c>
      <c r="K53" s="100">
        <f t="shared" si="0"/>
        <v>0</v>
      </c>
      <c r="L53" s="109"/>
    </row>
    <row r="54" spans="1:13" s="108" customFormat="1" ht="38.25" x14ac:dyDescent="0.25">
      <c r="A54" s="131"/>
      <c r="B54" s="131"/>
      <c r="C54" s="131"/>
      <c r="D54" s="131" t="str">
        <f>D51</f>
        <v>2-7</v>
      </c>
      <c r="E54" s="131"/>
      <c r="F54" s="129"/>
      <c r="G54" s="128" t="s">
        <v>965</v>
      </c>
      <c r="H54" s="128" t="s">
        <v>964</v>
      </c>
      <c r="I54" s="116">
        <v>9164952419</v>
      </c>
      <c r="J54" s="116">
        <v>9164952419</v>
      </c>
      <c r="K54" s="100">
        <f t="shared" si="0"/>
        <v>0</v>
      </c>
      <c r="L54" s="109"/>
    </row>
    <row r="55" spans="1:13" s="120" customFormat="1" x14ac:dyDescent="0.25">
      <c r="A55" s="127">
        <v>19</v>
      </c>
      <c r="B55" s="126" t="s">
        <v>963</v>
      </c>
      <c r="C55" s="126" t="s">
        <v>911</v>
      </c>
      <c r="D55" s="126" t="s">
        <v>911</v>
      </c>
      <c r="E55" s="126" t="s">
        <v>910</v>
      </c>
      <c r="F55" s="125" t="s">
        <v>962</v>
      </c>
      <c r="G55" s="124"/>
      <c r="H55" s="124"/>
      <c r="I55" s="116">
        <f>I56</f>
        <v>38671751350</v>
      </c>
      <c r="J55" s="110">
        <f>J56</f>
        <v>38671751350</v>
      </c>
      <c r="K55" s="123">
        <f t="shared" si="0"/>
        <v>0</v>
      </c>
      <c r="L55" s="122">
        <v>38671751350</v>
      </c>
      <c r="M55" s="121">
        <f>J55-L55</f>
        <v>0</v>
      </c>
    </row>
    <row r="56" spans="1:13" s="108" customFormat="1" x14ac:dyDescent="0.25">
      <c r="A56" s="131"/>
      <c r="B56" s="130" t="s">
        <v>963</v>
      </c>
      <c r="C56" s="130"/>
      <c r="D56" s="130"/>
      <c r="E56" s="130"/>
      <c r="F56" s="129"/>
      <c r="G56" s="128" t="s">
        <v>960</v>
      </c>
      <c r="H56" s="128" t="s">
        <v>962</v>
      </c>
      <c r="I56" s="116">
        <v>38671751350</v>
      </c>
      <c r="J56" s="116">
        <v>38671751350</v>
      </c>
      <c r="K56" s="100">
        <f t="shared" si="0"/>
        <v>0</v>
      </c>
      <c r="L56" s="109"/>
    </row>
    <row r="57" spans="1:13" s="120" customFormat="1" x14ac:dyDescent="0.25">
      <c r="A57" s="127">
        <v>20</v>
      </c>
      <c r="B57" s="126" t="s">
        <v>961</v>
      </c>
      <c r="C57" s="126" t="s">
        <v>911</v>
      </c>
      <c r="D57" s="126" t="s">
        <v>911</v>
      </c>
      <c r="E57" s="126" t="s">
        <v>910</v>
      </c>
      <c r="F57" s="125" t="s">
        <v>959</v>
      </c>
      <c r="G57" s="124"/>
      <c r="H57" s="124"/>
      <c r="I57" s="116">
        <f>I58</f>
        <v>48896733713</v>
      </c>
      <c r="J57" s="110">
        <f>J58</f>
        <v>48896733713</v>
      </c>
      <c r="K57" s="123">
        <f t="shared" si="0"/>
        <v>0</v>
      </c>
      <c r="L57" s="122">
        <v>48896733713</v>
      </c>
      <c r="M57" s="121">
        <f>J57-L57</f>
        <v>0</v>
      </c>
    </row>
    <row r="58" spans="1:13" s="108" customFormat="1" x14ac:dyDescent="0.25">
      <c r="A58" s="131"/>
      <c r="B58" s="130" t="s">
        <v>961</v>
      </c>
      <c r="C58" s="130"/>
      <c r="D58" s="130"/>
      <c r="E58" s="130"/>
      <c r="F58" s="129"/>
      <c r="G58" s="128" t="s">
        <v>960</v>
      </c>
      <c r="H58" s="128" t="s">
        <v>959</v>
      </c>
      <c r="I58" s="116">
        <v>48896733713</v>
      </c>
      <c r="J58" s="116">
        <v>48896733713</v>
      </c>
      <c r="K58" s="100">
        <f t="shared" si="0"/>
        <v>0</v>
      </c>
      <c r="L58" s="109"/>
    </row>
    <row r="59" spans="1:13" s="120" customFormat="1" ht="51" x14ac:dyDescent="0.25">
      <c r="A59" s="127">
        <v>21</v>
      </c>
      <c r="B59" s="126" t="s">
        <v>958</v>
      </c>
      <c r="C59" s="126" t="s">
        <v>957</v>
      </c>
      <c r="D59" s="126" t="s">
        <v>911</v>
      </c>
      <c r="E59" s="126" t="s">
        <v>940</v>
      </c>
      <c r="F59" s="125" t="s">
        <v>956</v>
      </c>
      <c r="G59" s="124"/>
      <c r="H59" s="124"/>
      <c r="I59" s="116">
        <f>SUM(I60:I61)</f>
        <v>7428235245</v>
      </c>
      <c r="J59" s="110">
        <f>SUM(J60:J61)</f>
        <v>7428235245</v>
      </c>
      <c r="K59" s="123">
        <f t="shared" si="0"/>
        <v>0</v>
      </c>
      <c r="L59" s="122">
        <v>7428235245</v>
      </c>
      <c r="M59" s="121">
        <f>J59-L59</f>
        <v>0</v>
      </c>
    </row>
    <row r="60" spans="1:13" s="108" customFormat="1" x14ac:dyDescent="0.25">
      <c r="A60" s="131"/>
      <c r="B60" s="131" t="str">
        <f>B59</f>
        <v>5-1</v>
      </c>
      <c r="C60" s="131"/>
      <c r="D60" s="131"/>
      <c r="E60" s="131"/>
      <c r="F60" s="129"/>
      <c r="G60" s="128" t="s">
        <v>946</v>
      </c>
      <c r="H60" s="128" t="s">
        <v>955</v>
      </c>
      <c r="I60" s="116">
        <v>6103419245</v>
      </c>
      <c r="J60" s="116">
        <v>6103419245</v>
      </c>
      <c r="K60" s="100">
        <f t="shared" si="0"/>
        <v>0</v>
      </c>
      <c r="L60" s="109"/>
    </row>
    <row r="61" spans="1:13" s="108" customFormat="1" ht="25.5" x14ac:dyDescent="0.25">
      <c r="A61" s="131"/>
      <c r="B61" s="131"/>
      <c r="C61" s="131" t="str">
        <f>C59</f>
        <v>5-5</v>
      </c>
      <c r="D61" s="131"/>
      <c r="E61" s="131"/>
      <c r="F61" s="129"/>
      <c r="G61" s="128" t="s">
        <v>946</v>
      </c>
      <c r="H61" s="128" t="s">
        <v>954</v>
      </c>
      <c r="I61" s="116">
        <v>1324816000</v>
      </c>
      <c r="J61" s="116">
        <v>1324816000</v>
      </c>
      <c r="K61" s="100">
        <f t="shared" si="0"/>
        <v>0</v>
      </c>
      <c r="L61" s="109"/>
    </row>
    <row r="62" spans="1:13" s="120" customFormat="1" ht="38.25" x14ac:dyDescent="0.25">
      <c r="A62" s="127">
        <v>22</v>
      </c>
      <c r="B62" s="126" t="s">
        <v>953</v>
      </c>
      <c r="C62" s="126" t="s">
        <v>911</v>
      </c>
      <c r="D62" s="126" t="s">
        <v>911</v>
      </c>
      <c r="E62" s="126" t="s">
        <v>936</v>
      </c>
      <c r="F62" s="125" t="s">
        <v>952</v>
      </c>
      <c r="G62" s="124"/>
      <c r="H62" s="124"/>
      <c r="I62" s="116">
        <f>I63</f>
        <v>551985346189</v>
      </c>
      <c r="J62" s="110">
        <f>J63</f>
        <v>551985346189</v>
      </c>
      <c r="K62" s="123">
        <f t="shared" si="0"/>
        <v>0</v>
      </c>
      <c r="L62" s="122">
        <v>551985346189</v>
      </c>
      <c r="M62" s="121">
        <f>J62-L62</f>
        <v>0</v>
      </c>
    </row>
    <row r="63" spans="1:13" s="108" customFormat="1" x14ac:dyDescent="0.25">
      <c r="A63" s="131"/>
      <c r="B63" s="130" t="str">
        <f>B62</f>
        <v>5-2</v>
      </c>
      <c r="C63" s="130"/>
      <c r="D63" s="130"/>
      <c r="E63" s="130"/>
      <c r="F63" s="129"/>
      <c r="G63" s="128" t="s">
        <v>946</v>
      </c>
      <c r="H63" s="128" t="s">
        <v>951</v>
      </c>
      <c r="I63" s="116">
        <v>551985346189</v>
      </c>
      <c r="J63" s="116">
        <v>551985346189</v>
      </c>
      <c r="K63" s="100">
        <f t="shared" si="0"/>
        <v>0</v>
      </c>
      <c r="L63" s="109"/>
    </row>
    <row r="64" spans="1:13" s="120" customFormat="1" ht="38.25" x14ac:dyDescent="0.25">
      <c r="A64" s="127">
        <v>23</v>
      </c>
      <c r="B64" s="126" t="s">
        <v>950</v>
      </c>
      <c r="C64" s="126" t="s">
        <v>949</v>
      </c>
      <c r="D64" s="126" t="s">
        <v>911</v>
      </c>
      <c r="E64" s="126" t="s">
        <v>910</v>
      </c>
      <c r="F64" s="125" t="s">
        <v>948</v>
      </c>
      <c r="G64" s="124"/>
      <c r="H64" s="124"/>
      <c r="I64" s="116">
        <f>SUM(I65:I66)</f>
        <v>15092922865</v>
      </c>
      <c r="J64" s="110">
        <f>SUM(J65:J66)</f>
        <v>15092922865</v>
      </c>
      <c r="K64" s="123">
        <f t="shared" si="0"/>
        <v>0</v>
      </c>
      <c r="L64" s="122">
        <v>15092922865</v>
      </c>
      <c r="M64" s="121">
        <f>J64-L64</f>
        <v>0</v>
      </c>
    </row>
    <row r="65" spans="1:13" s="108" customFormat="1" x14ac:dyDescent="0.25">
      <c r="A65" s="131"/>
      <c r="B65" s="131" t="str">
        <f>B64</f>
        <v>5-3</v>
      </c>
      <c r="C65" s="131"/>
      <c r="D65" s="131"/>
      <c r="E65" s="131"/>
      <c r="F65" s="129"/>
      <c r="G65" s="128" t="s">
        <v>946</v>
      </c>
      <c r="H65" s="128" t="s">
        <v>947</v>
      </c>
      <c r="I65" s="116">
        <v>11742220865</v>
      </c>
      <c r="J65" s="116">
        <v>11742220865</v>
      </c>
      <c r="K65" s="100">
        <f t="shared" si="0"/>
        <v>0</v>
      </c>
      <c r="L65" s="109"/>
    </row>
    <row r="66" spans="1:13" s="108" customFormat="1" x14ac:dyDescent="0.25">
      <c r="A66" s="131"/>
      <c r="B66" s="131"/>
      <c r="C66" s="131" t="str">
        <f>C64</f>
        <v>5-4</v>
      </c>
      <c r="D66" s="131"/>
      <c r="E66" s="131"/>
      <c r="F66" s="129"/>
      <c r="G66" s="128" t="s">
        <v>946</v>
      </c>
      <c r="H66" s="128" t="s">
        <v>945</v>
      </c>
      <c r="I66" s="116">
        <v>3350702000</v>
      </c>
      <c r="J66" s="116">
        <v>3350702000</v>
      </c>
      <c r="K66" s="100">
        <f t="shared" si="0"/>
        <v>0</v>
      </c>
      <c r="L66" s="109"/>
    </row>
    <row r="67" spans="1:13" s="120" customFormat="1" x14ac:dyDescent="0.25">
      <c r="A67" s="127">
        <v>24</v>
      </c>
      <c r="B67" s="126" t="s">
        <v>944</v>
      </c>
      <c r="C67" s="126" t="s">
        <v>911</v>
      </c>
      <c r="D67" s="126" t="s">
        <v>911</v>
      </c>
      <c r="E67" s="126" t="s">
        <v>910</v>
      </c>
      <c r="F67" s="125" t="s">
        <v>942</v>
      </c>
      <c r="G67" s="124"/>
      <c r="H67" s="124"/>
      <c r="I67" s="116">
        <f>I68</f>
        <v>15000032500</v>
      </c>
      <c r="J67" s="110">
        <f>J68</f>
        <v>15000032500</v>
      </c>
      <c r="K67" s="123">
        <f t="shared" si="0"/>
        <v>0</v>
      </c>
      <c r="L67" s="122">
        <v>15000032500</v>
      </c>
      <c r="M67" s="121">
        <f>J67-L67</f>
        <v>0</v>
      </c>
    </row>
    <row r="68" spans="1:13" s="108" customFormat="1" x14ac:dyDescent="0.25">
      <c r="A68" s="131"/>
      <c r="B68" s="130" t="str">
        <f>B67</f>
        <v>6-1</v>
      </c>
      <c r="C68" s="130"/>
      <c r="D68" s="130"/>
      <c r="E68" s="130"/>
      <c r="F68" s="129"/>
      <c r="G68" s="128" t="s">
        <v>943</v>
      </c>
      <c r="H68" s="128" t="s">
        <v>942</v>
      </c>
      <c r="I68" s="116">
        <v>15000032500</v>
      </c>
      <c r="J68" s="116">
        <v>15000032500</v>
      </c>
      <c r="K68" s="100">
        <f t="shared" si="0"/>
        <v>0</v>
      </c>
      <c r="L68" s="109"/>
    </row>
    <row r="69" spans="1:13" s="120" customFormat="1" x14ac:dyDescent="0.25">
      <c r="A69" s="127">
        <v>25</v>
      </c>
      <c r="B69" s="126" t="s">
        <v>917</v>
      </c>
      <c r="C69" s="126" t="s">
        <v>911</v>
      </c>
      <c r="D69" s="126" t="s">
        <v>911</v>
      </c>
      <c r="E69" s="126" t="s">
        <v>910</v>
      </c>
      <c r="F69" s="125" t="s">
        <v>941</v>
      </c>
      <c r="G69" s="124"/>
      <c r="H69" s="124"/>
      <c r="I69" s="116">
        <f t="shared" ref="I69:J69" si="1">I70</f>
        <v>3420141930</v>
      </c>
      <c r="J69" s="110">
        <f t="shared" si="1"/>
        <v>3420141930</v>
      </c>
      <c r="K69" s="123">
        <f t="shared" si="0"/>
        <v>0</v>
      </c>
      <c r="L69" s="122">
        <v>3420141930</v>
      </c>
      <c r="M69" s="121">
        <f>J69-L69</f>
        <v>0</v>
      </c>
    </row>
    <row r="70" spans="1:13" s="108" customFormat="1" x14ac:dyDescent="0.25">
      <c r="A70" s="131"/>
      <c r="B70" s="130" t="str">
        <f>B69</f>
        <v>7-1</v>
      </c>
      <c r="C70" s="130"/>
      <c r="D70" s="130"/>
      <c r="E70" s="130"/>
      <c r="F70" s="129"/>
      <c r="G70" s="128" t="s">
        <v>914</v>
      </c>
      <c r="H70" s="128" t="s">
        <v>913</v>
      </c>
      <c r="I70" s="116">
        <v>3420141930</v>
      </c>
      <c r="J70" s="116">
        <v>3420141930</v>
      </c>
      <c r="K70" s="100">
        <f t="shared" si="0"/>
        <v>0</v>
      </c>
      <c r="L70" s="109"/>
    </row>
    <row r="71" spans="1:13" s="120" customFormat="1" x14ac:dyDescent="0.25">
      <c r="A71" s="127">
        <v>26</v>
      </c>
      <c r="B71" s="126" t="s">
        <v>917</v>
      </c>
      <c r="C71" s="126" t="s">
        <v>911</v>
      </c>
      <c r="D71" s="126" t="s">
        <v>911</v>
      </c>
      <c r="E71" s="126" t="s">
        <v>940</v>
      </c>
      <c r="F71" s="125" t="s">
        <v>939</v>
      </c>
      <c r="G71" s="124"/>
      <c r="H71" s="124"/>
      <c r="I71" s="116">
        <f t="shared" ref="I71:J71" si="2">I72</f>
        <v>3125799508</v>
      </c>
      <c r="J71" s="110">
        <f t="shared" si="2"/>
        <v>3125799508</v>
      </c>
      <c r="K71" s="123">
        <f t="shared" ref="K71:K105" si="3">I71-J71</f>
        <v>0</v>
      </c>
      <c r="L71" s="122">
        <v>3125799508</v>
      </c>
      <c r="M71" s="121">
        <f>J71-L71</f>
        <v>0</v>
      </c>
    </row>
    <row r="72" spans="1:13" s="108" customFormat="1" x14ac:dyDescent="0.25">
      <c r="A72" s="131"/>
      <c r="B72" s="130" t="str">
        <f t="shared" ref="B72" si="4">B71</f>
        <v>7-1</v>
      </c>
      <c r="C72" s="130"/>
      <c r="D72" s="130"/>
      <c r="E72" s="130"/>
      <c r="F72" s="129"/>
      <c r="G72" s="128" t="s">
        <v>914</v>
      </c>
      <c r="H72" s="128" t="s">
        <v>913</v>
      </c>
      <c r="I72" s="116">
        <v>3125799508</v>
      </c>
      <c r="J72" s="116">
        <v>3125799508</v>
      </c>
      <c r="K72" s="100">
        <f t="shared" si="3"/>
        <v>0</v>
      </c>
      <c r="L72" s="109"/>
    </row>
    <row r="73" spans="1:13" s="120" customFormat="1" x14ac:dyDescent="0.25">
      <c r="A73" s="127">
        <v>27</v>
      </c>
      <c r="B73" s="126" t="s">
        <v>917</v>
      </c>
      <c r="C73" s="126" t="s">
        <v>911</v>
      </c>
      <c r="D73" s="126" t="s">
        <v>911</v>
      </c>
      <c r="E73" s="126" t="s">
        <v>938</v>
      </c>
      <c r="F73" s="125" t="s">
        <v>937</v>
      </c>
      <c r="G73" s="124"/>
      <c r="H73" s="124"/>
      <c r="I73" s="116">
        <f t="shared" ref="I73:J73" si="5">I74</f>
        <v>3323725549</v>
      </c>
      <c r="J73" s="110">
        <f t="shared" si="5"/>
        <v>3323725549</v>
      </c>
      <c r="K73" s="123">
        <f t="shared" si="3"/>
        <v>0</v>
      </c>
      <c r="L73" s="122">
        <v>3323725549</v>
      </c>
      <c r="M73" s="121">
        <f>J73-L73</f>
        <v>0</v>
      </c>
    </row>
    <row r="74" spans="1:13" s="108" customFormat="1" x14ac:dyDescent="0.25">
      <c r="A74" s="131"/>
      <c r="B74" s="130" t="str">
        <f t="shared" ref="B74" si="6">B73</f>
        <v>7-1</v>
      </c>
      <c r="C74" s="130"/>
      <c r="D74" s="130"/>
      <c r="E74" s="130"/>
      <c r="F74" s="129"/>
      <c r="G74" s="128" t="s">
        <v>914</v>
      </c>
      <c r="H74" s="128" t="s">
        <v>913</v>
      </c>
      <c r="I74" s="116">
        <v>3323725549</v>
      </c>
      <c r="J74" s="116">
        <v>3323725549</v>
      </c>
      <c r="K74" s="100">
        <f t="shared" si="3"/>
        <v>0</v>
      </c>
      <c r="L74" s="109"/>
    </row>
    <row r="75" spans="1:13" s="120" customFormat="1" x14ac:dyDescent="0.25">
      <c r="A75" s="127">
        <v>28</v>
      </c>
      <c r="B75" s="126" t="s">
        <v>917</v>
      </c>
      <c r="C75" s="126" t="s">
        <v>911</v>
      </c>
      <c r="D75" s="126" t="s">
        <v>911</v>
      </c>
      <c r="E75" s="126" t="s">
        <v>936</v>
      </c>
      <c r="F75" s="125" t="s">
        <v>935</v>
      </c>
      <c r="G75" s="124"/>
      <c r="H75" s="124"/>
      <c r="I75" s="116">
        <f t="shared" ref="I75:J75" si="7">I76</f>
        <v>2920677452</v>
      </c>
      <c r="J75" s="110">
        <f t="shared" si="7"/>
        <v>2920677452</v>
      </c>
      <c r="K75" s="123">
        <f t="shared" si="3"/>
        <v>0</v>
      </c>
      <c r="L75" s="122">
        <v>2920677452</v>
      </c>
      <c r="M75" s="121">
        <f>J75-L75</f>
        <v>0</v>
      </c>
    </row>
    <row r="76" spans="1:13" s="108" customFormat="1" x14ac:dyDescent="0.25">
      <c r="A76" s="131"/>
      <c r="B76" s="130" t="str">
        <f t="shared" ref="B76" si="8">B75</f>
        <v>7-1</v>
      </c>
      <c r="C76" s="130"/>
      <c r="D76" s="130"/>
      <c r="E76" s="130"/>
      <c r="F76" s="129"/>
      <c r="G76" s="128" t="s">
        <v>914</v>
      </c>
      <c r="H76" s="128" t="s">
        <v>913</v>
      </c>
      <c r="I76" s="116">
        <v>2920677452</v>
      </c>
      <c r="J76" s="116">
        <v>2920677452</v>
      </c>
      <c r="K76" s="100">
        <f t="shared" si="3"/>
        <v>0</v>
      </c>
      <c r="L76" s="109"/>
    </row>
    <row r="77" spans="1:13" s="120" customFormat="1" x14ac:dyDescent="0.25">
      <c r="A77" s="127">
        <v>29</v>
      </c>
      <c r="B77" s="126" t="s">
        <v>917</v>
      </c>
      <c r="C77" s="126" t="s">
        <v>911</v>
      </c>
      <c r="D77" s="126" t="s">
        <v>911</v>
      </c>
      <c r="E77" s="126" t="s">
        <v>934</v>
      </c>
      <c r="F77" s="125" t="s">
        <v>933</v>
      </c>
      <c r="G77" s="124"/>
      <c r="H77" s="124"/>
      <c r="I77" s="116">
        <f t="shared" ref="I77:J77" si="9">I78</f>
        <v>2548502214</v>
      </c>
      <c r="J77" s="110">
        <f t="shared" si="9"/>
        <v>2548502214</v>
      </c>
      <c r="K77" s="123">
        <f t="shared" si="3"/>
        <v>0</v>
      </c>
      <c r="L77" s="122">
        <v>2548502214</v>
      </c>
      <c r="M77" s="121">
        <f>J77-L77</f>
        <v>0</v>
      </c>
    </row>
    <row r="78" spans="1:13" s="108" customFormat="1" x14ac:dyDescent="0.25">
      <c r="A78" s="131"/>
      <c r="B78" s="130" t="str">
        <f t="shared" ref="B78" si="10">B77</f>
        <v>7-1</v>
      </c>
      <c r="C78" s="130"/>
      <c r="D78" s="130"/>
      <c r="E78" s="130"/>
      <c r="F78" s="129"/>
      <c r="G78" s="128" t="s">
        <v>914</v>
      </c>
      <c r="H78" s="128" t="s">
        <v>913</v>
      </c>
      <c r="I78" s="116">
        <v>2548502214</v>
      </c>
      <c r="J78" s="116">
        <v>2548502214</v>
      </c>
      <c r="K78" s="100">
        <f t="shared" si="3"/>
        <v>0</v>
      </c>
      <c r="L78" s="109"/>
    </row>
    <row r="79" spans="1:13" s="120" customFormat="1" x14ac:dyDescent="0.25">
      <c r="A79" s="127">
        <v>30</v>
      </c>
      <c r="B79" s="126" t="s">
        <v>917</v>
      </c>
      <c r="C79" s="126" t="s">
        <v>911</v>
      </c>
      <c r="D79" s="126" t="s">
        <v>911</v>
      </c>
      <c r="E79" s="126" t="s">
        <v>932</v>
      </c>
      <c r="F79" s="125" t="s">
        <v>931</v>
      </c>
      <c r="G79" s="124"/>
      <c r="H79" s="124"/>
      <c r="I79" s="116">
        <f t="shared" ref="I79:J79" si="11">I80</f>
        <v>23049950304</v>
      </c>
      <c r="J79" s="110">
        <f t="shared" si="11"/>
        <v>23049950304</v>
      </c>
      <c r="K79" s="123">
        <f t="shared" si="3"/>
        <v>0</v>
      </c>
      <c r="L79" s="122">
        <v>23049950304</v>
      </c>
      <c r="M79" s="121">
        <f>J79-L79</f>
        <v>0</v>
      </c>
    </row>
    <row r="80" spans="1:13" s="108" customFormat="1" x14ac:dyDescent="0.25">
      <c r="A80" s="131"/>
      <c r="B80" s="130" t="str">
        <f t="shared" ref="B80" si="12">B79</f>
        <v>7-1</v>
      </c>
      <c r="C80" s="130"/>
      <c r="D80" s="130"/>
      <c r="E80" s="130"/>
      <c r="F80" s="129"/>
      <c r="G80" s="128" t="s">
        <v>914</v>
      </c>
      <c r="H80" s="128" t="s">
        <v>913</v>
      </c>
      <c r="I80" s="116">
        <v>23049950304</v>
      </c>
      <c r="J80" s="116">
        <v>23049950304</v>
      </c>
      <c r="K80" s="100">
        <f t="shared" si="3"/>
        <v>0</v>
      </c>
      <c r="L80" s="109"/>
    </row>
    <row r="81" spans="1:13" s="120" customFormat="1" x14ac:dyDescent="0.25">
      <c r="A81" s="127">
        <v>31</v>
      </c>
      <c r="B81" s="126" t="s">
        <v>917</v>
      </c>
      <c r="C81" s="126" t="s">
        <v>911</v>
      </c>
      <c r="D81" s="126" t="s">
        <v>911</v>
      </c>
      <c r="E81" s="126" t="s">
        <v>930</v>
      </c>
      <c r="F81" s="125" t="s">
        <v>929</v>
      </c>
      <c r="G81" s="124"/>
      <c r="H81" s="124"/>
      <c r="I81" s="116">
        <f t="shared" ref="I81:J81" si="13">I82</f>
        <v>7165098823</v>
      </c>
      <c r="J81" s="110">
        <f t="shared" si="13"/>
        <v>7165098823</v>
      </c>
      <c r="K81" s="123">
        <f t="shared" si="3"/>
        <v>0</v>
      </c>
      <c r="L81" s="122">
        <v>7165098823</v>
      </c>
      <c r="M81" s="121">
        <f>J81-L81</f>
        <v>0</v>
      </c>
    </row>
    <row r="82" spans="1:13" s="108" customFormat="1" x14ac:dyDescent="0.25">
      <c r="A82" s="131"/>
      <c r="B82" s="130" t="str">
        <f t="shared" ref="B82" si="14">B81</f>
        <v>7-1</v>
      </c>
      <c r="C82" s="130"/>
      <c r="D82" s="130"/>
      <c r="E82" s="130"/>
      <c r="F82" s="129"/>
      <c r="G82" s="128" t="s">
        <v>914</v>
      </c>
      <c r="H82" s="128" t="s">
        <v>913</v>
      </c>
      <c r="I82" s="116">
        <v>7165098823</v>
      </c>
      <c r="J82" s="116">
        <v>7165098823</v>
      </c>
      <c r="K82" s="100">
        <f t="shared" si="3"/>
        <v>0</v>
      </c>
      <c r="L82" s="109"/>
    </row>
    <row r="83" spans="1:13" s="120" customFormat="1" x14ac:dyDescent="0.25">
      <c r="A83" s="127">
        <v>32</v>
      </c>
      <c r="B83" s="126" t="s">
        <v>917</v>
      </c>
      <c r="C83" s="126" t="s">
        <v>911</v>
      </c>
      <c r="D83" s="126" t="s">
        <v>911</v>
      </c>
      <c r="E83" s="126" t="s">
        <v>928</v>
      </c>
      <c r="F83" s="125" t="s">
        <v>927</v>
      </c>
      <c r="G83" s="124"/>
      <c r="H83" s="124"/>
      <c r="I83" s="116">
        <f t="shared" ref="I83:J83" si="15">I84</f>
        <v>4306610036</v>
      </c>
      <c r="J83" s="110">
        <f t="shared" si="15"/>
        <v>4306610036</v>
      </c>
      <c r="K83" s="123">
        <f t="shared" si="3"/>
        <v>0</v>
      </c>
      <c r="L83" s="122">
        <v>4306610036</v>
      </c>
      <c r="M83" s="121">
        <f>J83-L83</f>
        <v>0</v>
      </c>
    </row>
    <row r="84" spans="1:13" s="108" customFormat="1" x14ac:dyDescent="0.25">
      <c r="A84" s="131"/>
      <c r="B84" s="130" t="str">
        <f t="shared" ref="B84" si="16">B83</f>
        <v>7-1</v>
      </c>
      <c r="C84" s="130"/>
      <c r="D84" s="130"/>
      <c r="E84" s="130"/>
      <c r="F84" s="129"/>
      <c r="G84" s="128" t="s">
        <v>914</v>
      </c>
      <c r="H84" s="128" t="s">
        <v>913</v>
      </c>
      <c r="I84" s="116">
        <v>4306610036</v>
      </c>
      <c r="J84" s="116">
        <v>4306610036</v>
      </c>
      <c r="K84" s="100">
        <f t="shared" si="3"/>
        <v>0</v>
      </c>
      <c r="L84" s="109"/>
    </row>
    <row r="85" spans="1:13" s="120" customFormat="1" x14ac:dyDescent="0.25">
      <c r="A85" s="127">
        <v>33</v>
      </c>
      <c r="B85" s="126" t="s">
        <v>917</v>
      </c>
      <c r="C85" s="126" t="s">
        <v>911</v>
      </c>
      <c r="D85" s="126" t="s">
        <v>911</v>
      </c>
      <c r="E85" s="126" t="s">
        <v>926</v>
      </c>
      <c r="F85" s="125" t="s">
        <v>925</v>
      </c>
      <c r="G85" s="124"/>
      <c r="H85" s="124"/>
      <c r="I85" s="116">
        <f t="shared" ref="I85:J85" si="17">I86</f>
        <v>13650261038</v>
      </c>
      <c r="J85" s="110">
        <f t="shared" si="17"/>
        <v>13650261038</v>
      </c>
      <c r="K85" s="123">
        <f t="shared" si="3"/>
        <v>0</v>
      </c>
      <c r="L85" s="122">
        <v>13650261038</v>
      </c>
      <c r="M85" s="121">
        <f>J85-L85</f>
        <v>0</v>
      </c>
    </row>
    <row r="86" spans="1:13" s="108" customFormat="1" x14ac:dyDescent="0.25">
      <c r="A86" s="131"/>
      <c r="B86" s="130" t="str">
        <f t="shared" ref="B86" si="18">B85</f>
        <v>7-1</v>
      </c>
      <c r="C86" s="130"/>
      <c r="D86" s="130"/>
      <c r="E86" s="130"/>
      <c r="F86" s="129"/>
      <c r="G86" s="128" t="s">
        <v>914</v>
      </c>
      <c r="H86" s="128" t="s">
        <v>913</v>
      </c>
      <c r="I86" s="116">
        <v>13650261038</v>
      </c>
      <c r="J86" s="116">
        <v>13650261038</v>
      </c>
      <c r="K86" s="100">
        <f t="shared" si="3"/>
        <v>0</v>
      </c>
      <c r="L86" s="109"/>
    </row>
    <row r="87" spans="1:13" s="120" customFormat="1" x14ac:dyDescent="0.25">
      <c r="A87" s="127">
        <v>34</v>
      </c>
      <c r="B87" s="126" t="s">
        <v>917</v>
      </c>
      <c r="C87" s="126" t="s">
        <v>911</v>
      </c>
      <c r="D87" s="126" t="s">
        <v>911</v>
      </c>
      <c r="E87" s="126" t="s">
        <v>22</v>
      </c>
      <c r="F87" s="125" t="s">
        <v>924</v>
      </c>
      <c r="G87" s="124"/>
      <c r="H87" s="124"/>
      <c r="I87" s="116">
        <f t="shared" ref="I87:J87" si="19">I88</f>
        <v>3323981711</v>
      </c>
      <c r="J87" s="110">
        <f t="shared" si="19"/>
        <v>3323981711</v>
      </c>
      <c r="K87" s="123">
        <f t="shared" si="3"/>
        <v>0</v>
      </c>
      <c r="L87" s="122">
        <v>3323981711</v>
      </c>
      <c r="M87" s="121">
        <f>J87-L87</f>
        <v>0</v>
      </c>
    </row>
    <row r="88" spans="1:13" s="108" customFormat="1" x14ac:dyDescent="0.25">
      <c r="A88" s="131"/>
      <c r="B88" s="130" t="str">
        <f t="shared" ref="B88" si="20">B87</f>
        <v>7-1</v>
      </c>
      <c r="C88" s="130"/>
      <c r="D88" s="130"/>
      <c r="E88" s="130"/>
      <c r="F88" s="129"/>
      <c r="G88" s="128" t="s">
        <v>914</v>
      </c>
      <c r="H88" s="128" t="s">
        <v>913</v>
      </c>
      <c r="I88" s="116">
        <v>3323981711</v>
      </c>
      <c r="J88" s="116">
        <v>3323981711</v>
      </c>
      <c r="K88" s="100">
        <f t="shared" si="3"/>
        <v>0</v>
      </c>
      <c r="L88" s="109"/>
    </row>
    <row r="89" spans="1:13" s="120" customFormat="1" x14ac:dyDescent="0.25">
      <c r="A89" s="127">
        <v>35</v>
      </c>
      <c r="B89" s="126" t="s">
        <v>917</v>
      </c>
      <c r="C89" s="126" t="s">
        <v>911</v>
      </c>
      <c r="D89" s="126" t="s">
        <v>911</v>
      </c>
      <c r="E89" s="126" t="s">
        <v>23</v>
      </c>
      <c r="F89" s="125" t="s">
        <v>923</v>
      </c>
      <c r="G89" s="124"/>
      <c r="H89" s="124"/>
      <c r="I89" s="116">
        <f t="shared" ref="I89:J89" si="21">I90</f>
        <v>3692075793</v>
      </c>
      <c r="J89" s="110">
        <f t="shared" si="21"/>
        <v>3692075793</v>
      </c>
      <c r="K89" s="123">
        <f t="shared" si="3"/>
        <v>0</v>
      </c>
      <c r="L89" s="122">
        <v>3692075793</v>
      </c>
      <c r="M89" s="121">
        <f>J89-L89</f>
        <v>0</v>
      </c>
    </row>
    <row r="90" spans="1:13" s="108" customFormat="1" x14ac:dyDescent="0.25">
      <c r="A90" s="131"/>
      <c r="B90" s="130" t="str">
        <f t="shared" ref="B90" si="22">B89</f>
        <v>7-1</v>
      </c>
      <c r="C90" s="130"/>
      <c r="D90" s="130"/>
      <c r="E90" s="130"/>
      <c r="F90" s="129"/>
      <c r="G90" s="128" t="s">
        <v>914</v>
      </c>
      <c r="H90" s="128" t="s">
        <v>913</v>
      </c>
      <c r="I90" s="116">
        <v>3692075793</v>
      </c>
      <c r="J90" s="116">
        <v>3692075793</v>
      </c>
      <c r="K90" s="100">
        <f t="shared" si="3"/>
        <v>0</v>
      </c>
      <c r="L90" s="109"/>
    </row>
    <row r="91" spans="1:13" s="120" customFormat="1" x14ac:dyDescent="0.25">
      <c r="A91" s="127">
        <v>36</v>
      </c>
      <c r="B91" s="126" t="s">
        <v>917</v>
      </c>
      <c r="C91" s="126" t="s">
        <v>911</v>
      </c>
      <c r="D91" s="126" t="s">
        <v>911</v>
      </c>
      <c r="E91" s="126" t="s">
        <v>24</v>
      </c>
      <c r="F91" s="125" t="s">
        <v>922</v>
      </c>
      <c r="G91" s="124"/>
      <c r="H91" s="124"/>
      <c r="I91" s="116">
        <f t="shared" ref="I91:J91" si="23">I92</f>
        <v>3523394849</v>
      </c>
      <c r="J91" s="110">
        <f t="shared" si="23"/>
        <v>3523394849</v>
      </c>
      <c r="K91" s="123">
        <f t="shared" si="3"/>
        <v>0</v>
      </c>
      <c r="L91" s="122">
        <v>3523394849</v>
      </c>
      <c r="M91" s="121">
        <f>J91-L91</f>
        <v>0</v>
      </c>
    </row>
    <row r="92" spans="1:13" s="108" customFormat="1" x14ac:dyDescent="0.25">
      <c r="A92" s="131"/>
      <c r="B92" s="130" t="str">
        <f t="shared" ref="B92" si="24">B91</f>
        <v>7-1</v>
      </c>
      <c r="C92" s="130"/>
      <c r="D92" s="130"/>
      <c r="E92" s="130"/>
      <c r="F92" s="129"/>
      <c r="G92" s="128" t="s">
        <v>914</v>
      </c>
      <c r="H92" s="128" t="s">
        <v>913</v>
      </c>
      <c r="I92" s="116">
        <v>3523394849</v>
      </c>
      <c r="J92" s="116">
        <v>3523394849</v>
      </c>
      <c r="K92" s="100">
        <f t="shared" si="3"/>
        <v>0</v>
      </c>
      <c r="L92" s="109"/>
    </row>
    <row r="93" spans="1:13" s="120" customFormat="1" x14ac:dyDescent="0.25">
      <c r="A93" s="127">
        <v>37</v>
      </c>
      <c r="B93" s="126" t="s">
        <v>917</v>
      </c>
      <c r="C93" s="126" t="s">
        <v>911</v>
      </c>
      <c r="D93" s="126" t="s">
        <v>911</v>
      </c>
      <c r="E93" s="126" t="s">
        <v>25</v>
      </c>
      <c r="F93" s="125" t="s">
        <v>921</v>
      </c>
      <c r="G93" s="124"/>
      <c r="H93" s="124"/>
      <c r="I93" s="116">
        <f t="shared" ref="I93:J93" si="25">I94</f>
        <v>3244638458</v>
      </c>
      <c r="J93" s="110">
        <f t="shared" si="25"/>
        <v>3244638458</v>
      </c>
      <c r="K93" s="123">
        <f t="shared" si="3"/>
        <v>0</v>
      </c>
      <c r="L93" s="122">
        <v>3244638458</v>
      </c>
      <c r="M93" s="121">
        <f>J93-L93</f>
        <v>0</v>
      </c>
    </row>
    <row r="94" spans="1:13" s="108" customFormat="1" x14ac:dyDescent="0.25">
      <c r="A94" s="131"/>
      <c r="B94" s="130" t="str">
        <f t="shared" ref="B94" si="26">B93</f>
        <v>7-1</v>
      </c>
      <c r="C94" s="130"/>
      <c r="D94" s="130"/>
      <c r="E94" s="130"/>
      <c r="F94" s="129"/>
      <c r="G94" s="128" t="s">
        <v>914</v>
      </c>
      <c r="H94" s="128" t="s">
        <v>913</v>
      </c>
      <c r="I94" s="116">
        <v>3244638458</v>
      </c>
      <c r="J94" s="116">
        <v>3244638458</v>
      </c>
      <c r="K94" s="100">
        <f t="shared" si="3"/>
        <v>0</v>
      </c>
      <c r="L94" s="109"/>
    </row>
    <row r="95" spans="1:13" s="120" customFormat="1" x14ac:dyDescent="0.25">
      <c r="A95" s="127">
        <v>38</v>
      </c>
      <c r="B95" s="126" t="s">
        <v>917</v>
      </c>
      <c r="C95" s="126" t="s">
        <v>911</v>
      </c>
      <c r="D95" s="126" t="s">
        <v>911</v>
      </c>
      <c r="E95" s="126" t="s">
        <v>920</v>
      </c>
      <c r="F95" s="125" t="s">
        <v>919</v>
      </c>
      <c r="G95" s="124"/>
      <c r="H95" s="124"/>
      <c r="I95" s="116">
        <f>I96</f>
        <v>4568904775</v>
      </c>
      <c r="J95" s="110">
        <f>J96</f>
        <v>4568904775</v>
      </c>
      <c r="K95" s="123">
        <f t="shared" si="3"/>
        <v>0</v>
      </c>
      <c r="L95" s="122">
        <v>4568904775</v>
      </c>
      <c r="M95" s="121">
        <f>J95-L95</f>
        <v>0</v>
      </c>
    </row>
    <row r="96" spans="1:13" s="108" customFormat="1" x14ac:dyDescent="0.25">
      <c r="A96" s="131"/>
      <c r="B96" s="130" t="str">
        <f t="shared" ref="B96" si="27">B95</f>
        <v>7-1</v>
      </c>
      <c r="C96" s="130"/>
      <c r="D96" s="130"/>
      <c r="E96" s="130"/>
      <c r="F96" s="129"/>
      <c r="G96" s="128" t="s">
        <v>914</v>
      </c>
      <c r="H96" s="128" t="s">
        <v>913</v>
      </c>
      <c r="I96" s="116">
        <v>4568904775</v>
      </c>
      <c r="J96" s="116">
        <v>4568904775</v>
      </c>
      <c r="K96" s="100">
        <f t="shared" si="3"/>
        <v>0</v>
      </c>
      <c r="L96" s="109"/>
    </row>
    <row r="97" spans="1:13" s="120" customFormat="1" x14ac:dyDescent="0.25">
      <c r="A97" s="127">
        <v>39</v>
      </c>
      <c r="B97" s="126" t="s">
        <v>917</v>
      </c>
      <c r="C97" s="126" t="s">
        <v>911</v>
      </c>
      <c r="D97" s="126" t="s">
        <v>911</v>
      </c>
      <c r="E97" s="126" t="s">
        <v>26</v>
      </c>
      <c r="F97" s="125" t="s">
        <v>918</v>
      </c>
      <c r="G97" s="124"/>
      <c r="H97" s="124"/>
      <c r="I97" s="116">
        <f t="shared" ref="I97:J97" si="28">I98</f>
        <v>3044444565</v>
      </c>
      <c r="J97" s="110">
        <f t="shared" si="28"/>
        <v>3044444565</v>
      </c>
      <c r="K97" s="123">
        <f t="shared" si="3"/>
        <v>0</v>
      </c>
      <c r="L97" s="122">
        <v>3044444565</v>
      </c>
      <c r="M97" s="121">
        <f>J97-L97</f>
        <v>0</v>
      </c>
    </row>
    <row r="98" spans="1:13" s="108" customFormat="1" x14ac:dyDescent="0.25">
      <c r="A98" s="131"/>
      <c r="B98" s="130" t="str">
        <f t="shared" ref="B98" si="29">B97</f>
        <v>7-1</v>
      </c>
      <c r="C98" s="130"/>
      <c r="D98" s="130"/>
      <c r="E98" s="130"/>
      <c r="F98" s="129"/>
      <c r="G98" s="128" t="s">
        <v>914</v>
      </c>
      <c r="H98" s="128" t="s">
        <v>913</v>
      </c>
      <c r="I98" s="116">
        <v>3044444565</v>
      </c>
      <c r="J98" s="116">
        <v>3044444565</v>
      </c>
      <c r="K98" s="100">
        <f t="shared" si="3"/>
        <v>0</v>
      </c>
      <c r="L98" s="109"/>
    </row>
    <row r="99" spans="1:13" s="120" customFormat="1" x14ac:dyDescent="0.25">
      <c r="A99" s="127">
        <v>40</v>
      </c>
      <c r="B99" s="126" t="s">
        <v>917</v>
      </c>
      <c r="C99" s="126" t="s">
        <v>911</v>
      </c>
      <c r="D99" s="126" t="s">
        <v>911</v>
      </c>
      <c r="E99" s="126" t="s">
        <v>916</v>
      </c>
      <c r="F99" s="125" t="s">
        <v>915</v>
      </c>
      <c r="G99" s="124"/>
      <c r="H99" s="124"/>
      <c r="I99" s="116">
        <f t="shared" ref="I99:J99" si="30">I100</f>
        <v>3191505771</v>
      </c>
      <c r="J99" s="110">
        <f t="shared" si="30"/>
        <v>3191505771</v>
      </c>
      <c r="K99" s="123">
        <f t="shared" si="3"/>
        <v>0</v>
      </c>
      <c r="L99" s="122">
        <v>3191505771</v>
      </c>
      <c r="M99" s="121">
        <f>J99-L99</f>
        <v>0</v>
      </c>
    </row>
    <row r="100" spans="1:13" s="108" customFormat="1" x14ac:dyDescent="0.25">
      <c r="A100" s="131"/>
      <c r="B100" s="130" t="str">
        <f t="shared" ref="B100" si="31">B99</f>
        <v>7-1</v>
      </c>
      <c r="C100" s="130"/>
      <c r="D100" s="130"/>
      <c r="E100" s="130"/>
      <c r="F100" s="129"/>
      <c r="G100" s="128" t="s">
        <v>914</v>
      </c>
      <c r="H100" s="128" t="s">
        <v>913</v>
      </c>
      <c r="I100" s="116">
        <v>3191505771</v>
      </c>
      <c r="J100" s="116">
        <v>3191505771</v>
      </c>
      <c r="K100" s="100">
        <f t="shared" si="3"/>
        <v>0</v>
      </c>
      <c r="L100" s="109"/>
    </row>
    <row r="101" spans="1:13" s="120" customFormat="1" ht="25.5" x14ac:dyDescent="0.25">
      <c r="A101" s="127">
        <v>41</v>
      </c>
      <c r="B101" s="126" t="s">
        <v>912</v>
      </c>
      <c r="C101" s="126" t="s">
        <v>911</v>
      </c>
      <c r="D101" s="126" t="s">
        <v>911</v>
      </c>
      <c r="E101" s="126" t="s">
        <v>910</v>
      </c>
      <c r="F101" s="125" t="s">
        <v>909</v>
      </c>
      <c r="G101" s="124"/>
      <c r="H101" s="124"/>
      <c r="I101" s="116">
        <f t="shared" ref="I101:J101" si="32">I102</f>
        <v>9936337000</v>
      </c>
      <c r="J101" s="110">
        <f t="shared" si="32"/>
        <v>9936337000</v>
      </c>
      <c r="K101" s="123">
        <f t="shared" si="3"/>
        <v>0</v>
      </c>
      <c r="L101" s="122">
        <v>9936337000</v>
      </c>
      <c r="M101" s="121">
        <f>J101-L101</f>
        <v>0</v>
      </c>
    </row>
    <row r="102" spans="1:13" s="108" customFormat="1" ht="25.5" x14ac:dyDescent="0.25">
      <c r="A102" s="118"/>
      <c r="B102" s="119" t="str">
        <f>B101</f>
        <v>8-1</v>
      </c>
      <c r="C102" s="118"/>
      <c r="D102" s="118"/>
      <c r="E102" s="118"/>
      <c r="F102" s="118"/>
      <c r="G102" s="117" t="s">
        <v>908</v>
      </c>
      <c r="H102" s="117" t="s">
        <v>907</v>
      </c>
      <c r="I102" s="116">
        <v>9936337000</v>
      </c>
      <c r="J102" s="116">
        <v>9936337000</v>
      </c>
      <c r="K102" s="100">
        <f t="shared" si="3"/>
        <v>0</v>
      </c>
      <c r="L102" s="109"/>
    </row>
    <row r="103" spans="1:13" s="108" customFormat="1" x14ac:dyDescent="0.25">
      <c r="A103" s="115"/>
      <c r="B103" s="114"/>
      <c r="C103" s="113"/>
      <c r="D103" s="113"/>
      <c r="E103" s="113"/>
      <c r="F103" s="113"/>
      <c r="G103" s="113"/>
      <c r="H103" s="112" t="s">
        <v>906</v>
      </c>
      <c r="I103" s="111">
        <f>I6+I9+I11+I13+I16+I18+I20+I23+I26+I29+I32+I34+I36+I40+I43+I45+I48+I51+I55+I57+I59+I62+I64+I67+I69+I71+I73+I75+I77+I79+I81+I83+I85+I87+I89+I91+I93+I95+I97+I99+I101</f>
        <v>2388490889627</v>
      </c>
      <c r="J103" s="110">
        <f t="shared" ref="J103" si="33">J6+J9+J11+J13+J16+J18+J20+J23+J26+J29+J32+J34+J36+J40+J43+J45+J48+J51+J55+J57+J59+J62+J64+J67+J69+J71+J73+J75+J77+J79+J81+J83+J85+J87+J89+J91+J93+J95+J97+J99+J101</f>
        <v>2388490889627</v>
      </c>
      <c r="K103" s="100">
        <f t="shared" si="3"/>
        <v>0</v>
      </c>
      <c r="L103" s="109"/>
    </row>
    <row r="104" spans="1:13" s="103" customFormat="1" x14ac:dyDescent="0.25">
      <c r="B104" s="107"/>
      <c r="H104" s="106" t="s">
        <v>905</v>
      </c>
      <c r="I104" s="105">
        <v>2388490889627</v>
      </c>
      <c r="J104" s="104">
        <v>2388490889627</v>
      </c>
      <c r="K104" s="100">
        <f t="shared" si="3"/>
        <v>0</v>
      </c>
      <c r="L104" s="98"/>
    </row>
    <row r="105" spans="1:13" x14ac:dyDescent="0.25">
      <c r="H105" s="102" t="s">
        <v>904</v>
      </c>
      <c r="I105" s="101">
        <f>I103-I104</f>
        <v>0</v>
      </c>
      <c r="J105" s="101">
        <f t="shared" ref="J105" si="34">J103-J104</f>
        <v>0</v>
      </c>
      <c r="K105" s="100">
        <f t="shared" si="3"/>
        <v>0</v>
      </c>
    </row>
  </sheetData>
  <mergeCells count="4">
    <mergeCell ref="A1:J1"/>
    <mergeCell ref="A2:J2"/>
    <mergeCell ref="B4:E4"/>
    <mergeCell ref="B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1A76-7448-4CA5-B2F6-6DE0FA0399AC}">
  <dimension ref="A1:N107"/>
  <sheetViews>
    <sheetView tabSelected="1" view="pageBreakPreview" topLeftCell="A61" zoomScale="75" zoomScaleNormal="100" zoomScaleSheetLayoutView="75" workbookViewId="0">
      <selection activeCell="J8" sqref="J8"/>
    </sheetView>
  </sheetViews>
  <sheetFormatPr defaultRowHeight="15" x14ac:dyDescent="0.25"/>
  <cols>
    <col min="1" max="1" width="4" style="97" bestFit="1" customWidth="1"/>
    <col min="2" max="2" width="5.85546875" style="99" customWidth="1"/>
    <col min="3" max="5" width="5.85546875" style="97" customWidth="1"/>
    <col min="6" max="8" width="28.5703125" style="97" customWidth="1"/>
    <col min="9" max="9" width="24.7109375" style="97" bestFit="1" customWidth="1"/>
    <col min="10" max="10" width="26.140625" style="97" bestFit="1" customWidth="1"/>
    <col min="11" max="11" width="22.5703125" style="97" customWidth="1"/>
    <col min="12" max="12" width="25.5703125" style="97" customWidth="1"/>
    <col min="13" max="13" width="18.42578125" style="98" bestFit="1" customWidth="1"/>
    <col min="14" max="14" width="3.42578125" style="97" bestFit="1" customWidth="1"/>
    <col min="15" max="16384" width="9.140625" style="97"/>
  </cols>
  <sheetData>
    <row r="1" spans="1:14" x14ac:dyDescent="0.25">
      <c r="A1" s="151" t="s">
        <v>1073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4" x14ac:dyDescent="0.25">
      <c r="A2" s="151" t="s">
        <v>1067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</row>
    <row r="4" spans="1:14" ht="30" x14ac:dyDescent="0.25">
      <c r="A4" s="178" t="s">
        <v>1055</v>
      </c>
      <c r="B4" s="181" t="s">
        <v>1054</v>
      </c>
      <c r="C4" s="180"/>
      <c r="D4" s="180"/>
      <c r="E4" s="179"/>
      <c r="F4" s="178" t="s">
        <v>1053</v>
      </c>
      <c r="G4" s="178" t="s">
        <v>1052</v>
      </c>
      <c r="H4" s="178" t="s">
        <v>1051</v>
      </c>
      <c r="I4" s="178" t="s">
        <v>1049</v>
      </c>
      <c r="J4" s="178" t="s">
        <v>1066</v>
      </c>
      <c r="K4" s="178" t="s">
        <v>1065</v>
      </c>
      <c r="L4" s="178" t="s">
        <v>1064</v>
      </c>
    </row>
    <row r="5" spans="1:14" x14ac:dyDescent="0.25">
      <c r="A5" s="177">
        <v>1</v>
      </c>
      <c r="B5" s="176" t="s">
        <v>1048</v>
      </c>
      <c r="C5" s="175"/>
      <c r="D5" s="175"/>
      <c r="E5" s="174"/>
      <c r="F5" s="173" t="s">
        <v>1047</v>
      </c>
      <c r="G5" s="173" t="s">
        <v>16</v>
      </c>
      <c r="H5" s="173" t="s">
        <v>17</v>
      </c>
      <c r="I5" s="173" t="s">
        <v>18</v>
      </c>
      <c r="J5" s="173" t="s">
        <v>19</v>
      </c>
      <c r="K5" s="173" t="s">
        <v>1063</v>
      </c>
      <c r="L5" s="173"/>
    </row>
    <row r="6" spans="1:14" s="120" customFormat="1" ht="30" x14ac:dyDescent="0.25">
      <c r="A6" s="162">
        <v>1</v>
      </c>
      <c r="B6" s="161" t="s">
        <v>1045</v>
      </c>
      <c r="C6" s="161" t="s">
        <v>1043</v>
      </c>
      <c r="D6" s="161" t="s">
        <v>911</v>
      </c>
      <c r="E6" s="161" t="s">
        <v>940</v>
      </c>
      <c r="F6" s="160" t="s">
        <v>1046</v>
      </c>
      <c r="G6" s="159"/>
      <c r="H6" s="159"/>
      <c r="I6" s="155">
        <f>SUM(I7:I8)</f>
        <v>0</v>
      </c>
      <c r="J6" s="155">
        <f>SUM(J7:J8)</f>
        <v>0</v>
      </c>
      <c r="K6" s="158">
        <f>SUM(K7:K8)</f>
        <v>0</v>
      </c>
      <c r="L6" s="110"/>
      <c r="M6" s="122"/>
      <c r="N6" s="121"/>
    </row>
    <row r="7" spans="1:14" s="108" customFormat="1" ht="45" x14ac:dyDescent="0.25">
      <c r="A7" s="166"/>
      <c r="B7" s="165" t="s">
        <v>1045</v>
      </c>
      <c r="C7" s="166"/>
      <c r="D7" s="166"/>
      <c r="E7" s="166"/>
      <c r="F7" s="164"/>
      <c r="G7" s="163" t="s">
        <v>1022</v>
      </c>
      <c r="H7" s="163" t="s">
        <v>1044</v>
      </c>
      <c r="I7" s="157"/>
      <c r="J7" s="157"/>
      <c r="K7" s="152">
        <f>J7-I7</f>
        <v>0</v>
      </c>
      <c r="L7" s="116"/>
      <c r="M7" s="109"/>
    </row>
    <row r="8" spans="1:14" s="108" customFormat="1" ht="60" x14ac:dyDescent="0.25">
      <c r="A8" s="166"/>
      <c r="B8" s="166"/>
      <c r="C8" s="165" t="s">
        <v>1043</v>
      </c>
      <c r="D8" s="166"/>
      <c r="E8" s="166"/>
      <c r="F8" s="164"/>
      <c r="G8" s="163" t="s">
        <v>965</v>
      </c>
      <c r="H8" s="163" t="s">
        <v>1042</v>
      </c>
      <c r="I8" s="157"/>
      <c r="J8" s="157"/>
      <c r="K8" s="152">
        <f>J8-I8</f>
        <v>0</v>
      </c>
      <c r="L8" s="116"/>
      <c r="M8" s="109"/>
    </row>
    <row r="9" spans="1:14" s="120" customFormat="1" x14ac:dyDescent="0.25">
      <c r="A9" s="162">
        <v>2</v>
      </c>
      <c r="B9" s="161" t="s">
        <v>1040</v>
      </c>
      <c r="C9" s="161" t="s">
        <v>911</v>
      </c>
      <c r="D9" s="161" t="s">
        <v>911</v>
      </c>
      <c r="E9" s="161" t="s">
        <v>910</v>
      </c>
      <c r="F9" s="160" t="s">
        <v>1041</v>
      </c>
      <c r="G9" s="159"/>
      <c r="H9" s="159"/>
      <c r="I9" s="155">
        <f>SUM(I10)</f>
        <v>0</v>
      </c>
      <c r="J9" s="155">
        <f>SUM(J10)</f>
        <v>0</v>
      </c>
      <c r="K9" s="158">
        <f>SUM(K10)</f>
        <v>0</v>
      </c>
      <c r="L9" s="110"/>
      <c r="M9" s="122"/>
      <c r="N9" s="121"/>
    </row>
    <row r="10" spans="1:14" s="108" customFormat="1" ht="45" x14ac:dyDescent="0.25">
      <c r="A10" s="166"/>
      <c r="B10" s="165" t="s">
        <v>1040</v>
      </c>
      <c r="C10" s="165"/>
      <c r="D10" s="165"/>
      <c r="E10" s="165"/>
      <c r="F10" s="164"/>
      <c r="G10" s="163" t="s">
        <v>1022</v>
      </c>
      <c r="H10" s="163" t="s">
        <v>1039</v>
      </c>
      <c r="I10" s="157"/>
      <c r="J10" s="157"/>
      <c r="K10" s="152">
        <f>J10-I10</f>
        <v>0</v>
      </c>
      <c r="L10" s="116"/>
      <c r="M10" s="109"/>
    </row>
    <row r="11" spans="1:14" s="120" customFormat="1" ht="30" x14ac:dyDescent="0.25">
      <c r="A11" s="162">
        <v>3</v>
      </c>
      <c r="B11" s="161" t="s">
        <v>1037</v>
      </c>
      <c r="C11" s="161" t="s">
        <v>911</v>
      </c>
      <c r="D11" s="161" t="s">
        <v>911</v>
      </c>
      <c r="E11" s="161" t="s">
        <v>910</v>
      </c>
      <c r="F11" s="160" t="s">
        <v>1038</v>
      </c>
      <c r="G11" s="159"/>
      <c r="H11" s="159"/>
      <c r="I11" s="155">
        <f>SUM(I12)</f>
        <v>0</v>
      </c>
      <c r="J11" s="155">
        <f>SUM(J12)</f>
        <v>0</v>
      </c>
      <c r="K11" s="158">
        <f>SUM(K12)</f>
        <v>0</v>
      </c>
      <c r="L11" s="110"/>
      <c r="M11" s="122"/>
      <c r="N11" s="121"/>
    </row>
    <row r="12" spans="1:14" s="108" customFormat="1" ht="45" x14ac:dyDescent="0.25">
      <c r="A12" s="166"/>
      <c r="B12" s="165" t="s">
        <v>1037</v>
      </c>
      <c r="C12" s="165"/>
      <c r="D12" s="165"/>
      <c r="E12" s="165"/>
      <c r="F12" s="164"/>
      <c r="G12" s="163" t="s">
        <v>1022</v>
      </c>
      <c r="H12" s="163" t="s">
        <v>1036</v>
      </c>
      <c r="I12" s="157"/>
      <c r="J12" s="157"/>
      <c r="K12" s="152">
        <f>J12-I12</f>
        <v>0</v>
      </c>
      <c r="L12" s="116"/>
      <c r="M12" s="109"/>
    </row>
    <row r="13" spans="1:14" s="120" customFormat="1" ht="45" x14ac:dyDescent="0.25">
      <c r="A13" s="162">
        <v>4</v>
      </c>
      <c r="B13" s="161" t="s">
        <v>1034</v>
      </c>
      <c r="C13" s="161" t="s">
        <v>1032</v>
      </c>
      <c r="D13" s="161" t="s">
        <v>911</v>
      </c>
      <c r="E13" s="161" t="s">
        <v>940</v>
      </c>
      <c r="F13" s="160" t="s">
        <v>1035</v>
      </c>
      <c r="G13" s="159"/>
      <c r="H13" s="159"/>
      <c r="I13" s="155">
        <f>SUM(I14:I15)</f>
        <v>0</v>
      </c>
      <c r="J13" s="155">
        <f>SUM(J14:J15)</f>
        <v>0</v>
      </c>
      <c r="K13" s="158">
        <f>SUM(K14:K15)</f>
        <v>0</v>
      </c>
      <c r="L13" s="110"/>
      <c r="M13" s="122"/>
      <c r="N13" s="121"/>
    </row>
    <row r="14" spans="1:14" s="108" customFormat="1" ht="45" x14ac:dyDescent="0.25">
      <c r="A14" s="166"/>
      <c r="B14" s="165" t="s">
        <v>1034</v>
      </c>
      <c r="C14" s="166"/>
      <c r="D14" s="166"/>
      <c r="E14" s="166"/>
      <c r="F14" s="164"/>
      <c r="G14" s="163" t="s">
        <v>1022</v>
      </c>
      <c r="H14" s="163" t="s">
        <v>1033</v>
      </c>
      <c r="I14" s="157"/>
      <c r="J14" s="157"/>
      <c r="K14" s="152">
        <f>J14-I14</f>
        <v>0</v>
      </c>
      <c r="L14" s="116"/>
      <c r="M14" s="109"/>
    </row>
    <row r="15" spans="1:14" s="108" customFormat="1" ht="60" x14ac:dyDescent="0.25">
      <c r="A15" s="166"/>
      <c r="B15" s="166"/>
      <c r="C15" s="165" t="s">
        <v>1032</v>
      </c>
      <c r="D15" s="166"/>
      <c r="E15" s="166"/>
      <c r="F15" s="164"/>
      <c r="G15" s="163" t="s">
        <v>965</v>
      </c>
      <c r="H15" s="163" t="s">
        <v>1031</v>
      </c>
      <c r="I15" s="157"/>
      <c r="J15" s="157"/>
      <c r="K15" s="152">
        <f>J15-I15</f>
        <v>0</v>
      </c>
      <c r="L15" s="116"/>
      <c r="M15" s="109"/>
    </row>
    <row r="16" spans="1:14" s="120" customFormat="1" ht="45" x14ac:dyDescent="0.25">
      <c r="A16" s="162">
        <v>5</v>
      </c>
      <c r="B16" s="161" t="s">
        <v>1028</v>
      </c>
      <c r="C16" s="161" t="s">
        <v>911</v>
      </c>
      <c r="D16" s="161" t="s">
        <v>911</v>
      </c>
      <c r="E16" s="161" t="s">
        <v>938</v>
      </c>
      <c r="F16" s="160" t="s">
        <v>1030</v>
      </c>
      <c r="G16" s="159"/>
      <c r="H16" s="159"/>
      <c r="I16" s="155">
        <f>SUM(I17)</f>
        <v>0</v>
      </c>
      <c r="J16" s="155">
        <f>SUM(J17)</f>
        <v>0</v>
      </c>
      <c r="K16" s="158">
        <f>SUM(K17)</f>
        <v>0</v>
      </c>
      <c r="L16" s="110"/>
      <c r="M16" s="122"/>
      <c r="N16" s="121"/>
    </row>
    <row r="17" spans="1:14" s="108" customFormat="1" ht="105" x14ac:dyDescent="0.25">
      <c r="A17" s="166"/>
      <c r="B17" s="165" t="s">
        <v>1028</v>
      </c>
      <c r="C17" s="165"/>
      <c r="D17" s="165"/>
      <c r="E17" s="165"/>
      <c r="F17" s="164"/>
      <c r="G17" s="163" t="s">
        <v>1022</v>
      </c>
      <c r="H17" s="163" t="s">
        <v>1029</v>
      </c>
      <c r="I17" s="157"/>
      <c r="J17" s="157"/>
      <c r="K17" s="152">
        <f>J17-I17</f>
        <v>0</v>
      </c>
      <c r="L17" s="116"/>
      <c r="M17" s="109"/>
    </row>
    <row r="18" spans="1:14" s="120" customFormat="1" ht="30" x14ac:dyDescent="0.25">
      <c r="A18" s="162">
        <v>6</v>
      </c>
      <c r="B18" s="161" t="s">
        <v>1028</v>
      </c>
      <c r="C18" s="161" t="s">
        <v>911</v>
      </c>
      <c r="D18" s="161" t="s">
        <v>911</v>
      </c>
      <c r="E18" s="161" t="s">
        <v>936</v>
      </c>
      <c r="F18" s="160" t="s">
        <v>1027</v>
      </c>
      <c r="G18" s="159"/>
      <c r="H18" s="159"/>
      <c r="I18" s="155">
        <f>SUM(I19)</f>
        <v>0</v>
      </c>
      <c r="J18" s="155">
        <f>SUM(J19)</f>
        <v>0</v>
      </c>
      <c r="K18" s="158">
        <f>SUM(K19)</f>
        <v>0</v>
      </c>
      <c r="L18" s="110"/>
      <c r="M18" s="122"/>
      <c r="N18" s="121"/>
    </row>
    <row r="19" spans="1:14" s="108" customFormat="1" ht="60" x14ac:dyDescent="0.25">
      <c r="A19" s="166"/>
      <c r="B19" s="165" t="s">
        <v>1025</v>
      </c>
      <c r="C19" s="165"/>
      <c r="D19" s="165"/>
      <c r="E19" s="165"/>
      <c r="F19" s="164"/>
      <c r="G19" s="163" t="s">
        <v>1022</v>
      </c>
      <c r="H19" s="163" t="s">
        <v>1026</v>
      </c>
      <c r="I19" s="157"/>
      <c r="J19" s="157"/>
      <c r="K19" s="152">
        <f>J19-I19</f>
        <v>0</v>
      </c>
      <c r="L19" s="116"/>
      <c r="M19" s="109"/>
    </row>
    <row r="20" spans="1:14" s="120" customFormat="1" ht="45" x14ac:dyDescent="0.25">
      <c r="A20" s="162">
        <v>7</v>
      </c>
      <c r="B20" s="161" t="s">
        <v>1025</v>
      </c>
      <c r="C20" s="161" t="s">
        <v>1024</v>
      </c>
      <c r="D20" s="161" t="s">
        <v>911</v>
      </c>
      <c r="E20" s="161" t="s">
        <v>938</v>
      </c>
      <c r="F20" s="160" t="s">
        <v>1023</v>
      </c>
      <c r="G20" s="159"/>
      <c r="H20" s="159"/>
      <c r="I20" s="155">
        <f>SUM(I21:I22)</f>
        <v>0</v>
      </c>
      <c r="J20" s="155">
        <f>SUM(J21:J22)</f>
        <v>0</v>
      </c>
      <c r="K20" s="158">
        <f>SUM(K21:K22)</f>
        <v>0</v>
      </c>
      <c r="L20" s="110"/>
      <c r="M20" s="122"/>
      <c r="N20" s="121"/>
    </row>
    <row r="21" spans="1:14" s="108" customFormat="1" ht="45" x14ac:dyDescent="0.25">
      <c r="A21" s="166"/>
      <c r="B21" s="166" t="str">
        <f>B20</f>
        <v>1-6</v>
      </c>
      <c r="C21" s="166"/>
      <c r="D21" s="166"/>
      <c r="E21" s="166"/>
      <c r="F21" s="164"/>
      <c r="G21" s="163" t="s">
        <v>1022</v>
      </c>
      <c r="H21" s="163" t="s">
        <v>1021</v>
      </c>
      <c r="I21" s="157"/>
      <c r="J21" s="157"/>
      <c r="K21" s="152">
        <f>J21-I21</f>
        <v>0</v>
      </c>
      <c r="L21" s="116"/>
      <c r="M21" s="109"/>
    </row>
    <row r="22" spans="1:14" s="108" customFormat="1" ht="60" x14ac:dyDescent="0.25">
      <c r="A22" s="166"/>
      <c r="B22" s="166"/>
      <c r="C22" s="166" t="str">
        <f>C20</f>
        <v>2-14</v>
      </c>
      <c r="D22" s="166"/>
      <c r="E22" s="166"/>
      <c r="F22" s="164"/>
      <c r="G22" s="163" t="s">
        <v>965</v>
      </c>
      <c r="H22" s="163" t="s">
        <v>1020</v>
      </c>
      <c r="I22" s="157"/>
      <c r="J22" s="157"/>
      <c r="K22" s="152">
        <f>J22-I22</f>
        <v>0</v>
      </c>
      <c r="L22" s="116"/>
      <c r="M22" s="109"/>
    </row>
    <row r="23" spans="1:14" s="120" customFormat="1" ht="75" x14ac:dyDescent="0.25">
      <c r="A23" s="162">
        <v>8</v>
      </c>
      <c r="B23" s="172" t="s">
        <v>1019</v>
      </c>
      <c r="C23" s="161" t="s">
        <v>1018</v>
      </c>
      <c r="D23" s="161" t="s">
        <v>911</v>
      </c>
      <c r="E23" s="161" t="s">
        <v>936</v>
      </c>
      <c r="F23" s="160" t="s">
        <v>1017</v>
      </c>
      <c r="G23" s="159"/>
      <c r="H23" s="159"/>
      <c r="I23" s="155">
        <f>SUM(I24:I25)</f>
        <v>0</v>
      </c>
      <c r="J23" s="155">
        <f>SUM(J24:J25)</f>
        <v>0</v>
      </c>
      <c r="K23" s="158">
        <f>SUM(K24:K25)</f>
        <v>0</v>
      </c>
      <c r="L23" s="110"/>
      <c r="M23" s="122"/>
      <c r="N23" s="121"/>
    </row>
    <row r="24" spans="1:14" s="108" customFormat="1" ht="60" x14ac:dyDescent="0.25">
      <c r="A24" s="166"/>
      <c r="B24" s="166" t="str">
        <f>B23</f>
        <v>2-8</v>
      </c>
      <c r="C24" s="166"/>
      <c r="D24" s="166"/>
      <c r="E24" s="166"/>
      <c r="F24" s="164"/>
      <c r="G24" s="163" t="s">
        <v>965</v>
      </c>
      <c r="H24" s="163" t="s">
        <v>1016</v>
      </c>
      <c r="I24" s="157"/>
      <c r="J24" s="157"/>
      <c r="K24" s="152">
        <f>J24-I24</f>
        <v>0</v>
      </c>
      <c r="L24" s="116"/>
      <c r="M24" s="109"/>
    </row>
    <row r="25" spans="1:14" s="108" customFormat="1" ht="60" x14ac:dyDescent="0.25">
      <c r="A25" s="166"/>
      <c r="B25" s="166"/>
      <c r="C25" s="166" t="str">
        <f>C23</f>
        <v>2-13</v>
      </c>
      <c r="D25" s="166"/>
      <c r="E25" s="166"/>
      <c r="F25" s="164"/>
      <c r="G25" s="163" t="s">
        <v>965</v>
      </c>
      <c r="H25" s="163" t="s">
        <v>1015</v>
      </c>
      <c r="I25" s="157"/>
      <c r="J25" s="157"/>
      <c r="K25" s="152">
        <f>J25-I25</f>
        <v>0</v>
      </c>
      <c r="L25" s="116"/>
      <c r="M25" s="109"/>
    </row>
    <row r="26" spans="1:14" s="120" customFormat="1" ht="30" x14ac:dyDescent="0.25">
      <c r="A26" s="162">
        <v>9</v>
      </c>
      <c r="B26" s="172" t="s">
        <v>1014</v>
      </c>
      <c r="C26" s="161" t="s">
        <v>1013</v>
      </c>
      <c r="D26" s="161" t="s">
        <v>911</v>
      </c>
      <c r="E26" s="161" t="s">
        <v>940</v>
      </c>
      <c r="F26" s="160" t="s">
        <v>1012</v>
      </c>
      <c r="G26" s="159"/>
      <c r="H26" s="159"/>
      <c r="I26" s="155">
        <f>SUM(I27:I28)</f>
        <v>0</v>
      </c>
      <c r="J26" s="155">
        <f>SUM(J27:J28)</f>
        <v>0</v>
      </c>
      <c r="K26" s="158">
        <f>SUM(K27:K28)</f>
        <v>0</v>
      </c>
      <c r="L26" s="110"/>
      <c r="M26" s="122"/>
      <c r="N26" s="121"/>
    </row>
    <row r="27" spans="1:14" s="108" customFormat="1" ht="60" x14ac:dyDescent="0.25">
      <c r="A27" s="166"/>
      <c r="B27" s="166" t="str">
        <f>B26</f>
        <v>2-9</v>
      </c>
      <c r="C27" s="166"/>
      <c r="D27" s="166"/>
      <c r="E27" s="166"/>
      <c r="F27" s="164"/>
      <c r="G27" s="163" t="s">
        <v>965</v>
      </c>
      <c r="H27" s="163" t="s">
        <v>1011</v>
      </c>
      <c r="I27" s="157"/>
      <c r="J27" s="157"/>
      <c r="K27" s="152">
        <f>J27-I27</f>
        <v>0</v>
      </c>
      <c r="L27" s="116"/>
      <c r="M27" s="109"/>
    </row>
    <row r="28" spans="1:14" s="108" customFormat="1" ht="30" x14ac:dyDescent="0.25">
      <c r="A28" s="166"/>
      <c r="B28" s="166"/>
      <c r="C28" s="166" t="str">
        <f>C26</f>
        <v>3-27</v>
      </c>
      <c r="D28" s="166"/>
      <c r="E28" s="166"/>
      <c r="F28" s="164"/>
      <c r="G28" s="163" t="s">
        <v>967</v>
      </c>
      <c r="H28" s="163" t="s">
        <v>1010</v>
      </c>
      <c r="I28" s="157"/>
      <c r="J28" s="157"/>
      <c r="K28" s="152">
        <f>J28-I28</f>
        <v>0</v>
      </c>
      <c r="L28" s="116"/>
      <c r="M28" s="109"/>
    </row>
    <row r="29" spans="1:14" s="120" customFormat="1" ht="30" x14ac:dyDescent="0.25">
      <c r="A29" s="162">
        <v>10</v>
      </c>
      <c r="B29" s="161" t="s">
        <v>1009</v>
      </c>
      <c r="C29" s="161" t="s">
        <v>1008</v>
      </c>
      <c r="D29" s="161" t="s">
        <v>911</v>
      </c>
      <c r="E29" s="161" t="s">
        <v>934</v>
      </c>
      <c r="F29" s="171" t="s">
        <v>1007</v>
      </c>
      <c r="G29" s="159"/>
      <c r="H29" s="159"/>
      <c r="I29" s="155">
        <f>SUM(I30:I31)</f>
        <v>0</v>
      </c>
      <c r="J29" s="155">
        <f>SUM(J30:J31)</f>
        <v>0</v>
      </c>
      <c r="K29" s="158">
        <f>SUM(K30:K31)</f>
        <v>0</v>
      </c>
      <c r="L29" s="110"/>
      <c r="M29" s="122"/>
      <c r="N29" s="121"/>
    </row>
    <row r="30" spans="1:14" s="108" customFormat="1" ht="60" x14ac:dyDescent="0.25">
      <c r="A30" s="166"/>
      <c r="B30" s="166" t="str">
        <f>B29</f>
        <v>2-11</v>
      </c>
      <c r="C30" s="166"/>
      <c r="D30" s="170"/>
      <c r="E30" s="170"/>
      <c r="F30" s="169"/>
      <c r="G30" s="163" t="s">
        <v>965</v>
      </c>
      <c r="H30" s="163" t="s">
        <v>1006</v>
      </c>
      <c r="I30" s="157"/>
      <c r="J30" s="157"/>
      <c r="K30" s="152">
        <f>J30-I30</f>
        <v>0</v>
      </c>
      <c r="L30" s="116"/>
      <c r="M30" s="109"/>
    </row>
    <row r="31" spans="1:14" s="108" customFormat="1" ht="30" x14ac:dyDescent="0.25">
      <c r="A31" s="166"/>
      <c r="B31" s="166"/>
      <c r="C31" s="166" t="str">
        <f>C29</f>
        <v>3-25</v>
      </c>
      <c r="D31" s="170"/>
      <c r="E31" s="170"/>
      <c r="F31" s="169"/>
      <c r="G31" s="163" t="s">
        <v>967</v>
      </c>
      <c r="H31" s="163" t="s">
        <v>1005</v>
      </c>
      <c r="I31" s="157"/>
      <c r="J31" s="157"/>
      <c r="K31" s="152">
        <f>J31-I31</f>
        <v>0</v>
      </c>
      <c r="L31" s="116"/>
      <c r="M31" s="109"/>
    </row>
    <row r="32" spans="1:14" s="120" customFormat="1" ht="30" x14ac:dyDescent="0.25">
      <c r="A32" s="162">
        <v>11</v>
      </c>
      <c r="B32" s="161" t="s">
        <v>1004</v>
      </c>
      <c r="C32" s="161" t="s">
        <v>911</v>
      </c>
      <c r="D32" s="161" t="s">
        <v>911</v>
      </c>
      <c r="E32" s="161" t="s">
        <v>910</v>
      </c>
      <c r="F32" s="160" t="s">
        <v>1003</v>
      </c>
      <c r="G32" s="159"/>
      <c r="H32" s="159"/>
      <c r="I32" s="155">
        <f>I33</f>
        <v>0</v>
      </c>
      <c r="J32" s="155">
        <f>J33</f>
        <v>0</v>
      </c>
      <c r="K32" s="158">
        <f>K33</f>
        <v>0</v>
      </c>
      <c r="L32" s="110"/>
      <c r="M32" s="122"/>
      <c r="N32" s="121"/>
    </row>
    <row r="33" spans="1:14" s="108" customFormat="1" ht="60" x14ac:dyDescent="0.25">
      <c r="A33" s="166"/>
      <c r="B33" s="165" t="str">
        <f>B32</f>
        <v>2-12</v>
      </c>
      <c r="C33" s="165"/>
      <c r="D33" s="165"/>
      <c r="E33" s="165"/>
      <c r="F33" s="164"/>
      <c r="G33" s="163" t="s">
        <v>965</v>
      </c>
      <c r="H33" s="163" t="s">
        <v>1002</v>
      </c>
      <c r="I33" s="157"/>
      <c r="J33" s="157"/>
      <c r="K33" s="152">
        <f>J33-I33</f>
        <v>0</v>
      </c>
      <c r="L33" s="116"/>
      <c r="M33" s="109"/>
    </row>
    <row r="34" spans="1:14" s="120" customFormat="1" x14ac:dyDescent="0.25">
      <c r="A34" s="162">
        <v>12</v>
      </c>
      <c r="B34" s="161" t="s">
        <v>1001</v>
      </c>
      <c r="C34" s="161" t="s">
        <v>911</v>
      </c>
      <c r="D34" s="161" t="s">
        <v>911</v>
      </c>
      <c r="E34" s="161" t="s">
        <v>910</v>
      </c>
      <c r="F34" s="160" t="s">
        <v>1000</v>
      </c>
      <c r="G34" s="159"/>
      <c r="H34" s="159"/>
      <c r="I34" s="155">
        <f>SUM(I35)</f>
        <v>0</v>
      </c>
      <c r="J34" s="155">
        <f>SUM(J35)</f>
        <v>0</v>
      </c>
      <c r="K34" s="158">
        <f>SUM(K35)</f>
        <v>0</v>
      </c>
      <c r="L34" s="110"/>
      <c r="M34" s="122"/>
      <c r="N34" s="121"/>
    </row>
    <row r="35" spans="1:14" s="108" customFormat="1" ht="60" x14ac:dyDescent="0.25">
      <c r="A35" s="166"/>
      <c r="B35" s="165" t="str">
        <f>B34</f>
        <v>2-15</v>
      </c>
      <c r="C35" s="165"/>
      <c r="D35" s="165"/>
      <c r="E35" s="165"/>
      <c r="F35" s="164"/>
      <c r="G35" s="163" t="s">
        <v>965</v>
      </c>
      <c r="H35" s="163" t="s">
        <v>999</v>
      </c>
      <c r="I35" s="157"/>
      <c r="J35" s="157"/>
      <c r="K35" s="152">
        <f>J35-I35</f>
        <v>0</v>
      </c>
      <c r="L35" s="116"/>
      <c r="M35" s="109"/>
    </row>
    <row r="36" spans="1:14" s="120" customFormat="1" ht="45" x14ac:dyDescent="0.25">
      <c r="A36" s="162">
        <v>13</v>
      </c>
      <c r="B36" s="161" t="s">
        <v>998</v>
      </c>
      <c r="C36" s="161" t="s">
        <v>997</v>
      </c>
      <c r="D36" s="161" t="s">
        <v>996</v>
      </c>
      <c r="E36" s="161" t="s">
        <v>936</v>
      </c>
      <c r="F36" s="160" t="s">
        <v>995</v>
      </c>
      <c r="G36" s="159"/>
      <c r="H36" s="159"/>
      <c r="I36" s="155">
        <f>SUM(I37:I39)</f>
        <v>0</v>
      </c>
      <c r="J36" s="155">
        <f>SUM(J37:J39)</f>
        <v>0</v>
      </c>
      <c r="K36" s="158">
        <f>SUM(K37:K39)</f>
        <v>0</v>
      </c>
      <c r="L36" s="110"/>
      <c r="M36" s="122"/>
      <c r="N36" s="121"/>
    </row>
    <row r="37" spans="1:14" s="108" customFormat="1" ht="60" x14ac:dyDescent="0.25">
      <c r="A37" s="166"/>
      <c r="B37" s="165" t="str">
        <f>B36</f>
        <v>2-16</v>
      </c>
      <c r="C37" s="166"/>
      <c r="D37" s="166"/>
      <c r="E37" s="166"/>
      <c r="F37" s="164"/>
      <c r="G37" s="163" t="s">
        <v>965</v>
      </c>
      <c r="H37" s="163" t="s">
        <v>994</v>
      </c>
      <c r="I37" s="157"/>
      <c r="J37" s="157"/>
      <c r="K37" s="152">
        <f>J37-I37</f>
        <v>0</v>
      </c>
      <c r="L37" s="116"/>
      <c r="M37" s="109"/>
    </row>
    <row r="38" spans="1:14" s="108" customFormat="1" ht="60" x14ac:dyDescent="0.25">
      <c r="A38" s="166"/>
      <c r="B38" s="166"/>
      <c r="C38" s="166" t="str">
        <f>C36</f>
        <v>2-20</v>
      </c>
      <c r="D38" s="166"/>
      <c r="E38" s="166"/>
      <c r="F38" s="164"/>
      <c r="G38" s="163" t="s">
        <v>965</v>
      </c>
      <c r="H38" s="163" t="s">
        <v>993</v>
      </c>
      <c r="I38" s="157"/>
      <c r="J38" s="157"/>
      <c r="K38" s="152">
        <f>J38-I38</f>
        <v>0</v>
      </c>
      <c r="L38" s="116"/>
      <c r="M38" s="109"/>
    </row>
    <row r="39" spans="1:14" s="108" customFormat="1" ht="60" x14ac:dyDescent="0.25">
      <c r="A39" s="166"/>
      <c r="B39" s="166"/>
      <c r="C39" s="166"/>
      <c r="D39" s="166" t="str">
        <f>D36</f>
        <v>2-21</v>
      </c>
      <c r="E39" s="166"/>
      <c r="F39" s="164"/>
      <c r="G39" s="163" t="s">
        <v>965</v>
      </c>
      <c r="H39" s="163" t="s">
        <v>992</v>
      </c>
      <c r="I39" s="157"/>
      <c r="J39" s="157"/>
      <c r="K39" s="152">
        <f>J39-I39</f>
        <v>0</v>
      </c>
      <c r="L39" s="116"/>
      <c r="M39" s="109"/>
    </row>
    <row r="40" spans="1:14" s="120" customFormat="1" ht="45" x14ac:dyDescent="0.25">
      <c r="A40" s="162">
        <v>14</v>
      </c>
      <c r="B40" s="161" t="s">
        <v>991</v>
      </c>
      <c r="C40" s="161" t="s">
        <v>990</v>
      </c>
      <c r="D40" s="161" t="s">
        <v>911</v>
      </c>
      <c r="E40" s="161" t="s">
        <v>938</v>
      </c>
      <c r="F40" s="160" t="s">
        <v>989</v>
      </c>
      <c r="G40" s="159"/>
      <c r="H40" s="159"/>
      <c r="I40" s="155">
        <f>SUM(I41:I42)</f>
        <v>0</v>
      </c>
      <c r="J40" s="155">
        <f>SUM(J41:J42)</f>
        <v>0</v>
      </c>
      <c r="K40" s="158">
        <f>SUM(K41:K42)</f>
        <v>0</v>
      </c>
      <c r="L40" s="110"/>
      <c r="M40" s="122"/>
      <c r="N40" s="121"/>
    </row>
    <row r="41" spans="1:14" s="108" customFormat="1" ht="60" x14ac:dyDescent="0.25">
      <c r="A41" s="166"/>
      <c r="B41" s="165" t="str">
        <f>B40</f>
        <v>2-17</v>
      </c>
      <c r="C41" s="166"/>
      <c r="D41" s="166"/>
      <c r="E41" s="166"/>
      <c r="F41" s="164"/>
      <c r="G41" s="163" t="s">
        <v>965</v>
      </c>
      <c r="H41" s="163" t="s">
        <v>988</v>
      </c>
      <c r="I41" s="157"/>
      <c r="J41" s="157"/>
      <c r="K41" s="152">
        <f>J41-I41</f>
        <v>0</v>
      </c>
      <c r="L41" s="116"/>
      <c r="M41" s="109"/>
    </row>
    <row r="42" spans="1:14" s="108" customFormat="1" ht="30" x14ac:dyDescent="0.25">
      <c r="A42" s="166"/>
      <c r="B42" s="166"/>
      <c r="C42" s="166" t="str">
        <f>C40</f>
        <v>3-30</v>
      </c>
      <c r="D42" s="166"/>
      <c r="E42" s="166"/>
      <c r="F42" s="164"/>
      <c r="G42" s="163" t="s">
        <v>967</v>
      </c>
      <c r="H42" s="163" t="s">
        <v>987</v>
      </c>
      <c r="I42" s="157"/>
      <c r="J42" s="157"/>
      <c r="K42" s="152">
        <f>J42-I42</f>
        <v>0</v>
      </c>
      <c r="L42" s="116"/>
      <c r="M42" s="109"/>
    </row>
    <row r="43" spans="1:14" s="120" customFormat="1" ht="45" x14ac:dyDescent="0.25">
      <c r="A43" s="162">
        <v>15</v>
      </c>
      <c r="B43" s="161" t="s">
        <v>986</v>
      </c>
      <c r="C43" s="161" t="s">
        <v>911</v>
      </c>
      <c r="D43" s="161" t="s">
        <v>911</v>
      </c>
      <c r="E43" s="161" t="s">
        <v>910</v>
      </c>
      <c r="F43" s="160" t="s">
        <v>985</v>
      </c>
      <c r="G43" s="159"/>
      <c r="H43" s="159"/>
      <c r="I43" s="155">
        <f>SUM(I44)</f>
        <v>0</v>
      </c>
      <c r="J43" s="155">
        <f>SUM(J44)</f>
        <v>0</v>
      </c>
      <c r="K43" s="158">
        <f>SUM(K44)</f>
        <v>0</v>
      </c>
      <c r="L43" s="110"/>
      <c r="M43" s="122"/>
      <c r="N43" s="121"/>
    </row>
    <row r="44" spans="1:14" s="108" customFormat="1" ht="60" x14ac:dyDescent="0.25">
      <c r="A44" s="166"/>
      <c r="B44" s="165" t="str">
        <f>B43</f>
        <v>2-18</v>
      </c>
      <c r="C44" s="165"/>
      <c r="D44" s="165"/>
      <c r="E44" s="165"/>
      <c r="F44" s="164"/>
      <c r="G44" s="163" t="s">
        <v>965</v>
      </c>
      <c r="H44" s="163" t="s">
        <v>984</v>
      </c>
      <c r="I44" s="157"/>
      <c r="J44" s="157"/>
      <c r="K44" s="152">
        <f>J44-I44</f>
        <v>0</v>
      </c>
      <c r="L44" s="116"/>
      <c r="M44" s="109"/>
    </row>
    <row r="45" spans="1:14" s="120" customFormat="1" ht="30" x14ac:dyDescent="0.25">
      <c r="A45" s="162">
        <v>16</v>
      </c>
      <c r="B45" s="161" t="s">
        <v>983</v>
      </c>
      <c r="C45" s="161" t="s">
        <v>982</v>
      </c>
      <c r="D45" s="161" t="s">
        <v>911</v>
      </c>
      <c r="E45" s="161" t="s">
        <v>940</v>
      </c>
      <c r="F45" s="160" t="s">
        <v>981</v>
      </c>
      <c r="G45" s="159"/>
      <c r="H45" s="159"/>
      <c r="I45" s="155">
        <f>SUM(I46:I47)</f>
        <v>0</v>
      </c>
      <c r="J45" s="155">
        <f>SUM(J46:J47)</f>
        <v>0</v>
      </c>
      <c r="K45" s="158">
        <f>SUM(K46:K47)</f>
        <v>0</v>
      </c>
      <c r="L45" s="110"/>
      <c r="M45" s="122"/>
      <c r="N45" s="121"/>
    </row>
    <row r="46" spans="1:14" s="108" customFormat="1" ht="30" x14ac:dyDescent="0.25">
      <c r="A46" s="166"/>
      <c r="B46" s="166" t="str">
        <f>B45</f>
        <v>2-19</v>
      </c>
      <c r="C46" s="166"/>
      <c r="D46" s="166"/>
      <c r="E46" s="166"/>
      <c r="F46" s="164"/>
      <c r="G46" s="163" t="s">
        <v>980</v>
      </c>
      <c r="H46" s="163" t="s">
        <v>979</v>
      </c>
      <c r="I46" s="157"/>
      <c r="J46" s="157"/>
      <c r="K46" s="152">
        <f>J46-I46</f>
        <v>0</v>
      </c>
      <c r="L46" s="116"/>
      <c r="M46" s="109"/>
    </row>
    <row r="47" spans="1:14" s="108" customFormat="1" ht="30" x14ac:dyDescent="0.25">
      <c r="A47" s="166"/>
      <c r="B47" s="166"/>
      <c r="C47" s="166" t="str">
        <f>C45</f>
        <v>3-26</v>
      </c>
      <c r="D47" s="166"/>
      <c r="E47" s="166"/>
      <c r="F47" s="164"/>
      <c r="G47" s="163" t="s">
        <v>967</v>
      </c>
      <c r="H47" s="163" t="s">
        <v>978</v>
      </c>
      <c r="I47" s="157"/>
      <c r="J47" s="157"/>
      <c r="K47" s="152">
        <f>J47-I47</f>
        <v>0</v>
      </c>
      <c r="L47" s="116"/>
      <c r="M47" s="109"/>
    </row>
    <row r="48" spans="1:14" s="120" customFormat="1" ht="30" x14ac:dyDescent="0.25">
      <c r="A48" s="162">
        <v>17</v>
      </c>
      <c r="B48" s="161" t="s">
        <v>977</v>
      </c>
      <c r="C48" s="161" t="s">
        <v>976</v>
      </c>
      <c r="D48" s="161" t="s">
        <v>911</v>
      </c>
      <c r="E48" s="161" t="s">
        <v>940</v>
      </c>
      <c r="F48" s="160" t="s">
        <v>975</v>
      </c>
      <c r="G48" s="159"/>
      <c r="H48" s="159"/>
      <c r="I48" s="155">
        <f>SUM(I49:I50)</f>
        <v>0</v>
      </c>
      <c r="J48" s="155">
        <f>SUM(J49:J50)</f>
        <v>0</v>
      </c>
      <c r="K48" s="158">
        <f>SUM(K49:K50)</f>
        <v>0</v>
      </c>
      <c r="L48" s="110"/>
      <c r="M48" s="122"/>
      <c r="N48" s="121"/>
    </row>
    <row r="49" spans="1:14" s="108" customFormat="1" ht="60" x14ac:dyDescent="0.25">
      <c r="A49" s="166"/>
      <c r="B49" s="166" t="str">
        <f>B48</f>
        <v>2-23</v>
      </c>
      <c r="C49" s="166"/>
      <c r="D49" s="166"/>
      <c r="E49" s="166"/>
      <c r="F49" s="164"/>
      <c r="G49" s="163" t="s">
        <v>965</v>
      </c>
      <c r="H49" s="163" t="s">
        <v>974</v>
      </c>
      <c r="I49" s="157"/>
      <c r="J49" s="157"/>
      <c r="K49" s="152">
        <f>J49-I49</f>
        <v>0</v>
      </c>
      <c r="L49" s="116"/>
      <c r="M49" s="109"/>
    </row>
    <row r="50" spans="1:14" s="108" customFormat="1" ht="60" x14ac:dyDescent="0.25">
      <c r="A50" s="166"/>
      <c r="B50" s="166"/>
      <c r="C50" s="166" t="str">
        <f>C48</f>
        <v>2-24</v>
      </c>
      <c r="D50" s="166"/>
      <c r="E50" s="166"/>
      <c r="F50" s="164"/>
      <c r="G50" s="163" t="s">
        <v>965</v>
      </c>
      <c r="H50" s="163" t="s">
        <v>973</v>
      </c>
      <c r="I50" s="157"/>
      <c r="J50" s="157"/>
      <c r="K50" s="152">
        <f>J50-I50</f>
        <v>0</v>
      </c>
      <c r="L50" s="116"/>
      <c r="M50" s="109"/>
    </row>
    <row r="51" spans="1:14" s="120" customFormat="1" ht="45" x14ac:dyDescent="0.25">
      <c r="A51" s="162">
        <v>18</v>
      </c>
      <c r="B51" s="161" t="s">
        <v>972</v>
      </c>
      <c r="C51" s="161" t="s">
        <v>971</v>
      </c>
      <c r="D51" s="161" t="s">
        <v>970</v>
      </c>
      <c r="E51" s="161" t="s">
        <v>23</v>
      </c>
      <c r="F51" s="160" t="s">
        <v>969</v>
      </c>
      <c r="G51" s="159"/>
      <c r="H51" s="159"/>
      <c r="I51" s="155">
        <f>SUM(I52:I54)</f>
        <v>0</v>
      </c>
      <c r="J51" s="155">
        <f>SUM(J52:J54)</f>
        <v>0</v>
      </c>
      <c r="K51" s="158">
        <f>SUM(K52:K54)</f>
        <v>0</v>
      </c>
      <c r="L51" s="110"/>
      <c r="M51" s="122"/>
      <c r="N51" s="121"/>
    </row>
    <row r="52" spans="1:14" s="108" customFormat="1" ht="30" x14ac:dyDescent="0.25">
      <c r="A52" s="166"/>
      <c r="B52" s="166" t="str">
        <f>B51</f>
        <v>3-31</v>
      </c>
      <c r="C52" s="166"/>
      <c r="D52" s="166"/>
      <c r="E52" s="166"/>
      <c r="F52" s="164"/>
      <c r="G52" s="163" t="s">
        <v>967</v>
      </c>
      <c r="H52" s="163" t="s">
        <v>968</v>
      </c>
      <c r="I52" s="157"/>
      <c r="J52" s="157"/>
      <c r="K52" s="152">
        <f>J52-I52</f>
        <v>0</v>
      </c>
      <c r="L52" s="116"/>
      <c r="M52" s="109"/>
    </row>
    <row r="53" spans="1:14" s="108" customFormat="1" ht="30" x14ac:dyDescent="0.25">
      <c r="A53" s="166"/>
      <c r="B53" s="166"/>
      <c r="C53" s="166" t="str">
        <f>C51</f>
        <v>3-32</v>
      </c>
      <c r="D53" s="166"/>
      <c r="E53" s="166"/>
      <c r="F53" s="164"/>
      <c r="G53" s="163" t="s">
        <v>967</v>
      </c>
      <c r="H53" s="163" t="s">
        <v>966</v>
      </c>
      <c r="I53" s="157"/>
      <c r="J53" s="157"/>
      <c r="K53" s="152">
        <f>J53-I53</f>
        <v>0</v>
      </c>
      <c r="L53" s="116"/>
      <c r="M53" s="109"/>
    </row>
    <row r="54" spans="1:14" s="108" customFormat="1" ht="60" x14ac:dyDescent="0.25">
      <c r="A54" s="166"/>
      <c r="B54" s="166"/>
      <c r="C54" s="166"/>
      <c r="D54" s="166" t="str">
        <f>D51</f>
        <v>2-7</v>
      </c>
      <c r="E54" s="166"/>
      <c r="F54" s="164"/>
      <c r="G54" s="163" t="s">
        <v>965</v>
      </c>
      <c r="H54" s="163" t="s">
        <v>964</v>
      </c>
      <c r="I54" s="157"/>
      <c r="J54" s="157"/>
      <c r="K54" s="152">
        <f>J54-I54</f>
        <v>0</v>
      </c>
      <c r="L54" s="116"/>
      <c r="M54" s="109"/>
    </row>
    <row r="55" spans="1:14" s="120" customFormat="1" x14ac:dyDescent="0.25">
      <c r="A55" s="162">
        <v>19</v>
      </c>
      <c r="B55" s="161" t="s">
        <v>963</v>
      </c>
      <c r="C55" s="161" t="s">
        <v>911</v>
      </c>
      <c r="D55" s="161" t="s">
        <v>911</v>
      </c>
      <c r="E55" s="161" t="s">
        <v>910</v>
      </c>
      <c r="F55" s="160" t="s">
        <v>962</v>
      </c>
      <c r="G55" s="159"/>
      <c r="H55" s="159"/>
      <c r="I55" s="155">
        <f>I56</f>
        <v>0</v>
      </c>
      <c r="J55" s="155">
        <f>J56</f>
        <v>0</v>
      </c>
      <c r="K55" s="158">
        <f>K56</f>
        <v>0</v>
      </c>
      <c r="L55" s="110"/>
      <c r="M55" s="122"/>
      <c r="N55" s="121"/>
    </row>
    <row r="56" spans="1:14" s="108" customFormat="1" x14ac:dyDescent="0.25">
      <c r="A56" s="166"/>
      <c r="B56" s="165" t="s">
        <v>963</v>
      </c>
      <c r="C56" s="165"/>
      <c r="D56" s="165"/>
      <c r="E56" s="165"/>
      <c r="F56" s="164"/>
      <c r="G56" s="163" t="s">
        <v>960</v>
      </c>
      <c r="H56" s="163" t="s">
        <v>962</v>
      </c>
      <c r="I56" s="157"/>
      <c r="J56" s="157"/>
      <c r="K56" s="152">
        <f>J56-I56</f>
        <v>0</v>
      </c>
      <c r="L56" s="116"/>
      <c r="M56" s="109"/>
    </row>
    <row r="57" spans="1:14" s="120" customFormat="1" x14ac:dyDescent="0.25">
      <c r="A57" s="162">
        <v>20</v>
      </c>
      <c r="B57" s="161" t="s">
        <v>961</v>
      </c>
      <c r="C57" s="161" t="s">
        <v>911</v>
      </c>
      <c r="D57" s="161" t="s">
        <v>911</v>
      </c>
      <c r="E57" s="161" t="s">
        <v>910</v>
      </c>
      <c r="F57" s="160" t="s">
        <v>959</v>
      </c>
      <c r="G57" s="159"/>
      <c r="H57" s="159"/>
      <c r="I57" s="155">
        <f>I58</f>
        <v>0</v>
      </c>
      <c r="J57" s="155">
        <f>J58</f>
        <v>0</v>
      </c>
      <c r="K57" s="158">
        <f>K58</f>
        <v>0</v>
      </c>
      <c r="L57" s="110"/>
      <c r="M57" s="122"/>
      <c r="N57" s="121"/>
    </row>
    <row r="58" spans="1:14" s="108" customFormat="1" x14ac:dyDescent="0.25">
      <c r="A58" s="166"/>
      <c r="B58" s="165" t="s">
        <v>961</v>
      </c>
      <c r="C58" s="165"/>
      <c r="D58" s="165"/>
      <c r="E58" s="165"/>
      <c r="F58" s="164"/>
      <c r="G58" s="163" t="s">
        <v>960</v>
      </c>
      <c r="H58" s="163" t="s">
        <v>959</v>
      </c>
      <c r="I58" s="157"/>
      <c r="J58" s="157"/>
      <c r="K58" s="152">
        <f>J58-I58</f>
        <v>0</v>
      </c>
      <c r="L58" s="116"/>
      <c r="M58" s="109"/>
    </row>
    <row r="59" spans="1:14" s="120" customFormat="1" ht="60" x14ac:dyDescent="0.25">
      <c r="A59" s="162">
        <v>21</v>
      </c>
      <c r="B59" s="161" t="s">
        <v>958</v>
      </c>
      <c r="C59" s="161" t="s">
        <v>957</v>
      </c>
      <c r="D59" s="161" t="s">
        <v>911</v>
      </c>
      <c r="E59" s="161" t="s">
        <v>940</v>
      </c>
      <c r="F59" s="160" t="s">
        <v>956</v>
      </c>
      <c r="G59" s="159"/>
      <c r="H59" s="159"/>
      <c r="I59" s="155">
        <f>SUM(I60:I61)</f>
        <v>0</v>
      </c>
      <c r="J59" s="155">
        <f>SUM(J60:J61)</f>
        <v>0</v>
      </c>
      <c r="K59" s="158">
        <f>SUM(K60:K61)</f>
        <v>0</v>
      </c>
      <c r="L59" s="110"/>
      <c r="M59" s="122"/>
      <c r="N59" s="121"/>
    </row>
    <row r="60" spans="1:14" s="108" customFormat="1" x14ac:dyDescent="0.25">
      <c r="A60" s="166"/>
      <c r="B60" s="166" t="str">
        <f>B59</f>
        <v>5-1</v>
      </c>
      <c r="C60" s="166"/>
      <c r="D60" s="166"/>
      <c r="E60" s="166"/>
      <c r="F60" s="164"/>
      <c r="G60" s="163" t="s">
        <v>946</v>
      </c>
      <c r="H60" s="163" t="s">
        <v>955</v>
      </c>
      <c r="I60" s="157"/>
      <c r="J60" s="157"/>
      <c r="K60" s="152">
        <f>J60-I60</f>
        <v>0</v>
      </c>
      <c r="L60" s="116"/>
      <c r="M60" s="109"/>
    </row>
    <row r="61" spans="1:14" s="108" customFormat="1" ht="30" x14ac:dyDescent="0.25">
      <c r="A61" s="166"/>
      <c r="B61" s="166"/>
      <c r="C61" s="166" t="str">
        <f>C59</f>
        <v>5-5</v>
      </c>
      <c r="D61" s="166"/>
      <c r="E61" s="166"/>
      <c r="F61" s="164"/>
      <c r="G61" s="163" t="s">
        <v>946</v>
      </c>
      <c r="H61" s="163" t="s">
        <v>954</v>
      </c>
      <c r="I61" s="157"/>
      <c r="J61" s="157"/>
      <c r="K61" s="152">
        <f>J61-I61</f>
        <v>0</v>
      </c>
      <c r="L61" s="116"/>
      <c r="M61" s="109"/>
    </row>
    <row r="62" spans="1:14" s="120" customFormat="1" ht="45" x14ac:dyDescent="0.25">
      <c r="A62" s="162">
        <v>22</v>
      </c>
      <c r="B62" s="161" t="s">
        <v>953</v>
      </c>
      <c r="C62" s="161" t="s">
        <v>911</v>
      </c>
      <c r="D62" s="161" t="s">
        <v>911</v>
      </c>
      <c r="E62" s="161" t="s">
        <v>936</v>
      </c>
      <c r="F62" s="160" t="s">
        <v>952</v>
      </c>
      <c r="G62" s="159"/>
      <c r="H62" s="159"/>
      <c r="I62" s="155">
        <f>I63</f>
        <v>123895313498</v>
      </c>
      <c r="J62" s="155">
        <f>J63</f>
        <v>123895313498</v>
      </c>
      <c r="K62" s="158">
        <f>K63</f>
        <v>0</v>
      </c>
      <c r="L62" s="110"/>
      <c r="M62" s="122"/>
      <c r="N62" s="121"/>
    </row>
    <row r="63" spans="1:14" s="108" customFormat="1" x14ac:dyDescent="0.25">
      <c r="A63" s="166"/>
      <c r="B63" s="165" t="str">
        <f>B62</f>
        <v>5-2</v>
      </c>
      <c r="C63" s="165"/>
      <c r="D63" s="165"/>
      <c r="E63" s="165"/>
      <c r="F63" s="164"/>
      <c r="G63" s="163" t="s">
        <v>946</v>
      </c>
      <c r="H63" s="163" t="s">
        <v>951</v>
      </c>
      <c r="I63" s="157">
        <f>I64</f>
        <v>123895313498</v>
      </c>
      <c r="J63" s="157">
        <f>J64</f>
        <v>123895313498</v>
      </c>
      <c r="K63" s="152">
        <f>J63-I63</f>
        <v>0</v>
      </c>
      <c r="L63" s="116"/>
      <c r="M63" s="109"/>
    </row>
    <row r="64" spans="1:14" s="108" customFormat="1" x14ac:dyDescent="0.25">
      <c r="A64" s="166"/>
      <c r="B64" s="165"/>
      <c r="C64" s="165"/>
      <c r="D64" s="165"/>
      <c r="E64" s="165"/>
      <c r="F64" s="164"/>
      <c r="G64" s="163"/>
      <c r="H64" s="163" t="s">
        <v>1062</v>
      </c>
      <c r="I64" s="168">
        <f>SUM(I65:I65)</f>
        <v>123895313498</v>
      </c>
      <c r="J64" s="168">
        <f>SUM(J65:J65)</f>
        <v>123895313498</v>
      </c>
      <c r="K64" s="167">
        <f>J64-I64</f>
        <v>0</v>
      </c>
      <c r="L64" s="116"/>
      <c r="M64" s="109"/>
    </row>
    <row r="65" spans="1:14" s="108" customFormat="1" ht="30" x14ac:dyDescent="0.25">
      <c r="A65" s="166"/>
      <c r="B65" s="165"/>
      <c r="C65" s="165"/>
      <c r="D65" s="165"/>
      <c r="E65" s="165"/>
      <c r="F65" s="164"/>
      <c r="G65" s="163"/>
      <c r="H65" s="163" t="s">
        <v>1061</v>
      </c>
      <c r="I65" s="168">
        <v>123895313498</v>
      </c>
      <c r="J65" s="168">
        <v>123895313498</v>
      </c>
      <c r="K65" s="167">
        <f>J65-I65</f>
        <v>0</v>
      </c>
      <c r="L65" s="116" t="s">
        <v>1060</v>
      </c>
      <c r="M65" s="109"/>
    </row>
    <row r="66" spans="1:14" s="120" customFormat="1" ht="45" x14ac:dyDescent="0.25">
      <c r="A66" s="162">
        <v>23</v>
      </c>
      <c r="B66" s="161" t="s">
        <v>950</v>
      </c>
      <c r="C66" s="161" t="s">
        <v>949</v>
      </c>
      <c r="D66" s="161" t="s">
        <v>911</v>
      </c>
      <c r="E66" s="161" t="s">
        <v>910</v>
      </c>
      <c r="F66" s="160" t="s">
        <v>948</v>
      </c>
      <c r="G66" s="159"/>
      <c r="H66" s="159"/>
      <c r="I66" s="155">
        <f>SUM(I67:I68)</f>
        <v>0</v>
      </c>
      <c r="J66" s="155">
        <f>SUM(J67:J68)</f>
        <v>0</v>
      </c>
      <c r="K66" s="158">
        <f>SUM(K67:K68)</f>
        <v>0</v>
      </c>
      <c r="L66" s="110"/>
      <c r="M66" s="122"/>
      <c r="N66" s="121"/>
    </row>
    <row r="67" spans="1:14" s="108" customFormat="1" x14ac:dyDescent="0.25">
      <c r="A67" s="166"/>
      <c r="B67" s="166" t="str">
        <f>B66</f>
        <v>5-3</v>
      </c>
      <c r="C67" s="166"/>
      <c r="D67" s="166"/>
      <c r="E67" s="166"/>
      <c r="F67" s="164"/>
      <c r="G67" s="163" t="s">
        <v>946</v>
      </c>
      <c r="H67" s="163" t="s">
        <v>947</v>
      </c>
      <c r="I67" s="157"/>
      <c r="J67" s="157"/>
      <c r="K67" s="152">
        <f>J67-I67</f>
        <v>0</v>
      </c>
      <c r="L67" s="116"/>
      <c r="M67" s="109"/>
    </row>
    <row r="68" spans="1:14" s="108" customFormat="1" x14ac:dyDescent="0.25">
      <c r="A68" s="166"/>
      <c r="B68" s="166"/>
      <c r="C68" s="166" t="str">
        <f>C66</f>
        <v>5-4</v>
      </c>
      <c r="D68" s="166"/>
      <c r="E68" s="166"/>
      <c r="F68" s="164"/>
      <c r="G68" s="163" t="s">
        <v>946</v>
      </c>
      <c r="H68" s="163" t="s">
        <v>945</v>
      </c>
      <c r="I68" s="157"/>
      <c r="J68" s="157"/>
      <c r="K68" s="152">
        <f>J68-I68</f>
        <v>0</v>
      </c>
      <c r="L68" s="116"/>
      <c r="M68" s="109"/>
    </row>
    <row r="69" spans="1:14" s="120" customFormat="1" x14ac:dyDescent="0.25">
      <c r="A69" s="162">
        <v>24</v>
      </c>
      <c r="B69" s="161" t="s">
        <v>944</v>
      </c>
      <c r="C69" s="161" t="s">
        <v>911</v>
      </c>
      <c r="D69" s="161" t="s">
        <v>911</v>
      </c>
      <c r="E69" s="161" t="s">
        <v>910</v>
      </c>
      <c r="F69" s="160" t="s">
        <v>942</v>
      </c>
      <c r="G69" s="159"/>
      <c r="H69" s="159"/>
      <c r="I69" s="155">
        <f>I70</f>
        <v>0</v>
      </c>
      <c r="J69" s="155">
        <f>J70</f>
        <v>0</v>
      </c>
      <c r="K69" s="158">
        <f>K70</f>
        <v>0</v>
      </c>
      <c r="L69" s="110"/>
      <c r="M69" s="122"/>
      <c r="N69" s="121"/>
    </row>
    <row r="70" spans="1:14" s="108" customFormat="1" x14ac:dyDescent="0.25">
      <c r="A70" s="166"/>
      <c r="B70" s="165" t="str">
        <f>B69</f>
        <v>6-1</v>
      </c>
      <c r="C70" s="165"/>
      <c r="D70" s="165"/>
      <c r="E70" s="165"/>
      <c r="F70" s="164"/>
      <c r="G70" s="163" t="s">
        <v>943</v>
      </c>
      <c r="H70" s="163" t="s">
        <v>942</v>
      </c>
      <c r="I70" s="157"/>
      <c r="J70" s="157"/>
      <c r="K70" s="152">
        <f>J70-I70</f>
        <v>0</v>
      </c>
      <c r="L70" s="116"/>
      <c r="M70" s="109"/>
    </row>
    <row r="71" spans="1:14" s="120" customFormat="1" x14ac:dyDescent="0.25">
      <c r="A71" s="162">
        <v>25</v>
      </c>
      <c r="B71" s="161" t="s">
        <v>917</v>
      </c>
      <c r="C71" s="161" t="s">
        <v>911</v>
      </c>
      <c r="D71" s="161" t="s">
        <v>911</v>
      </c>
      <c r="E71" s="161" t="s">
        <v>910</v>
      </c>
      <c r="F71" s="160" t="s">
        <v>941</v>
      </c>
      <c r="G71" s="159"/>
      <c r="H71" s="159"/>
      <c r="I71" s="155">
        <f>I72</f>
        <v>0</v>
      </c>
      <c r="J71" s="155">
        <f>J72</f>
        <v>0</v>
      </c>
      <c r="K71" s="158">
        <f>K72</f>
        <v>0</v>
      </c>
      <c r="L71" s="110"/>
      <c r="M71" s="122"/>
      <c r="N71" s="121"/>
    </row>
    <row r="72" spans="1:14" s="108" customFormat="1" x14ac:dyDescent="0.25">
      <c r="A72" s="166"/>
      <c r="B72" s="165" t="str">
        <f>B71</f>
        <v>7-1</v>
      </c>
      <c r="C72" s="165"/>
      <c r="D72" s="165"/>
      <c r="E72" s="165"/>
      <c r="F72" s="164"/>
      <c r="G72" s="163" t="s">
        <v>914</v>
      </c>
      <c r="H72" s="163" t="s">
        <v>913</v>
      </c>
      <c r="I72" s="157"/>
      <c r="J72" s="157"/>
      <c r="K72" s="152">
        <f>J72-I72</f>
        <v>0</v>
      </c>
      <c r="L72" s="116"/>
      <c r="M72" s="109"/>
    </row>
    <row r="73" spans="1:14" s="120" customFormat="1" x14ac:dyDescent="0.25">
      <c r="A73" s="162">
        <v>26</v>
      </c>
      <c r="B73" s="161" t="s">
        <v>917</v>
      </c>
      <c r="C73" s="161" t="s">
        <v>911</v>
      </c>
      <c r="D73" s="161" t="s">
        <v>911</v>
      </c>
      <c r="E73" s="161" t="s">
        <v>940</v>
      </c>
      <c r="F73" s="160" t="s">
        <v>939</v>
      </c>
      <c r="G73" s="159"/>
      <c r="H73" s="159"/>
      <c r="I73" s="155">
        <f>I74</f>
        <v>0</v>
      </c>
      <c r="J73" s="155">
        <f>J74</f>
        <v>0</v>
      </c>
      <c r="K73" s="158">
        <f>K74</f>
        <v>0</v>
      </c>
      <c r="L73" s="110"/>
      <c r="M73" s="122"/>
      <c r="N73" s="121"/>
    </row>
    <row r="74" spans="1:14" s="108" customFormat="1" x14ac:dyDescent="0.25">
      <c r="A74" s="166"/>
      <c r="B74" s="165" t="str">
        <f>B73</f>
        <v>7-1</v>
      </c>
      <c r="C74" s="165"/>
      <c r="D74" s="165"/>
      <c r="E74" s="165"/>
      <c r="F74" s="164"/>
      <c r="G74" s="163" t="s">
        <v>914</v>
      </c>
      <c r="H74" s="163" t="s">
        <v>913</v>
      </c>
      <c r="I74" s="157"/>
      <c r="J74" s="157"/>
      <c r="K74" s="152">
        <f>J74-I74</f>
        <v>0</v>
      </c>
      <c r="L74" s="116"/>
      <c r="M74" s="109"/>
    </row>
    <row r="75" spans="1:14" s="120" customFormat="1" x14ac:dyDescent="0.25">
      <c r="A75" s="162">
        <v>27</v>
      </c>
      <c r="B75" s="161" t="s">
        <v>917</v>
      </c>
      <c r="C75" s="161" t="s">
        <v>911</v>
      </c>
      <c r="D75" s="161" t="s">
        <v>911</v>
      </c>
      <c r="E75" s="161" t="s">
        <v>938</v>
      </c>
      <c r="F75" s="160" t="s">
        <v>937</v>
      </c>
      <c r="G75" s="159"/>
      <c r="H75" s="159"/>
      <c r="I75" s="155">
        <f>I76</f>
        <v>0</v>
      </c>
      <c r="J75" s="155">
        <f>J76</f>
        <v>0</v>
      </c>
      <c r="K75" s="158">
        <f>K76</f>
        <v>0</v>
      </c>
      <c r="L75" s="110"/>
      <c r="M75" s="122"/>
      <c r="N75" s="121"/>
    </row>
    <row r="76" spans="1:14" s="108" customFormat="1" x14ac:dyDescent="0.25">
      <c r="A76" s="166"/>
      <c r="B76" s="165" t="str">
        <f>B75</f>
        <v>7-1</v>
      </c>
      <c r="C76" s="165"/>
      <c r="D76" s="165"/>
      <c r="E76" s="165"/>
      <c r="F76" s="164"/>
      <c r="G76" s="163" t="s">
        <v>914</v>
      </c>
      <c r="H76" s="163" t="s">
        <v>913</v>
      </c>
      <c r="I76" s="157"/>
      <c r="J76" s="157"/>
      <c r="K76" s="152">
        <f>J76-I76</f>
        <v>0</v>
      </c>
      <c r="L76" s="116"/>
      <c r="M76" s="109"/>
    </row>
    <row r="77" spans="1:14" s="120" customFormat="1" x14ac:dyDescent="0.25">
      <c r="A77" s="162">
        <v>28</v>
      </c>
      <c r="B77" s="161" t="s">
        <v>917</v>
      </c>
      <c r="C77" s="161" t="s">
        <v>911</v>
      </c>
      <c r="D77" s="161" t="s">
        <v>911</v>
      </c>
      <c r="E77" s="161" t="s">
        <v>936</v>
      </c>
      <c r="F77" s="160" t="s">
        <v>935</v>
      </c>
      <c r="G77" s="159"/>
      <c r="H77" s="159"/>
      <c r="I77" s="155">
        <f>I78</f>
        <v>0</v>
      </c>
      <c r="J77" s="155">
        <f>J78</f>
        <v>0</v>
      </c>
      <c r="K77" s="158">
        <f>K78</f>
        <v>0</v>
      </c>
      <c r="L77" s="110"/>
      <c r="M77" s="122"/>
      <c r="N77" s="121"/>
    </row>
    <row r="78" spans="1:14" s="108" customFormat="1" x14ac:dyDescent="0.25">
      <c r="A78" s="166"/>
      <c r="B78" s="165" t="str">
        <f>B77</f>
        <v>7-1</v>
      </c>
      <c r="C78" s="165"/>
      <c r="D78" s="165"/>
      <c r="E78" s="165"/>
      <c r="F78" s="164"/>
      <c r="G78" s="163" t="s">
        <v>914</v>
      </c>
      <c r="H78" s="163" t="s">
        <v>913</v>
      </c>
      <c r="I78" s="157"/>
      <c r="J78" s="157"/>
      <c r="K78" s="152">
        <f>J78-I78</f>
        <v>0</v>
      </c>
      <c r="L78" s="116"/>
      <c r="M78" s="109"/>
    </row>
    <row r="79" spans="1:14" s="120" customFormat="1" x14ac:dyDescent="0.25">
      <c r="A79" s="162">
        <v>29</v>
      </c>
      <c r="B79" s="161" t="s">
        <v>917</v>
      </c>
      <c r="C79" s="161" t="s">
        <v>911</v>
      </c>
      <c r="D79" s="161" t="s">
        <v>911</v>
      </c>
      <c r="E79" s="161" t="s">
        <v>934</v>
      </c>
      <c r="F79" s="160" t="s">
        <v>933</v>
      </c>
      <c r="G79" s="159"/>
      <c r="H79" s="159"/>
      <c r="I79" s="155">
        <f>I80</f>
        <v>0</v>
      </c>
      <c r="J79" s="155">
        <f>J80</f>
        <v>0</v>
      </c>
      <c r="K79" s="158">
        <f>K80</f>
        <v>0</v>
      </c>
      <c r="L79" s="110"/>
      <c r="M79" s="122"/>
      <c r="N79" s="121"/>
    </row>
    <row r="80" spans="1:14" s="108" customFormat="1" x14ac:dyDescent="0.25">
      <c r="A80" s="166"/>
      <c r="B80" s="165" t="str">
        <f>B79</f>
        <v>7-1</v>
      </c>
      <c r="C80" s="165"/>
      <c r="D80" s="165"/>
      <c r="E80" s="165"/>
      <c r="F80" s="164"/>
      <c r="G80" s="163" t="s">
        <v>914</v>
      </c>
      <c r="H80" s="163" t="s">
        <v>913</v>
      </c>
      <c r="I80" s="157"/>
      <c r="J80" s="157"/>
      <c r="K80" s="152">
        <f>J80-I80</f>
        <v>0</v>
      </c>
      <c r="L80" s="116"/>
      <c r="M80" s="109"/>
    </row>
    <row r="81" spans="1:14" s="120" customFormat="1" x14ac:dyDescent="0.25">
      <c r="A81" s="162">
        <v>30</v>
      </c>
      <c r="B81" s="161" t="s">
        <v>917</v>
      </c>
      <c r="C81" s="161" t="s">
        <v>911</v>
      </c>
      <c r="D81" s="161" t="s">
        <v>911</v>
      </c>
      <c r="E81" s="161" t="s">
        <v>932</v>
      </c>
      <c r="F81" s="160" t="s">
        <v>931</v>
      </c>
      <c r="G81" s="159"/>
      <c r="H81" s="159"/>
      <c r="I81" s="155">
        <f>I82</f>
        <v>0</v>
      </c>
      <c r="J81" s="155">
        <f>J82</f>
        <v>0</v>
      </c>
      <c r="K81" s="158">
        <f>K82</f>
        <v>0</v>
      </c>
      <c r="L81" s="110"/>
      <c r="M81" s="122"/>
      <c r="N81" s="121"/>
    </row>
    <row r="82" spans="1:14" s="108" customFormat="1" x14ac:dyDescent="0.25">
      <c r="A82" s="166"/>
      <c r="B82" s="165" t="str">
        <f>B81</f>
        <v>7-1</v>
      </c>
      <c r="C82" s="165"/>
      <c r="D82" s="165"/>
      <c r="E82" s="165"/>
      <c r="F82" s="164"/>
      <c r="G82" s="163" t="s">
        <v>914</v>
      </c>
      <c r="H82" s="163" t="s">
        <v>913</v>
      </c>
      <c r="I82" s="157"/>
      <c r="J82" s="157"/>
      <c r="K82" s="152">
        <f>J82-I82</f>
        <v>0</v>
      </c>
      <c r="L82" s="116"/>
      <c r="M82" s="109"/>
    </row>
    <row r="83" spans="1:14" s="120" customFormat="1" x14ac:dyDescent="0.25">
      <c r="A83" s="162">
        <v>31</v>
      </c>
      <c r="B83" s="161" t="s">
        <v>917</v>
      </c>
      <c r="C83" s="161" t="s">
        <v>911</v>
      </c>
      <c r="D83" s="161" t="s">
        <v>911</v>
      </c>
      <c r="E83" s="161" t="s">
        <v>930</v>
      </c>
      <c r="F83" s="160" t="s">
        <v>929</v>
      </c>
      <c r="G83" s="159"/>
      <c r="H83" s="159"/>
      <c r="I83" s="155">
        <f>I84</f>
        <v>0</v>
      </c>
      <c r="J83" s="155">
        <f>J84</f>
        <v>0</v>
      </c>
      <c r="K83" s="158">
        <f>K84</f>
        <v>0</v>
      </c>
      <c r="L83" s="110"/>
      <c r="M83" s="122"/>
      <c r="N83" s="121"/>
    </row>
    <row r="84" spans="1:14" s="108" customFormat="1" x14ac:dyDescent="0.25">
      <c r="A84" s="166"/>
      <c r="B84" s="165" t="str">
        <f>B83</f>
        <v>7-1</v>
      </c>
      <c r="C84" s="165"/>
      <c r="D84" s="165"/>
      <c r="E84" s="165"/>
      <c r="F84" s="164"/>
      <c r="G84" s="163" t="s">
        <v>914</v>
      </c>
      <c r="H84" s="163" t="s">
        <v>913</v>
      </c>
      <c r="I84" s="157"/>
      <c r="J84" s="157"/>
      <c r="K84" s="152">
        <f>J84-I84</f>
        <v>0</v>
      </c>
      <c r="L84" s="116"/>
      <c r="M84" s="109"/>
    </row>
    <row r="85" spans="1:14" s="120" customFormat="1" x14ac:dyDescent="0.25">
      <c r="A85" s="162">
        <v>32</v>
      </c>
      <c r="B85" s="161" t="s">
        <v>917</v>
      </c>
      <c r="C85" s="161" t="s">
        <v>911</v>
      </c>
      <c r="D85" s="161" t="s">
        <v>911</v>
      </c>
      <c r="E85" s="161" t="s">
        <v>928</v>
      </c>
      <c r="F85" s="160" t="s">
        <v>927</v>
      </c>
      <c r="G85" s="159"/>
      <c r="H85" s="159"/>
      <c r="I85" s="155">
        <f>I86</f>
        <v>0</v>
      </c>
      <c r="J85" s="155">
        <f>J86</f>
        <v>0</v>
      </c>
      <c r="K85" s="158">
        <f>K86</f>
        <v>0</v>
      </c>
      <c r="L85" s="110"/>
      <c r="M85" s="122"/>
      <c r="N85" s="121"/>
    </row>
    <row r="86" spans="1:14" s="108" customFormat="1" x14ac:dyDescent="0.25">
      <c r="A86" s="166"/>
      <c r="B86" s="165" t="str">
        <f>B85</f>
        <v>7-1</v>
      </c>
      <c r="C86" s="165"/>
      <c r="D86" s="165"/>
      <c r="E86" s="165"/>
      <c r="F86" s="164"/>
      <c r="G86" s="163" t="s">
        <v>914</v>
      </c>
      <c r="H86" s="163" t="s">
        <v>913</v>
      </c>
      <c r="I86" s="157"/>
      <c r="J86" s="157"/>
      <c r="K86" s="152">
        <f>J86-I86</f>
        <v>0</v>
      </c>
      <c r="L86" s="116"/>
      <c r="M86" s="109"/>
    </row>
    <row r="87" spans="1:14" s="120" customFormat="1" x14ac:dyDescent="0.25">
      <c r="A87" s="162">
        <v>33</v>
      </c>
      <c r="B87" s="161" t="s">
        <v>917</v>
      </c>
      <c r="C87" s="161" t="s">
        <v>911</v>
      </c>
      <c r="D87" s="161" t="s">
        <v>911</v>
      </c>
      <c r="E87" s="161" t="s">
        <v>926</v>
      </c>
      <c r="F87" s="160" t="s">
        <v>925</v>
      </c>
      <c r="G87" s="159"/>
      <c r="H87" s="159"/>
      <c r="I87" s="155">
        <f>I88</f>
        <v>0</v>
      </c>
      <c r="J87" s="155">
        <f>J88</f>
        <v>0</v>
      </c>
      <c r="K87" s="158">
        <f>K88</f>
        <v>0</v>
      </c>
      <c r="L87" s="110"/>
      <c r="M87" s="122"/>
      <c r="N87" s="121"/>
    </row>
    <row r="88" spans="1:14" s="108" customFormat="1" x14ac:dyDescent="0.25">
      <c r="A88" s="166"/>
      <c r="B88" s="165" t="str">
        <f>B87</f>
        <v>7-1</v>
      </c>
      <c r="C88" s="165"/>
      <c r="D88" s="165"/>
      <c r="E88" s="165"/>
      <c r="F88" s="164"/>
      <c r="G88" s="163" t="s">
        <v>914</v>
      </c>
      <c r="H88" s="163" t="s">
        <v>913</v>
      </c>
      <c r="I88" s="157"/>
      <c r="J88" s="157"/>
      <c r="K88" s="152">
        <f>J88-I88</f>
        <v>0</v>
      </c>
      <c r="L88" s="116"/>
      <c r="M88" s="109"/>
    </row>
    <row r="89" spans="1:14" s="120" customFormat="1" x14ac:dyDescent="0.25">
      <c r="A89" s="162">
        <v>34</v>
      </c>
      <c r="B89" s="161" t="s">
        <v>917</v>
      </c>
      <c r="C89" s="161" t="s">
        <v>911</v>
      </c>
      <c r="D89" s="161" t="s">
        <v>911</v>
      </c>
      <c r="E89" s="161" t="s">
        <v>22</v>
      </c>
      <c r="F89" s="160" t="s">
        <v>924</v>
      </c>
      <c r="G89" s="159"/>
      <c r="H89" s="159"/>
      <c r="I89" s="155">
        <f>I90</f>
        <v>0</v>
      </c>
      <c r="J89" s="155">
        <f>J90</f>
        <v>0</v>
      </c>
      <c r="K89" s="158">
        <f>K90</f>
        <v>0</v>
      </c>
      <c r="L89" s="110"/>
      <c r="M89" s="122"/>
      <c r="N89" s="121"/>
    </row>
    <row r="90" spans="1:14" s="108" customFormat="1" x14ac:dyDescent="0.25">
      <c r="A90" s="166"/>
      <c r="B90" s="165" t="str">
        <f>B89</f>
        <v>7-1</v>
      </c>
      <c r="C90" s="165"/>
      <c r="D90" s="165"/>
      <c r="E90" s="165"/>
      <c r="F90" s="164"/>
      <c r="G90" s="163" t="s">
        <v>914</v>
      </c>
      <c r="H90" s="163" t="s">
        <v>913</v>
      </c>
      <c r="I90" s="157"/>
      <c r="J90" s="157"/>
      <c r="K90" s="152">
        <f>J90-I90</f>
        <v>0</v>
      </c>
      <c r="L90" s="116"/>
      <c r="M90" s="109"/>
    </row>
    <row r="91" spans="1:14" s="120" customFormat="1" x14ac:dyDescent="0.25">
      <c r="A91" s="162">
        <v>35</v>
      </c>
      <c r="B91" s="161" t="s">
        <v>917</v>
      </c>
      <c r="C91" s="161" t="s">
        <v>911</v>
      </c>
      <c r="D91" s="161" t="s">
        <v>911</v>
      </c>
      <c r="E91" s="161" t="s">
        <v>23</v>
      </c>
      <c r="F91" s="160" t="s">
        <v>923</v>
      </c>
      <c r="G91" s="159"/>
      <c r="H91" s="159"/>
      <c r="I91" s="155">
        <f>I92</f>
        <v>0</v>
      </c>
      <c r="J91" s="155">
        <f>J92</f>
        <v>0</v>
      </c>
      <c r="K91" s="158">
        <f>K92</f>
        <v>0</v>
      </c>
      <c r="L91" s="110"/>
      <c r="M91" s="122"/>
      <c r="N91" s="121"/>
    </row>
    <row r="92" spans="1:14" s="108" customFormat="1" x14ac:dyDescent="0.25">
      <c r="A92" s="166"/>
      <c r="B92" s="165" t="str">
        <f>B91</f>
        <v>7-1</v>
      </c>
      <c r="C92" s="165"/>
      <c r="D92" s="165"/>
      <c r="E92" s="165"/>
      <c r="F92" s="164"/>
      <c r="G92" s="163" t="s">
        <v>914</v>
      </c>
      <c r="H92" s="163" t="s">
        <v>913</v>
      </c>
      <c r="I92" s="157"/>
      <c r="J92" s="157"/>
      <c r="K92" s="152">
        <f>J92-I92</f>
        <v>0</v>
      </c>
      <c r="L92" s="116"/>
      <c r="M92" s="109"/>
    </row>
    <row r="93" spans="1:14" s="120" customFormat="1" x14ac:dyDescent="0.25">
      <c r="A93" s="162">
        <v>36</v>
      </c>
      <c r="B93" s="161" t="s">
        <v>917</v>
      </c>
      <c r="C93" s="161" t="s">
        <v>911</v>
      </c>
      <c r="D93" s="161" t="s">
        <v>911</v>
      </c>
      <c r="E93" s="161" t="s">
        <v>24</v>
      </c>
      <c r="F93" s="160" t="s">
        <v>922</v>
      </c>
      <c r="G93" s="159"/>
      <c r="H93" s="159"/>
      <c r="I93" s="155">
        <f>I94</f>
        <v>0</v>
      </c>
      <c r="J93" s="155">
        <f>J94</f>
        <v>0</v>
      </c>
      <c r="K93" s="158">
        <f>K94</f>
        <v>0</v>
      </c>
      <c r="L93" s="110"/>
      <c r="M93" s="122"/>
      <c r="N93" s="121"/>
    </row>
    <row r="94" spans="1:14" s="108" customFormat="1" x14ac:dyDescent="0.25">
      <c r="A94" s="166"/>
      <c r="B94" s="165" t="str">
        <f>B93</f>
        <v>7-1</v>
      </c>
      <c r="C94" s="165"/>
      <c r="D94" s="165"/>
      <c r="E94" s="165"/>
      <c r="F94" s="164"/>
      <c r="G94" s="163" t="s">
        <v>914</v>
      </c>
      <c r="H94" s="163" t="s">
        <v>913</v>
      </c>
      <c r="I94" s="157"/>
      <c r="J94" s="157"/>
      <c r="K94" s="152">
        <f>J94-I94</f>
        <v>0</v>
      </c>
      <c r="L94" s="116"/>
      <c r="M94" s="109"/>
    </row>
    <row r="95" spans="1:14" s="120" customFormat="1" x14ac:dyDescent="0.25">
      <c r="A95" s="162">
        <v>37</v>
      </c>
      <c r="B95" s="161" t="s">
        <v>917</v>
      </c>
      <c r="C95" s="161" t="s">
        <v>911</v>
      </c>
      <c r="D95" s="161" t="s">
        <v>911</v>
      </c>
      <c r="E95" s="161" t="s">
        <v>25</v>
      </c>
      <c r="F95" s="160" t="s">
        <v>921</v>
      </c>
      <c r="G95" s="159"/>
      <c r="H95" s="159"/>
      <c r="I95" s="155">
        <f>I96</f>
        <v>0</v>
      </c>
      <c r="J95" s="155">
        <f>J96</f>
        <v>0</v>
      </c>
      <c r="K95" s="158">
        <f>K96</f>
        <v>0</v>
      </c>
      <c r="L95" s="110"/>
      <c r="M95" s="122"/>
      <c r="N95" s="121"/>
    </row>
    <row r="96" spans="1:14" s="108" customFormat="1" x14ac:dyDescent="0.25">
      <c r="A96" s="166"/>
      <c r="B96" s="165" t="str">
        <f>B95</f>
        <v>7-1</v>
      </c>
      <c r="C96" s="165"/>
      <c r="D96" s="165"/>
      <c r="E96" s="165"/>
      <c r="F96" s="164"/>
      <c r="G96" s="163" t="s">
        <v>914</v>
      </c>
      <c r="H96" s="163" t="s">
        <v>913</v>
      </c>
      <c r="I96" s="157"/>
      <c r="J96" s="157"/>
      <c r="K96" s="152">
        <f>J96-I96</f>
        <v>0</v>
      </c>
      <c r="L96" s="116"/>
      <c r="M96" s="109"/>
    </row>
    <row r="97" spans="1:14" s="120" customFormat="1" x14ac:dyDescent="0.25">
      <c r="A97" s="162">
        <v>38</v>
      </c>
      <c r="B97" s="161" t="s">
        <v>917</v>
      </c>
      <c r="C97" s="161" t="s">
        <v>911</v>
      </c>
      <c r="D97" s="161" t="s">
        <v>911</v>
      </c>
      <c r="E97" s="161" t="s">
        <v>920</v>
      </c>
      <c r="F97" s="160" t="s">
        <v>919</v>
      </c>
      <c r="G97" s="159"/>
      <c r="H97" s="159"/>
      <c r="I97" s="155">
        <f>I98</f>
        <v>0</v>
      </c>
      <c r="J97" s="155">
        <f>J98</f>
        <v>0</v>
      </c>
      <c r="K97" s="158">
        <f>K98</f>
        <v>0</v>
      </c>
      <c r="L97" s="110"/>
      <c r="M97" s="122"/>
      <c r="N97" s="121"/>
    </row>
    <row r="98" spans="1:14" s="108" customFormat="1" x14ac:dyDescent="0.25">
      <c r="A98" s="166"/>
      <c r="B98" s="165" t="str">
        <f>B97</f>
        <v>7-1</v>
      </c>
      <c r="C98" s="165"/>
      <c r="D98" s="165"/>
      <c r="E98" s="165"/>
      <c r="F98" s="164"/>
      <c r="G98" s="163" t="s">
        <v>914</v>
      </c>
      <c r="H98" s="163" t="s">
        <v>913</v>
      </c>
      <c r="I98" s="157"/>
      <c r="J98" s="157"/>
      <c r="K98" s="152">
        <f>J98-I98</f>
        <v>0</v>
      </c>
      <c r="L98" s="116"/>
      <c r="M98" s="109"/>
    </row>
    <row r="99" spans="1:14" s="120" customFormat="1" x14ac:dyDescent="0.25">
      <c r="A99" s="162">
        <v>39</v>
      </c>
      <c r="B99" s="161" t="s">
        <v>917</v>
      </c>
      <c r="C99" s="161" t="s">
        <v>911</v>
      </c>
      <c r="D99" s="161" t="s">
        <v>911</v>
      </c>
      <c r="E99" s="161" t="s">
        <v>26</v>
      </c>
      <c r="F99" s="160" t="s">
        <v>918</v>
      </c>
      <c r="G99" s="159"/>
      <c r="H99" s="159"/>
      <c r="I99" s="155">
        <f>I100</f>
        <v>0</v>
      </c>
      <c r="J99" s="155">
        <f>J100</f>
        <v>0</v>
      </c>
      <c r="K99" s="158">
        <f>K100</f>
        <v>0</v>
      </c>
      <c r="L99" s="110"/>
      <c r="M99" s="122"/>
      <c r="N99" s="121"/>
    </row>
    <row r="100" spans="1:14" s="108" customFormat="1" x14ac:dyDescent="0.25">
      <c r="A100" s="166"/>
      <c r="B100" s="165" t="str">
        <f>B99</f>
        <v>7-1</v>
      </c>
      <c r="C100" s="165"/>
      <c r="D100" s="165"/>
      <c r="E100" s="165"/>
      <c r="F100" s="164"/>
      <c r="G100" s="163" t="s">
        <v>914</v>
      </c>
      <c r="H100" s="163" t="s">
        <v>913</v>
      </c>
      <c r="I100" s="157"/>
      <c r="J100" s="157"/>
      <c r="K100" s="152">
        <f>J100-I100</f>
        <v>0</v>
      </c>
      <c r="L100" s="116"/>
      <c r="M100" s="109"/>
    </row>
    <row r="101" spans="1:14" s="120" customFormat="1" x14ac:dyDescent="0.25">
      <c r="A101" s="162">
        <v>40</v>
      </c>
      <c r="B101" s="161" t="s">
        <v>917</v>
      </c>
      <c r="C101" s="161" t="s">
        <v>911</v>
      </c>
      <c r="D101" s="161" t="s">
        <v>911</v>
      </c>
      <c r="E101" s="161" t="s">
        <v>916</v>
      </c>
      <c r="F101" s="160" t="s">
        <v>915</v>
      </c>
      <c r="G101" s="159"/>
      <c r="H101" s="159"/>
      <c r="I101" s="155">
        <f>I102</f>
        <v>0</v>
      </c>
      <c r="J101" s="155">
        <f>J102</f>
        <v>0</v>
      </c>
      <c r="K101" s="158">
        <f>K102</f>
        <v>0</v>
      </c>
      <c r="L101" s="110"/>
      <c r="M101" s="122"/>
      <c r="N101" s="121"/>
    </row>
    <row r="102" spans="1:14" s="108" customFormat="1" x14ac:dyDescent="0.25">
      <c r="A102" s="166"/>
      <c r="B102" s="165" t="str">
        <f>B101</f>
        <v>7-1</v>
      </c>
      <c r="C102" s="165"/>
      <c r="D102" s="165"/>
      <c r="E102" s="165"/>
      <c r="F102" s="164"/>
      <c r="G102" s="163" t="s">
        <v>914</v>
      </c>
      <c r="H102" s="163" t="s">
        <v>913</v>
      </c>
      <c r="I102" s="157"/>
      <c r="J102" s="157"/>
      <c r="K102" s="152">
        <f>J102-I102</f>
        <v>0</v>
      </c>
      <c r="L102" s="116"/>
      <c r="M102" s="109"/>
    </row>
    <row r="103" spans="1:14" s="120" customFormat="1" ht="30" x14ac:dyDescent="0.25">
      <c r="A103" s="162">
        <v>41</v>
      </c>
      <c r="B103" s="161" t="s">
        <v>912</v>
      </c>
      <c r="C103" s="161" t="s">
        <v>911</v>
      </c>
      <c r="D103" s="161" t="s">
        <v>911</v>
      </c>
      <c r="E103" s="161" t="s">
        <v>910</v>
      </c>
      <c r="F103" s="160" t="s">
        <v>909</v>
      </c>
      <c r="G103" s="159"/>
      <c r="H103" s="159"/>
      <c r="I103" s="155">
        <f>I104</f>
        <v>0</v>
      </c>
      <c r="J103" s="155">
        <f>J104</f>
        <v>0</v>
      </c>
      <c r="K103" s="158">
        <f>K104</f>
        <v>0</v>
      </c>
      <c r="L103" s="110"/>
      <c r="M103" s="122"/>
      <c r="N103" s="121"/>
    </row>
    <row r="104" spans="1:14" s="108" customFormat="1" ht="30" x14ac:dyDescent="0.25">
      <c r="A104" s="118"/>
      <c r="B104" s="119" t="str">
        <f>B103</f>
        <v>8-1</v>
      </c>
      <c r="C104" s="118"/>
      <c r="D104" s="118"/>
      <c r="E104" s="118"/>
      <c r="F104" s="118"/>
      <c r="G104" s="118" t="s">
        <v>908</v>
      </c>
      <c r="H104" s="118" t="s">
        <v>907</v>
      </c>
      <c r="I104" s="157">
        <v>0</v>
      </c>
      <c r="J104" s="157">
        <v>0</v>
      </c>
      <c r="K104" s="152">
        <f>J104-I104</f>
        <v>0</v>
      </c>
      <c r="L104" s="116"/>
      <c r="M104" s="109"/>
    </row>
    <row r="105" spans="1:14" s="108" customFormat="1" x14ac:dyDescent="0.25">
      <c r="A105" s="115"/>
      <c r="B105" s="114"/>
      <c r="C105" s="113"/>
      <c r="D105" s="113"/>
      <c r="E105" s="113"/>
      <c r="F105" s="113"/>
      <c r="G105" s="113"/>
      <c r="H105" s="156" t="s">
        <v>906</v>
      </c>
      <c r="I105" s="155">
        <f>I6+I9+I11+I13+I16+I18+I20+I23+I26+I29+I32+I34+I36+I40+I43+I45+I48+I51+I55+I57+I59+I62+I66+I69+I71+I73+I75+I77+I79+I81+I83+I85+I87+I89+I91+I93+I95+I97+I99+I101+I103</f>
        <v>123895313498</v>
      </c>
      <c r="J105" s="155">
        <f>J6+J9+J11+J13+J16+J18+J20+J23+J26+J29+J32+J34+J36+J40+J43+J45+J48+J51+J55+J57+J59+J62+J66+J69+J71+J73+J75+J77+J79+J81+J83+J85+J87+J89+J91+J93+J95+J97+J99+J101+J103</f>
        <v>123895313498</v>
      </c>
      <c r="K105" s="152">
        <f>K6+K9+K11+K13+K16+K18+K20+K23+K26+K29+K32+K34+K36+K40+K43+K45+K48+K51+K55+K57+K59+K62+K66+K69+K71+K73+K75+K77+K79+K81+K83+K85+K87+K89+K91+K93+K95+K97+K99+K101+K103</f>
        <v>0</v>
      </c>
      <c r="L105" s="116"/>
      <c r="M105" s="109"/>
    </row>
    <row r="106" spans="1:14" s="103" customFormat="1" x14ac:dyDescent="0.25">
      <c r="B106" s="107"/>
      <c r="H106" s="106" t="s">
        <v>905</v>
      </c>
      <c r="I106" s="154">
        <v>123895313498</v>
      </c>
      <c r="J106" s="154">
        <v>123895313498</v>
      </c>
      <c r="K106" s="152">
        <f>J106-I106</f>
        <v>0</v>
      </c>
      <c r="L106" s="116"/>
      <c r="M106" s="98"/>
    </row>
    <row r="107" spans="1:14" x14ac:dyDescent="0.25">
      <c r="H107" s="102" t="s">
        <v>904</v>
      </c>
      <c r="I107" s="153">
        <f>I105-I106</f>
        <v>0</v>
      </c>
      <c r="J107" s="152">
        <f>J105-J106</f>
        <v>0</v>
      </c>
      <c r="K107" s="152">
        <f>K105-K106</f>
        <v>0</v>
      </c>
      <c r="L107" s="116"/>
    </row>
  </sheetData>
  <mergeCells count="4">
    <mergeCell ref="B4:E4"/>
    <mergeCell ref="B5:E5"/>
    <mergeCell ref="A1:L1"/>
    <mergeCell ref="A2:L2"/>
  </mergeCells>
  <pageMargins left="0.70866141732283472" right="0.70866141732283472" top="0.74803149606299213" bottom="0.74803149606299213" header="0.31496062992125984" footer="0.31496062992125984"/>
  <pageSetup paperSize="171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4A94-BBCC-4622-8D23-0603487AE565}">
  <dimension ref="A1:N107"/>
  <sheetViews>
    <sheetView view="pageBreakPreview" topLeftCell="A52" zoomScale="75" zoomScaleNormal="100" zoomScaleSheetLayoutView="75" workbookViewId="0">
      <selection sqref="A1:L1"/>
    </sheetView>
  </sheetViews>
  <sheetFormatPr defaultRowHeight="15" x14ac:dyDescent="0.25"/>
  <cols>
    <col min="1" max="1" width="4" style="97" bestFit="1" customWidth="1"/>
    <col min="2" max="2" width="5.85546875" style="99" customWidth="1"/>
    <col min="3" max="5" width="5.85546875" style="97" customWidth="1"/>
    <col min="6" max="8" width="28.5703125" style="97" customWidth="1"/>
    <col min="9" max="9" width="24.7109375" style="97" bestFit="1" customWidth="1"/>
    <col min="10" max="10" width="26.140625" style="97" bestFit="1" customWidth="1"/>
    <col min="11" max="11" width="22.5703125" style="97" customWidth="1"/>
    <col min="12" max="12" width="25.5703125" style="97" customWidth="1"/>
    <col min="13" max="13" width="18.42578125" style="98" bestFit="1" customWidth="1"/>
    <col min="14" max="14" width="3.42578125" style="97" bestFit="1" customWidth="1"/>
    <col min="15" max="16384" width="9.140625" style="97"/>
  </cols>
  <sheetData>
    <row r="1" spans="1:14" x14ac:dyDescent="0.25">
      <c r="A1" s="151" t="s">
        <v>1072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4" x14ac:dyDescent="0.25">
      <c r="A2" s="151" t="s">
        <v>1070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</row>
    <row r="4" spans="1:14" ht="30" x14ac:dyDescent="0.25">
      <c r="A4" s="178" t="s">
        <v>1055</v>
      </c>
      <c r="B4" s="181" t="s">
        <v>1054</v>
      </c>
      <c r="C4" s="180"/>
      <c r="D4" s="180"/>
      <c r="E4" s="179"/>
      <c r="F4" s="178" t="s">
        <v>1053</v>
      </c>
      <c r="G4" s="178" t="s">
        <v>1052</v>
      </c>
      <c r="H4" s="178" t="s">
        <v>1051</v>
      </c>
      <c r="I4" s="178" t="s">
        <v>1050</v>
      </c>
      <c r="J4" s="178" t="s">
        <v>1071</v>
      </c>
      <c r="K4" s="178" t="s">
        <v>1065</v>
      </c>
      <c r="L4" s="178" t="s">
        <v>1064</v>
      </c>
    </row>
    <row r="5" spans="1:14" x14ac:dyDescent="0.25">
      <c r="A5" s="177">
        <v>1</v>
      </c>
      <c r="B5" s="176" t="s">
        <v>1048</v>
      </c>
      <c r="C5" s="175"/>
      <c r="D5" s="175"/>
      <c r="E5" s="174"/>
      <c r="F5" s="173" t="s">
        <v>1047</v>
      </c>
      <c r="G5" s="173" t="s">
        <v>16</v>
      </c>
      <c r="H5" s="173" t="s">
        <v>17</v>
      </c>
      <c r="I5" s="173" t="s">
        <v>18</v>
      </c>
      <c r="J5" s="173" t="s">
        <v>19</v>
      </c>
      <c r="K5" s="173" t="s">
        <v>1063</v>
      </c>
      <c r="L5" s="173"/>
    </row>
    <row r="6" spans="1:14" s="120" customFormat="1" ht="30" x14ac:dyDescent="0.25">
      <c r="A6" s="162">
        <v>1</v>
      </c>
      <c r="B6" s="161" t="s">
        <v>1045</v>
      </c>
      <c r="C6" s="161" t="s">
        <v>1043</v>
      </c>
      <c r="D6" s="161" t="s">
        <v>911</v>
      </c>
      <c r="E6" s="161" t="s">
        <v>940</v>
      </c>
      <c r="F6" s="160" t="s">
        <v>1046</v>
      </c>
      <c r="G6" s="159"/>
      <c r="H6" s="159"/>
      <c r="I6" s="155">
        <f>SUM(I7:I8)</f>
        <v>0</v>
      </c>
      <c r="J6" s="155">
        <f>SUM(J7:J8)</f>
        <v>0</v>
      </c>
      <c r="K6" s="158">
        <f>SUM(K7:K8)</f>
        <v>0</v>
      </c>
      <c r="L6" s="110"/>
      <c r="M6" s="122"/>
      <c r="N6" s="121"/>
    </row>
    <row r="7" spans="1:14" s="108" customFormat="1" ht="45" x14ac:dyDescent="0.25">
      <c r="A7" s="166"/>
      <c r="B7" s="165" t="s">
        <v>1045</v>
      </c>
      <c r="C7" s="166"/>
      <c r="D7" s="166"/>
      <c r="E7" s="166"/>
      <c r="F7" s="164"/>
      <c r="G7" s="163" t="s">
        <v>1022</v>
      </c>
      <c r="H7" s="163" t="s">
        <v>1044</v>
      </c>
      <c r="I7" s="157"/>
      <c r="J7" s="157"/>
      <c r="K7" s="152">
        <f>J7-I7</f>
        <v>0</v>
      </c>
      <c r="L7" s="116"/>
      <c r="M7" s="109"/>
    </row>
    <row r="8" spans="1:14" s="108" customFormat="1" ht="60" x14ac:dyDescent="0.25">
      <c r="A8" s="166"/>
      <c r="B8" s="166"/>
      <c r="C8" s="165" t="s">
        <v>1043</v>
      </c>
      <c r="D8" s="166"/>
      <c r="E8" s="166"/>
      <c r="F8" s="164"/>
      <c r="G8" s="163" t="s">
        <v>965</v>
      </c>
      <c r="H8" s="163" t="s">
        <v>1042</v>
      </c>
      <c r="I8" s="157"/>
      <c r="J8" s="157"/>
      <c r="K8" s="152">
        <f>J8-I8</f>
        <v>0</v>
      </c>
      <c r="L8" s="116"/>
      <c r="M8" s="109"/>
    </row>
    <row r="9" spans="1:14" s="120" customFormat="1" x14ac:dyDescent="0.25">
      <c r="A9" s="162">
        <v>2</v>
      </c>
      <c r="B9" s="161" t="s">
        <v>1040</v>
      </c>
      <c r="C9" s="161" t="s">
        <v>911</v>
      </c>
      <c r="D9" s="161" t="s">
        <v>911</v>
      </c>
      <c r="E9" s="161" t="s">
        <v>910</v>
      </c>
      <c r="F9" s="160" t="s">
        <v>1041</v>
      </c>
      <c r="G9" s="159"/>
      <c r="H9" s="159"/>
      <c r="I9" s="155">
        <f>SUM(I10)</f>
        <v>0</v>
      </c>
      <c r="J9" s="155">
        <f>SUM(J10)</f>
        <v>0</v>
      </c>
      <c r="K9" s="158">
        <f>SUM(K10)</f>
        <v>0</v>
      </c>
      <c r="L9" s="110"/>
      <c r="M9" s="122"/>
      <c r="N9" s="121"/>
    </row>
    <row r="10" spans="1:14" s="108" customFormat="1" ht="45" x14ac:dyDescent="0.25">
      <c r="A10" s="166"/>
      <c r="B10" s="165" t="s">
        <v>1040</v>
      </c>
      <c r="C10" s="165"/>
      <c r="D10" s="165"/>
      <c r="E10" s="165"/>
      <c r="F10" s="164"/>
      <c r="G10" s="163" t="s">
        <v>1022</v>
      </c>
      <c r="H10" s="163" t="s">
        <v>1039</v>
      </c>
      <c r="I10" s="157"/>
      <c r="J10" s="157"/>
      <c r="K10" s="152">
        <f>J10-I10</f>
        <v>0</v>
      </c>
      <c r="L10" s="116"/>
      <c r="M10" s="109"/>
    </row>
    <row r="11" spans="1:14" s="120" customFormat="1" ht="30" x14ac:dyDescent="0.25">
      <c r="A11" s="162">
        <v>3</v>
      </c>
      <c r="B11" s="161" t="s">
        <v>1037</v>
      </c>
      <c r="C11" s="161" t="s">
        <v>911</v>
      </c>
      <c r="D11" s="161" t="s">
        <v>911</v>
      </c>
      <c r="E11" s="161" t="s">
        <v>910</v>
      </c>
      <c r="F11" s="160" t="s">
        <v>1038</v>
      </c>
      <c r="G11" s="159"/>
      <c r="H11" s="159"/>
      <c r="I11" s="155">
        <f>SUM(I12)</f>
        <v>0</v>
      </c>
      <c r="J11" s="155">
        <f>SUM(J12)</f>
        <v>0</v>
      </c>
      <c r="K11" s="158">
        <f>SUM(K12)</f>
        <v>0</v>
      </c>
      <c r="L11" s="110"/>
      <c r="M11" s="122"/>
      <c r="N11" s="121"/>
    </row>
    <row r="12" spans="1:14" s="108" customFormat="1" ht="45" x14ac:dyDescent="0.25">
      <c r="A12" s="166"/>
      <c r="B12" s="165" t="s">
        <v>1037</v>
      </c>
      <c r="C12" s="165"/>
      <c r="D12" s="165"/>
      <c r="E12" s="165"/>
      <c r="F12" s="164"/>
      <c r="G12" s="163" t="s">
        <v>1022</v>
      </c>
      <c r="H12" s="163" t="s">
        <v>1036</v>
      </c>
      <c r="I12" s="157"/>
      <c r="J12" s="157"/>
      <c r="K12" s="152">
        <f>J12-I12</f>
        <v>0</v>
      </c>
      <c r="L12" s="116"/>
      <c r="M12" s="109"/>
    </row>
    <row r="13" spans="1:14" s="120" customFormat="1" ht="45" x14ac:dyDescent="0.25">
      <c r="A13" s="162">
        <v>4</v>
      </c>
      <c r="B13" s="161" t="s">
        <v>1034</v>
      </c>
      <c r="C13" s="161" t="s">
        <v>1032</v>
      </c>
      <c r="D13" s="161" t="s">
        <v>911</v>
      </c>
      <c r="E13" s="161" t="s">
        <v>940</v>
      </c>
      <c r="F13" s="160" t="s">
        <v>1035</v>
      </c>
      <c r="G13" s="159"/>
      <c r="H13" s="159"/>
      <c r="I13" s="155">
        <f>SUM(I14:I15)</f>
        <v>0</v>
      </c>
      <c r="J13" s="155">
        <f>SUM(J14:J15)</f>
        <v>0</v>
      </c>
      <c r="K13" s="158">
        <f>SUM(K14:K15)</f>
        <v>0</v>
      </c>
      <c r="L13" s="110"/>
      <c r="M13" s="122"/>
      <c r="N13" s="121"/>
    </row>
    <row r="14" spans="1:14" s="108" customFormat="1" ht="45" x14ac:dyDescent="0.25">
      <c r="A14" s="166"/>
      <c r="B14" s="165" t="s">
        <v>1034</v>
      </c>
      <c r="C14" s="166"/>
      <c r="D14" s="166"/>
      <c r="E14" s="166"/>
      <c r="F14" s="164"/>
      <c r="G14" s="163" t="s">
        <v>1022</v>
      </c>
      <c r="H14" s="163" t="s">
        <v>1033</v>
      </c>
      <c r="I14" s="157"/>
      <c r="J14" s="157"/>
      <c r="K14" s="152">
        <f>J14-I14</f>
        <v>0</v>
      </c>
      <c r="L14" s="116"/>
      <c r="M14" s="109"/>
    </row>
    <row r="15" spans="1:14" s="108" customFormat="1" ht="60" x14ac:dyDescent="0.25">
      <c r="A15" s="166"/>
      <c r="B15" s="166"/>
      <c r="C15" s="165" t="s">
        <v>1032</v>
      </c>
      <c r="D15" s="166"/>
      <c r="E15" s="166"/>
      <c r="F15" s="164"/>
      <c r="G15" s="163" t="s">
        <v>965</v>
      </c>
      <c r="H15" s="163" t="s">
        <v>1031</v>
      </c>
      <c r="I15" s="157"/>
      <c r="J15" s="157"/>
      <c r="K15" s="152">
        <f>J15-I15</f>
        <v>0</v>
      </c>
      <c r="L15" s="116"/>
      <c r="M15" s="109"/>
    </row>
    <row r="16" spans="1:14" s="120" customFormat="1" ht="45" x14ac:dyDescent="0.25">
      <c r="A16" s="162">
        <v>5</v>
      </c>
      <c r="B16" s="161" t="s">
        <v>1028</v>
      </c>
      <c r="C16" s="161" t="s">
        <v>911</v>
      </c>
      <c r="D16" s="161" t="s">
        <v>911</v>
      </c>
      <c r="E16" s="161" t="s">
        <v>938</v>
      </c>
      <c r="F16" s="160" t="s">
        <v>1030</v>
      </c>
      <c r="G16" s="159"/>
      <c r="H16" s="159"/>
      <c r="I16" s="155">
        <f>SUM(I17)</f>
        <v>0</v>
      </c>
      <c r="J16" s="155">
        <f>SUM(J17)</f>
        <v>0</v>
      </c>
      <c r="K16" s="158">
        <f>SUM(K17)</f>
        <v>0</v>
      </c>
      <c r="L16" s="110"/>
      <c r="M16" s="122"/>
      <c r="N16" s="121"/>
    </row>
    <row r="17" spans="1:14" s="108" customFormat="1" ht="105" x14ac:dyDescent="0.25">
      <c r="A17" s="166"/>
      <c r="B17" s="165" t="s">
        <v>1028</v>
      </c>
      <c r="C17" s="165"/>
      <c r="D17" s="165"/>
      <c r="E17" s="165"/>
      <c r="F17" s="164"/>
      <c r="G17" s="163" t="s">
        <v>1022</v>
      </c>
      <c r="H17" s="163" t="s">
        <v>1029</v>
      </c>
      <c r="I17" s="157"/>
      <c r="J17" s="157"/>
      <c r="K17" s="152">
        <f>J17-I17</f>
        <v>0</v>
      </c>
      <c r="L17" s="116"/>
      <c r="M17" s="109"/>
    </row>
    <row r="18" spans="1:14" s="120" customFormat="1" ht="30" x14ac:dyDescent="0.25">
      <c r="A18" s="162">
        <v>6</v>
      </c>
      <c r="B18" s="161" t="s">
        <v>1028</v>
      </c>
      <c r="C18" s="161" t="s">
        <v>911</v>
      </c>
      <c r="D18" s="161" t="s">
        <v>911</v>
      </c>
      <c r="E18" s="161" t="s">
        <v>936</v>
      </c>
      <c r="F18" s="160" t="s">
        <v>1027</v>
      </c>
      <c r="G18" s="159"/>
      <c r="H18" s="159"/>
      <c r="I18" s="155">
        <f>SUM(I19)</f>
        <v>0</v>
      </c>
      <c r="J18" s="155">
        <f>SUM(J19)</f>
        <v>0</v>
      </c>
      <c r="K18" s="158">
        <f>SUM(K19)</f>
        <v>0</v>
      </c>
      <c r="L18" s="110"/>
      <c r="M18" s="122"/>
      <c r="N18" s="121"/>
    </row>
    <row r="19" spans="1:14" s="108" customFormat="1" ht="60" x14ac:dyDescent="0.25">
      <c r="A19" s="166"/>
      <c r="B19" s="165" t="s">
        <v>1025</v>
      </c>
      <c r="C19" s="165"/>
      <c r="D19" s="165"/>
      <c r="E19" s="165"/>
      <c r="F19" s="164"/>
      <c r="G19" s="163" t="s">
        <v>1022</v>
      </c>
      <c r="H19" s="163" t="s">
        <v>1026</v>
      </c>
      <c r="I19" s="157"/>
      <c r="J19" s="157"/>
      <c r="K19" s="152">
        <f>J19-I19</f>
        <v>0</v>
      </c>
      <c r="L19" s="116"/>
      <c r="M19" s="109"/>
    </row>
    <row r="20" spans="1:14" s="120" customFormat="1" ht="45" x14ac:dyDescent="0.25">
      <c r="A20" s="162">
        <v>7</v>
      </c>
      <c r="B20" s="161" t="s">
        <v>1025</v>
      </c>
      <c r="C20" s="161" t="s">
        <v>1024</v>
      </c>
      <c r="D20" s="161" t="s">
        <v>911</v>
      </c>
      <c r="E20" s="161" t="s">
        <v>938</v>
      </c>
      <c r="F20" s="160" t="s">
        <v>1023</v>
      </c>
      <c r="G20" s="159"/>
      <c r="H20" s="159"/>
      <c r="I20" s="155">
        <f>SUM(I21:I22)</f>
        <v>0</v>
      </c>
      <c r="J20" s="155">
        <f>SUM(J21:J22)</f>
        <v>0</v>
      </c>
      <c r="K20" s="158">
        <f>SUM(K21:K22)</f>
        <v>0</v>
      </c>
      <c r="L20" s="110"/>
      <c r="M20" s="122"/>
      <c r="N20" s="121"/>
    </row>
    <row r="21" spans="1:14" s="108" customFormat="1" ht="45" x14ac:dyDescent="0.25">
      <c r="A21" s="166"/>
      <c r="B21" s="166" t="str">
        <f>B20</f>
        <v>1-6</v>
      </c>
      <c r="C21" s="166"/>
      <c r="D21" s="166"/>
      <c r="E21" s="166"/>
      <c r="F21" s="164"/>
      <c r="G21" s="163" t="s">
        <v>1022</v>
      </c>
      <c r="H21" s="163" t="s">
        <v>1021</v>
      </c>
      <c r="I21" s="157"/>
      <c r="J21" s="157"/>
      <c r="K21" s="152">
        <f>J21-I21</f>
        <v>0</v>
      </c>
      <c r="L21" s="116"/>
      <c r="M21" s="109"/>
    </row>
    <row r="22" spans="1:14" s="108" customFormat="1" ht="60" x14ac:dyDescent="0.25">
      <c r="A22" s="166"/>
      <c r="B22" s="166"/>
      <c r="C22" s="166" t="str">
        <f>C20</f>
        <v>2-14</v>
      </c>
      <c r="D22" s="166"/>
      <c r="E22" s="166"/>
      <c r="F22" s="164"/>
      <c r="G22" s="163" t="s">
        <v>965</v>
      </c>
      <c r="H22" s="163" t="s">
        <v>1020</v>
      </c>
      <c r="I22" s="157"/>
      <c r="J22" s="157"/>
      <c r="K22" s="152">
        <f>J22-I22</f>
        <v>0</v>
      </c>
      <c r="L22" s="116"/>
      <c r="M22" s="109"/>
    </row>
    <row r="23" spans="1:14" s="120" customFormat="1" ht="75" x14ac:dyDescent="0.25">
      <c r="A23" s="162">
        <v>8</v>
      </c>
      <c r="B23" s="172" t="s">
        <v>1019</v>
      </c>
      <c r="C23" s="161" t="s">
        <v>1018</v>
      </c>
      <c r="D23" s="161" t="s">
        <v>911</v>
      </c>
      <c r="E23" s="161" t="s">
        <v>936</v>
      </c>
      <c r="F23" s="160" t="s">
        <v>1017</v>
      </c>
      <c r="G23" s="159"/>
      <c r="H23" s="159"/>
      <c r="I23" s="155">
        <f>SUM(I24:I25)</f>
        <v>0</v>
      </c>
      <c r="J23" s="155">
        <f>SUM(J24:J25)</f>
        <v>0</v>
      </c>
      <c r="K23" s="158">
        <f>SUM(K24:K25)</f>
        <v>0</v>
      </c>
      <c r="L23" s="110"/>
      <c r="M23" s="122"/>
      <c r="N23" s="121"/>
    </row>
    <row r="24" spans="1:14" s="108" customFormat="1" ht="60" x14ac:dyDescent="0.25">
      <c r="A24" s="166"/>
      <c r="B24" s="166" t="str">
        <f>B23</f>
        <v>2-8</v>
      </c>
      <c r="C24" s="166"/>
      <c r="D24" s="166"/>
      <c r="E24" s="166"/>
      <c r="F24" s="164"/>
      <c r="G24" s="163" t="s">
        <v>965</v>
      </c>
      <c r="H24" s="163" t="s">
        <v>1016</v>
      </c>
      <c r="I24" s="157"/>
      <c r="J24" s="157"/>
      <c r="K24" s="152">
        <f>J24-I24</f>
        <v>0</v>
      </c>
      <c r="L24" s="116"/>
      <c r="M24" s="109"/>
    </row>
    <row r="25" spans="1:14" s="108" customFormat="1" ht="60" x14ac:dyDescent="0.25">
      <c r="A25" s="166"/>
      <c r="B25" s="166"/>
      <c r="C25" s="166" t="str">
        <f>C23</f>
        <v>2-13</v>
      </c>
      <c r="D25" s="166"/>
      <c r="E25" s="166"/>
      <c r="F25" s="164"/>
      <c r="G25" s="163" t="s">
        <v>965</v>
      </c>
      <c r="H25" s="163" t="s">
        <v>1015</v>
      </c>
      <c r="I25" s="157"/>
      <c r="J25" s="157"/>
      <c r="K25" s="152">
        <f>J25-I25</f>
        <v>0</v>
      </c>
      <c r="L25" s="116"/>
      <c r="M25" s="109"/>
    </row>
    <row r="26" spans="1:14" s="120" customFormat="1" ht="30" x14ac:dyDescent="0.25">
      <c r="A26" s="162">
        <v>9</v>
      </c>
      <c r="B26" s="172" t="s">
        <v>1014</v>
      </c>
      <c r="C26" s="161" t="s">
        <v>1013</v>
      </c>
      <c r="D26" s="161" t="s">
        <v>911</v>
      </c>
      <c r="E26" s="161" t="s">
        <v>940</v>
      </c>
      <c r="F26" s="160" t="s">
        <v>1012</v>
      </c>
      <c r="G26" s="159"/>
      <c r="H26" s="159"/>
      <c r="I26" s="155">
        <f>SUM(I27:I28)</f>
        <v>0</v>
      </c>
      <c r="J26" s="155">
        <f>SUM(J27:J28)</f>
        <v>0</v>
      </c>
      <c r="K26" s="158">
        <f>SUM(K27:K28)</f>
        <v>0</v>
      </c>
      <c r="L26" s="110"/>
      <c r="M26" s="122"/>
      <c r="N26" s="121"/>
    </row>
    <row r="27" spans="1:14" s="108" customFormat="1" ht="60" x14ac:dyDescent="0.25">
      <c r="A27" s="166"/>
      <c r="B27" s="166" t="str">
        <f>B26</f>
        <v>2-9</v>
      </c>
      <c r="C27" s="166"/>
      <c r="D27" s="166"/>
      <c r="E27" s="166"/>
      <c r="F27" s="164"/>
      <c r="G27" s="163" t="s">
        <v>965</v>
      </c>
      <c r="H27" s="163" t="s">
        <v>1011</v>
      </c>
      <c r="I27" s="157"/>
      <c r="J27" s="157"/>
      <c r="K27" s="152">
        <f>J27-I27</f>
        <v>0</v>
      </c>
      <c r="L27" s="116"/>
      <c r="M27" s="109"/>
    </row>
    <row r="28" spans="1:14" s="108" customFormat="1" ht="30" x14ac:dyDescent="0.25">
      <c r="A28" s="166"/>
      <c r="B28" s="166"/>
      <c r="C28" s="166" t="str">
        <f>C26</f>
        <v>3-27</v>
      </c>
      <c r="D28" s="166"/>
      <c r="E28" s="166"/>
      <c r="F28" s="164"/>
      <c r="G28" s="163" t="s">
        <v>967</v>
      </c>
      <c r="H28" s="163" t="s">
        <v>1010</v>
      </c>
      <c r="I28" s="157"/>
      <c r="J28" s="157"/>
      <c r="K28" s="152">
        <f>J28-I28</f>
        <v>0</v>
      </c>
      <c r="L28" s="116"/>
      <c r="M28" s="109"/>
    </row>
    <row r="29" spans="1:14" s="120" customFormat="1" ht="30" x14ac:dyDescent="0.25">
      <c r="A29" s="162">
        <v>10</v>
      </c>
      <c r="B29" s="161" t="s">
        <v>1009</v>
      </c>
      <c r="C29" s="161" t="s">
        <v>1008</v>
      </c>
      <c r="D29" s="161" t="s">
        <v>911</v>
      </c>
      <c r="E29" s="161" t="s">
        <v>934</v>
      </c>
      <c r="F29" s="171" t="s">
        <v>1007</v>
      </c>
      <c r="G29" s="159"/>
      <c r="H29" s="159"/>
      <c r="I29" s="155">
        <f>SUM(I30:I31)</f>
        <v>0</v>
      </c>
      <c r="J29" s="155">
        <f>SUM(J30:J31)</f>
        <v>0</v>
      </c>
      <c r="K29" s="158">
        <f>SUM(K30:K31)</f>
        <v>0</v>
      </c>
      <c r="L29" s="110"/>
      <c r="M29" s="122"/>
      <c r="N29" s="121"/>
    </row>
    <row r="30" spans="1:14" s="108" customFormat="1" ht="60" x14ac:dyDescent="0.25">
      <c r="A30" s="166"/>
      <c r="B30" s="166" t="str">
        <f>B29</f>
        <v>2-11</v>
      </c>
      <c r="C30" s="166"/>
      <c r="D30" s="170"/>
      <c r="E30" s="170"/>
      <c r="F30" s="169"/>
      <c r="G30" s="163" t="s">
        <v>965</v>
      </c>
      <c r="H30" s="163" t="s">
        <v>1006</v>
      </c>
      <c r="I30" s="157"/>
      <c r="J30" s="157"/>
      <c r="K30" s="152">
        <f>J30-I30</f>
        <v>0</v>
      </c>
      <c r="L30" s="116"/>
      <c r="M30" s="109"/>
    </row>
    <row r="31" spans="1:14" s="108" customFormat="1" ht="30" x14ac:dyDescent="0.25">
      <c r="A31" s="166"/>
      <c r="B31" s="166"/>
      <c r="C31" s="166" t="str">
        <f>C29</f>
        <v>3-25</v>
      </c>
      <c r="D31" s="170"/>
      <c r="E31" s="170"/>
      <c r="F31" s="169"/>
      <c r="G31" s="163" t="s">
        <v>967</v>
      </c>
      <c r="H31" s="163" t="s">
        <v>1005</v>
      </c>
      <c r="I31" s="157"/>
      <c r="J31" s="157"/>
      <c r="K31" s="152">
        <f>J31-I31</f>
        <v>0</v>
      </c>
      <c r="L31" s="116"/>
      <c r="M31" s="109"/>
    </row>
    <row r="32" spans="1:14" s="120" customFormat="1" ht="30" x14ac:dyDescent="0.25">
      <c r="A32" s="162">
        <v>11</v>
      </c>
      <c r="B32" s="161" t="s">
        <v>1004</v>
      </c>
      <c r="C32" s="161" t="s">
        <v>911</v>
      </c>
      <c r="D32" s="161" t="s">
        <v>911</v>
      </c>
      <c r="E32" s="161" t="s">
        <v>910</v>
      </c>
      <c r="F32" s="160" t="s">
        <v>1003</v>
      </c>
      <c r="G32" s="159"/>
      <c r="H32" s="159"/>
      <c r="I32" s="155">
        <f>I33</f>
        <v>0</v>
      </c>
      <c r="J32" s="155">
        <f>J33</f>
        <v>0</v>
      </c>
      <c r="K32" s="158">
        <f>K33</f>
        <v>0</v>
      </c>
      <c r="L32" s="110"/>
      <c r="M32" s="122"/>
      <c r="N32" s="121"/>
    </row>
    <row r="33" spans="1:14" s="108" customFormat="1" ht="60" x14ac:dyDescent="0.25">
      <c r="A33" s="166"/>
      <c r="B33" s="165" t="str">
        <f>B32</f>
        <v>2-12</v>
      </c>
      <c r="C33" s="165"/>
      <c r="D33" s="165"/>
      <c r="E33" s="165"/>
      <c r="F33" s="164"/>
      <c r="G33" s="163" t="s">
        <v>965</v>
      </c>
      <c r="H33" s="163" t="s">
        <v>1002</v>
      </c>
      <c r="I33" s="157"/>
      <c r="J33" s="157"/>
      <c r="K33" s="152">
        <f>J33-I33</f>
        <v>0</v>
      </c>
      <c r="L33" s="116"/>
      <c r="M33" s="109"/>
    </row>
    <row r="34" spans="1:14" s="120" customFormat="1" x14ac:dyDescent="0.25">
      <c r="A34" s="162">
        <v>12</v>
      </c>
      <c r="B34" s="161" t="s">
        <v>1001</v>
      </c>
      <c r="C34" s="161" t="s">
        <v>911</v>
      </c>
      <c r="D34" s="161" t="s">
        <v>911</v>
      </c>
      <c r="E34" s="161" t="s">
        <v>910</v>
      </c>
      <c r="F34" s="160" t="s">
        <v>1000</v>
      </c>
      <c r="G34" s="159"/>
      <c r="H34" s="159"/>
      <c r="I34" s="155">
        <f>SUM(I35)</f>
        <v>0</v>
      </c>
      <c r="J34" s="155">
        <f>SUM(J35)</f>
        <v>0</v>
      </c>
      <c r="K34" s="158">
        <f>SUM(K35)</f>
        <v>0</v>
      </c>
      <c r="L34" s="110"/>
      <c r="M34" s="122"/>
      <c r="N34" s="121"/>
    </row>
    <row r="35" spans="1:14" s="108" customFormat="1" ht="60" x14ac:dyDescent="0.25">
      <c r="A35" s="166"/>
      <c r="B35" s="165" t="str">
        <f>B34</f>
        <v>2-15</v>
      </c>
      <c r="C35" s="165"/>
      <c r="D35" s="165"/>
      <c r="E35" s="165"/>
      <c r="F35" s="164"/>
      <c r="G35" s="163" t="s">
        <v>965</v>
      </c>
      <c r="H35" s="163" t="s">
        <v>999</v>
      </c>
      <c r="I35" s="157"/>
      <c r="J35" s="157"/>
      <c r="K35" s="152">
        <f>J35-I35</f>
        <v>0</v>
      </c>
      <c r="L35" s="116"/>
      <c r="M35" s="109"/>
    </row>
    <row r="36" spans="1:14" s="120" customFormat="1" ht="45" x14ac:dyDescent="0.25">
      <c r="A36" s="162">
        <v>13</v>
      </c>
      <c r="B36" s="161" t="s">
        <v>998</v>
      </c>
      <c r="C36" s="161" t="s">
        <v>997</v>
      </c>
      <c r="D36" s="161" t="s">
        <v>996</v>
      </c>
      <c r="E36" s="161" t="s">
        <v>936</v>
      </c>
      <c r="F36" s="160" t="s">
        <v>995</v>
      </c>
      <c r="G36" s="159"/>
      <c r="H36" s="159"/>
      <c r="I36" s="155">
        <f>SUM(I37:I39)</f>
        <v>0</v>
      </c>
      <c r="J36" s="155">
        <f>SUM(J37:J39)</f>
        <v>0</v>
      </c>
      <c r="K36" s="158">
        <f>SUM(K37:K39)</f>
        <v>0</v>
      </c>
      <c r="L36" s="110"/>
      <c r="M36" s="122"/>
      <c r="N36" s="121"/>
    </row>
    <row r="37" spans="1:14" s="108" customFormat="1" ht="60" x14ac:dyDescent="0.25">
      <c r="A37" s="166"/>
      <c r="B37" s="165" t="str">
        <f>B36</f>
        <v>2-16</v>
      </c>
      <c r="C37" s="166"/>
      <c r="D37" s="166"/>
      <c r="E37" s="166"/>
      <c r="F37" s="164"/>
      <c r="G37" s="163" t="s">
        <v>965</v>
      </c>
      <c r="H37" s="163" t="s">
        <v>994</v>
      </c>
      <c r="I37" s="157"/>
      <c r="J37" s="157"/>
      <c r="K37" s="152">
        <f>J37-I37</f>
        <v>0</v>
      </c>
      <c r="L37" s="116"/>
      <c r="M37" s="109"/>
    </row>
    <row r="38" spans="1:14" s="108" customFormat="1" ht="60" x14ac:dyDescent="0.25">
      <c r="A38" s="166"/>
      <c r="B38" s="166"/>
      <c r="C38" s="166" t="str">
        <f>C36</f>
        <v>2-20</v>
      </c>
      <c r="D38" s="166"/>
      <c r="E38" s="166"/>
      <c r="F38" s="164"/>
      <c r="G38" s="163" t="s">
        <v>965</v>
      </c>
      <c r="H38" s="163" t="s">
        <v>993</v>
      </c>
      <c r="I38" s="157"/>
      <c r="J38" s="157"/>
      <c r="K38" s="152">
        <f>J38-I38</f>
        <v>0</v>
      </c>
      <c r="L38" s="116"/>
      <c r="M38" s="109"/>
    </row>
    <row r="39" spans="1:14" s="108" customFormat="1" ht="60" x14ac:dyDescent="0.25">
      <c r="A39" s="166"/>
      <c r="B39" s="166"/>
      <c r="C39" s="166"/>
      <c r="D39" s="166" t="str">
        <f>D36</f>
        <v>2-21</v>
      </c>
      <c r="E39" s="166"/>
      <c r="F39" s="164"/>
      <c r="G39" s="163" t="s">
        <v>965</v>
      </c>
      <c r="H39" s="163" t="s">
        <v>992</v>
      </c>
      <c r="I39" s="157"/>
      <c r="J39" s="157"/>
      <c r="K39" s="152">
        <f>J39-I39</f>
        <v>0</v>
      </c>
      <c r="L39" s="116"/>
      <c r="M39" s="109"/>
    </row>
    <row r="40" spans="1:14" s="120" customFormat="1" ht="45" x14ac:dyDescent="0.25">
      <c r="A40" s="162">
        <v>14</v>
      </c>
      <c r="B40" s="161" t="s">
        <v>991</v>
      </c>
      <c r="C40" s="161" t="s">
        <v>990</v>
      </c>
      <c r="D40" s="161" t="s">
        <v>911</v>
      </c>
      <c r="E40" s="161" t="s">
        <v>938</v>
      </c>
      <c r="F40" s="160" t="s">
        <v>989</v>
      </c>
      <c r="G40" s="159"/>
      <c r="H40" s="159"/>
      <c r="I40" s="155">
        <f>SUM(I41:I42)</f>
        <v>0</v>
      </c>
      <c r="J40" s="155">
        <f>SUM(J41:J42)</f>
        <v>0</v>
      </c>
      <c r="K40" s="158">
        <f>SUM(K41:K42)</f>
        <v>0</v>
      </c>
      <c r="L40" s="110"/>
      <c r="M40" s="122"/>
      <c r="N40" s="121"/>
    </row>
    <row r="41" spans="1:14" s="108" customFormat="1" ht="60" x14ac:dyDescent="0.25">
      <c r="A41" s="166"/>
      <c r="B41" s="165" t="str">
        <f>B40</f>
        <v>2-17</v>
      </c>
      <c r="C41" s="166"/>
      <c r="D41" s="166"/>
      <c r="E41" s="166"/>
      <c r="F41" s="164"/>
      <c r="G41" s="163" t="s">
        <v>965</v>
      </c>
      <c r="H41" s="163" t="s">
        <v>988</v>
      </c>
      <c r="I41" s="157"/>
      <c r="J41" s="157"/>
      <c r="K41" s="152">
        <f>J41-I41</f>
        <v>0</v>
      </c>
      <c r="L41" s="116"/>
      <c r="M41" s="109"/>
    </row>
    <row r="42" spans="1:14" s="108" customFormat="1" ht="30" x14ac:dyDescent="0.25">
      <c r="A42" s="166"/>
      <c r="B42" s="166"/>
      <c r="C42" s="166" t="str">
        <f>C40</f>
        <v>3-30</v>
      </c>
      <c r="D42" s="166"/>
      <c r="E42" s="166"/>
      <c r="F42" s="164"/>
      <c r="G42" s="163" t="s">
        <v>967</v>
      </c>
      <c r="H42" s="163" t="s">
        <v>987</v>
      </c>
      <c r="I42" s="157"/>
      <c r="J42" s="157"/>
      <c r="K42" s="152">
        <f>J42-I42</f>
        <v>0</v>
      </c>
      <c r="L42" s="116"/>
      <c r="M42" s="109"/>
    </row>
    <row r="43" spans="1:14" s="120" customFormat="1" ht="45" x14ac:dyDescent="0.25">
      <c r="A43" s="162">
        <v>15</v>
      </c>
      <c r="B43" s="161" t="s">
        <v>986</v>
      </c>
      <c r="C43" s="161" t="s">
        <v>911</v>
      </c>
      <c r="D43" s="161" t="s">
        <v>911</v>
      </c>
      <c r="E43" s="161" t="s">
        <v>910</v>
      </c>
      <c r="F43" s="160" t="s">
        <v>985</v>
      </c>
      <c r="G43" s="159"/>
      <c r="H43" s="159"/>
      <c r="I43" s="155">
        <f>SUM(I44)</f>
        <v>0</v>
      </c>
      <c r="J43" s="155">
        <f>SUM(J44)</f>
        <v>0</v>
      </c>
      <c r="K43" s="158">
        <f>SUM(K44)</f>
        <v>0</v>
      </c>
      <c r="L43" s="110"/>
      <c r="M43" s="122"/>
      <c r="N43" s="121"/>
    </row>
    <row r="44" spans="1:14" s="108" customFormat="1" ht="60" x14ac:dyDescent="0.25">
      <c r="A44" s="166"/>
      <c r="B44" s="165" t="str">
        <f>B43</f>
        <v>2-18</v>
      </c>
      <c r="C44" s="165"/>
      <c r="D44" s="165"/>
      <c r="E44" s="165"/>
      <c r="F44" s="164"/>
      <c r="G44" s="163" t="s">
        <v>965</v>
      </c>
      <c r="H44" s="163" t="s">
        <v>984</v>
      </c>
      <c r="I44" s="157"/>
      <c r="J44" s="157"/>
      <c r="K44" s="152">
        <f>J44-I44</f>
        <v>0</v>
      </c>
      <c r="L44" s="116"/>
      <c r="M44" s="109"/>
    </row>
    <row r="45" spans="1:14" s="120" customFormat="1" ht="30" x14ac:dyDescent="0.25">
      <c r="A45" s="162">
        <v>16</v>
      </c>
      <c r="B45" s="161" t="s">
        <v>983</v>
      </c>
      <c r="C45" s="161" t="s">
        <v>982</v>
      </c>
      <c r="D45" s="161" t="s">
        <v>911</v>
      </c>
      <c r="E45" s="161" t="s">
        <v>940</v>
      </c>
      <c r="F45" s="160" t="s">
        <v>981</v>
      </c>
      <c r="G45" s="159"/>
      <c r="H45" s="159"/>
      <c r="I45" s="155">
        <f>SUM(I46:I47)</f>
        <v>0</v>
      </c>
      <c r="J45" s="155">
        <f>SUM(J46:J47)</f>
        <v>0</v>
      </c>
      <c r="K45" s="158">
        <f>SUM(K46:K47)</f>
        <v>0</v>
      </c>
      <c r="L45" s="110"/>
      <c r="M45" s="122"/>
      <c r="N45" s="121"/>
    </row>
    <row r="46" spans="1:14" s="108" customFormat="1" ht="30" x14ac:dyDescent="0.25">
      <c r="A46" s="166"/>
      <c r="B46" s="166" t="str">
        <f>B45</f>
        <v>2-19</v>
      </c>
      <c r="C46" s="166"/>
      <c r="D46" s="166"/>
      <c r="E46" s="166"/>
      <c r="F46" s="164"/>
      <c r="G46" s="163" t="s">
        <v>980</v>
      </c>
      <c r="H46" s="163" t="s">
        <v>979</v>
      </c>
      <c r="I46" s="157"/>
      <c r="J46" s="157"/>
      <c r="K46" s="152">
        <f>J46-I46</f>
        <v>0</v>
      </c>
      <c r="L46" s="116"/>
      <c r="M46" s="109"/>
    </row>
    <row r="47" spans="1:14" s="108" customFormat="1" ht="30" x14ac:dyDescent="0.25">
      <c r="A47" s="166"/>
      <c r="B47" s="166"/>
      <c r="C47" s="166" t="str">
        <f>C45</f>
        <v>3-26</v>
      </c>
      <c r="D47" s="166"/>
      <c r="E47" s="166"/>
      <c r="F47" s="164"/>
      <c r="G47" s="163" t="s">
        <v>967</v>
      </c>
      <c r="H47" s="163" t="s">
        <v>978</v>
      </c>
      <c r="I47" s="157"/>
      <c r="J47" s="157"/>
      <c r="K47" s="152">
        <f>J47-I47</f>
        <v>0</v>
      </c>
      <c r="L47" s="116"/>
      <c r="M47" s="109"/>
    </row>
    <row r="48" spans="1:14" s="120" customFormat="1" ht="30" x14ac:dyDescent="0.25">
      <c r="A48" s="162">
        <v>17</v>
      </c>
      <c r="B48" s="161" t="s">
        <v>977</v>
      </c>
      <c r="C48" s="161" t="s">
        <v>976</v>
      </c>
      <c r="D48" s="161" t="s">
        <v>911</v>
      </c>
      <c r="E48" s="161" t="s">
        <v>940</v>
      </c>
      <c r="F48" s="160" t="s">
        <v>975</v>
      </c>
      <c r="G48" s="159"/>
      <c r="H48" s="159"/>
      <c r="I48" s="155">
        <f>SUM(I49:I50)</f>
        <v>0</v>
      </c>
      <c r="J48" s="155">
        <f>SUM(J49:J50)</f>
        <v>0</v>
      </c>
      <c r="K48" s="158">
        <f>SUM(K49:K50)</f>
        <v>0</v>
      </c>
      <c r="L48" s="110"/>
      <c r="M48" s="122"/>
      <c r="N48" s="121"/>
    </row>
    <row r="49" spans="1:14" s="108" customFormat="1" ht="60" x14ac:dyDescent="0.25">
      <c r="A49" s="166"/>
      <c r="B49" s="166" t="str">
        <f>B48</f>
        <v>2-23</v>
      </c>
      <c r="C49" s="166"/>
      <c r="D49" s="166"/>
      <c r="E49" s="166"/>
      <c r="F49" s="164"/>
      <c r="G49" s="163" t="s">
        <v>965</v>
      </c>
      <c r="H49" s="163" t="s">
        <v>974</v>
      </c>
      <c r="I49" s="157"/>
      <c r="J49" s="157"/>
      <c r="K49" s="152">
        <f>J49-I49</f>
        <v>0</v>
      </c>
      <c r="L49" s="116"/>
      <c r="M49" s="109"/>
    </row>
    <row r="50" spans="1:14" s="108" customFormat="1" ht="60" x14ac:dyDescent="0.25">
      <c r="A50" s="166"/>
      <c r="B50" s="166"/>
      <c r="C50" s="166" t="str">
        <f>C48</f>
        <v>2-24</v>
      </c>
      <c r="D50" s="166"/>
      <c r="E50" s="166"/>
      <c r="F50" s="164"/>
      <c r="G50" s="163" t="s">
        <v>965</v>
      </c>
      <c r="H50" s="163" t="s">
        <v>973</v>
      </c>
      <c r="I50" s="157"/>
      <c r="J50" s="157"/>
      <c r="K50" s="152">
        <f>J50-I50</f>
        <v>0</v>
      </c>
      <c r="L50" s="116"/>
      <c r="M50" s="109"/>
    </row>
    <row r="51" spans="1:14" s="120" customFormat="1" ht="45" x14ac:dyDescent="0.25">
      <c r="A51" s="162">
        <v>18</v>
      </c>
      <c r="B51" s="161" t="s">
        <v>972</v>
      </c>
      <c r="C51" s="161" t="s">
        <v>971</v>
      </c>
      <c r="D51" s="161" t="s">
        <v>970</v>
      </c>
      <c r="E51" s="161" t="s">
        <v>23</v>
      </c>
      <c r="F51" s="160" t="s">
        <v>969</v>
      </c>
      <c r="G51" s="159"/>
      <c r="H51" s="159"/>
      <c r="I51" s="155">
        <f>SUM(I52:I54)</f>
        <v>0</v>
      </c>
      <c r="J51" s="155">
        <f>SUM(J52:J54)</f>
        <v>0</v>
      </c>
      <c r="K51" s="158">
        <f>SUM(K52:K54)</f>
        <v>0</v>
      </c>
      <c r="L51" s="110"/>
      <c r="M51" s="122"/>
      <c r="N51" s="121"/>
    </row>
    <row r="52" spans="1:14" s="108" customFormat="1" ht="30" x14ac:dyDescent="0.25">
      <c r="A52" s="166"/>
      <c r="B52" s="166" t="str">
        <f>B51</f>
        <v>3-31</v>
      </c>
      <c r="C52" s="166"/>
      <c r="D52" s="166"/>
      <c r="E52" s="166"/>
      <c r="F52" s="164"/>
      <c r="G52" s="163" t="s">
        <v>967</v>
      </c>
      <c r="H52" s="163" t="s">
        <v>968</v>
      </c>
      <c r="I52" s="157"/>
      <c r="J52" s="157"/>
      <c r="K52" s="152">
        <f>J52-I52</f>
        <v>0</v>
      </c>
      <c r="L52" s="116"/>
      <c r="M52" s="109"/>
    </row>
    <row r="53" spans="1:14" s="108" customFormat="1" ht="30" x14ac:dyDescent="0.25">
      <c r="A53" s="166"/>
      <c r="B53" s="166"/>
      <c r="C53" s="166" t="str">
        <f>C51</f>
        <v>3-32</v>
      </c>
      <c r="D53" s="166"/>
      <c r="E53" s="166"/>
      <c r="F53" s="164"/>
      <c r="G53" s="163" t="s">
        <v>967</v>
      </c>
      <c r="H53" s="163" t="s">
        <v>966</v>
      </c>
      <c r="I53" s="157"/>
      <c r="J53" s="157"/>
      <c r="K53" s="152">
        <f>J53-I53</f>
        <v>0</v>
      </c>
      <c r="L53" s="116"/>
      <c r="M53" s="109"/>
    </row>
    <row r="54" spans="1:14" s="108" customFormat="1" ht="60" x14ac:dyDescent="0.25">
      <c r="A54" s="166"/>
      <c r="B54" s="166"/>
      <c r="C54" s="166"/>
      <c r="D54" s="166" t="str">
        <f>D51</f>
        <v>2-7</v>
      </c>
      <c r="E54" s="166"/>
      <c r="F54" s="164"/>
      <c r="G54" s="163" t="s">
        <v>965</v>
      </c>
      <c r="H54" s="163" t="s">
        <v>964</v>
      </c>
      <c r="I54" s="157"/>
      <c r="J54" s="157"/>
      <c r="K54" s="152">
        <f>J54-I54</f>
        <v>0</v>
      </c>
      <c r="L54" s="116"/>
      <c r="M54" s="109"/>
    </row>
    <row r="55" spans="1:14" s="120" customFormat="1" x14ac:dyDescent="0.25">
      <c r="A55" s="162">
        <v>19</v>
      </c>
      <c r="B55" s="161" t="s">
        <v>963</v>
      </c>
      <c r="C55" s="161" t="s">
        <v>911</v>
      </c>
      <c r="D55" s="161" t="s">
        <v>911</v>
      </c>
      <c r="E55" s="161" t="s">
        <v>910</v>
      </c>
      <c r="F55" s="160" t="s">
        <v>962</v>
      </c>
      <c r="G55" s="159"/>
      <c r="H55" s="159"/>
      <c r="I55" s="155">
        <f>I56</f>
        <v>0</v>
      </c>
      <c r="J55" s="155">
        <f>J56</f>
        <v>0</v>
      </c>
      <c r="K55" s="158">
        <f>K56</f>
        <v>0</v>
      </c>
      <c r="L55" s="110"/>
      <c r="M55" s="122"/>
      <c r="N55" s="121"/>
    </row>
    <row r="56" spans="1:14" s="108" customFormat="1" x14ac:dyDescent="0.25">
      <c r="A56" s="166"/>
      <c r="B56" s="165" t="s">
        <v>963</v>
      </c>
      <c r="C56" s="165"/>
      <c r="D56" s="165"/>
      <c r="E56" s="165"/>
      <c r="F56" s="164"/>
      <c r="G56" s="163" t="s">
        <v>960</v>
      </c>
      <c r="H56" s="163" t="s">
        <v>962</v>
      </c>
      <c r="I56" s="157"/>
      <c r="J56" s="157"/>
      <c r="K56" s="152">
        <f>J56-I56</f>
        <v>0</v>
      </c>
      <c r="L56" s="116"/>
      <c r="M56" s="109"/>
    </row>
    <row r="57" spans="1:14" s="120" customFormat="1" x14ac:dyDescent="0.25">
      <c r="A57" s="162">
        <v>20</v>
      </c>
      <c r="B57" s="161" t="s">
        <v>961</v>
      </c>
      <c r="C57" s="161" t="s">
        <v>911</v>
      </c>
      <c r="D57" s="161" t="s">
        <v>911</v>
      </c>
      <c r="E57" s="161" t="s">
        <v>910</v>
      </c>
      <c r="F57" s="160" t="s">
        <v>959</v>
      </c>
      <c r="G57" s="159"/>
      <c r="H57" s="159"/>
      <c r="I57" s="155">
        <f>I58</f>
        <v>0</v>
      </c>
      <c r="J57" s="155">
        <f>J58</f>
        <v>0</v>
      </c>
      <c r="K57" s="158">
        <f>K58</f>
        <v>0</v>
      </c>
      <c r="L57" s="110"/>
      <c r="M57" s="122"/>
      <c r="N57" s="121"/>
    </row>
    <row r="58" spans="1:14" s="108" customFormat="1" x14ac:dyDescent="0.25">
      <c r="A58" s="166"/>
      <c r="B58" s="165" t="s">
        <v>961</v>
      </c>
      <c r="C58" s="165"/>
      <c r="D58" s="165"/>
      <c r="E58" s="165"/>
      <c r="F58" s="164"/>
      <c r="G58" s="163" t="s">
        <v>960</v>
      </c>
      <c r="H58" s="163" t="s">
        <v>959</v>
      </c>
      <c r="I58" s="157"/>
      <c r="J58" s="157"/>
      <c r="K58" s="152">
        <f>J58-I58</f>
        <v>0</v>
      </c>
      <c r="L58" s="116"/>
      <c r="M58" s="109"/>
    </row>
    <row r="59" spans="1:14" s="120" customFormat="1" ht="60" x14ac:dyDescent="0.25">
      <c r="A59" s="162">
        <v>21</v>
      </c>
      <c r="B59" s="161" t="s">
        <v>958</v>
      </c>
      <c r="C59" s="161" t="s">
        <v>957</v>
      </c>
      <c r="D59" s="161" t="s">
        <v>911</v>
      </c>
      <c r="E59" s="161" t="s">
        <v>940</v>
      </c>
      <c r="F59" s="160" t="s">
        <v>956</v>
      </c>
      <c r="G59" s="159"/>
      <c r="H59" s="159"/>
      <c r="I59" s="155">
        <f>SUM(I60:I61)</f>
        <v>0</v>
      </c>
      <c r="J59" s="155">
        <f>SUM(J60:J61)</f>
        <v>0</v>
      </c>
      <c r="K59" s="158">
        <f>SUM(K60:K61)</f>
        <v>0</v>
      </c>
      <c r="L59" s="110"/>
      <c r="M59" s="122"/>
      <c r="N59" s="121"/>
    </row>
    <row r="60" spans="1:14" s="108" customFormat="1" x14ac:dyDescent="0.25">
      <c r="A60" s="166"/>
      <c r="B60" s="166" t="str">
        <f>B59</f>
        <v>5-1</v>
      </c>
      <c r="C60" s="166"/>
      <c r="D60" s="166"/>
      <c r="E60" s="166"/>
      <c r="F60" s="164"/>
      <c r="G60" s="163" t="s">
        <v>946</v>
      </c>
      <c r="H60" s="163" t="s">
        <v>955</v>
      </c>
      <c r="I60" s="157"/>
      <c r="J60" s="157"/>
      <c r="K60" s="152">
        <f>J60-I60</f>
        <v>0</v>
      </c>
      <c r="L60" s="116"/>
      <c r="M60" s="109"/>
    </row>
    <row r="61" spans="1:14" s="108" customFormat="1" ht="30" x14ac:dyDescent="0.25">
      <c r="A61" s="166"/>
      <c r="B61" s="166"/>
      <c r="C61" s="166" t="str">
        <f>C59</f>
        <v>5-5</v>
      </c>
      <c r="D61" s="166"/>
      <c r="E61" s="166"/>
      <c r="F61" s="164"/>
      <c r="G61" s="163" t="s">
        <v>946</v>
      </c>
      <c r="H61" s="163" t="s">
        <v>954</v>
      </c>
      <c r="I61" s="157"/>
      <c r="J61" s="157"/>
      <c r="K61" s="152">
        <f>J61-I61</f>
        <v>0</v>
      </c>
      <c r="L61" s="116"/>
      <c r="M61" s="109"/>
    </row>
    <row r="62" spans="1:14" s="120" customFormat="1" ht="45" x14ac:dyDescent="0.25">
      <c r="A62" s="162">
        <v>22</v>
      </c>
      <c r="B62" s="161" t="s">
        <v>953</v>
      </c>
      <c r="C62" s="161" t="s">
        <v>911</v>
      </c>
      <c r="D62" s="161" t="s">
        <v>911</v>
      </c>
      <c r="E62" s="161" t="s">
        <v>936</v>
      </c>
      <c r="F62" s="160" t="s">
        <v>952</v>
      </c>
      <c r="G62" s="159"/>
      <c r="H62" s="159"/>
      <c r="I62" s="155">
        <f>I63</f>
        <v>31000000000</v>
      </c>
      <c r="J62" s="155">
        <f>J63</f>
        <v>31000000000</v>
      </c>
      <c r="K62" s="158">
        <f>K63</f>
        <v>0</v>
      </c>
      <c r="L62" s="110"/>
      <c r="M62" s="122"/>
      <c r="N62" s="121"/>
    </row>
    <row r="63" spans="1:14" s="108" customFormat="1" x14ac:dyDescent="0.25">
      <c r="A63" s="166"/>
      <c r="B63" s="165" t="str">
        <f>B62</f>
        <v>5-2</v>
      </c>
      <c r="C63" s="165"/>
      <c r="D63" s="165"/>
      <c r="E63" s="165"/>
      <c r="F63" s="164"/>
      <c r="G63" s="163" t="s">
        <v>946</v>
      </c>
      <c r="H63" s="163" t="s">
        <v>951</v>
      </c>
      <c r="I63" s="157">
        <f>I64</f>
        <v>31000000000</v>
      </c>
      <c r="J63" s="157">
        <f>J64</f>
        <v>31000000000</v>
      </c>
      <c r="K63" s="152">
        <f>J63-I63</f>
        <v>0</v>
      </c>
      <c r="L63" s="116"/>
      <c r="M63" s="109"/>
    </row>
    <row r="64" spans="1:14" s="108" customFormat="1" x14ac:dyDescent="0.25">
      <c r="A64" s="166"/>
      <c r="B64" s="165"/>
      <c r="C64" s="165"/>
      <c r="D64" s="165"/>
      <c r="E64" s="165"/>
      <c r="F64" s="164"/>
      <c r="G64" s="163"/>
      <c r="H64" s="163" t="s">
        <v>1069</v>
      </c>
      <c r="I64" s="168">
        <v>31000000000</v>
      </c>
      <c r="J64" s="168">
        <f>J65</f>
        <v>31000000000</v>
      </c>
      <c r="K64" s="167">
        <f>J64-I64</f>
        <v>0</v>
      </c>
      <c r="L64" s="116"/>
      <c r="M64" s="109"/>
    </row>
    <row r="65" spans="1:14" s="108" customFormat="1" ht="30" x14ac:dyDescent="0.25">
      <c r="A65" s="166"/>
      <c r="B65" s="165"/>
      <c r="C65" s="165"/>
      <c r="D65" s="165"/>
      <c r="E65" s="165"/>
      <c r="F65" s="164"/>
      <c r="G65" s="163"/>
      <c r="H65" s="163" t="s">
        <v>1068</v>
      </c>
      <c r="I65" s="168">
        <v>31000000000</v>
      </c>
      <c r="J65" s="168">
        <v>31000000000</v>
      </c>
      <c r="K65" s="167">
        <f>J65-I65</f>
        <v>0</v>
      </c>
      <c r="L65" s="116"/>
      <c r="M65" s="109"/>
    </row>
    <row r="66" spans="1:14" s="120" customFormat="1" ht="45" x14ac:dyDescent="0.25">
      <c r="A66" s="162">
        <v>23</v>
      </c>
      <c r="B66" s="161" t="s">
        <v>950</v>
      </c>
      <c r="C66" s="161" t="s">
        <v>949</v>
      </c>
      <c r="D66" s="161" t="s">
        <v>911</v>
      </c>
      <c r="E66" s="161" t="s">
        <v>910</v>
      </c>
      <c r="F66" s="160" t="s">
        <v>948</v>
      </c>
      <c r="G66" s="159"/>
      <c r="H66" s="159"/>
      <c r="I66" s="155">
        <f>SUM(I67:I68)</f>
        <v>0</v>
      </c>
      <c r="J66" s="155">
        <f>SUM(J67:J68)</f>
        <v>0</v>
      </c>
      <c r="K66" s="158">
        <f>SUM(K67:K68)</f>
        <v>0</v>
      </c>
      <c r="L66" s="110"/>
      <c r="M66" s="122"/>
      <c r="N66" s="121"/>
    </row>
    <row r="67" spans="1:14" s="108" customFormat="1" x14ac:dyDescent="0.25">
      <c r="A67" s="166"/>
      <c r="B67" s="166" t="str">
        <f>B66</f>
        <v>5-3</v>
      </c>
      <c r="C67" s="166"/>
      <c r="D67" s="166"/>
      <c r="E67" s="166"/>
      <c r="F67" s="164"/>
      <c r="G67" s="163" t="s">
        <v>946</v>
      </c>
      <c r="H67" s="163" t="s">
        <v>947</v>
      </c>
      <c r="I67" s="157"/>
      <c r="J67" s="157"/>
      <c r="K67" s="152">
        <f>J67-I67</f>
        <v>0</v>
      </c>
      <c r="L67" s="116"/>
      <c r="M67" s="109"/>
    </row>
    <row r="68" spans="1:14" s="108" customFormat="1" x14ac:dyDescent="0.25">
      <c r="A68" s="166"/>
      <c r="B68" s="166"/>
      <c r="C68" s="166" t="str">
        <f>C66</f>
        <v>5-4</v>
      </c>
      <c r="D68" s="166"/>
      <c r="E68" s="166"/>
      <c r="F68" s="164"/>
      <c r="G68" s="163" t="s">
        <v>946</v>
      </c>
      <c r="H68" s="163" t="s">
        <v>945</v>
      </c>
      <c r="I68" s="157"/>
      <c r="J68" s="157"/>
      <c r="K68" s="152">
        <f>J68-I68</f>
        <v>0</v>
      </c>
      <c r="L68" s="116"/>
      <c r="M68" s="109"/>
    </row>
    <row r="69" spans="1:14" s="120" customFormat="1" x14ac:dyDescent="0.25">
      <c r="A69" s="162">
        <v>24</v>
      </c>
      <c r="B69" s="161" t="s">
        <v>944</v>
      </c>
      <c r="C69" s="161" t="s">
        <v>911</v>
      </c>
      <c r="D69" s="161" t="s">
        <v>911</v>
      </c>
      <c r="E69" s="161" t="s">
        <v>910</v>
      </c>
      <c r="F69" s="160" t="s">
        <v>942</v>
      </c>
      <c r="G69" s="159"/>
      <c r="H69" s="159"/>
      <c r="I69" s="155">
        <f>I70</f>
        <v>0</v>
      </c>
      <c r="J69" s="155">
        <f>J70</f>
        <v>0</v>
      </c>
      <c r="K69" s="158">
        <f>K70</f>
        <v>0</v>
      </c>
      <c r="L69" s="110"/>
      <c r="M69" s="122"/>
      <c r="N69" s="121"/>
    </row>
    <row r="70" spans="1:14" s="108" customFormat="1" x14ac:dyDescent="0.25">
      <c r="A70" s="166"/>
      <c r="B70" s="165" t="str">
        <f>B69</f>
        <v>6-1</v>
      </c>
      <c r="C70" s="165"/>
      <c r="D70" s="165"/>
      <c r="E70" s="165"/>
      <c r="F70" s="164"/>
      <c r="G70" s="163" t="s">
        <v>943</v>
      </c>
      <c r="H70" s="163" t="s">
        <v>942</v>
      </c>
      <c r="I70" s="157"/>
      <c r="J70" s="157"/>
      <c r="K70" s="152">
        <f>J70-I70</f>
        <v>0</v>
      </c>
      <c r="L70" s="116"/>
      <c r="M70" s="109"/>
    </row>
    <row r="71" spans="1:14" s="120" customFormat="1" x14ac:dyDescent="0.25">
      <c r="A71" s="162">
        <v>25</v>
      </c>
      <c r="B71" s="161" t="s">
        <v>917</v>
      </c>
      <c r="C71" s="161" t="s">
        <v>911</v>
      </c>
      <c r="D71" s="161" t="s">
        <v>911</v>
      </c>
      <c r="E71" s="161" t="s">
        <v>910</v>
      </c>
      <c r="F71" s="160" t="s">
        <v>941</v>
      </c>
      <c r="G71" s="159"/>
      <c r="H71" s="159"/>
      <c r="I71" s="155">
        <f>I72</f>
        <v>0</v>
      </c>
      <c r="J71" s="155">
        <f>J72</f>
        <v>0</v>
      </c>
      <c r="K71" s="158">
        <f>K72</f>
        <v>0</v>
      </c>
      <c r="L71" s="110"/>
      <c r="M71" s="122"/>
      <c r="N71" s="121"/>
    </row>
    <row r="72" spans="1:14" s="108" customFormat="1" x14ac:dyDescent="0.25">
      <c r="A72" s="166"/>
      <c r="B72" s="165" t="str">
        <f>B71</f>
        <v>7-1</v>
      </c>
      <c r="C72" s="165"/>
      <c r="D72" s="165"/>
      <c r="E72" s="165"/>
      <c r="F72" s="164"/>
      <c r="G72" s="163" t="s">
        <v>914</v>
      </c>
      <c r="H72" s="163" t="s">
        <v>913</v>
      </c>
      <c r="I72" s="157"/>
      <c r="J72" s="157"/>
      <c r="K72" s="152">
        <f>J72-I72</f>
        <v>0</v>
      </c>
      <c r="L72" s="116"/>
      <c r="M72" s="109"/>
    </row>
    <row r="73" spans="1:14" s="120" customFormat="1" x14ac:dyDescent="0.25">
      <c r="A73" s="162">
        <v>26</v>
      </c>
      <c r="B73" s="161" t="s">
        <v>917</v>
      </c>
      <c r="C73" s="161" t="s">
        <v>911</v>
      </c>
      <c r="D73" s="161" t="s">
        <v>911</v>
      </c>
      <c r="E73" s="161" t="s">
        <v>940</v>
      </c>
      <c r="F73" s="160" t="s">
        <v>939</v>
      </c>
      <c r="G73" s="159"/>
      <c r="H73" s="159"/>
      <c r="I73" s="155">
        <f>I74</f>
        <v>0</v>
      </c>
      <c r="J73" s="155">
        <f>J74</f>
        <v>0</v>
      </c>
      <c r="K73" s="158">
        <f>K74</f>
        <v>0</v>
      </c>
      <c r="L73" s="110"/>
      <c r="M73" s="122"/>
      <c r="N73" s="121"/>
    </row>
    <row r="74" spans="1:14" s="108" customFormat="1" x14ac:dyDescent="0.25">
      <c r="A74" s="166"/>
      <c r="B74" s="165" t="str">
        <f>B73</f>
        <v>7-1</v>
      </c>
      <c r="C74" s="165"/>
      <c r="D74" s="165"/>
      <c r="E74" s="165"/>
      <c r="F74" s="164"/>
      <c r="G74" s="163" t="s">
        <v>914</v>
      </c>
      <c r="H74" s="163" t="s">
        <v>913</v>
      </c>
      <c r="I74" s="157"/>
      <c r="J74" s="157"/>
      <c r="K74" s="152">
        <f>J74-I74</f>
        <v>0</v>
      </c>
      <c r="L74" s="116"/>
      <c r="M74" s="109"/>
    </row>
    <row r="75" spans="1:14" s="120" customFormat="1" x14ac:dyDescent="0.25">
      <c r="A75" s="162">
        <v>27</v>
      </c>
      <c r="B75" s="161" t="s">
        <v>917</v>
      </c>
      <c r="C75" s="161" t="s">
        <v>911</v>
      </c>
      <c r="D75" s="161" t="s">
        <v>911</v>
      </c>
      <c r="E75" s="161" t="s">
        <v>938</v>
      </c>
      <c r="F75" s="160" t="s">
        <v>937</v>
      </c>
      <c r="G75" s="159"/>
      <c r="H75" s="159"/>
      <c r="I75" s="155">
        <f>I76</f>
        <v>0</v>
      </c>
      <c r="J75" s="155">
        <f>J76</f>
        <v>0</v>
      </c>
      <c r="K75" s="158">
        <f>K76</f>
        <v>0</v>
      </c>
      <c r="L75" s="110"/>
      <c r="M75" s="122"/>
      <c r="N75" s="121"/>
    </row>
    <row r="76" spans="1:14" s="108" customFormat="1" x14ac:dyDescent="0.25">
      <c r="A76" s="166"/>
      <c r="B76" s="165" t="str">
        <f>B75</f>
        <v>7-1</v>
      </c>
      <c r="C76" s="165"/>
      <c r="D76" s="165"/>
      <c r="E76" s="165"/>
      <c r="F76" s="164"/>
      <c r="G76" s="163" t="s">
        <v>914</v>
      </c>
      <c r="H76" s="163" t="s">
        <v>913</v>
      </c>
      <c r="I76" s="157"/>
      <c r="J76" s="157"/>
      <c r="K76" s="152">
        <f>J76-I76</f>
        <v>0</v>
      </c>
      <c r="L76" s="116"/>
      <c r="M76" s="109"/>
    </row>
    <row r="77" spans="1:14" s="120" customFormat="1" x14ac:dyDescent="0.25">
      <c r="A77" s="162">
        <v>28</v>
      </c>
      <c r="B77" s="161" t="s">
        <v>917</v>
      </c>
      <c r="C77" s="161" t="s">
        <v>911</v>
      </c>
      <c r="D77" s="161" t="s">
        <v>911</v>
      </c>
      <c r="E77" s="161" t="s">
        <v>936</v>
      </c>
      <c r="F77" s="160" t="s">
        <v>935</v>
      </c>
      <c r="G77" s="159"/>
      <c r="H77" s="159"/>
      <c r="I77" s="155">
        <f>I78</f>
        <v>0</v>
      </c>
      <c r="J77" s="155">
        <f>J78</f>
        <v>0</v>
      </c>
      <c r="K77" s="158">
        <f>K78</f>
        <v>0</v>
      </c>
      <c r="L77" s="110"/>
      <c r="M77" s="122"/>
      <c r="N77" s="121"/>
    </row>
    <row r="78" spans="1:14" s="108" customFormat="1" x14ac:dyDescent="0.25">
      <c r="A78" s="166"/>
      <c r="B78" s="165" t="str">
        <f>B77</f>
        <v>7-1</v>
      </c>
      <c r="C78" s="165"/>
      <c r="D78" s="165"/>
      <c r="E78" s="165"/>
      <c r="F78" s="164"/>
      <c r="G78" s="163" t="s">
        <v>914</v>
      </c>
      <c r="H78" s="163" t="s">
        <v>913</v>
      </c>
      <c r="I78" s="157"/>
      <c r="J78" s="157"/>
      <c r="K78" s="152">
        <f>J78-I78</f>
        <v>0</v>
      </c>
      <c r="L78" s="116"/>
      <c r="M78" s="109"/>
    </row>
    <row r="79" spans="1:14" s="120" customFormat="1" x14ac:dyDescent="0.25">
      <c r="A79" s="162">
        <v>29</v>
      </c>
      <c r="B79" s="161" t="s">
        <v>917</v>
      </c>
      <c r="C79" s="161" t="s">
        <v>911</v>
      </c>
      <c r="D79" s="161" t="s">
        <v>911</v>
      </c>
      <c r="E79" s="161" t="s">
        <v>934</v>
      </c>
      <c r="F79" s="160" t="s">
        <v>933</v>
      </c>
      <c r="G79" s="159"/>
      <c r="H79" s="159"/>
      <c r="I79" s="155">
        <f>I80</f>
        <v>0</v>
      </c>
      <c r="J79" s="155">
        <f>J80</f>
        <v>0</v>
      </c>
      <c r="K79" s="158">
        <f>K80</f>
        <v>0</v>
      </c>
      <c r="L79" s="110"/>
      <c r="M79" s="122"/>
      <c r="N79" s="121"/>
    </row>
    <row r="80" spans="1:14" s="108" customFormat="1" x14ac:dyDescent="0.25">
      <c r="A80" s="166"/>
      <c r="B80" s="165" t="str">
        <f>B79</f>
        <v>7-1</v>
      </c>
      <c r="C80" s="165"/>
      <c r="D80" s="165"/>
      <c r="E80" s="165"/>
      <c r="F80" s="164"/>
      <c r="G80" s="163" t="s">
        <v>914</v>
      </c>
      <c r="H80" s="163" t="s">
        <v>913</v>
      </c>
      <c r="I80" s="157"/>
      <c r="J80" s="157"/>
      <c r="K80" s="152">
        <f>J80-I80</f>
        <v>0</v>
      </c>
      <c r="L80" s="116"/>
      <c r="M80" s="109"/>
    </row>
    <row r="81" spans="1:14" s="120" customFormat="1" x14ac:dyDescent="0.25">
      <c r="A81" s="162">
        <v>30</v>
      </c>
      <c r="B81" s="161" t="s">
        <v>917</v>
      </c>
      <c r="C81" s="161" t="s">
        <v>911</v>
      </c>
      <c r="D81" s="161" t="s">
        <v>911</v>
      </c>
      <c r="E81" s="161" t="s">
        <v>932</v>
      </c>
      <c r="F81" s="160" t="s">
        <v>931</v>
      </c>
      <c r="G81" s="159"/>
      <c r="H81" s="159"/>
      <c r="I81" s="155">
        <f>I82</f>
        <v>0</v>
      </c>
      <c r="J81" s="155">
        <f>J82</f>
        <v>0</v>
      </c>
      <c r="K81" s="158">
        <f>K82</f>
        <v>0</v>
      </c>
      <c r="L81" s="110"/>
      <c r="M81" s="122"/>
      <c r="N81" s="121"/>
    </row>
    <row r="82" spans="1:14" s="108" customFormat="1" x14ac:dyDescent="0.25">
      <c r="A82" s="166"/>
      <c r="B82" s="165" t="str">
        <f>B81</f>
        <v>7-1</v>
      </c>
      <c r="C82" s="165"/>
      <c r="D82" s="165"/>
      <c r="E82" s="165"/>
      <c r="F82" s="164"/>
      <c r="G82" s="163" t="s">
        <v>914</v>
      </c>
      <c r="H82" s="163" t="s">
        <v>913</v>
      </c>
      <c r="I82" s="157"/>
      <c r="J82" s="157"/>
      <c r="K82" s="152">
        <f>J82-I82</f>
        <v>0</v>
      </c>
      <c r="L82" s="116"/>
      <c r="M82" s="109"/>
    </row>
    <row r="83" spans="1:14" s="120" customFormat="1" x14ac:dyDescent="0.25">
      <c r="A83" s="162">
        <v>31</v>
      </c>
      <c r="B83" s="161" t="s">
        <v>917</v>
      </c>
      <c r="C83" s="161" t="s">
        <v>911</v>
      </c>
      <c r="D83" s="161" t="s">
        <v>911</v>
      </c>
      <c r="E83" s="161" t="s">
        <v>930</v>
      </c>
      <c r="F83" s="160" t="s">
        <v>929</v>
      </c>
      <c r="G83" s="159"/>
      <c r="H83" s="159"/>
      <c r="I83" s="155">
        <f>I84</f>
        <v>0</v>
      </c>
      <c r="J83" s="155">
        <f>J84</f>
        <v>0</v>
      </c>
      <c r="K83" s="158">
        <f>K84</f>
        <v>0</v>
      </c>
      <c r="L83" s="110"/>
      <c r="M83" s="122"/>
      <c r="N83" s="121"/>
    </row>
    <row r="84" spans="1:14" s="108" customFormat="1" x14ac:dyDescent="0.25">
      <c r="A84" s="166"/>
      <c r="B84" s="165" t="str">
        <f>B83</f>
        <v>7-1</v>
      </c>
      <c r="C84" s="165"/>
      <c r="D84" s="165"/>
      <c r="E84" s="165"/>
      <c r="F84" s="164"/>
      <c r="G84" s="163" t="s">
        <v>914</v>
      </c>
      <c r="H84" s="163" t="s">
        <v>913</v>
      </c>
      <c r="I84" s="157"/>
      <c r="J84" s="157"/>
      <c r="K84" s="152">
        <f>J84-I84</f>
        <v>0</v>
      </c>
      <c r="L84" s="116"/>
      <c r="M84" s="109"/>
    </row>
    <row r="85" spans="1:14" s="120" customFormat="1" x14ac:dyDescent="0.25">
      <c r="A85" s="162">
        <v>32</v>
      </c>
      <c r="B85" s="161" t="s">
        <v>917</v>
      </c>
      <c r="C85" s="161" t="s">
        <v>911</v>
      </c>
      <c r="D85" s="161" t="s">
        <v>911</v>
      </c>
      <c r="E85" s="161" t="s">
        <v>928</v>
      </c>
      <c r="F85" s="160" t="s">
        <v>927</v>
      </c>
      <c r="G85" s="159"/>
      <c r="H85" s="159"/>
      <c r="I85" s="155">
        <f>I86</f>
        <v>0</v>
      </c>
      <c r="J85" s="155">
        <f>J86</f>
        <v>0</v>
      </c>
      <c r="K85" s="158">
        <f>K86</f>
        <v>0</v>
      </c>
      <c r="L85" s="110"/>
      <c r="M85" s="122"/>
      <c r="N85" s="121"/>
    </row>
    <row r="86" spans="1:14" s="108" customFormat="1" x14ac:dyDescent="0.25">
      <c r="A86" s="166"/>
      <c r="B86" s="165" t="str">
        <f>B85</f>
        <v>7-1</v>
      </c>
      <c r="C86" s="165"/>
      <c r="D86" s="165"/>
      <c r="E86" s="165"/>
      <c r="F86" s="164"/>
      <c r="G86" s="163" t="s">
        <v>914</v>
      </c>
      <c r="H86" s="163" t="s">
        <v>913</v>
      </c>
      <c r="I86" s="157"/>
      <c r="J86" s="157"/>
      <c r="K86" s="152">
        <f>J86-I86</f>
        <v>0</v>
      </c>
      <c r="L86" s="116"/>
      <c r="M86" s="109"/>
    </row>
    <row r="87" spans="1:14" s="120" customFormat="1" x14ac:dyDescent="0.25">
      <c r="A87" s="162">
        <v>33</v>
      </c>
      <c r="B87" s="161" t="s">
        <v>917</v>
      </c>
      <c r="C87" s="161" t="s">
        <v>911</v>
      </c>
      <c r="D87" s="161" t="s">
        <v>911</v>
      </c>
      <c r="E87" s="161" t="s">
        <v>926</v>
      </c>
      <c r="F87" s="160" t="s">
        <v>925</v>
      </c>
      <c r="G87" s="159"/>
      <c r="H87" s="159"/>
      <c r="I87" s="155">
        <f>I88</f>
        <v>0</v>
      </c>
      <c r="J87" s="155">
        <f>J88</f>
        <v>0</v>
      </c>
      <c r="K87" s="158">
        <f>K88</f>
        <v>0</v>
      </c>
      <c r="L87" s="110"/>
      <c r="M87" s="122"/>
      <c r="N87" s="121"/>
    </row>
    <row r="88" spans="1:14" s="108" customFormat="1" x14ac:dyDescent="0.25">
      <c r="A88" s="166"/>
      <c r="B88" s="165" t="str">
        <f>B87</f>
        <v>7-1</v>
      </c>
      <c r="C88" s="165"/>
      <c r="D88" s="165"/>
      <c r="E88" s="165"/>
      <c r="F88" s="164"/>
      <c r="G88" s="163" t="s">
        <v>914</v>
      </c>
      <c r="H88" s="163" t="s">
        <v>913</v>
      </c>
      <c r="I88" s="157"/>
      <c r="J88" s="157"/>
      <c r="K88" s="152">
        <f>J88-I88</f>
        <v>0</v>
      </c>
      <c r="L88" s="116"/>
      <c r="M88" s="109"/>
    </row>
    <row r="89" spans="1:14" s="120" customFormat="1" x14ac:dyDescent="0.25">
      <c r="A89" s="162">
        <v>34</v>
      </c>
      <c r="B89" s="161" t="s">
        <v>917</v>
      </c>
      <c r="C89" s="161" t="s">
        <v>911</v>
      </c>
      <c r="D89" s="161" t="s">
        <v>911</v>
      </c>
      <c r="E89" s="161" t="s">
        <v>22</v>
      </c>
      <c r="F89" s="160" t="s">
        <v>924</v>
      </c>
      <c r="G89" s="159"/>
      <c r="H89" s="159"/>
      <c r="I89" s="155">
        <f>I90</f>
        <v>0</v>
      </c>
      <c r="J89" s="155">
        <f>J90</f>
        <v>0</v>
      </c>
      <c r="K89" s="158">
        <f>K90</f>
        <v>0</v>
      </c>
      <c r="L89" s="110"/>
      <c r="M89" s="122"/>
      <c r="N89" s="121"/>
    </row>
    <row r="90" spans="1:14" s="108" customFormat="1" x14ac:dyDescent="0.25">
      <c r="A90" s="166"/>
      <c r="B90" s="165" t="str">
        <f>B89</f>
        <v>7-1</v>
      </c>
      <c r="C90" s="165"/>
      <c r="D90" s="165"/>
      <c r="E90" s="165"/>
      <c r="F90" s="164"/>
      <c r="G90" s="163" t="s">
        <v>914</v>
      </c>
      <c r="H90" s="163" t="s">
        <v>913</v>
      </c>
      <c r="I90" s="157"/>
      <c r="J90" s="157"/>
      <c r="K90" s="152">
        <f>J90-I90</f>
        <v>0</v>
      </c>
      <c r="L90" s="116"/>
      <c r="M90" s="109"/>
    </row>
    <row r="91" spans="1:14" s="120" customFormat="1" x14ac:dyDescent="0.25">
      <c r="A91" s="162">
        <v>35</v>
      </c>
      <c r="B91" s="161" t="s">
        <v>917</v>
      </c>
      <c r="C91" s="161" t="s">
        <v>911</v>
      </c>
      <c r="D91" s="161" t="s">
        <v>911</v>
      </c>
      <c r="E91" s="161" t="s">
        <v>23</v>
      </c>
      <c r="F91" s="160" t="s">
        <v>923</v>
      </c>
      <c r="G91" s="159"/>
      <c r="H91" s="159"/>
      <c r="I91" s="155">
        <f>I92</f>
        <v>0</v>
      </c>
      <c r="J91" s="155">
        <f>J92</f>
        <v>0</v>
      </c>
      <c r="K91" s="158">
        <f>K92</f>
        <v>0</v>
      </c>
      <c r="L91" s="110"/>
      <c r="M91" s="122"/>
      <c r="N91" s="121"/>
    </row>
    <row r="92" spans="1:14" s="108" customFormat="1" x14ac:dyDescent="0.25">
      <c r="A92" s="166"/>
      <c r="B92" s="165" t="str">
        <f>B91</f>
        <v>7-1</v>
      </c>
      <c r="C92" s="165"/>
      <c r="D92" s="165"/>
      <c r="E92" s="165"/>
      <c r="F92" s="164"/>
      <c r="G92" s="163" t="s">
        <v>914</v>
      </c>
      <c r="H92" s="163" t="s">
        <v>913</v>
      </c>
      <c r="I92" s="157"/>
      <c r="J92" s="157"/>
      <c r="K92" s="152">
        <f>J92-I92</f>
        <v>0</v>
      </c>
      <c r="L92" s="116"/>
      <c r="M92" s="109"/>
    </row>
    <row r="93" spans="1:14" s="120" customFormat="1" x14ac:dyDescent="0.25">
      <c r="A93" s="162">
        <v>36</v>
      </c>
      <c r="B93" s="161" t="s">
        <v>917</v>
      </c>
      <c r="C93" s="161" t="s">
        <v>911</v>
      </c>
      <c r="D93" s="161" t="s">
        <v>911</v>
      </c>
      <c r="E93" s="161" t="s">
        <v>24</v>
      </c>
      <c r="F93" s="160" t="s">
        <v>922</v>
      </c>
      <c r="G93" s="159"/>
      <c r="H93" s="159"/>
      <c r="I93" s="155">
        <f>I94</f>
        <v>0</v>
      </c>
      <c r="J93" s="155">
        <f>J94</f>
        <v>0</v>
      </c>
      <c r="K93" s="158">
        <f>K94</f>
        <v>0</v>
      </c>
      <c r="L93" s="110"/>
      <c r="M93" s="122"/>
      <c r="N93" s="121"/>
    </row>
    <row r="94" spans="1:14" s="108" customFormat="1" x14ac:dyDescent="0.25">
      <c r="A94" s="166"/>
      <c r="B94" s="165" t="str">
        <f>B93</f>
        <v>7-1</v>
      </c>
      <c r="C94" s="165"/>
      <c r="D94" s="165"/>
      <c r="E94" s="165"/>
      <c r="F94" s="164"/>
      <c r="G94" s="163" t="s">
        <v>914</v>
      </c>
      <c r="H94" s="163" t="s">
        <v>913</v>
      </c>
      <c r="I94" s="157"/>
      <c r="J94" s="157"/>
      <c r="K94" s="152">
        <f>J94-I94</f>
        <v>0</v>
      </c>
      <c r="L94" s="116"/>
      <c r="M94" s="109"/>
    </row>
    <row r="95" spans="1:14" s="120" customFormat="1" x14ac:dyDescent="0.25">
      <c r="A95" s="162">
        <v>37</v>
      </c>
      <c r="B95" s="161" t="s">
        <v>917</v>
      </c>
      <c r="C95" s="161" t="s">
        <v>911</v>
      </c>
      <c r="D95" s="161" t="s">
        <v>911</v>
      </c>
      <c r="E95" s="161" t="s">
        <v>25</v>
      </c>
      <c r="F95" s="160" t="s">
        <v>921</v>
      </c>
      <c r="G95" s="159"/>
      <c r="H95" s="159"/>
      <c r="I95" s="155">
        <f>I96</f>
        <v>0</v>
      </c>
      <c r="J95" s="155">
        <f>J96</f>
        <v>0</v>
      </c>
      <c r="K95" s="158">
        <f>K96</f>
        <v>0</v>
      </c>
      <c r="L95" s="110"/>
      <c r="M95" s="122"/>
      <c r="N95" s="121"/>
    </row>
    <row r="96" spans="1:14" s="108" customFormat="1" x14ac:dyDescent="0.25">
      <c r="A96" s="166"/>
      <c r="B96" s="165" t="str">
        <f>B95</f>
        <v>7-1</v>
      </c>
      <c r="C96" s="165"/>
      <c r="D96" s="165"/>
      <c r="E96" s="165"/>
      <c r="F96" s="164"/>
      <c r="G96" s="163" t="s">
        <v>914</v>
      </c>
      <c r="H96" s="163" t="s">
        <v>913</v>
      </c>
      <c r="I96" s="157"/>
      <c r="J96" s="157"/>
      <c r="K96" s="152">
        <f>J96-I96</f>
        <v>0</v>
      </c>
      <c r="L96" s="116"/>
      <c r="M96" s="109"/>
    </row>
    <row r="97" spans="1:14" s="120" customFormat="1" x14ac:dyDescent="0.25">
      <c r="A97" s="162">
        <v>38</v>
      </c>
      <c r="B97" s="161" t="s">
        <v>917</v>
      </c>
      <c r="C97" s="161" t="s">
        <v>911</v>
      </c>
      <c r="D97" s="161" t="s">
        <v>911</v>
      </c>
      <c r="E97" s="161" t="s">
        <v>920</v>
      </c>
      <c r="F97" s="160" t="s">
        <v>919</v>
      </c>
      <c r="G97" s="159"/>
      <c r="H97" s="159"/>
      <c r="I97" s="155">
        <f>I98</f>
        <v>0</v>
      </c>
      <c r="J97" s="155">
        <f>J98</f>
        <v>0</v>
      </c>
      <c r="K97" s="158">
        <f>K98</f>
        <v>0</v>
      </c>
      <c r="L97" s="110"/>
      <c r="M97" s="122"/>
      <c r="N97" s="121"/>
    </row>
    <row r="98" spans="1:14" s="108" customFormat="1" x14ac:dyDescent="0.25">
      <c r="A98" s="166"/>
      <c r="B98" s="165" t="str">
        <f>B97</f>
        <v>7-1</v>
      </c>
      <c r="C98" s="165"/>
      <c r="D98" s="165"/>
      <c r="E98" s="165"/>
      <c r="F98" s="164"/>
      <c r="G98" s="163" t="s">
        <v>914</v>
      </c>
      <c r="H98" s="163" t="s">
        <v>913</v>
      </c>
      <c r="I98" s="157"/>
      <c r="J98" s="157"/>
      <c r="K98" s="152">
        <f>J98-I98</f>
        <v>0</v>
      </c>
      <c r="L98" s="116"/>
      <c r="M98" s="109"/>
    </row>
    <row r="99" spans="1:14" s="120" customFormat="1" x14ac:dyDescent="0.25">
      <c r="A99" s="162">
        <v>39</v>
      </c>
      <c r="B99" s="161" t="s">
        <v>917</v>
      </c>
      <c r="C99" s="161" t="s">
        <v>911</v>
      </c>
      <c r="D99" s="161" t="s">
        <v>911</v>
      </c>
      <c r="E99" s="161" t="s">
        <v>26</v>
      </c>
      <c r="F99" s="160" t="s">
        <v>918</v>
      </c>
      <c r="G99" s="159"/>
      <c r="H99" s="159"/>
      <c r="I99" s="155">
        <f>I100</f>
        <v>0</v>
      </c>
      <c r="J99" s="155">
        <f>J100</f>
        <v>0</v>
      </c>
      <c r="K99" s="158">
        <f>K100</f>
        <v>0</v>
      </c>
      <c r="L99" s="110"/>
      <c r="M99" s="122"/>
      <c r="N99" s="121"/>
    </row>
    <row r="100" spans="1:14" s="108" customFormat="1" x14ac:dyDescent="0.25">
      <c r="A100" s="166"/>
      <c r="B100" s="165" t="str">
        <f>B99</f>
        <v>7-1</v>
      </c>
      <c r="C100" s="165"/>
      <c r="D100" s="165"/>
      <c r="E100" s="165"/>
      <c r="F100" s="164"/>
      <c r="G100" s="163" t="s">
        <v>914</v>
      </c>
      <c r="H100" s="163" t="s">
        <v>913</v>
      </c>
      <c r="I100" s="157"/>
      <c r="J100" s="157"/>
      <c r="K100" s="152">
        <f>J100-I100</f>
        <v>0</v>
      </c>
      <c r="L100" s="116"/>
      <c r="M100" s="109"/>
    </row>
    <row r="101" spans="1:14" s="120" customFormat="1" x14ac:dyDescent="0.25">
      <c r="A101" s="162">
        <v>40</v>
      </c>
      <c r="B101" s="161" t="s">
        <v>917</v>
      </c>
      <c r="C101" s="161" t="s">
        <v>911</v>
      </c>
      <c r="D101" s="161" t="s">
        <v>911</v>
      </c>
      <c r="E101" s="161" t="s">
        <v>916</v>
      </c>
      <c r="F101" s="160" t="s">
        <v>915</v>
      </c>
      <c r="G101" s="159"/>
      <c r="H101" s="159"/>
      <c r="I101" s="155">
        <f>I102</f>
        <v>0</v>
      </c>
      <c r="J101" s="155">
        <f>J102</f>
        <v>0</v>
      </c>
      <c r="K101" s="158">
        <f>K102</f>
        <v>0</v>
      </c>
      <c r="L101" s="110"/>
      <c r="M101" s="122"/>
      <c r="N101" s="121"/>
    </row>
    <row r="102" spans="1:14" s="108" customFormat="1" x14ac:dyDescent="0.25">
      <c r="A102" s="166"/>
      <c r="B102" s="165" t="str">
        <f>B101</f>
        <v>7-1</v>
      </c>
      <c r="C102" s="165"/>
      <c r="D102" s="165"/>
      <c r="E102" s="165"/>
      <c r="F102" s="164"/>
      <c r="G102" s="163" t="s">
        <v>914</v>
      </c>
      <c r="H102" s="163" t="s">
        <v>913</v>
      </c>
      <c r="I102" s="157"/>
      <c r="J102" s="157"/>
      <c r="K102" s="152">
        <f>J102-I102</f>
        <v>0</v>
      </c>
      <c r="L102" s="116"/>
      <c r="M102" s="109"/>
    </row>
    <row r="103" spans="1:14" s="120" customFormat="1" ht="30" x14ac:dyDescent="0.25">
      <c r="A103" s="162">
        <v>41</v>
      </c>
      <c r="B103" s="161" t="s">
        <v>912</v>
      </c>
      <c r="C103" s="161" t="s">
        <v>911</v>
      </c>
      <c r="D103" s="161" t="s">
        <v>911</v>
      </c>
      <c r="E103" s="161" t="s">
        <v>910</v>
      </c>
      <c r="F103" s="160" t="s">
        <v>909</v>
      </c>
      <c r="G103" s="159"/>
      <c r="H103" s="159"/>
      <c r="I103" s="155">
        <f>I104</f>
        <v>0</v>
      </c>
      <c r="J103" s="155">
        <f>J104</f>
        <v>0</v>
      </c>
      <c r="K103" s="158">
        <f>K104</f>
        <v>0</v>
      </c>
      <c r="L103" s="110"/>
      <c r="M103" s="122"/>
      <c r="N103" s="121"/>
    </row>
    <row r="104" spans="1:14" s="108" customFormat="1" ht="30" x14ac:dyDescent="0.25">
      <c r="A104" s="118"/>
      <c r="B104" s="119" t="str">
        <f>B103</f>
        <v>8-1</v>
      </c>
      <c r="C104" s="118"/>
      <c r="D104" s="118"/>
      <c r="E104" s="118"/>
      <c r="F104" s="118"/>
      <c r="G104" s="118" t="s">
        <v>908</v>
      </c>
      <c r="H104" s="118" t="s">
        <v>907</v>
      </c>
      <c r="I104" s="157">
        <v>0</v>
      </c>
      <c r="J104" s="157">
        <v>0</v>
      </c>
      <c r="K104" s="152">
        <f>J104-I104</f>
        <v>0</v>
      </c>
      <c r="L104" s="116"/>
      <c r="M104" s="109"/>
    </row>
    <row r="105" spans="1:14" s="108" customFormat="1" x14ac:dyDescent="0.25">
      <c r="A105" s="115"/>
      <c r="B105" s="114"/>
      <c r="C105" s="113"/>
      <c r="D105" s="113"/>
      <c r="E105" s="113"/>
      <c r="F105" s="113"/>
      <c r="G105" s="113"/>
      <c r="H105" s="156" t="s">
        <v>906</v>
      </c>
      <c r="I105" s="155">
        <f>I6+I9+I11+I13+I16+I18+I20+I23+I26+I29+I32+I34+I36+I40+I43+I45+I48+I51+I55+I57+I59+I62+I66+I69+I71+I73+I75+I77+I79+I81+I83+I85+I87+I89+I91+I93+I95+I97+I99+I101+I103</f>
        <v>31000000000</v>
      </c>
      <c r="J105" s="155">
        <f>J6+J9+J11+J13+J16+J18+J20+J23+J26+J29+J32+J34+J36+J40+J43+J45+J48+J51+J55+J57+J59+J62+J66+J69+J71+J73+J75+J77+J79+J81+J83+J85+J87+J89+J91+J93+J95+J97+J99+J101+J103</f>
        <v>31000000000</v>
      </c>
      <c r="K105" s="152">
        <f>K6+K9+K11+K13+K16+K18+K20+K23+K26+K29+K32+K34+K36+K40+K43+K45+K48+K51+K55+K57+K59+K62+K66+K69+K71+K73+K75+K77+K79+K81+K83+K85+K87+K89+K91+K93+K95+K97+K99+K101+K103</f>
        <v>0</v>
      </c>
      <c r="L105" s="116"/>
      <c r="M105" s="109"/>
    </row>
    <row r="106" spans="1:14" s="103" customFormat="1" x14ac:dyDescent="0.25">
      <c r="B106" s="107"/>
      <c r="H106" s="106" t="s">
        <v>905</v>
      </c>
      <c r="I106" s="154">
        <v>31000000000</v>
      </c>
      <c r="J106" s="154">
        <v>18000000000</v>
      </c>
      <c r="K106" s="152">
        <v>-13000000000</v>
      </c>
      <c r="L106" s="116"/>
      <c r="M106" s="98"/>
    </row>
    <row r="107" spans="1:14" x14ac:dyDescent="0.25">
      <c r="H107" s="102" t="s">
        <v>904</v>
      </c>
      <c r="I107" s="153">
        <f>I105-I106</f>
        <v>0</v>
      </c>
      <c r="J107" s="152">
        <f>J105-J106</f>
        <v>13000000000</v>
      </c>
      <c r="K107" s="152">
        <f>K105-K106</f>
        <v>13000000000</v>
      </c>
      <c r="L107" s="116"/>
    </row>
  </sheetData>
  <mergeCells count="4">
    <mergeCell ref="B4:E4"/>
    <mergeCell ref="B5:E5"/>
    <mergeCell ref="A1:L1"/>
    <mergeCell ref="A2:L2"/>
  </mergeCells>
  <pageMargins left="0.70866141732283472" right="0.70866141732283472" top="0.74803149606299213" bottom="0.74803149606299213" header="0.31496062992125984" footer="0.31496062992125984"/>
  <pageSetup paperSize="171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KK PENDAPATAN</vt:lpstr>
      <vt:lpstr>Pendapatan PD</vt:lpstr>
      <vt:lpstr>Belanja PD</vt:lpstr>
      <vt:lpstr>Penerimaan Pembiayaan PD</vt:lpstr>
      <vt:lpstr>Pengeluaran Pembiayaan PD</vt:lpstr>
      <vt:lpstr>'KK PENDAPATAN'!Print_Area</vt:lpstr>
      <vt:lpstr>'Penerimaan Pembiayaan PD'!Print_Area</vt:lpstr>
      <vt:lpstr>'Pengeluaran Pembiayaan PD'!Print_Area</vt:lpstr>
      <vt:lpstr>'KK PENDAPATAN'!Print_Titles</vt:lpstr>
      <vt:lpstr>'Penerimaan Pembiayaan PD'!Print_Titles</vt:lpstr>
      <vt:lpstr>'Pengeluaran Pembiayaan PD'!Print_Titles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2022-12-15T23:48:51Z</dcterms:created>
  <dcterms:modified xsi:type="dcterms:W3CDTF">2022-12-15T23:56:08Z</dcterms:modified>
</cp:coreProperties>
</file>