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llectinfra-website\"/>
    </mc:Choice>
  </mc:AlternateContent>
  <xr:revisionPtr revIDLastSave="0" documentId="13_ncr:1_{45DC1370-9533-4494-994E-70CA1EBE6953}" xr6:coauthVersionLast="47" xr6:coauthVersionMax="47" xr10:uidLastSave="{00000000-0000-0000-0000-000000000000}"/>
  <bookViews>
    <workbookView xWindow="-108" yWindow="-108" windowWidth="23256" windowHeight="12456" tabRatio="612" xr2:uid="{D2DD210A-04C3-4A8F-B813-3B2DEA4C7023}"/>
  </bookViews>
  <sheets>
    <sheet name="CLIENT" sheetId="8" r:id="rId1"/>
    <sheet name="AMC 22-23" sheetId="7" r:id="rId2"/>
    <sheet name="AMC AMOUNT 2023 - 2024" sheetId="1" r:id="rId3"/>
    <sheet name="AMC AMOUNT 2024 - 2025" sheetId="6" r:id="rId4"/>
    <sheet name="Sheet3" sheetId="4" state="hidden" r:id="rId5"/>
    <sheet name="AMC  (2)" sheetId="2" state="hidden" r:id="rId6"/>
    <sheet name="Sheet2" sheetId="3" state="hidden" r:id="rId7"/>
    <sheet name="Sheet4" sheetId="5" state="hidden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8" l="1"/>
  <c r="F36" i="8"/>
  <c r="F33" i="8"/>
  <c r="G21" i="8"/>
  <c r="G67" i="8" s="1"/>
  <c r="F15" i="8"/>
  <c r="F11" i="8"/>
  <c r="F67" i="8" s="1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P21" i="5" l="1"/>
  <c r="R21" i="5"/>
  <c r="L21" i="5"/>
  <c r="N21" i="5"/>
  <c r="J60" i="3" l="1"/>
  <c r="O48" i="3"/>
  <c r="P48" i="3" s="1"/>
  <c r="Q48" i="3" s="1"/>
  <c r="O49" i="3"/>
  <c r="P49" i="3" s="1"/>
  <c r="Q49" i="3" s="1"/>
  <c r="O50" i="3"/>
  <c r="P50" i="3" s="1"/>
  <c r="Q50" i="3" s="1"/>
  <c r="O51" i="3"/>
  <c r="P51" i="3" s="1"/>
  <c r="Q51" i="3" s="1"/>
  <c r="O52" i="3"/>
  <c r="P52" i="3" s="1"/>
  <c r="Q52" i="3" s="1"/>
  <c r="O53" i="3"/>
  <c r="P53" i="3" s="1"/>
  <c r="Q53" i="3" s="1"/>
  <c r="O54" i="3"/>
  <c r="P54" i="3" s="1"/>
  <c r="Q54" i="3" s="1"/>
  <c r="O55" i="3"/>
  <c r="P55" i="3" s="1"/>
  <c r="Q55" i="3" s="1"/>
  <c r="O56" i="3"/>
  <c r="P56" i="3" s="1"/>
  <c r="Q56" i="3" s="1"/>
  <c r="O57" i="3"/>
  <c r="P57" i="3" s="1"/>
  <c r="Q57" i="3" s="1"/>
  <c r="O58" i="3"/>
  <c r="P58" i="3" s="1"/>
  <c r="Q58" i="3" s="1"/>
  <c r="O59" i="3"/>
  <c r="P59" i="3" s="1"/>
  <c r="Q59" i="3" s="1"/>
  <c r="O47" i="3"/>
  <c r="P47" i="3" s="1"/>
  <c r="Q47" i="3" s="1"/>
  <c r="K48" i="3"/>
  <c r="L48" i="3" s="1"/>
  <c r="K49" i="3"/>
  <c r="L49" i="3" s="1"/>
  <c r="K50" i="3"/>
  <c r="L50" i="3" s="1"/>
  <c r="K51" i="3"/>
  <c r="L51" i="3" s="1"/>
  <c r="K52" i="3"/>
  <c r="L52" i="3" s="1"/>
  <c r="K53" i="3"/>
  <c r="L53" i="3" s="1"/>
  <c r="K54" i="3"/>
  <c r="L54" i="3" s="1"/>
  <c r="K55" i="3"/>
  <c r="L55" i="3" s="1"/>
  <c r="K56" i="3"/>
  <c r="L56" i="3" s="1"/>
  <c r="K57" i="3"/>
  <c r="L57" i="3" s="1"/>
  <c r="K58" i="3"/>
  <c r="L58" i="3" s="1"/>
  <c r="K59" i="3"/>
  <c r="L59" i="3" s="1"/>
  <c r="K47" i="3"/>
  <c r="L47" i="3" s="1"/>
  <c r="Q35" i="3"/>
  <c r="Q36" i="3"/>
  <c r="Q37" i="3"/>
  <c r="Q38" i="3"/>
  <c r="Q39" i="3"/>
  <c r="Q40" i="3"/>
  <c r="Q41" i="3"/>
  <c r="Q42" i="3"/>
  <c r="Q43" i="3"/>
  <c r="Q34" i="3"/>
  <c r="K34" i="3"/>
  <c r="L34" i="3" s="1"/>
  <c r="L60" i="3" l="1"/>
  <c r="Q60" i="3"/>
  <c r="O60" i="3"/>
  <c r="K60" i="3"/>
  <c r="P6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saravana raj</author>
  </authors>
  <commentList>
    <comment ref="G10" authorId="0" shapeId="0" xr:uid="{415B41AF-2828-428B-9BB5-5825FCCE4929}">
      <text>
        <r>
          <rPr>
            <b/>
            <sz val="9"/>
            <color indexed="81"/>
            <rFont val="Tahoma"/>
            <family val="2"/>
          </rPr>
          <t>saravana raj:</t>
        </r>
        <r>
          <rPr>
            <sz val="9"/>
            <color indexed="81"/>
            <rFont val="Tahoma"/>
            <family val="2"/>
          </rPr>
          <t xml:space="preserve">
 1 UNIT DONE 
 1 UNIT PENDING
</t>
        </r>
      </text>
    </comment>
  </commentList>
</comments>
</file>

<file path=xl/sharedStrings.xml><?xml version="1.0" encoding="utf-8"?>
<sst xmlns="http://schemas.openxmlformats.org/spreadsheetml/2006/main" count="1013" uniqueCount="399">
  <si>
    <t>S.NO</t>
  </si>
  <si>
    <t>CUSTOMER NAME</t>
  </si>
  <si>
    <t>LOCATION</t>
  </si>
  <si>
    <t>SEGMENT</t>
  </si>
  <si>
    <t>JOB</t>
  </si>
  <si>
    <t>No of ODU</t>
  </si>
  <si>
    <t xml:space="preserve">HP </t>
  </si>
  <si>
    <t>TR</t>
  </si>
  <si>
    <t>MITSUBISHI VALUE (WITHOUT GST)</t>
  </si>
  <si>
    <t>GST 18%</t>
  </si>
  <si>
    <t>TOTAL</t>
  </si>
  <si>
    <t>AMC       START DATE</t>
  </si>
  <si>
    <t>IIS VALUE                   ( WITHOUT GST)</t>
  </si>
  <si>
    <t>TOTAL           IIS VALUE</t>
  </si>
  <si>
    <t>AMC SERVICE RECORD-2023 - 2024</t>
  </si>
  <si>
    <t>Contract Period</t>
  </si>
  <si>
    <t>CUSTOMER DETAILS</t>
  </si>
  <si>
    <t>ADDRESS</t>
  </si>
  <si>
    <t>S - 1</t>
  </si>
  <si>
    <t>S - 2</t>
  </si>
  <si>
    <t>S - 3</t>
  </si>
  <si>
    <t>S - 4</t>
  </si>
  <si>
    <t>Start Date</t>
  </si>
  <si>
    <t>End Date</t>
  </si>
  <si>
    <t>MAIL ID</t>
  </si>
  <si>
    <t>CONTACT</t>
  </si>
  <si>
    <t xml:space="preserve">Remarks </t>
  </si>
  <si>
    <t>Namakkal</t>
  </si>
  <si>
    <t>Ahimsa Fashion</t>
  </si>
  <si>
    <t>01.03.23 (W)</t>
  </si>
  <si>
    <t>17.08.23 (W)</t>
  </si>
  <si>
    <t>30.10.23 (W)</t>
  </si>
  <si>
    <t>15.02.24</t>
  </si>
  <si>
    <t>01.02.23</t>
  </si>
  <si>
    <t>31.01.24</t>
  </si>
  <si>
    <t>ahimsankl@gmail.com</t>
  </si>
  <si>
    <t xml:space="preserve">Trichy </t>
  </si>
  <si>
    <t>M/s Hotel Blossoms</t>
  </si>
  <si>
    <t>13.03.23 (W)</t>
  </si>
  <si>
    <t>20-08-2023(W)</t>
  </si>
  <si>
    <t>04.01.23</t>
  </si>
  <si>
    <t>04.03.24</t>
  </si>
  <si>
    <t>01.12.22</t>
  </si>
  <si>
    <t>30.11.23</t>
  </si>
  <si>
    <t>info@hotelblossoms.com</t>
  </si>
  <si>
    <t>Saamyukta Development</t>
  </si>
  <si>
    <t>Chennai</t>
  </si>
  <si>
    <t>Century Centre Owners Associations</t>
  </si>
  <si>
    <t>Alwarpet</t>
  </si>
  <si>
    <t>03.04.23 (D)</t>
  </si>
  <si>
    <t>19.07.23 (D)</t>
  </si>
  <si>
    <t>10.10.23 (W)</t>
  </si>
  <si>
    <t>15.01.24 (D)</t>
  </si>
  <si>
    <t>15.03.23</t>
  </si>
  <si>
    <t>14.03.24</t>
  </si>
  <si>
    <t>'ccoasids@gmail.com'</t>
  </si>
  <si>
    <t xml:space="preserve">HARI </t>
  </si>
  <si>
    <t>Trichy</t>
  </si>
  <si>
    <t xml:space="preserve">Vignesh Residency </t>
  </si>
  <si>
    <t>12.04.23 (D)</t>
  </si>
  <si>
    <t>25.06.23 (W)</t>
  </si>
  <si>
    <t>27.09.23 (W)</t>
  </si>
  <si>
    <t>04.01.24 (W)</t>
  </si>
  <si>
    <t>25.03.23</t>
  </si>
  <si>
    <t>24.03.24</t>
  </si>
  <si>
    <t>vigneshresidency@gmail.com</t>
  </si>
  <si>
    <t>JOHN</t>
  </si>
  <si>
    <t>Dindigul</t>
  </si>
  <si>
    <t>Dr Sridhar               Barathi Mission</t>
  </si>
  <si>
    <t>22.11.23 (D)</t>
  </si>
  <si>
    <t>02.02.24</t>
  </si>
  <si>
    <t>03.05.24</t>
  </si>
  <si>
    <t>03.08.24</t>
  </si>
  <si>
    <t>01.05.23</t>
  </si>
  <si>
    <t>30.04.24</t>
  </si>
  <si>
    <t>bmhsridhar@yahoo.com</t>
  </si>
  <si>
    <t>Musiri</t>
  </si>
  <si>
    <t>Meghna Silks</t>
  </si>
  <si>
    <t>17/7B, Thuraiyur Road, Musiri - 621211</t>
  </si>
  <si>
    <t>14.06.2023 (W)</t>
  </si>
  <si>
    <t>13.10.2023 (W)</t>
  </si>
  <si>
    <t>24-01-2024 (W)</t>
  </si>
  <si>
    <t>01.07.23</t>
  </si>
  <si>
    <t>30.06.24</t>
  </si>
  <si>
    <t>pramraj1962@gmail.com</t>
  </si>
  <si>
    <t>Paramathi Velur</t>
  </si>
  <si>
    <t>21.07.23 (W)</t>
  </si>
  <si>
    <t>20.10.23 (W)</t>
  </si>
  <si>
    <t>20.01.24</t>
  </si>
  <si>
    <t>nandakumarsahana@gmail.com</t>
  </si>
  <si>
    <t>Suve Graphics</t>
  </si>
  <si>
    <t>14.11.23 (W)</t>
  </si>
  <si>
    <t>05.02.24</t>
  </si>
  <si>
    <t>10.07.23</t>
  </si>
  <si>
    <t>09.07.23</t>
  </si>
  <si>
    <t>kumarsuve.@yahoo.com(592@gmail.com</t>
  </si>
  <si>
    <t>Zilogic Sysytems Pvt Ltd</t>
  </si>
  <si>
    <t>II-Floor,Ragula Tech Park,VSI Estate Phase-1,Chennai-600041</t>
  </si>
  <si>
    <t>28.10.23 (D)</t>
  </si>
  <si>
    <t>28.01.2024</t>
  </si>
  <si>
    <t>28.04.2024</t>
  </si>
  <si>
    <t>28.08.2024</t>
  </si>
  <si>
    <t>01.09.2023</t>
  </si>
  <si>
    <t>31.08.2024</t>
  </si>
  <si>
    <t>vengatesan@zilogic.com</t>
  </si>
  <si>
    <t>RAMAN</t>
  </si>
  <si>
    <t>KARUR</t>
  </si>
  <si>
    <t>SHIVA TEXTILES</t>
  </si>
  <si>
    <t>16.10.2023 (W)</t>
  </si>
  <si>
    <t>PENDING</t>
  </si>
  <si>
    <t xml:space="preserve"> </t>
  </si>
  <si>
    <t>THURAIYUR</t>
  </si>
  <si>
    <t>MEGHNA SILKS</t>
  </si>
  <si>
    <t>14.10.2023 (W)</t>
  </si>
  <si>
    <t>03.10.2023</t>
  </si>
  <si>
    <t>02.10.2024</t>
  </si>
  <si>
    <t>ARANTHANGI</t>
  </si>
  <si>
    <t>MURURGESWARI KAMARAJ</t>
  </si>
  <si>
    <t>10.01.2024</t>
  </si>
  <si>
    <t>10.04.2024</t>
  </si>
  <si>
    <t>10.07.2024</t>
  </si>
  <si>
    <t>10.10.2024</t>
  </si>
  <si>
    <t>31.10.2023</t>
  </si>
  <si>
    <t>30.10.2024</t>
  </si>
  <si>
    <t>TRICHY</t>
  </si>
  <si>
    <t>VIJAYARANI HOTEL ROOMS</t>
  </si>
  <si>
    <t>21.10.2023 (D)</t>
  </si>
  <si>
    <t>16.12.2023 (D)</t>
  </si>
  <si>
    <t>CHENNAI</t>
  </si>
  <si>
    <t>Dr Mohanraj Harilingam</t>
  </si>
  <si>
    <t>Olympia Piannce</t>
  </si>
  <si>
    <t>UMA MAHESHWARI</t>
  </si>
  <si>
    <t>ABM Associates Titan Eye Pus</t>
  </si>
  <si>
    <t xml:space="preserve">West Tambaram </t>
  </si>
  <si>
    <t>mdfaizeen@gmail.com</t>
  </si>
  <si>
    <t>SYED ABUTHAHIR</t>
  </si>
  <si>
    <t>Pudukottai</t>
  </si>
  <si>
    <t>ABB Gold Mart TANISHQ</t>
  </si>
  <si>
    <t xml:space="preserve">ABB Gold Mart </t>
  </si>
  <si>
    <t>Kanathur</t>
  </si>
  <si>
    <t>ARIYALUR</t>
  </si>
  <si>
    <t>APN TEXTILES</t>
  </si>
  <si>
    <t>AHIMSA FASHION</t>
  </si>
  <si>
    <t>NAMAKKAL</t>
  </si>
  <si>
    <t>TEXTILES SHOP</t>
  </si>
  <si>
    <t>VRF</t>
  </si>
  <si>
    <t>HOTEL BLOSSOMS</t>
  </si>
  <si>
    <t>HOTEL</t>
  </si>
  <si>
    <t>31-11-2023</t>
  </si>
  <si>
    <t>CENTUR CENTRE OWNERS ASSOCIATIONS</t>
  </si>
  <si>
    <t>MYLAPORE,CHENNAI</t>
  </si>
  <si>
    <t>SPLIT AC</t>
  </si>
  <si>
    <t>VIGNESH RESIDENCE</t>
  </si>
  <si>
    <t>SRI RANGAM, TRICHY</t>
  </si>
  <si>
    <t>Dr.SRIDHAR BHARATHI MISSION</t>
  </si>
  <si>
    <t>DINDIGUL</t>
  </si>
  <si>
    <t>HOSPITAL</t>
  </si>
  <si>
    <t>MUSURI</t>
  </si>
  <si>
    <t>PARAMATHI VELUR</t>
  </si>
  <si>
    <t>VRF + SPLIT</t>
  </si>
  <si>
    <t>SUVE GRAPHICS</t>
  </si>
  <si>
    <t>SHOP</t>
  </si>
  <si>
    <t>ZILOGIC SYSTEMS PVT.LTD</t>
  </si>
  <si>
    <t>IT OFFICE</t>
  </si>
  <si>
    <t>THURIYUR</t>
  </si>
  <si>
    <t>MURUGESHWARI KAMARAJ</t>
  </si>
  <si>
    <t>RESIDENCE</t>
  </si>
  <si>
    <t>VIJAYARANI HOTEL</t>
  </si>
  <si>
    <t>Dr.MOHANRAJ HARILINGAM</t>
  </si>
  <si>
    <t>OLYMPIA PIANNCE, CHENNAI</t>
  </si>
  <si>
    <t>VILLA</t>
  </si>
  <si>
    <t>ABM ASSOCIATES TITAN EYE PLUS</t>
  </si>
  <si>
    <t>ABB GOLD MART TANISHQ</t>
  </si>
  <si>
    <t>PUDUKOTTAI</t>
  </si>
  <si>
    <t>TAMBARAM, CHENNAI</t>
  </si>
  <si>
    <t>ABB GOLD MART MD HOUSE</t>
  </si>
  <si>
    <t>KANNATHUR, CHENNAI</t>
  </si>
  <si>
    <t>SHOWROOM</t>
  </si>
  <si>
    <t xml:space="preserve">APN TEXTILES </t>
  </si>
  <si>
    <t>PERCENTAGE  %</t>
  </si>
  <si>
    <t>SITE NAME</t>
  </si>
  <si>
    <t>AMC START DATE</t>
  </si>
  <si>
    <t>AMC END DATE</t>
  </si>
  <si>
    <t>SHANTHAKUMAR RESIDENCE</t>
  </si>
  <si>
    <t>ANNANAGAR, CHENNAI</t>
  </si>
  <si>
    <t>KALEESUWARI REFINERY PRIVATE LTD</t>
  </si>
  <si>
    <t>OFFICE</t>
  </si>
  <si>
    <t>KALEESUWARI MD GURUSAMY</t>
  </si>
  <si>
    <t>ARUN KUMAR (MD) KALEESUWARI</t>
  </si>
  <si>
    <t>ODU / NOS</t>
  </si>
  <si>
    <t>HP</t>
  </si>
  <si>
    <t>ME BASIC</t>
  </si>
  <si>
    <t>GST @ 18%</t>
  </si>
  <si>
    <t>TOTAL ME VALUE</t>
  </si>
  <si>
    <t>IIS %</t>
  </si>
  <si>
    <t>ME AMOUNT RECEIVED</t>
  </si>
  <si>
    <t>YES</t>
  </si>
  <si>
    <t>NO</t>
  </si>
  <si>
    <t xml:space="preserve">ME BASICS </t>
  </si>
  <si>
    <t>GST  @ 18%</t>
  </si>
  <si>
    <t>AMC       END DATE</t>
  </si>
  <si>
    <t>IIS BASICS</t>
  </si>
  <si>
    <t>KARUR SHIVA TEXTILES</t>
  </si>
  <si>
    <t>SAAMY UKTA DEVELOPMENT</t>
  </si>
  <si>
    <t xml:space="preserve">SADIQ RESIDENCE </t>
  </si>
  <si>
    <t>THANJAVUR</t>
  </si>
  <si>
    <t>RESIDENCY</t>
  </si>
  <si>
    <t xml:space="preserve">EHIYA MANZIL </t>
  </si>
  <si>
    <t>NADUKKADAI, THANJAVUR</t>
  </si>
  <si>
    <t>HALL</t>
  </si>
  <si>
    <t>RAMESH RESIDENCE</t>
  </si>
  <si>
    <t>GST  @ 18%</t>
  </si>
  <si>
    <t> Approved Offloading %</t>
  </si>
  <si>
    <t xml:space="preserve"> PO received </t>
  </si>
  <si>
    <t>8/31/2024</t>
  </si>
  <si>
    <t>Attached   </t>
  </si>
  <si>
    <t>Attached </t>
  </si>
  <si>
    <t>10/31/2023</t>
  </si>
  <si>
    <t>10/30/2024</t>
  </si>
  <si>
    <t xml:space="preserve">Attached </t>
  </si>
  <si>
    <t>5/31/2024</t>
  </si>
  <si>
    <t>underapproval </t>
  </si>
  <si>
    <t>10/22/2023</t>
  </si>
  <si>
    <t>10/21/2024</t>
  </si>
  <si>
    <t>12/31/2024</t>
  </si>
  <si>
    <t>1/31/2025</t>
  </si>
  <si>
    <t>12/31/2026</t>
  </si>
  <si>
    <t>Will be issued by next month </t>
  </si>
  <si>
    <t>Will be issued by next month  </t>
  </si>
  <si>
    <t>TOTAL  IIS VALUE</t>
  </si>
  <si>
    <t>AMC START DATE</t>
  </si>
  <si>
    <t>MYLAPORE, CHENNAI</t>
  </si>
  <si>
    <t>PAYMENT STATUS</t>
  </si>
  <si>
    <t>RECEIVED</t>
  </si>
  <si>
    <t>CENTURY CENTRE OWNER ASSOCIATION</t>
  </si>
  <si>
    <t>ABINAYA GRAND</t>
  </si>
  <si>
    <t>KUMBAKONAM</t>
  </si>
  <si>
    <t>PROCESS</t>
  </si>
  <si>
    <t>ME PO NOT RELEASE</t>
  </si>
  <si>
    <t>TOTAL VALUE</t>
  </si>
  <si>
    <t>AMC                   END DATE</t>
  </si>
  <si>
    <t>PONNAMARAVATHI</t>
  </si>
  <si>
    <t>MEENAKSHI PERIYANNAN HOSPITAL</t>
  </si>
  <si>
    <t>Vajiram &amp; Ravi IAS Studty Centre</t>
  </si>
  <si>
    <t>LLP NO.62,P Block, 6th Avenue, Anna Nagar, Chennai - 600040</t>
  </si>
  <si>
    <t>BHARATHI MISSION HOSPITAL</t>
  </si>
  <si>
    <t>A.P.NARAYANASAMY CHETTIAR</t>
  </si>
  <si>
    <t>19-A M.P. KOVIL STREET
621704 ARIYALUR Tamil Nadu India</t>
  </si>
  <si>
    <t>GOWRI ILLAM</t>
  </si>
  <si>
    <t>P.NO 88 AND 89
MOOVENDAR NAGAR, DEVADANAM,
620002 TIRUCHIRAPPALLI, Tamil Nadu India</t>
  </si>
  <si>
    <t>INSTIUTE</t>
  </si>
  <si>
    <t>RESIDECE</t>
  </si>
  <si>
    <t>118,NSR MALL, SALEM ROAD, NAMAKKAL - 637001</t>
  </si>
  <si>
    <t>-</t>
  </si>
  <si>
    <t>Ocean Space</t>
  </si>
  <si>
    <t>MALABAR GOLD LIMITED</t>
  </si>
  <si>
    <t>Ground Floor, First Floor ,Second Floor,
113,113A,113B, Pattamangla Street,
Mayiladuthurai, Mayiladuthurai,
Tamil Nadu, 609001</t>
  </si>
  <si>
    <t>R JAYASURIYA KAMARAJ</t>
  </si>
  <si>
    <t>NO.4, VAIGANALLUR AGRAHARAM, KULITHALAI, KARUR - 639 104.</t>
  </si>
  <si>
    <t>MELVIN INTERNATIONAL</t>
  </si>
  <si>
    <t>NO.28/1, 9TH CROSS ROAD, SENGUNTHAPURAM KARUR
Tamil Nadu , 639002</t>
  </si>
  <si>
    <t>TULSI WEAVES</t>
  </si>
  <si>
    <t>TULSI WEAVES OLD NO:160 NEW NO:28, ELDAMS ROAD, OPPOSITE STATE BANK OF INDIA, CHENNAI - 600 018 CHENNAI</t>
  </si>
  <si>
    <t>AMC SERVICE RECORD-2022 - 2023 (TDS -1.5%)</t>
  </si>
  <si>
    <t>Dindugal</t>
  </si>
  <si>
    <t>Bharathi Mission Hospital</t>
  </si>
  <si>
    <t>Kumbakonam</t>
  </si>
  <si>
    <t>Abinaya Grand (Chola Dynasty)</t>
  </si>
  <si>
    <t xml:space="preserve">Chennai </t>
  </si>
  <si>
    <t>Karur</t>
  </si>
  <si>
    <t>Shiva Textiles</t>
  </si>
  <si>
    <t>288, Jawahar Bazaar, Karur</t>
  </si>
  <si>
    <t>London Hardwares (ABS Agencies)</t>
  </si>
  <si>
    <t>100 EVR Road, Puthur</t>
  </si>
  <si>
    <t>Tiruppur</t>
  </si>
  <si>
    <t>Mr. Ravichandran</t>
  </si>
  <si>
    <t>Thuraiyur</t>
  </si>
  <si>
    <t>Trichy Main Road</t>
  </si>
  <si>
    <t>Aranthangi</t>
  </si>
  <si>
    <t>Murugerwari Kamaraj</t>
  </si>
  <si>
    <t>ABM Associates (VSSM)</t>
  </si>
  <si>
    <t>West Tambaram</t>
  </si>
  <si>
    <t>ABB Gold Mart</t>
  </si>
  <si>
    <t>Showroom</t>
  </si>
  <si>
    <t>MD House</t>
  </si>
  <si>
    <t>01.03.23</t>
  </si>
  <si>
    <t>16.02.23</t>
  </si>
  <si>
    <t>M/s Hotel Blossoms (Saamy Ukta)</t>
  </si>
  <si>
    <t xml:space="preserve">cvc  </t>
  </si>
  <si>
    <t>DATE</t>
  </si>
  <si>
    <t>CHEQUE NO</t>
  </si>
  <si>
    <t>AMOUNT RECEIVED</t>
  </si>
  <si>
    <t>19.09.22</t>
  </si>
  <si>
    <t>1,53,305.80</t>
  </si>
  <si>
    <t>11.11.22</t>
  </si>
  <si>
    <t>12.12.22</t>
  </si>
  <si>
    <t>25.01.23</t>
  </si>
  <si>
    <t>1,46,484.40</t>
  </si>
  <si>
    <t>24.02.23</t>
  </si>
  <si>
    <t>2,51,930.00</t>
  </si>
  <si>
    <t>2,76,439.80</t>
  </si>
  <si>
    <t>6,97,062.68</t>
  </si>
  <si>
    <t>9,48,992.68</t>
  </si>
  <si>
    <t>Total</t>
  </si>
  <si>
    <t>7,09,080</t>
  </si>
  <si>
    <t>Blce</t>
  </si>
  <si>
    <t>6,78,600.00</t>
  </si>
  <si>
    <t>2,37,510.00</t>
  </si>
  <si>
    <t>IIS</t>
  </si>
  <si>
    <t>ON GOING - PROJECTS - WEEKLY REPORT</t>
  </si>
  <si>
    <t>S No</t>
  </si>
  <si>
    <t xml:space="preserve">Customer </t>
  </si>
  <si>
    <t>Location</t>
  </si>
  <si>
    <t>Application</t>
  </si>
  <si>
    <t>Mayiladuthurai</t>
  </si>
  <si>
    <t>Residence</t>
  </si>
  <si>
    <t>Mr. Ravi - Melvin Fashions</t>
  </si>
  <si>
    <t>Mr. Senthilkumar</t>
  </si>
  <si>
    <t>Dr. Senthilkumar</t>
  </si>
  <si>
    <t>Mr. Sadham Hussan</t>
  </si>
  <si>
    <t>Mr. Sumathi Selvarajan</t>
  </si>
  <si>
    <t>Palani</t>
  </si>
  <si>
    <t>Mr. Balaji</t>
  </si>
  <si>
    <t>Mrs. Madumathi</t>
  </si>
  <si>
    <t>Mrs. Pramela</t>
  </si>
  <si>
    <t>Mr. Neelraj</t>
  </si>
  <si>
    <t>Perambalur</t>
  </si>
  <si>
    <t xml:space="preserve">Mr. Jain </t>
  </si>
  <si>
    <t>Virudhachalam</t>
  </si>
  <si>
    <t>Mr. Karthikeyan</t>
  </si>
  <si>
    <t>Mr. Anand Jain</t>
  </si>
  <si>
    <t>Mr. Vijay Madumalar</t>
  </si>
  <si>
    <t>Mr. Dinesh Kavad</t>
  </si>
  <si>
    <t>Mr. Vikas Kavad</t>
  </si>
  <si>
    <t>Ar. Pramod</t>
  </si>
  <si>
    <t>Dr. Ranjithkumar</t>
  </si>
  <si>
    <t>Great Sand Properties</t>
  </si>
  <si>
    <t>Khazanchi Jewellery</t>
  </si>
  <si>
    <t>Tanishq Jewellery</t>
  </si>
  <si>
    <t>Raam Jewellery</t>
  </si>
  <si>
    <t>Madurai</t>
  </si>
  <si>
    <t>Federal Bank</t>
  </si>
  <si>
    <t>Office</t>
  </si>
  <si>
    <t xml:space="preserve">ECR </t>
  </si>
  <si>
    <t>Chettinad Design</t>
  </si>
  <si>
    <t>MIPL - HTL</t>
  </si>
  <si>
    <t>Vidhai</t>
  </si>
  <si>
    <t>Hospital</t>
  </si>
  <si>
    <t>Mr Karan</t>
  </si>
  <si>
    <t>RGS Formulation</t>
  </si>
  <si>
    <t>Tinidvanam</t>
  </si>
  <si>
    <t>Pharma</t>
  </si>
  <si>
    <t>Hotel Balaji Bhavan</t>
  </si>
  <si>
    <t>Hotel</t>
  </si>
  <si>
    <t>Hotel Maris</t>
  </si>
  <si>
    <t>Hotel Natanya</t>
  </si>
  <si>
    <t>Thanjavur</t>
  </si>
  <si>
    <t>Hiway Residency</t>
  </si>
  <si>
    <t>Hotel Balaji</t>
  </si>
  <si>
    <t>Bodi</t>
  </si>
  <si>
    <t>SRM</t>
  </si>
  <si>
    <t>Sir Krishna Textiles</t>
  </si>
  <si>
    <t>Palacode</t>
  </si>
  <si>
    <t>Textile</t>
  </si>
  <si>
    <t>ESAB India Limited</t>
  </si>
  <si>
    <t>Zaitoon</t>
  </si>
  <si>
    <t>Teaman</t>
  </si>
  <si>
    <t>Restaurant</t>
  </si>
  <si>
    <t>Habinusha</t>
  </si>
  <si>
    <t>Koothanallur</t>
  </si>
  <si>
    <t>Mahal</t>
  </si>
  <si>
    <t>Dr. Marimuthu</t>
  </si>
  <si>
    <t>Amazon - Perungudi</t>
  </si>
  <si>
    <t>warehouse</t>
  </si>
  <si>
    <t>Amazon - Madhavaram</t>
  </si>
  <si>
    <t>Amazon - Salem</t>
  </si>
  <si>
    <t>Salem</t>
  </si>
  <si>
    <t>ware house</t>
  </si>
  <si>
    <t>Amazon - Kanthanchavadi</t>
  </si>
  <si>
    <t>Mr. Santhanam</t>
  </si>
  <si>
    <t>Mr. Bharath Apartment</t>
  </si>
  <si>
    <t>Coimbatore</t>
  </si>
  <si>
    <t>hotel</t>
  </si>
  <si>
    <t>Mr. Aman Kareem</t>
  </si>
  <si>
    <t>MIPL - Perungudi - 1</t>
  </si>
  <si>
    <t>MIPL - Perungudi - 2</t>
  </si>
  <si>
    <t>Society - Mandapam</t>
  </si>
  <si>
    <t>Radhe Krishna</t>
  </si>
  <si>
    <t>Dharmapuri</t>
  </si>
  <si>
    <t>Mr. Sibu - T Nagar</t>
  </si>
  <si>
    <t>Mr. Sadayapam - Kotturpuram</t>
  </si>
  <si>
    <t>Graphiti</t>
  </si>
  <si>
    <t>Thoorga Textiles</t>
  </si>
  <si>
    <t>Kansa Automation</t>
  </si>
  <si>
    <t>80 HP</t>
  </si>
  <si>
    <t>MALABAR</t>
  </si>
  <si>
    <t>JEW</t>
  </si>
  <si>
    <t>inter</t>
  </si>
  <si>
    <t>Masterpiece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</si>
</sst>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1"/>
      <color rgb="FF0070C0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rgb="FF843C86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rgb="FF0070C0"/>
      <name val="Arial"/>
      <family val="2"/>
    </font>
    <font>
      <sz val="11"/>
      <name val="Arial"/>
      <family val="2"/>
    </font>
    <font>
      <b/>
      <sz val="11"/>
      <color theme="4"/>
      <name val="Arial"/>
      <family val="2"/>
    </font>
    <font>
      <b/>
      <sz val="11"/>
      <color rgb="FF000000"/>
      <name val="Arial"/>
      <family val="2"/>
    </font>
    <font>
      <b/>
      <sz val="11"/>
      <color theme="8" tint="-0.249977111117893"/>
      <name val="Arial"/>
      <family val="2"/>
    </font>
    <font>
      <b/>
      <sz val="11"/>
      <name val="Arial"/>
      <family val="2"/>
    </font>
    <font>
      <b/>
      <i/>
      <sz val="11"/>
      <color rgb="FF7F7F7F"/>
      <name val="Arial"/>
      <family val="2"/>
    </font>
    <font>
      <b/>
      <sz val="11"/>
      <color rgb="FF7F7F7F"/>
      <name val="Arial"/>
      <family val="2"/>
    </font>
    <font>
      <sz val="11"/>
      <color rgb="FF0070C0"/>
      <name val="Arial"/>
      <family val="2"/>
    </font>
    <font>
      <b/>
      <sz val="11"/>
      <color rgb="FF7030A0"/>
      <name val="Arial"/>
      <family val="2"/>
    </font>
    <font>
      <b/>
      <sz val="11"/>
      <color rgb="FFFF0000"/>
      <name val="Arial"/>
      <family val="2"/>
    </font>
    <font>
      <b/>
      <sz val="11"/>
      <color rgb="FF5001FF"/>
      <name val="Arial"/>
      <family val="2"/>
    </font>
    <font>
      <sz val="10"/>
      <color rgb="FFFF0000"/>
      <name val="Arial"/>
      <family val="2"/>
    </font>
    <font>
      <sz val="12"/>
      <color rgb="FF000000"/>
      <name val="Arial"/>
      <family val="2"/>
    </font>
    <font>
      <b/>
      <sz val="12"/>
      <color rgb="FFFF0000"/>
      <name val="Arial"/>
      <family val="2"/>
    </font>
    <font>
      <sz val="12"/>
      <name val="Arial"/>
      <family val="2"/>
    </font>
    <font>
      <b/>
      <sz val="12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2F2F2"/>
      </patternFill>
    </fill>
    <fill>
      <gradientFill>
        <stop position="0">
          <color theme="5" tint="0.80001220740379042"/>
        </stop>
        <stop position="1">
          <color theme="4" tint="0.80001220740379042"/>
        </stop>
      </gradientFill>
    </fill>
    <fill>
      <patternFill patternType="solid">
        <fgColor rgb="FFFCE4D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indexed="64"/>
      </top>
      <bottom/>
      <diagonal/>
    </border>
    <border>
      <left style="thin">
        <color rgb="FF7F7F7F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rgb="FF7F7F7F"/>
      </right>
      <top/>
      <bottom style="medium">
        <color rgb="FF7F7F7F"/>
      </bottom>
      <diagonal/>
    </border>
    <border>
      <left/>
      <right style="medium">
        <color indexed="64"/>
      </right>
      <top/>
      <bottom style="medium">
        <color rgb="FF7F7F7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12" fillId="9" borderId="17" applyNumberFormat="0" applyAlignment="0" applyProtection="0"/>
    <xf numFmtId="0" fontId="13" fillId="0" borderId="0" applyNumberFormat="0" applyFill="0" applyBorder="0" applyAlignment="0" applyProtection="0"/>
    <xf numFmtId="0" fontId="16" fillId="0" borderId="2" applyFont="0" applyFill="0" applyBorder="0" applyAlignment="0" applyProtection="0">
      <alignment horizontal="center" vertical="center"/>
      <protection locked="0"/>
    </xf>
    <xf numFmtId="9" fontId="19" fillId="0" borderId="0" applyFont="0" applyFill="0" applyBorder="0" applyAlignment="0" applyProtection="0"/>
  </cellStyleXfs>
  <cellXfs count="23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2" fillId="0" borderId="1" xfId="1" applyBorder="1" applyAlignment="1">
      <alignment horizontal="center"/>
    </xf>
    <xf numFmtId="14" fontId="4" fillId="4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5" fillId="6" borderId="1" xfId="0" applyNumberFormat="1" applyFont="1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8" fillId="6" borderId="1" xfId="0" applyNumberFormat="1" applyFont="1" applyFill="1" applyBorder="1"/>
    <xf numFmtId="14" fontId="4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4" fontId="8" fillId="6" borderId="0" xfId="0" applyNumberFormat="1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14" fontId="0" fillId="0" borderId="0" xfId="0" applyNumberFormat="1"/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14" fontId="0" fillId="0" borderId="1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14" fontId="0" fillId="0" borderId="4" xfId="0" applyNumberFormat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left" vertical="center" wrapText="1"/>
      <protection locked="0"/>
    </xf>
    <xf numFmtId="0" fontId="0" fillId="0" borderId="6" xfId="0" applyBorder="1" applyAlignment="1" applyProtection="1">
      <alignment horizontal="left" vertical="center"/>
      <protection locked="0"/>
    </xf>
    <xf numFmtId="14" fontId="0" fillId="0" borderId="6" xfId="0" applyNumberFormat="1" applyBorder="1" applyAlignment="1" applyProtection="1">
      <alignment horizontal="center" vertical="center"/>
      <protection locked="0"/>
    </xf>
    <xf numFmtId="14" fontId="0" fillId="0" borderId="7" xfId="0" applyNumberFormat="1" applyBorder="1" applyAlignment="1" applyProtection="1">
      <alignment horizontal="center" vertical="center"/>
      <protection locked="0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14" fontId="14" fillId="0" borderId="1" xfId="0" applyNumberFormat="1" applyFont="1" applyBorder="1" applyAlignment="1" applyProtection="1">
      <alignment horizontal="center" vertical="center"/>
      <protection locked="0"/>
    </xf>
    <xf numFmtId="0" fontId="17" fillId="0" borderId="1" xfId="0" applyFont="1" applyBorder="1" applyAlignment="1" applyProtection="1">
      <alignment horizontal="center" vertical="center"/>
      <protection locked="0"/>
    </xf>
    <xf numFmtId="0" fontId="17" fillId="0" borderId="6" xfId="0" applyFont="1" applyBorder="1" applyAlignment="1" applyProtection="1">
      <alignment horizontal="center" vertical="center"/>
      <protection locked="0"/>
    </xf>
    <xf numFmtId="0" fontId="18" fillId="0" borderId="1" xfId="0" applyFont="1" applyBorder="1" applyAlignment="1" applyProtection="1">
      <alignment horizontal="left" vertical="center" wrapText="1"/>
      <protection locked="0"/>
    </xf>
    <xf numFmtId="0" fontId="18" fillId="0" borderId="1" xfId="0" applyFont="1" applyBorder="1" applyAlignment="1" applyProtection="1">
      <alignment horizontal="left" vertical="center"/>
      <protection locked="0"/>
    </xf>
    <xf numFmtId="0" fontId="18" fillId="0" borderId="6" xfId="0" applyFont="1" applyBorder="1" applyAlignment="1" applyProtection="1">
      <alignment horizontal="left" vertical="center" wrapText="1"/>
      <protection locked="0"/>
    </xf>
    <xf numFmtId="0" fontId="18" fillId="0" borderId="6" xfId="0" applyFont="1" applyBorder="1" applyAlignment="1" applyProtection="1">
      <alignment horizontal="left" vertical="center"/>
      <protection locked="0"/>
    </xf>
    <xf numFmtId="0" fontId="16" fillId="10" borderId="2" xfId="0" applyFont="1" applyFill="1" applyBorder="1" applyAlignment="1" applyProtection="1">
      <alignment horizontal="center" vertical="center"/>
      <protection locked="0"/>
    </xf>
    <xf numFmtId="0" fontId="16" fillId="10" borderId="2" xfId="0" applyFont="1" applyFill="1" applyBorder="1" applyAlignment="1" applyProtection="1">
      <alignment horizontal="center" vertical="center" wrapText="1"/>
      <protection locked="0"/>
    </xf>
    <xf numFmtId="1" fontId="16" fillId="10" borderId="2" xfId="0" applyNumberFormat="1" applyFont="1" applyFill="1" applyBorder="1" applyAlignment="1" applyProtection="1">
      <alignment horizontal="center" vertical="center"/>
      <protection locked="0"/>
    </xf>
    <xf numFmtId="9" fontId="16" fillId="10" borderId="2" xfId="0" applyNumberFormat="1" applyFont="1" applyFill="1" applyBorder="1" applyAlignment="1" applyProtection="1">
      <alignment horizontal="center" vertical="center"/>
      <protection locked="0"/>
    </xf>
    <xf numFmtId="0" fontId="16" fillId="10" borderId="10" xfId="0" applyFont="1" applyFill="1" applyBorder="1" applyAlignment="1" applyProtection="1">
      <alignment horizontal="center" vertical="center" wrapText="1"/>
      <protection locked="0"/>
    </xf>
    <xf numFmtId="0" fontId="15" fillId="10" borderId="8" xfId="0" applyFont="1" applyFill="1" applyBorder="1" applyAlignment="1" applyProtection="1">
      <alignment horizontal="center" vertical="center"/>
      <protection locked="0"/>
    </xf>
    <xf numFmtId="0" fontId="12" fillId="9" borderId="17" xfId="2" applyAlignment="1" applyProtection="1">
      <alignment horizontal="right" vertical="center"/>
      <protection locked="0"/>
    </xf>
    <xf numFmtId="1" fontId="12" fillId="9" borderId="17" xfId="2" applyNumberFormat="1" applyAlignment="1">
      <alignment horizontal="right" vertical="center"/>
    </xf>
    <xf numFmtId="9" fontId="12" fillId="9" borderId="17" xfId="2" applyNumberFormat="1" applyAlignment="1">
      <alignment horizontal="center" vertical="center"/>
    </xf>
    <xf numFmtId="0" fontId="0" fillId="0" borderId="0" xfId="0" applyAlignment="1">
      <alignment wrapText="1"/>
    </xf>
    <xf numFmtId="9" fontId="0" fillId="0" borderId="0" xfId="5" applyFont="1"/>
    <xf numFmtId="0" fontId="15" fillId="10" borderId="12" xfId="0" applyFont="1" applyFill="1" applyBorder="1" applyAlignment="1" applyProtection="1">
      <alignment horizontal="center" vertical="center" wrapText="1"/>
      <protection locked="0"/>
    </xf>
    <xf numFmtId="9" fontId="15" fillId="10" borderId="15" xfId="5" applyFont="1" applyFill="1" applyBorder="1" applyAlignment="1" applyProtection="1">
      <alignment horizontal="center" vertical="center" wrapText="1"/>
      <protection locked="0"/>
    </xf>
    <xf numFmtId="9" fontId="12" fillId="9" borderId="19" xfId="5" applyFont="1" applyFill="1" applyBorder="1" applyAlignment="1">
      <alignment horizontal="center" vertical="center"/>
    </xf>
    <xf numFmtId="0" fontId="15" fillId="10" borderId="20" xfId="0" applyFont="1" applyFill="1" applyBorder="1" applyAlignment="1" applyProtection="1">
      <alignment horizontal="center" vertical="center"/>
      <protection locked="0"/>
    </xf>
    <xf numFmtId="14" fontId="14" fillId="0" borderId="6" xfId="0" applyNumberFormat="1" applyFont="1" applyBorder="1" applyAlignment="1" applyProtection="1">
      <alignment horizontal="center" vertical="center"/>
      <protection locked="0"/>
    </xf>
    <xf numFmtId="0" fontId="12" fillId="9" borderId="21" xfId="2" applyBorder="1" applyAlignment="1" applyProtection="1">
      <alignment horizontal="right" vertical="center"/>
      <protection locked="0"/>
    </xf>
    <xf numFmtId="1" fontId="12" fillId="9" borderId="21" xfId="2" applyNumberFormat="1" applyBorder="1" applyAlignment="1">
      <alignment horizontal="right" vertical="center"/>
    </xf>
    <xf numFmtId="9" fontId="12" fillId="9" borderId="22" xfId="5" applyFont="1" applyFill="1" applyBorder="1" applyAlignment="1">
      <alignment horizontal="center" vertical="center"/>
    </xf>
    <xf numFmtId="0" fontId="15" fillId="10" borderId="23" xfId="0" applyFont="1" applyFill="1" applyBorder="1" applyAlignment="1" applyProtection="1">
      <alignment horizontal="center" vertical="center" wrapText="1"/>
      <protection locked="0"/>
    </xf>
    <xf numFmtId="1" fontId="12" fillId="9" borderId="24" xfId="2" applyNumberFormat="1" applyBorder="1" applyAlignment="1">
      <alignment horizontal="right" vertical="center"/>
    </xf>
    <xf numFmtId="1" fontId="12" fillId="9" borderId="25" xfId="2" applyNumberFormat="1" applyBorder="1" applyAlignment="1">
      <alignment horizontal="right" vertical="center"/>
    </xf>
    <xf numFmtId="0" fontId="12" fillId="0" borderId="0" xfId="2" applyFill="1" applyBorder="1" applyAlignment="1">
      <alignment horizontal="right" vertical="center"/>
    </xf>
    <xf numFmtId="0" fontId="12" fillId="9" borderId="17" xfId="2" applyAlignment="1" applyProtection="1">
      <alignment horizontal="center" vertical="center"/>
      <protection locked="0"/>
    </xf>
    <xf numFmtId="1" fontId="12" fillId="9" borderId="17" xfId="2" applyNumberFormat="1" applyAlignment="1">
      <alignment horizontal="center" vertical="center"/>
    </xf>
    <xf numFmtId="0" fontId="12" fillId="9" borderId="17" xfId="2" applyAlignment="1" applyProtection="1">
      <alignment horizontal="center" vertical="center"/>
    </xf>
    <xf numFmtId="0" fontId="12" fillId="9" borderId="17" xfId="2" applyAlignment="1">
      <alignment horizontal="center" vertical="center"/>
    </xf>
    <xf numFmtId="0" fontId="12" fillId="9" borderId="19" xfId="2" applyBorder="1" applyAlignment="1">
      <alignment horizontal="center" vertical="center"/>
    </xf>
    <xf numFmtId="1" fontId="12" fillId="9" borderId="26" xfId="2" applyNumberFormat="1" applyBorder="1" applyAlignment="1">
      <alignment horizontal="center" vertical="center"/>
    </xf>
    <xf numFmtId="9" fontId="15" fillId="10" borderId="2" xfId="5" applyFont="1" applyFill="1" applyBorder="1" applyAlignment="1" applyProtection="1">
      <alignment horizontal="center" vertical="center" wrapText="1"/>
      <protection locked="0"/>
    </xf>
    <xf numFmtId="0" fontId="12" fillId="9" borderId="27" xfId="2" applyBorder="1" applyAlignment="1">
      <alignment horizontal="center" vertical="center"/>
    </xf>
    <xf numFmtId="0" fontId="12" fillId="9" borderId="28" xfId="2" applyBorder="1" applyAlignment="1">
      <alignment horizontal="center" vertical="center"/>
    </xf>
    <xf numFmtId="14" fontId="14" fillId="0" borderId="11" xfId="0" applyNumberFormat="1" applyFont="1" applyBorder="1" applyAlignment="1" applyProtection="1">
      <alignment horizontal="center" vertical="center"/>
      <protection locked="0"/>
    </xf>
    <xf numFmtId="0" fontId="12" fillId="9" borderId="27" xfId="2" applyBorder="1" applyAlignment="1" applyProtection="1">
      <alignment horizontal="center" vertical="center"/>
      <protection locked="0"/>
    </xf>
    <xf numFmtId="1" fontId="12" fillId="9" borderId="27" xfId="2" applyNumberFormat="1" applyBorder="1" applyAlignment="1">
      <alignment horizontal="center" vertical="center"/>
    </xf>
    <xf numFmtId="9" fontId="12" fillId="9" borderId="27" xfId="2" applyNumberFormat="1" applyBorder="1" applyAlignment="1">
      <alignment horizontal="center" vertical="center"/>
    </xf>
    <xf numFmtId="0" fontId="12" fillId="9" borderId="27" xfId="2" applyBorder="1" applyAlignment="1" applyProtection="1">
      <alignment horizontal="center" vertical="center"/>
    </xf>
    <xf numFmtId="0" fontId="12" fillId="9" borderId="29" xfId="2" applyBorder="1" applyAlignment="1">
      <alignment horizontal="center" vertical="center"/>
    </xf>
    <xf numFmtId="0" fontId="12" fillId="9" borderId="30" xfId="2" applyBorder="1" applyAlignment="1">
      <alignment horizontal="center" vertical="center"/>
    </xf>
    <xf numFmtId="0" fontId="20" fillId="8" borderId="31" xfId="0" applyFont="1" applyFill="1" applyBorder="1" applyAlignment="1">
      <alignment horizontal="center" vertic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1" fillId="11" borderId="10" xfId="0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2" fillId="0" borderId="35" xfId="0" applyFont="1" applyBorder="1" applyAlignment="1">
      <alignment horizontal="center" vertical="center"/>
    </xf>
    <xf numFmtId="14" fontId="22" fillId="0" borderId="35" xfId="0" applyNumberFormat="1" applyFont="1" applyBorder="1" applyAlignment="1">
      <alignment horizontal="center" vertical="center"/>
    </xf>
    <xf numFmtId="3" fontId="21" fillId="12" borderId="35" xfId="0" applyNumberFormat="1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9" fontId="23" fillId="12" borderId="35" xfId="0" applyNumberFormat="1" applyFont="1" applyFill="1" applyBorder="1" applyAlignment="1">
      <alignment horizontal="center" vertical="center"/>
    </xf>
    <xf numFmtId="3" fontId="24" fillId="12" borderId="35" xfId="0" applyNumberFormat="1" applyFont="1" applyFill="1" applyBorder="1" applyAlignment="1">
      <alignment horizontal="center" vertical="center"/>
    </xf>
    <xf numFmtId="0" fontId="22" fillId="0" borderId="35" xfId="0" applyFont="1" applyBorder="1" applyAlignment="1">
      <alignment vertical="center" wrapText="1"/>
    </xf>
    <xf numFmtId="9" fontId="21" fillId="12" borderId="35" xfId="0" applyNumberFormat="1" applyFont="1" applyFill="1" applyBorder="1" applyAlignment="1">
      <alignment horizontal="center" vertical="center"/>
    </xf>
    <xf numFmtId="3" fontId="21" fillId="12" borderId="37" xfId="0" applyNumberFormat="1" applyFont="1" applyFill="1" applyBorder="1" applyAlignment="1">
      <alignment horizontal="center" vertical="center"/>
    </xf>
    <xf numFmtId="0" fontId="21" fillId="12" borderId="37" xfId="0" applyFont="1" applyFill="1" applyBorder="1" applyAlignment="1">
      <alignment horizontal="center" vertical="center"/>
    </xf>
    <xf numFmtId="9" fontId="21" fillId="12" borderId="37" xfId="0" applyNumberFormat="1" applyFont="1" applyFill="1" applyBorder="1" applyAlignment="1">
      <alignment horizontal="center" vertical="center"/>
    </xf>
    <xf numFmtId="3" fontId="24" fillId="12" borderId="38" xfId="0" applyNumberFormat="1" applyFont="1" applyFill="1" applyBorder="1" applyAlignment="1">
      <alignment horizontal="center" vertical="center"/>
    </xf>
    <xf numFmtId="0" fontId="21" fillId="11" borderId="2" xfId="0" applyFont="1" applyFill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/>
    </xf>
    <xf numFmtId="0" fontId="22" fillId="0" borderId="2" xfId="0" applyFont="1" applyBorder="1" applyAlignment="1">
      <alignment vertical="center" wrapText="1"/>
    </xf>
    <xf numFmtId="0" fontId="22" fillId="0" borderId="10" xfId="0" applyFont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22" fillId="0" borderId="35" xfId="0" applyFont="1" applyBorder="1" applyAlignment="1">
      <alignment horizontal="left" vertical="center" wrapText="1"/>
    </xf>
    <xf numFmtId="0" fontId="22" fillId="0" borderId="36" xfId="0" applyFont="1" applyBorder="1" applyAlignment="1">
      <alignment horizontal="left" vertical="center" wrapText="1"/>
    </xf>
    <xf numFmtId="0" fontId="25" fillId="0" borderId="2" xfId="0" applyFont="1" applyBorder="1" applyAlignment="1" applyProtection="1">
      <alignment horizontal="left" vertical="center" wrapText="1"/>
      <protection locked="0"/>
    </xf>
    <xf numFmtId="0" fontId="25" fillId="0" borderId="2" xfId="0" applyFont="1" applyBorder="1" applyAlignment="1" applyProtection="1">
      <alignment horizontal="center" vertical="center"/>
      <protection locked="0"/>
    </xf>
    <xf numFmtId="14" fontId="25" fillId="0" borderId="2" xfId="0" applyNumberFormat="1" applyFont="1" applyBorder="1" applyAlignment="1" applyProtection="1">
      <alignment horizontal="center" vertical="center"/>
      <protection locked="0"/>
    </xf>
    <xf numFmtId="0" fontId="25" fillId="9" borderId="2" xfId="2" applyFont="1" applyBorder="1" applyAlignment="1" applyProtection="1">
      <alignment horizontal="center" vertical="center"/>
      <protection locked="0"/>
    </xf>
    <xf numFmtId="1" fontId="25" fillId="9" borderId="2" xfId="2" applyNumberFormat="1" applyFont="1" applyBorder="1" applyAlignment="1">
      <alignment horizontal="center" vertical="center"/>
    </xf>
    <xf numFmtId="0" fontId="25" fillId="12" borderId="2" xfId="0" applyFont="1" applyFill="1" applyBorder="1" applyAlignment="1">
      <alignment horizontal="center" vertical="center"/>
    </xf>
    <xf numFmtId="9" fontId="25" fillId="9" borderId="2" xfId="2" applyNumberFormat="1" applyFont="1" applyBorder="1" applyAlignment="1">
      <alignment horizontal="center" vertical="center"/>
    </xf>
    <xf numFmtId="0" fontId="25" fillId="9" borderId="2" xfId="2" applyFont="1" applyBorder="1" applyAlignment="1">
      <alignment horizontal="center" vertical="center"/>
    </xf>
    <xf numFmtId="0" fontId="0" fillId="0" borderId="2" xfId="0" applyBorder="1" applyAlignment="1">
      <alignment horizontal="left" wrapText="1"/>
    </xf>
    <xf numFmtId="3" fontId="26" fillId="12" borderId="35" xfId="0" applyNumberFormat="1" applyFont="1" applyFill="1" applyBorder="1" applyAlignment="1">
      <alignment horizontal="center" vertical="center"/>
    </xf>
    <xf numFmtId="0" fontId="26" fillId="9" borderId="2" xfId="2" applyFont="1" applyBorder="1" applyAlignment="1">
      <alignment horizontal="center" vertical="center"/>
    </xf>
    <xf numFmtId="0" fontId="1" fillId="0" borderId="0" xfId="0" applyFont="1"/>
    <xf numFmtId="0" fontId="27" fillId="11" borderId="10" xfId="0" applyFont="1" applyFill="1" applyBorder="1" applyAlignment="1">
      <alignment horizontal="center" vertical="center" wrapText="1"/>
    </xf>
    <xf numFmtId="3" fontId="27" fillId="12" borderId="35" xfId="0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9" fontId="22" fillId="0" borderId="10" xfId="0" applyNumberFormat="1" applyFont="1" applyBorder="1" applyAlignment="1">
      <alignment horizontal="center" vertical="center" wrapText="1"/>
    </xf>
    <xf numFmtId="9" fontId="22" fillId="0" borderId="35" xfId="0" applyNumberFormat="1" applyFont="1" applyBorder="1" applyAlignment="1">
      <alignment horizontal="center" vertical="center"/>
    </xf>
    <xf numFmtId="9" fontId="22" fillId="0" borderId="36" xfId="0" applyNumberFormat="1" applyFont="1" applyBorder="1" applyAlignment="1">
      <alignment horizontal="center" vertical="center"/>
    </xf>
    <xf numFmtId="9" fontId="22" fillId="0" borderId="10" xfId="0" applyNumberFormat="1" applyFont="1" applyBorder="1" applyAlignment="1">
      <alignment horizontal="center" vertical="center"/>
    </xf>
    <xf numFmtId="0" fontId="28" fillId="10" borderId="2" xfId="0" applyFont="1" applyFill="1" applyBorder="1" applyAlignment="1" applyProtection="1">
      <alignment horizontal="center" vertical="center"/>
      <protection locked="0"/>
    </xf>
    <xf numFmtId="0" fontId="28" fillId="10" borderId="2" xfId="0" applyFont="1" applyFill="1" applyBorder="1" applyAlignment="1" applyProtection="1">
      <alignment horizontal="center" vertical="center" wrapText="1"/>
      <protection locked="0"/>
    </xf>
    <xf numFmtId="1" fontId="28" fillId="10" borderId="2" xfId="0" applyNumberFormat="1" applyFont="1" applyFill="1" applyBorder="1" applyAlignment="1" applyProtection="1">
      <alignment horizontal="center" vertical="center"/>
      <protection locked="0"/>
    </xf>
    <xf numFmtId="9" fontId="28" fillId="10" borderId="2" xfId="0" applyNumberFormat="1" applyFont="1" applyFill="1" applyBorder="1" applyAlignment="1" applyProtection="1">
      <alignment horizontal="center" vertical="center"/>
      <protection locked="0"/>
    </xf>
    <xf numFmtId="0" fontId="28" fillId="10" borderId="10" xfId="0" applyFont="1" applyFill="1" applyBorder="1" applyAlignment="1" applyProtection="1">
      <alignment horizontal="center" vertical="center" wrapText="1"/>
      <protection locked="0"/>
    </xf>
    <xf numFmtId="0" fontId="28" fillId="0" borderId="0" xfId="0" applyFont="1" applyAlignment="1" applyProtection="1">
      <alignment horizontal="center" vertical="center"/>
      <protection locked="0"/>
    </xf>
    <xf numFmtId="0" fontId="29" fillId="9" borderId="17" xfId="2" applyFont="1" applyAlignment="1" applyProtection="1">
      <alignment horizontal="right" vertical="center"/>
      <protection locked="0"/>
    </xf>
    <xf numFmtId="14" fontId="30" fillId="9" borderId="18" xfId="3" applyNumberFormat="1" applyFont="1" applyFill="1" applyBorder="1" applyAlignment="1" applyProtection="1">
      <alignment horizontal="center" vertical="center"/>
      <protection locked="0"/>
    </xf>
    <xf numFmtId="14" fontId="31" fillId="9" borderId="18" xfId="3" applyNumberFormat="1" applyFont="1" applyFill="1" applyBorder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horizontal="left" vertical="center" wrapText="1"/>
      <protection locked="0"/>
    </xf>
    <xf numFmtId="0" fontId="22" fillId="0" borderId="0" xfId="0" applyFont="1" applyAlignment="1" applyProtection="1">
      <alignment horizontal="left" vertical="center"/>
      <protection locked="0"/>
    </xf>
    <xf numFmtId="0" fontId="22" fillId="0" borderId="0" xfId="0" applyFont="1" applyProtection="1">
      <protection locked="0"/>
    </xf>
    <xf numFmtId="0" fontId="32" fillId="10" borderId="8" xfId="0" applyFont="1" applyFill="1" applyBorder="1" applyAlignment="1" applyProtection="1">
      <alignment horizontal="center" vertical="center"/>
      <protection locked="0"/>
    </xf>
    <xf numFmtId="0" fontId="25" fillId="0" borderId="9" xfId="0" applyFont="1" applyBorder="1" applyAlignment="1" applyProtection="1">
      <alignment horizontal="left" vertical="center" wrapText="1"/>
      <protection locked="0"/>
    </xf>
    <xf numFmtId="0" fontId="25" fillId="0" borderId="9" xfId="0" applyFont="1" applyBorder="1" applyAlignment="1" applyProtection="1">
      <alignment horizontal="left" vertical="center"/>
      <protection locked="0"/>
    </xf>
    <xf numFmtId="0" fontId="25" fillId="0" borderId="9" xfId="0" applyFont="1" applyBorder="1" applyAlignment="1" applyProtection="1">
      <alignment horizontal="center" vertical="center"/>
      <protection locked="0"/>
    </xf>
    <xf numFmtId="14" fontId="25" fillId="0" borderId="9" xfId="0" applyNumberFormat="1" applyFont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left" vertical="center" wrapText="1"/>
      <protection locked="0"/>
    </xf>
    <xf numFmtId="0" fontId="25" fillId="0" borderId="1" xfId="0" applyFont="1" applyBorder="1" applyAlignment="1" applyProtection="1">
      <alignment horizontal="left" vertical="center"/>
      <protection locked="0"/>
    </xf>
    <xf numFmtId="0" fontId="25" fillId="0" borderId="1" xfId="0" applyFont="1" applyBorder="1" applyAlignment="1" applyProtection="1">
      <alignment horizontal="center" vertical="center"/>
      <protection locked="0"/>
    </xf>
    <xf numFmtId="14" fontId="25" fillId="0" borderId="1" xfId="0" applyNumberFormat="1" applyFont="1" applyBorder="1" applyAlignment="1" applyProtection="1">
      <alignment horizontal="center" vertical="center"/>
      <protection locked="0"/>
    </xf>
    <xf numFmtId="0" fontId="32" fillId="10" borderId="3" xfId="0" applyFont="1" applyFill="1" applyBorder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horizontal="center" vertical="center" wrapText="1"/>
      <protection locked="0"/>
    </xf>
    <xf numFmtId="0" fontId="22" fillId="0" borderId="1" xfId="0" applyFont="1" applyBorder="1" applyAlignment="1" applyProtection="1">
      <alignment horizontal="right" vertical="center"/>
      <protection locked="0"/>
    </xf>
    <xf numFmtId="0" fontId="26" fillId="9" borderId="17" xfId="2" applyFont="1" applyAlignment="1" applyProtection="1">
      <alignment horizontal="right" vertical="center"/>
      <protection locked="0"/>
    </xf>
    <xf numFmtId="1" fontId="26" fillId="9" borderId="17" xfId="2" applyNumberFormat="1" applyFont="1" applyAlignment="1">
      <alignment horizontal="right" vertical="center"/>
    </xf>
    <xf numFmtId="0" fontId="33" fillId="9" borderId="17" xfId="2" applyFont="1" applyAlignment="1" applyProtection="1">
      <alignment horizontal="right" vertical="center"/>
      <protection locked="0"/>
    </xf>
    <xf numFmtId="0" fontId="33" fillId="9" borderId="17" xfId="2" applyFont="1" applyAlignment="1">
      <alignment horizontal="right" vertical="center"/>
    </xf>
    <xf numFmtId="9" fontId="34" fillId="9" borderId="17" xfId="2" applyNumberFormat="1" applyFont="1" applyAlignment="1">
      <alignment horizontal="center" vertical="center"/>
    </xf>
    <xf numFmtId="0" fontId="29" fillId="9" borderId="17" xfId="2" applyFont="1" applyAlignment="1">
      <alignment horizontal="right" vertical="center"/>
    </xf>
    <xf numFmtId="9" fontId="35" fillId="9" borderId="17" xfId="2" applyNumberFormat="1" applyFont="1" applyAlignment="1">
      <alignment horizontal="center" vertical="center"/>
    </xf>
    <xf numFmtId="14" fontId="28" fillId="10" borderId="16" xfId="0" applyNumberFormat="1" applyFont="1" applyFill="1" applyBorder="1" applyAlignment="1" applyProtection="1">
      <alignment horizontal="center" vertical="center"/>
      <protection locked="0"/>
    </xf>
    <xf numFmtId="14" fontId="25" fillId="0" borderId="11" xfId="0" applyNumberFormat="1" applyFont="1" applyBorder="1" applyAlignment="1" applyProtection="1">
      <alignment horizontal="center" vertical="center"/>
      <protection locked="0"/>
    </xf>
    <xf numFmtId="0" fontId="26" fillId="9" borderId="27" xfId="2" applyFont="1" applyBorder="1" applyAlignment="1" applyProtection="1">
      <alignment horizontal="right" vertical="center"/>
      <protection locked="0"/>
    </xf>
    <xf numFmtId="1" fontId="26" fillId="9" borderId="27" xfId="2" applyNumberFormat="1" applyFont="1" applyBorder="1" applyAlignment="1">
      <alignment horizontal="right" vertical="center"/>
    </xf>
    <xf numFmtId="9" fontId="35" fillId="9" borderId="27" xfId="2" applyNumberFormat="1" applyFont="1" applyBorder="1" applyAlignment="1">
      <alignment horizontal="center" vertical="center"/>
    </xf>
    <xf numFmtId="0" fontId="29" fillId="9" borderId="27" xfId="2" applyFont="1" applyBorder="1" applyAlignment="1" applyProtection="1">
      <alignment horizontal="right" vertical="center"/>
      <protection locked="0"/>
    </xf>
    <xf numFmtId="0" fontId="29" fillId="9" borderId="27" xfId="2" applyFont="1" applyBorder="1" applyAlignment="1">
      <alignment horizontal="right" vertical="center"/>
    </xf>
    <xf numFmtId="0" fontId="1" fillId="0" borderId="1" xfId="0" applyFont="1" applyBorder="1"/>
    <xf numFmtId="1" fontId="14" fillId="0" borderId="1" xfId="0" applyNumberFormat="1" applyFont="1" applyBorder="1"/>
    <xf numFmtId="16" fontId="22" fillId="0" borderId="0" xfId="0" applyNumberFormat="1" applyFont="1" applyAlignment="1" applyProtection="1">
      <alignment horizontal="center" vertical="center"/>
      <protection locked="0"/>
    </xf>
    <xf numFmtId="0" fontId="3" fillId="2" borderId="1" xfId="0" applyFont="1" applyFill="1" applyBorder="1" applyAlignment="1">
      <alignment horizontal="center" vertical="center" wrapText="1"/>
    </xf>
    <xf numFmtId="9" fontId="4" fillId="0" borderId="1" xfId="0" applyNumberFormat="1" applyFont="1" applyBorder="1" applyAlignment="1">
      <alignment horizontal="center" vertical="center" wrapText="1"/>
    </xf>
    <xf numFmtId="0" fontId="36" fillId="13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3" fontId="3" fillId="13" borderId="1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right" vertical="center" wrapText="1"/>
    </xf>
    <xf numFmtId="4" fontId="4" fillId="14" borderId="1" xfId="0" applyNumberFormat="1" applyFont="1" applyFill="1" applyBorder="1" applyAlignment="1">
      <alignment horizontal="right" vertical="center" wrapText="1"/>
    </xf>
    <xf numFmtId="0" fontId="4" fillId="15" borderId="1" xfId="0" applyFont="1" applyFill="1" applyBorder="1" applyAlignment="1">
      <alignment horizontal="center" vertical="center" wrapText="1"/>
    </xf>
    <xf numFmtId="4" fontId="4" fillId="15" borderId="1" xfId="0" applyNumberFormat="1" applyFont="1" applyFill="1" applyBorder="1" applyAlignment="1">
      <alignment horizontal="right" vertical="center" wrapText="1"/>
    </xf>
    <xf numFmtId="4" fontId="4" fillId="4" borderId="1" xfId="0" applyNumberFormat="1" applyFont="1" applyFill="1" applyBorder="1" applyAlignment="1">
      <alignment horizontal="right" vertical="center" wrapText="1"/>
    </xf>
    <xf numFmtId="4" fontId="4" fillId="4" borderId="1" xfId="0" applyNumberFormat="1" applyFont="1" applyFill="1" applyBorder="1" applyAlignment="1">
      <alignment horizontal="center" vertical="center" wrapText="1"/>
    </xf>
    <xf numFmtId="3" fontId="4" fillId="15" borderId="1" xfId="0" applyNumberFormat="1" applyFont="1" applyFill="1" applyBorder="1" applyAlignment="1">
      <alignment horizontal="center" vertical="center" wrapText="1"/>
    </xf>
    <xf numFmtId="0" fontId="37" fillId="0" borderId="0" xfId="0" applyFont="1" applyAlignment="1">
      <alignment vertical="center"/>
    </xf>
    <xf numFmtId="0" fontId="37" fillId="0" borderId="0" xfId="0" applyFont="1" applyAlignment="1">
      <alignment horizontal="center" vertical="center"/>
    </xf>
    <xf numFmtId="0" fontId="37" fillId="0" borderId="0" xfId="0" applyFont="1"/>
    <xf numFmtId="0" fontId="40" fillId="6" borderId="41" xfId="0" applyFont="1" applyFill="1" applyBorder="1" applyAlignment="1">
      <alignment horizontal="center" vertical="center"/>
    </xf>
    <xf numFmtId="0" fontId="37" fillId="0" borderId="41" xfId="0" applyFont="1" applyBorder="1" applyAlignment="1">
      <alignment horizontal="center" vertical="center"/>
    </xf>
    <xf numFmtId="0" fontId="37" fillId="0" borderId="41" xfId="0" applyFont="1" applyBorder="1" applyAlignment="1">
      <alignment vertical="center"/>
    </xf>
    <xf numFmtId="0" fontId="37" fillId="0" borderId="39" xfId="0" applyFont="1" applyBorder="1" applyAlignment="1">
      <alignment horizontal="center" vertical="center"/>
    </xf>
    <xf numFmtId="0" fontId="38" fillId="6" borderId="41" xfId="0" applyFont="1" applyFill="1" applyBorder="1" applyAlignment="1">
      <alignment horizontal="center" vertical="center"/>
    </xf>
    <xf numFmtId="0" fontId="38" fillId="6" borderId="41" xfId="0" applyFont="1" applyFill="1" applyBorder="1" applyAlignment="1">
      <alignment vertical="center"/>
    </xf>
    <xf numFmtId="0" fontId="40" fillId="0" borderId="0" xfId="0" applyFont="1" applyAlignment="1">
      <alignment horizontal="center" vertical="center"/>
    </xf>
    <xf numFmtId="0" fontId="38" fillId="6" borderId="39" xfId="0" applyFont="1" applyFill="1" applyBorder="1" applyAlignment="1">
      <alignment horizontal="center" vertical="center"/>
    </xf>
    <xf numFmtId="0" fontId="39" fillId="6" borderId="40" xfId="0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1" fillId="11" borderId="16" xfId="0" applyFont="1" applyFill="1" applyBorder="1" applyAlignment="1">
      <alignment horizontal="center" vertical="center"/>
    </xf>
    <xf numFmtId="0" fontId="21" fillId="11" borderId="34" xfId="0" applyFont="1" applyFill="1" applyBorder="1" applyAlignment="1">
      <alignment horizontal="center" vertical="center"/>
    </xf>
    <xf numFmtId="0" fontId="22" fillId="0" borderId="16" xfId="0" applyFont="1" applyBorder="1" applyAlignment="1">
      <alignment vertical="center" wrapText="1"/>
    </xf>
    <xf numFmtId="0" fontId="22" fillId="0" borderId="34" xfId="0" applyFont="1" applyBorder="1" applyAlignment="1">
      <alignment vertical="center" wrapText="1"/>
    </xf>
    <xf numFmtId="0" fontId="22" fillId="0" borderId="16" xfId="0" applyFont="1" applyBorder="1" applyAlignment="1">
      <alignment horizontal="left" vertical="center" wrapText="1"/>
    </xf>
    <xf numFmtId="0" fontId="22" fillId="0" borderId="34" xfId="0" applyFont="1" applyBorder="1" applyAlignment="1">
      <alignment horizontal="left" vertical="center" wrapText="1"/>
    </xf>
    <xf numFmtId="3" fontId="21" fillId="12" borderId="16" xfId="0" applyNumberFormat="1" applyFont="1" applyFill="1" applyBorder="1" applyAlignment="1">
      <alignment horizontal="center" vertical="center"/>
    </xf>
    <xf numFmtId="3" fontId="21" fillId="12" borderId="34" xfId="0" applyNumberFormat="1" applyFont="1" applyFill="1" applyBorder="1" applyAlignment="1">
      <alignment horizontal="center" vertical="center"/>
    </xf>
    <xf numFmtId="0" fontId="21" fillId="12" borderId="16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9" fontId="21" fillId="12" borderId="16" xfId="0" applyNumberFormat="1" applyFont="1" applyFill="1" applyBorder="1" applyAlignment="1">
      <alignment horizontal="center" vertical="center"/>
    </xf>
    <xf numFmtId="9" fontId="21" fillId="12" borderId="34" xfId="0" applyNumberFormat="1" applyFont="1" applyFill="1" applyBorder="1" applyAlignment="1">
      <alignment horizontal="center" vertical="center"/>
    </xf>
    <xf numFmtId="3" fontId="24" fillId="12" borderId="16" xfId="0" applyNumberFormat="1" applyFont="1" applyFill="1" applyBorder="1" applyAlignment="1">
      <alignment horizontal="center" vertical="center"/>
    </xf>
    <xf numFmtId="3" fontId="24" fillId="12" borderId="34" xfId="0" applyNumberFormat="1" applyFont="1" applyFill="1" applyBorder="1" applyAlignment="1">
      <alignment horizontal="center" vertical="center"/>
    </xf>
    <xf numFmtId="9" fontId="22" fillId="0" borderId="16" xfId="0" applyNumberFormat="1" applyFont="1" applyBorder="1" applyAlignment="1">
      <alignment horizontal="center" vertical="center"/>
    </xf>
    <xf numFmtId="9" fontId="22" fillId="0" borderId="34" xfId="0" applyNumberFormat="1" applyFont="1" applyBorder="1" applyAlignment="1">
      <alignment horizontal="center" vertical="center"/>
    </xf>
  </cellXfs>
  <cellStyles count="6">
    <cellStyle name="Calculation" xfId="2" builtinId="22"/>
    <cellStyle name="Explanatory Text" xfId="3" builtinId="53"/>
    <cellStyle name="Hyperlink" xfId="1" builtinId="8"/>
    <cellStyle name="Normal" xfId="0" builtinId="0"/>
    <cellStyle name="Percent" xfId="5" builtinId="5"/>
    <cellStyle name="Style 1" xfId="4" xr:uid="{7E831788-96FC-4399-95A9-7E2FAD246433}"/>
  </cellStyles>
  <dxfs count="0"/>
  <tableStyles count="0" defaultTableStyle="TableStyleMedium2" defaultPivotStyle="PivotStyleLight16"/>
  <colors>
    <mruColors>
      <color rgb="FF5001FF"/>
      <color rgb="FF05D97E"/>
      <color rgb="FF843C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nandakumarsahana@gmail.com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mailto:vigneshresidency@gmail.com" TargetMode="External"/><Relationship Id="rId7" Type="http://schemas.openxmlformats.org/officeDocument/2006/relationships/hyperlink" Target="mailto:bmhsridhar@yahoo.com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mailto:info@hotelblossoms.com" TargetMode="External"/><Relationship Id="rId1" Type="http://schemas.openxmlformats.org/officeDocument/2006/relationships/hyperlink" Target="mailto:ahimsankl@gmail.com" TargetMode="External"/><Relationship Id="rId6" Type="http://schemas.openxmlformats.org/officeDocument/2006/relationships/hyperlink" Target="mailto:kumarsuve.@yahoo.com(592@gmail.com" TargetMode="External"/><Relationship Id="rId11" Type="http://schemas.openxmlformats.org/officeDocument/2006/relationships/hyperlink" Target="mailto:mdfaizeen@gmail.com" TargetMode="External"/><Relationship Id="rId5" Type="http://schemas.openxmlformats.org/officeDocument/2006/relationships/hyperlink" Target="mailto:pramraj1962@gmail.com" TargetMode="External"/><Relationship Id="rId10" Type="http://schemas.openxmlformats.org/officeDocument/2006/relationships/hyperlink" Target="mailto:mdfaizeen@gmail.com" TargetMode="External"/><Relationship Id="rId4" Type="http://schemas.openxmlformats.org/officeDocument/2006/relationships/hyperlink" Target="mailto:pramraj1962@gmail.com" TargetMode="External"/><Relationship Id="rId9" Type="http://schemas.openxmlformats.org/officeDocument/2006/relationships/hyperlink" Target="mailto:vengatesan@zilogic.com" TargetMode="External"/><Relationship Id="rId1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4FAC8-664F-A94B-90C8-1ECADAB9F13C}">
  <dimension ref="A1:H117"/>
  <sheetViews>
    <sheetView tabSelected="1" topLeftCell="A37" workbookViewId="0">
      <selection activeCell="I13" sqref="I13"/>
    </sheetView>
  </sheetViews>
  <sheetFormatPr defaultColWidth="14.44140625" defaultRowHeight="15" x14ac:dyDescent="0.25"/>
  <cols>
    <col min="1" max="1" width="3" style="201" customWidth="1"/>
    <col min="2" max="2" width="5.6640625" style="201" bestFit="1" customWidth="1"/>
    <col min="3" max="3" width="31.5546875" style="201" customWidth="1"/>
    <col min="4" max="4" width="15" style="201" bestFit="1" customWidth="1"/>
    <col min="5" max="5" width="12" style="201" bestFit="1" customWidth="1"/>
    <col min="6" max="7" width="5.77734375" style="201" bestFit="1" customWidth="1"/>
    <col min="8" max="16384" width="14.44140625" style="201"/>
  </cols>
  <sheetData>
    <row r="1" spans="1:7" x14ac:dyDescent="0.25">
      <c r="A1" s="199"/>
      <c r="B1" s="200"/>
      <c r="C1" s="199"/>
      <c r="D1" s="200"/>
      <c r="E1" s="200"/>
      <c r="F1" s="200"/>
      <c r="G1" s="200"/>
    </row>
    <row r="2" spans="1:7" ht="15.6" x14ac:dyDescent="0.25">
      <c r="A2" s="199"/>
      <c r="B2" s="209" t="s">
        <v>309</v>
      </c>
      <c r="C2" s="210"/>
      <c r="D2" s="210"/>
      <c r="E2" s="210"/>
      <c r="F2" s="210"/>
      <c r="G2" s="210"/>
    </row>
    <row r="3" spans="1:7" x14ac:dyDescent="0.25">
      <c r="A3" s="199"/>
      <c r="B3" s="199"/>
      <c r="C3" s="199"/>
      <c r="D3" s="199"/>
      <c r="E3" s="199"/>
      <c r="F3" s="199"/>
      <c r="G3" s="199"/>
    </row>
    <row r="4" spans="1:7" ht="15.6" x14ac:dyDescent="0.25">
      <c r="A4" s="199"/>
      <c r="B4" s="202" t="s">
        <v>310</v>
      </c>
      <c r="C4" s="202" t="s">
        <v>311</v>
      </c>
      <c r="D4" s="202" t="s">
        <v>312</v>
      </c>
      <c r="E4" s="202" t="s">
        <v>313</v>
      </c>
      <c r="F4" s="202" t="s">
        <v>190</v>
      </c>
      <c r="G4" s="202" t="s">
        <v>7</v>
      </c>
    </row>
    <row r="5" spans="1:7" x14ac:dyDescent="0.25">
      <c r="A5" s="199"/>
      <c r="B5" s="203">
        <v>1</v>
      </c>
      <c r="C5" s="204" t="s">
        <v>275</v>
      </c>
      <c r="D5" s="203" t="s">
        <v>314</v>
      </c>
      <c r="E5" s="203" t="s">
        <v>315</v>
      </c>
      <c r="F5" s="203">
        <v>30</v>
      </c>
      <c r="G5" s="203"/>
    </row>
    <row r="6" spans="1:7" x14ac:dyDescent="0.25">
      <c r="A6" s="199"/>
      <c r="B6" s="203">
        <f t="shared" ref="B6:B44" si="0">B5+1</f>
        <v>2</v>
      </c>
      <c r="C6" s="204" t="s">
        <v>316</v>
      </c>
      <c r="D6" s="203" t="s">
        <v>269</v>
      </c>
      <c r="E6" s="203" t="s">
        <v>315</v>
      </c>
      <c r="F6" s="203">
        <v>36</v>
      </c>
      <c r="G6" s="203"/>
    </row>
    <row r="7" spans="1:7" x14ac:dyDescent="0.25">
      <c r="A7" s="199"/>
      <c r="B7" s="203">
        <f t="shared" si="0"/>
        <v>3</v>
      </c>
      <c r="C7" s="204" t="s">
        <v>317</v>
      </c>
      <c r="D7" s="203" t="s">
        <v>269</v>
      </c>
      <c r="E7" s="203" t="s">
        <v>315</v>
      </c>
      <c r="F7" s="203">
        <v>36</v>
      </c>
      <c r="G7" s="203"/>
    </row>
    <row r="8" spans="1:7" x14ac:dyDescent="0.25">
      <c r="A8" s="199"/>
      <c r="B8" s="203">
        <f t="shared" si="0"/>
        <v>4</v>
      </c>
      <c r="C8" s="204" t="s">
        <v>318</v>
      </c>
      <c r="D8" s="203" t="s">
        <v>136</v>
      </c>
      <c r="E8" s="203" t="s">
        <v>315</v>
      </c>
      <c r="F8" s="203">
        <v>28</v>
      </c>
      <c r="G8" s="203"/>
    </row>
    <row r="9" spans="1:7" x14ac:dyDescent="0.25">
      <c r="A9" s="199"/>
      <c r="B9" s="203">
        <f t="shared" si="0"/>
        <v>5</v>
      </c>
      <c r="C9" s="204" t="s">
        <v>319</v>
      </c>
      <c r="D9" s="203" t="s">
        <v>136</v>
      </c>
      <c r="E9" s="203" t="s">
        <v>315</v>
      </c>
      <c r="F9" s="203">
        <v>22</v>
      </c>
      <c r="G9" s="203"/>
    </row>
    <row r="10" spans="1:7" x14ac:dyDescent="0.25">
      <c r="A10" s="199"/>
      <c r="B10" s="203">
        <f t="shared" si="0"/>
        <v>6</v>
      </c>
      <c r="C10" s="204" t="s">
        <v>320</v>
      </c>
      <c r="D10" s="203" t="s">
        <v>321</v>
      </c>
      <c r="E10" s="203" t="s">
        <v>315</v>
      </c>
      <c r="F10" s="203"/>
      <c r="G10" s="203">
        <v>14.9</v>
      </c>
    </row>
    <row r="11" spans="1:7" x14ac:dyDescent="0.25">
      <c r="A11" s="199"/>
      <c r="B11" s="203">
        <f t="shared" si="0"/>
        <v>7</v>
      </c>
      <c r="C11" s="204" t="s">
        <v>322</v>
      </c>
      <c r="D11" s="203" t="s">
        <v>57</v>
      </c>
      <c r="E11" s="203" t="s">
        <v>315</v>
      </c>
      <c r="F11" s="203">
        <f>16+8</f>
        <v>24</v>
      </c>
      <c r="G11" s="203"/>
    </row>
    <row r="12" spans="1:7" x14ac:dyDescent="0.25">
      <c r="A12" s="199"/>
      <c r="B12" s="203">
        <f t="shared" si="0"/>
        <v>8</v>
      </c>
      <c r="C12" s="204" t="s">
        <v>323</v>
      </c>
      <c r="D12" s="203" t="s">
        <v>57</v>
      </c>
      <c r="E12" s="203" t="s">
        <v>315</v>
      </c>
      <c r="F12" s="203">
        <v>24</v>
      </c>
      <c r="G12" s="203"/>
    </row>
    <row r="13" spans="1:7" x14ac:dyDescent="0.25">
      <c r="A13" s="199"/>
      <c r="B13" s="203">
        <f t="shared" si="0"/>
        <v>9</v>
      </c>
      <c r="C13" s="204" t="s">
        <v>324</v>
      </c>
      <c r="D13" s="203" t="s">
        <v>57</v>
      </c>
      <c r="E13" s="203" t="s">
        <v>315</v>
      </c>
      <c r="F13" s="203"/>
      <c r="G13" s="203">
        <v>6</v>
      </c>
    </row>
    <row r="14" spans="1:7" x14ac:dyDescent="0.25">
      <c r="A14" s="199"/>
      <c r="B14" s="203">
        <f t="shared" si="0"/>
        <v>10</v>
      </c>
      <c r="C14" s="204" t="s">
        <v>325</v>
      </c>
      <c r="D14" s="203" t="s">
        <v>326</v>
      </c>
      <c r="E14" s="203" t="s">
        <v>315</v>
      </c>
      <c r="F14" s="203">
        <v>44</v>
      </c>
      <c r="G14" s="203"/>
    </row>
    <row r="15" spans="1:7" x14ac:dyDescent="0.25">
      <c r="A15" s="199"/>
      <c r="B15" s="203">
        <f t="shared" si="0"/>
        <v>11</v>
      </c>
      <c r="C15" s="204" t="s">
        <v>327</v>
      </c>
      <c r="D15" s="203" t="s">
        <v>328</v>
      </c>
      <c r="E15" s="203" t="s">
        <v>315</v>
      </c>
      <c r="F15" s="203">
        <f>14+74+74+76</f>
        <v>238</v>
      </c>
      <c r="G15" s="203"/>
    </row>
    <row r="16" spans="1:7" x14ac:dyDescent="0.25">
      <c r="A16" s="199"/>
      <c r="B16" s="203">
        <f t="shared" si="0"/>
        <v>12</v>
      </c>
      <c r="C16" s="204" t="s">
        <v>329</v>
      </c>
      <c r="D16" s="203" t="s">
        <v>46</v>
      </c>
      <c r="E16" s="203" t="s">
        <v>315</v>
      </c>
      <c r="F16" s="203">
        <v>48</v>
      </c>
      <c r="G16" s="203"/>
    </row>
    <row r="17" spans="1:8" x14ac:dyDescent="0.25">
      <c r="A17" s="199"/>
      <c r="B17" s="203">
        <f t="shared" si="0"/>
        <v>13</v>
      </c>
      <c r="C17" s="204" t="s">
        <v>330</v>
      </c>
      <c r="D17" s="203" t="s">
        <v>46</v>
      </c>
      <c r="E17" s="203" t="s">
        <v>315</v>
      </c>
      <c r="F17" s="203">
        <v>30</v>
      </c>
      <c r="G17" s="203"/>
    </row>
    <row r="18" spans="1:8" x14ac:dyDescent="0.25">
      <c r="A18" s="199"/>
      <c r="B18" s="203">
        <f t="shared" si="0"/>
        <v>14</v>
      </c>
      <c r="C18" s="204" t="s">
        <v>331</v>
      </c>
      <c r="D18" s="203" t="s">
        <v>46</v>
      </c>
      <c r="E18" s="203" t="s">
        <v>315</v>
      </c>
      <c r="F18" s="203">
        <v>64</v>
      </c>
      <c r="G18" s="203"/>
    </row>
    <row r="19" spans="1:8" x14ac:dyDescent="0.25">
      <c r="A19" s="199"/>
      <c r="B19" s="203">
        <f t="shared" si="0"/>
        <v>15</v>
      </c>
      <c r="C19" s="204" t="s">
        <v>332</v>
      </c>
      <c r="D19" s="203" t="s">
        <v>46</v>
      </c>
      <c r="E19" s="203" t="s">
        <v>315</v>
      </c>
      <c r="F19" s="203">
        <v>22</v>
      </c>
      <c r="G19" s="203"/>
    </row>
    <row r="20" spans="1:8" x14ac:dyDescent="0.25">
      <c r="A20" s="199"/>
      <c r="B20" s="203">
        <f t="shared" si="0"/>
        <v>16</v>
      </c>
      <c r="C20" s="204" t="s">
        <v>333</v>
      </c>
      <c r="D20" s="203" t="s">
        <v>46</v>
      </c>
      <c r="E20" s="203" t="s">
        <v>315</v>
      </c>
      <c r="F20" s="203">
        <v>26</v>
      </c>
      <c r="G20" s="203"/>
    </row>
    <row r="21" spans="1:8" x14ac:dyDescent="0.25">
      <c r="A21" s="199"/>
      <c r="B21" s="203">
        <f t="shared" si="0"/>
        <v>17</v>
      </c>
      <c r="C21" s="204" t="s">
        <v>334</v>
      </c>
      <c r="D21" s="203" t="s">
        <v>46</v>
      </c>
      <c r="E21" s="203" t="s">
        <v>315</v>
      </c>
      <c r="F21" s="203"/>
      <c r="G21" s="203">
        <f>1.5*3+1.9</f>
        <v>6.4</v>
      </c>
    </row>
    <row r="22" spans="1:8" x14ac:dyDescent="0.25">
      <c r="A22" s="199"/>
      <c r="B22" s="203">
        <f t="shared" si="0"/>
        <v>18</v>
      </c>
      <c r="C22" s="204" t="s">
        <v>335</v>
      </c>
      <c r="D22" s="203" t="s">
        <v>46</v>
      </c>
      <c r="E22" s="203" t="s">
        <v>315</v>
      </c>
      <c r="F22" s="203">
        <v>22</v>
      </c>
      <c r="G22" s="203"/>
    </row>
    <row r="23" spans="1:8" x14ac:dyDescent="0.25">
      <c r="A23" s="199"/>
      <c r="B23" s="203">
        <f t="shared" si="0"/>
        <v>19</v>
      </c>
      <c r="C23" s="204" t="s">
        <v>336</v>
      </c>
      <c r="D23" s="203" t="s">
        <v>46</v>
      </c>
      <c r="E23" s="203" t="s">
        <v>315</v>
      </c>
      <c r="F23" s="203">
        <v>42</v>
      </c>
      <c r="G23" s="203"/>
    </row>
    <row r="24" spans="1:8" x14ac:dyDescent="0.25">
      <c r="A24" s="199"/>
      <c r="B24" s="203">
        <f t="shared" si="0"/>
        <v>20</v>
      </c>
      <c r="C24" s="204" t="s">
        <v>337</v>
      </c>
      <c r="D24" s="203" t="s">
        <v>46</v>
      </c>
      <c r="E24" s="203" t="s">
        <v>283</v>
      </c>
      <c r="F24" s="203">
        <v>66</v>
      </c>
      <c r="G24" s="205"/>
    </row>
    <row r="25" spans="1:8" x14ac:dyDescent="0.25">
      <c r="A25" s="199"/>
      <c r="B25" s="203">
        <f t="shared" si="0"/>
        <v>21</v>
      </c>
      <c r="C25" s="204" t="s">
        <v>338</v>
      </c>
      <c r="D25" s="203" t="s">
        <v>136</v>
      </c>
      <c r="E25" s="203" t="s">
        <v>283</v>
      </c>
      <c r="F25" s="203">
        <v>44</v>
      </c>
      <c r="G25" s="203"/>
      <c r="H25" s="201" t="s">
        <v>394</v>
      </c>
    </row>
    <row r="26" spans="1:8" x14ac:dyDescent="0.25">
      <c r="A26" s="199"/>
      <c r="B26" s="203">
        <f t="shared" si="0"/>
        <v>22</v>
      </c>
      <c r="C26" s="204" t="s">
        <v>339</v>
      </c>
      <c r="D26" s="203" t="s">
        <v>340</v>
      </c>
      <c r="E26" s="203" t="s">
        <v>283</v>
      </c>
      <c r="F26" s="203"/>
      <c r="G26" s="203">
        <v>3</v>
      </c>
    </row>
    <row r="27" spans="1:8" x14ac:dyDescent="0.25">
      <c r="A27" s="199"/>
      <c r="B27" s="203">
        <f t="shared" si="0"/>
        <v>23</v>
      </c>
      <c r="C27" s="204" t="s">
        <v>341</v>
      </c>
      <c r="D27" s="203" t="s">
        <v>46</v>
      </c>
      <c r="E27" s="203" t="s">
        <v>342</v>
      </c>
      <c r="F27" s="203">
        <v>26</v>
      </c>
      <c r="G27" s="203"/>
    </row>
    <row r="28" spans="1:8" x14ac:dyDescent="0.25">
      <c r="A28" s="199"/>
      <c r="B28" s="203">
        <f t="shared" si="0"/>
        <v>24</v>
      </c>
      <c r="C28" s="204" t="s">
        <v>343</v>
      </c>
      <c r="D28" s="203" t="s">
        <v>46</v>
      </c>
      <c r="E28" s="203" t="s">
        <v>283</v>
      </c>
      <c r="F28" s="203">
        <v>52</v>
      </c>
      <c r="G28" s="203"/>
    </row>
    <row r="29" spans="1:8" x14ac:dyDescent="0.25">
      <c r="A29" s="199"/>
      <c r="B29" s="203">
        <f t="shared" si="0"/>
        <v>25</v>
      </c>
      <c r="C29" s="204" t="s">
        <v>344</v>
      </c>
      <c r="D29" s="203" t="s">
        <v>46</v>
      </c>
      <c r="E29" s="203" t="s">
        <v>342</v>
      </c>
      <c r="F29" s="203">
        <v>76</v>
      </c>
      <c r="G29" s="203"/>
    </row>
    <row r="30" spans="1:8" x14ac:dyDescent="0.25">
      <c r="A30" s="199"/>
      <c r="B30" s="203">
        <f t="shared" si="0"/>
        <v>26</v>
      </c>
      <c r="C30" s="204" t="s">
        <v>345</v>
      </c>
      <c r="D30" s="203" t="s">
        <v>46</v>
      </c>
      <c r="E30" s="203" t="s">
        <v>342</v>
      </c>
      <c r="F30" s="203">
        <v>102</v>
      </c>
      <c r="G30" s="203"/>
    </row>
    <row r="31" spans="1:8" x14ac:dyDescent="0.25">
      <c r="A31" s="199"/>
      <c r="B31" s="203">
        <f t="shared" si="0"/>
        <v>27</v>
      </c>
      <c r="C31" s="204" t="s">
        <v>346</v>
      </c>
      <c r="D31" s="203" t="s">
        <v>46</v>
      </c>
      <c r="E31" s="203" t="s">
        <v>347</v>
      </c>
      <c r="F31" s="203">
        <v>42</v>
      </c>
      <c r="G31" s="203"/>
    </row>
    <row r="32" spans="1:8" x14ac:dyDescent="0.25">
      <c r="A32" s="199"/>
      <c r="B32" s="203">
        <f t="shared" si="0"/>
        <v>28</v>
      </c>
      <c r="C32" s="204" t="s">
        <v>348</v>
      </c>
      <c r="D32" s="203" t="s">
        <v>46</v>
      </c>
      <c r="E32" s="203" t="s">
        <v>342</v>
      </c>
      <c r="F32" s="203">
        <v>50</v>
      </c>
      <c r="G32" s="203">
        <v>5.2</v>
      </c>
    </row>
    <row r="33" spans="1:7" x14ac:dyDescent="0.25">
      <c r="A33" s="199"/>
      <c r="B33" s="203">
        <f t="shared" si="0"/>
        <v>29</v>
      </c>
      <c r="C33" s="204" t="s">
        <v>349</v>
      </c>
      <c r="D33" s="203" t="s">
        <v>350</v>
      </c>
      <c r="E33" s="203" t="s">
        <v>351</v>
      </c>
      <c r="F33" s="203">
        <f>242+16</f>
        <v>258</v>
      </c>
      <c r="G33" s="203">
        <v>8</v>
      </c>
    </row>
    <row r="34" spans="1:7" x14ac:dyDescent="0.25">
      <c r="A34" s="199"/>
      <c r="B34" s="203">
        <f t="shared" si="0"/>
        <v>30</v>
      </c>
      <c r="C34" s="204" t="s">
        <v>352</v>
      </c>
      <c r="D34" s="203" t="s">
        <v>266</v>
      </c>
      <c r="E34" s="203" t="s">
        <v>353</v>
      </c>
      <c r="F34" s="203">
        <v>52</v>
      </c>
      <c r="G34" s="203"/>
    </row>
    <row r="35" spans="1:7" x14ac:dyDescent="0.25">
      <c r="A35" s="199"/>
      <c r="B35" s="203">
        <f t="shared" si="0"/>
        <v>31</v>
      </c>
      <c r="C35" s="204" t="s">
        <v>354</v>
      </c>
      <c r="D35" s="203" t="s">
        <v>46</v>
      </c>
      <c r="E35" s="203" t="s">
        <v>353</v>
      </c>
      <c r="F35" s="203">
        <v>34</v>
      </c>
      <c r="G35" s="203"/>
    </row>
    <row r="36" spans="1:7" x14ac:dyDescent="0.25">
      <c r="A36" s="199"/>
      <c r="B36" s="203">
        <f t="shared" si="0"/>
        <v>32</v>
      </c>
      <c r="C36" s="204" t="s">
        <v>355</v>
      </c>
      <c r="D36" s="203" t="s">
        <v>356</v>
      </c>
      <c r="E36" s="203" t="s">
        <v>353</v>
      </c>
      <c r="F36" s="203">
        <f>174+76</f>
        <v>250</v>
      </c>
      <c r="G36" s="203"/>
    </row>
    <row r="37" spans="1:7" x14ac:dyDescent="0.25">
      <c r="A37" s="199"/>
      <c r="B37" s="203">
        <f t="shared" si="0"/>
        <v>33</v>
      </c>
      <c r="C37" s="204" t="s">
        <v>357</v>
      </c>
      <c r="D37" s="203" t="s">
        <v>340</v>
      </c>
      <c r="E37" s="203" t="s">
        <v>353</v>
      </c>
      <c r="F37" s="203">
        <v>18</v>
      </c>
      <c r="G37" s="203"/>
    </row>
    <row r="38" spans="1:7" x14ac:dyDescent="0.25">
      <c r="A38" s="199"/>
      <c r="B38" s="203">
        <f t="shared" si="0"/>
        <v>34</v>
      </c>
      <c r="C38" s="204" t="s">
        <v>358</v>
      </c>
      <c r="D38" s="203" t="s">
        <v>359</v>
      </c>
      <c r="E38" s="203" t="s">
        <v>353</v>
      </c>
      <c r="F38" s="203">
        <v>120</v>
      </c>
      <c r="G38" s="203"/>
    </row>
    <row r="39" spans="1:7" x14ac:dyDescent="0.25">
      <c r="A39" s="199"/>
      <c r="B39" s="203">
        <f t="shared" si="0"/>
        <v>35</v>
      </c>
      <c r="C39" s="204" t="s">
        <v>360</v>
      </c>
      <c r="D39" s="203" t="s">
        <v>46</v>
      </c>
      <c r="E39" s="203" t="s">
        <v>342</v>
      </c>
      <c r="F39" s="203">
        <v>116</v>
      </c>
      <c r="G39" s="203"/>
    </row>
    <row r="40" spans="1:7" x14ac:dyDescent="0.25">
      <c r="A40" s="199"/>
      <c r="B40" s="203">
        <f t="shared" si="0"/>
        <v>36</v>
      </c>
      <c r="C40" s="204" t="s">
        <v>361</v>
      </c>
      <c r="D40" s="203" t="s">
        <v>362</v>
      </c>
      <c r="E40" s="203" t="s">
        <v>363</v>
      </c>
      <c r="F40" s="203">
        <v>60</v>
      </c>
      <c r="G40" s="203"/>
    </row>
    <row r="41" spans="1:7" x14ac:dyDescent="0.25">
      <c r="A41" s="199"/>
      <c r="B41" s="203">
        <f t="shared" si="0"/>
        <v>37</v>
      </c>
      <c r="C41" s="204" t="s">
        <v>364</v>
      </c>
      <c r="D41" s="203" t="s">
        <v>46</v>
      </c>
      <c r="E41" s="203" t="s">
        <v>342</v>
      </c>
      <c r="F41" s="203">
        <v>96</v>
      </c>
      <c r="G41" s="203">
        <v>4.5</v>
      </c>
    </row>
    <row r="42" spans="1:7" x14ac:dyDescent="0.25">
      <c r="A42" s="199"/>
      <c r="B42" s="203">
        <f t="shared" si="0"/>
        <v>38</v>
      </c>
      <c r="C42" s="204" t="s">
        <v>365</v>
      </c>
      <c r="D42" s="203" t="s">
        <v>46</v>
      </c>
      <c r="E42" s="203" t="s">
        <v>342</v>
      </c>
      <c r="F42" s="203">
        <v>48</v>
      </c>
      <c r="G42" s="203"/>
    </row>
    <row r="43" spans="1:7" x14ac:dyDescent="0.25">
      <c r="A43" s="199"/>
      <c r="B43" s="203">
        <f t="shared" si="0"/>
        <v>39</v>
      </c>
      <c r="C43" s="204" t="s">
        <v>366</v>
      </c>
      <c r="D43" s="203" t="s">
        <v>46</v>
      </c>
      <c r="E43" s="203" t="s">
        <v>367</v>
      </c>
      <c r="F43" s="203"/>
      <c r="G43" s="203">
        <f>2.5+2.5+1.9</f>
        <v>6.9</v>
      </c>
    </row>
    <row r="44" spans="1:7" x14ac:dyDescent="0.25">
      <c r="A44" s="199"/>
      <c r="B44" s="203">
        <f t="shared" si="0"/>
        <v>40</v>
      </c>
      <c r="C44" s="204" t="s">
        <v>368</v>
      </c>
      <c r="D44" s="203" t="s">
        <v>369</v>
      </c>
      <c r="E44" s="203" t="s">
        <v>370</v>
      </c>
      <c r="F44" s="203">
        <v>144</v>
      </c>
      <c r="G44" s="203">
        <v>8.3000000000000007</v>
      </c>
    </row>
    <row r="45" spans="1:7" x14ac:dyDescent="0.25">
      <c r="A45" s="199"/>
      <c r="B45" s="203">
        <v>41</v>
      </c>
      <c r="C45" s="204" t="s">
        <v>371</v>
      </c>
      <c r="D45" s="203" t="s">
        <v>356</v>
      </c>
      <c r="E45" s="203" t="s">
        <v>353</v>
      </c>
      <c r="F45" s="203">
        <v>42</v>
      </c>
      <c r="G45" s="203"/>
    </row>
    <row r="46" spans="1:7" x14ac:dyDescent="0.25">
      <c r="A46" s="199"/>
      <c r="B46" s="203">
        <v>42</v>
      </c>
      <c r="C46" s="204" t="s">
        <v>372</v>
      </c>
      <c r="D46" s="203" t="s">
        <v>46</v>
      </c>
      <c r="E46" s="203" t="s">
        <v>373</v>
      </c>
      <c r="F46" s="203">
        <v>52</v>
      </c>
      <c r="G46" s="203"/>
    </row>
    <row r="47" spans="1:7" x14ac:dyDescent="0.25">
      <c r="A47" s="199"/>
      <c r="B47" s="203">
        <v>43</v>
      </c>
      <c r="C47" s="204" t="s">
        <v>374</v>
      </c>
      <c r="D47" s="203" t="s">
        <v>46</v>
      </c>
      <c r="E47" s="203" t="s">
        <v>373</v>
      </c>
      <c r="F47" s="203">
        <v>28</v>
      </c>
      <c r="G47" s="203"/>
    </row>
    <row r="48" spans="1:7" x14ac:dyDescent="0.25">
      <c r="A48" s="199"/>
      <c r="B48" s="203">
        <v>44</v>
      </c>
      <c r="C48" s="204" t="s">
        <v>375</v>
      </c>
      <c r="D48" s="203" t="s">
        <v>376</v>
      </c>
      <c r="E48" s="203" t="s">
        <v>377</v>
      </c>
      <c r="F48" s="203">
        <v>122</v>
      </c>
      <c r="G48" s="203"/>
    </row>
    <row r="49" spans="1:7" x14ac:dyDescent="0.25">
      <c r="A49" s="199"/>
      <c r="B49" s="203">
        <v>45</v>
      </c>
      <c r="C49" s="204" t="s">
        <v>378</v>
      </c>
      <c r="D49" s="203" t="s">
        <v>46</v>
      </c>
      <c r="E49" s="203" t="s">
        <v>373</v>
      </c>
      <c r="F49" s="203"/>
      <c r="G49" s="203"/>
    </row>
    <row r="50" spans="1:7" x14ac:dyDescent="0.25">
      <c r="A50" s="199"/>
      <c r="B50" s="203">
        <v>46</v>
      </c>
      <c r="C50" s="204" t="s">
        <v>379</v>
      </c>
      <c r="D50" s="203" t="s">
        <v>46</v>
      </c>
      <c r="E50" s="203" t="s">
        <v>315</v>
      </c>
      <c r="F50" s="203">
        <v>43</v>
      </c>
      <c r="G50" s="203"/>
    </row>
    <row r="51" spans="1:7" x14ac:dyDescent="0.25">
      <c r="A51" s="199"/>
      <c r="B51" s="203">
        <v>47</v>
      </c>
      <c r="C51" s="204" t="s">
        <v>380</v>
      </c>
      <c r="D51" s="203" t="s">
        <v>381</v>
      </c>
      <c r="E51" s="203" t="s">
        <v>382</v>
      </c>
      <c r="F51" s="203">
        <v>36</v>
      </c>
      <c r="G51" s="203"/>
    </row>
    <row r="52" spans="1:7" x14ac:dyDescent="0.25">
      <c r="A52" s="199"/>
      <c r="B52" s="203">
        <v>48</v>
      </c>
      <c r="C52" s="204" t="s">
        <v>383</v>
      </c>
      <c r="D52" s="203" t="s">
        <v>381</v>
      </c>
      <c r="E52" s="203" t="s">
        <v>315</v>
      </c>
      <c r="F52" s="203">
        <v>24</v>
      </c>
      <c r="G52" s="203"/>
    </row>
    <row r="53" spans="1:7" x14ac:dyDescent="0.25">
      <c r="A53" s="199"/>
      <c r="B53" s="203">
        <v>49</v>
      </c>
      <c r="C53" s="204" t="s">
        <v>384</v>
      </c>
      <c r="D53" s="203" t="s">
        <v>46</v>
      </c>
      <c r="E53" s="203" t="s">
        <v>342</v>
      </c>
      <c r="F53" s="203">
        <v>28</v>
      </c>
      <c r="G53" s="203"/>
    </row>
    <row r="54" spans="1:7" x14ac:dyDescent="0.25">
      <c r="A54" s="199"/>
      <c r="B54" s="203">
        <v>50</v>
      </c>
      <c r="C54" s="204" t="s">
        <v>385</v>
      </c>
      <c r="D54" s="203" t="s">
        <v>46</v>
      </c>
      <c r="E54" s="203" t="s">
        <v>342</v>
      </c>
      <c r="F54" s="203">
        <v>48</v>
      </c>
      <c r="G54" s="203"/>
    </row>
    <row r="55" spans="1:7" x14ac:dyDescent="0.25">
      <c r="A55" s="199"/>
      <c r="B55" s="203">
        <v>51</v>
      </c>
      <c r="C55" s="204" t="s">
        <v>386</v>
      </c>
      <c r="D55" s="203" t="s">
        <v>57</v>
      </c>
      <c r="E55" s="203" t="s">
        <v>353</v>
      </c>
      <c r="F55" s="203">
        <v>20</v>
      </c>
      <c r="G55" s="203"/>
    </row>
    <row r="56" spans="1:7" x14ac:dyDescent="0.25">
      <c r="A56" s="199"/>
      <c r="B56" s="203">
        <v>52</v>
      </c>
      <c r="C56" s="204" t="s">
        <v>387</v>
      </c>
      <c r="D56" s="203" t="s">
        <v>388</v>
      </c>
      <c r="E56" s="203" t="s">
        <v>363</v>
      </c>
      <c r="F56" s="203">
        <v>114</v>
      </c>
      <c r="G56" s="203"/>
    </row>
    <row r="57" spans="1:7" x14ac:dyDescent="0.25">
      <c r="A57" s="199"/>
      <c r="B57" s="203">
        <v>53</v>
      </c>
      <c r="C57" s="204" t="s">
        <v>389</v>
      </c>
      <c r="D57" s="203" t="s">
        <v>46</v>
      </c>
      <c r="E57" s="203" t="s">
        <v>353</v>
      </c>
      <c r="F57" s="203">
        <v>58</v>
      </c>
      <c r="G57" s="203"/>
    </row>
    <row r="58" spans="1:7" x14ac:dyDescent="0.25">
      <c r="A58" s="199"/>
      <c r="B58" s="203">
        <v>54</v>
      </c>
      <c r="C58" s="204" t="s">
        <v>390</v>
      </c>
      <c r="D58" s="203" t="s">
        <v>46</v>
      </c>
      <c r="E58" s="203" t="s">
        <v>315</v>
      </c>
      <c r="F58" s="203">
        <v>20</v>
      </c>
      <c r="G58" s="203"/>
    </row>
    <row r="59" spans="1:7" x14ac:dyDescent="0.25">
      <c r="A59" s="199"/>
      <c r="B59" s="203">
        <v>55</v>
      </c>
      <c r="C59" s="204" t="s">
        <v>391</v>
      </c>
      <c r="D59" s="203" t="s">
        <v>57</v>
      </c>
      <c r="E59" s="203" t="s">
        <v>315</v>
      </c>
      <c r="F59" s="203"/>
      <c r="G59" s="203"/>
    </row>
    <row r="60" spans="1:7" x14ac:dyDescent="0.25">
      <c r="A60" s="199"/>
      <c r="B60" s="203">
        <v>56</v>
      </c>
      <c r="C60" s="204" t="s">
        <v>392</v>
      </c>
      <c r="D60" s="203" t="s">
        <v>57</v>
      </c>
      <c r="E60" s="203" t="s">
        <v>283</v>
      </c>
      <c r="F60" s="203"/>
      <c r="G60" s="203">
        <v>7.5</v>
      </c>
    </row>
    <row r="61" spans="1:7" x14ac:dyDescent="0.25">
      <c r="A61" s="199"/>
      <c r="B61" s="203">
        <v>57</v>
      </c>
      <c r="C61" s="204" t="s">
        <v>393</v>
      </c>
      <c r="D61" s="203" t="s">
        <v>57</v>
      </c>
      <c r="E61" s="203" t="s">
        <v>342</v>
      </c>
      <c r="F61" s="203"/>
      <c r="G61" s="203">
        <v>4.9000000000000004</v>
      </c>
    </row>
    <row r="62" spans="1:7" x14ac:dyDescent="0.25">
      <c r="A62" s="199"/>
      <c r="B62" s="203"/>
      <c r="C62" s="204" t="s">
        <v>395</v>
      </c>
      <c r="D62" s="203" t="s">
        <v>396</v>
      </c>
      <c r="E62" s="203" t="s">
        <v>283</v>
      </c>
      <c r="F62" s="203">
        <v>68</v>
      </c>
      <c r="G62" s="203"/>
    </row>
    <row r="63" spans="1:7" x14ac:dyDescent="0.25">
      <c r="A63" s="199"/>
      <c r="B63" s="203"/>
      <c r="C63" s="204" t="s">
        <v>398</v>
      </c>
      <c r="D63" s="203" t="s">
        <v>397</v>
      </c>
      <c r="E63" s="203" t="s">
        <v>283</v>
      </c>
      <c r="F63" s="203">
        <v>52</v>
      </c>
      <c r="G63" s="203"/>
    </row>
    <row r="64" spans="1:7" x14ac:dyDescent="0.25">
      <c r="A64" s="199"/>
      <c r="B64" s="203"/>
      <c r="C64" s="204"/>
      <c r="D64" s="203"/>
      <c r="E64" s="203"/>
      <c r="F64" s="203"/>
      <c r="G64" s="203"/>
    </row>
    <row r="65" spans="1:7" x14ac:dyDescent="0.25">
      <c r="A65" s="199"/>
      <c r="B65" s="203"/>
      <c r="C65" s="204"/>
      <c r="D65" s="203"/>
      <c r="E65" s="203"/>
      <c r="F65" s="203"/>
      <c r="G65" s="203"/>
    </row>
    <row r="66" spans="1:7" x14ac:dyDescent="0.25">
      <c r="A66" s="199"/>
      <c r="B66" s="203"/>
      <c r="C66" s="204"/>
      <c r="D66" s="203"/>
      <c r="E66" s="203"/>
      <c r="F66" s="203"/>
      <c r="G66" s="203"/>
    </row>
    <row r="67" spans="1:7" ht="15.6" x14ac:dyDescent="0.25">
      <c r="A67" s="199"/>
      <c r="B67" s="206"/>
      <c r="C67" s="207"/>
      <c r="D67" s="206"/>
      <c r="E67" s="206"/>
      <c r="F67" s="206">
        <f t="shared" ref="F67:G67" si="1">SUM(F5:F61)</f>
        <v>3025</v>
      </c>
      <c r="G67" s="206">
        <f t="shared" si="1"/>
        <v>75.600000000000009</v>
      </c>
    </row>
    <row r="68" spans="1:7" x14ac:dyDescent="0.25">
      <c r="A68" s="199"/>
      <c r="B68" s="200"/>
      <c r="C68" s="199"/>
      <c r="D68" s="200"/>
      <c r="E68" s="200"/>
      <c r="F68" s="200"/>
      <c r="G68" s="200"/>
    </row>
    <row r="69" spans="1:7" x14ac:dyDescent="0.25">
      <c r="A69" s="199"/>
      <c r="B69" s="200"/>
      <c r="C69" s="199"/>
      <c r="D69" s="200"/>
      <c r="E69" s="200"/>
      <c r="F69" s="200"/>
      <c r="G69" s="200"/>
    </row>
    <row r="70" spans="1:7" ht="15.6" x14ac:dyDescent="0.25">
      <c r="A70" s="199"/>
      <c r="B70" s="200"/>
      <c r="C70" s="199"/>
      <c r="D70" s="208"/>
      <c r="E70" s="200"/>
      <c r="F70" s="200"/>
      <c r="G70" s="200"/>
    </row>
    <row r="71" spans="1:7" x14ac:dyDescent="0.25">
      <c r="A71" s="199"/>
      <c r="B71" s="200"/>
      <c r="C71" s="199"/>
      <c r="D71" s="200"/>
      <c r="E71" s="200"/>
      <c r="F71" s="200"/>
      <c r="G71" s="200"/>
    </row>
    <row r="72" spans="1:7" x14ac:dyDescent="0.25">
      <c r="A72" s="199"/>
      <c r="B72" s="200"/>
      <c r="C72" s="199"/>
      <c r="D72" s="200"/>
      <c r="E72" s="200"/>
      <c r="F72" s="200"/>
      <c r="G72" s="200"/>
    </row>
    <row r="73" spans="1:7" x14ac:dyDescent="0.25">
      <c r="A73" s="199"/>
      <c r="B73" s="200"/>
      <c r="C73" s="199"/>
      <c r="D73" s="200"/>
      <c r="E73" s="200"/>
      <c r="F73" s="200"/>
      <c r="G73" s="200"/>
    </row>
    <row r="74" spans="1:7" x14ac:dyDescent="0.25">
      <c r="A74" s="199"/>
      <c r="B74" s="200"/>
      <c r="C74" s="199"/>
      <c r="D74" s="200"/>
      <c r="E74" s="200"/>
      <c r="F74" s="200"/>
      <c r="G74" s="200"/>
    </row>
    <row r="75" spans="1:7" x14ac:dyDescent="0.25">
      <c r="A75" s="199"/>
      <c r="B75" s="200"/>
      <c r="C75" s="199"/>
      <c r="D75" s="200"/>
      <c r="E75" s="200"/>
      <c r="F75" s="200"/>
      <c r="G75" s="200"/>
    </row>
    <row r="76" spans="1:7" x14ac:dyDescent="0.25">
      <c r="A76" s="199"/>
      <c r="B76" s="200"/>
      <c r="C76" s="199"/>
      <c r="D76" s="200"/>
      <c r="E76" s="200"/>
      <c r="F76" s="200"/>
      <c r="G76" s="200"/>
    </row>
    <row r="77" spans="1:7" x14ac:dyDescent="0.25">
      <c r="A77" s="199"/>
      <c r="B77" s="200"/>
      <c r="C77" s="199"/>
      <c r="D77" s="200"/>
      <c r="E77" s="200"/>
      <c r="F77" s="200"/>
      <c r="G77" s="200"/>
    </row>
    <row r="78" spans="1:7" x14ac:dyDescent="0.25">
      <c r="A78" s="199"/>
      <c r="B78" s="200"/>
      <c r="C78" s="199"/>
      <c r="D78" s="200"/>
      <c r="E78" s="200"/>
      <c r="F78" s="200"/>
      <c r="G78" s="200"/>
    </row>
    <row r="79" spans="1:7" x14ac:dyDescent="0.25">
      <c r="A79" s="199"/>
      <c r="B79" s="200"/>
      <c r="C79" s="199"/>
      <c r="D79" s="200"/>
      <c r="E79" s="200"/>
      <c r="F79" s="200"/>
      <c r="G79" s="200"/>
    </row>
    <row r="80" spans="1:7" x14ac:dyDescent="0.25">
      <c r="A80" s="199"/>
      <c r="B80" s="200"/>
      <c r="C80" s="199"/>
      <c r="D80" s="200"/>
      <c r="E80" s="200"/>
      <c r="F80" s="200"/>
      <c r="G80" s="200"/>
    </row>
    <row r="81" spans="1:7" x14ac:dyDescent="0.25">
      <c r="A81" s="199"/>
      <c r="B81" s="200"/>
      <c r="C81" s="199"/>
      <c r="D81" s="200"/>
      <c r="E81" s="200"/>
      <c r="F81" s="200"/>
      <c r="G81" s="200"/>
    </row>
    <row r="82" spans="1:7" x14ac:dyDescent="0.25">
      <c r="A82" s="199"/>
      <c r="B82" s="200"/>
      <c r="C82" s="199"/>
      <c r="D82" s="200"/>
      <c r="E82" s="200"/>
      <c r="F82" s="200"/>
      <c r="G82" s="200"/>
    </row>
    <row r="83" spans="1:7" x14ac:dyDescent="0.25">
      <c r="A83" s="199"/>
      <c r="B83" s="200"/>
      <c r="C83" s="199"/>
      <c r="D83" s="200"/>
      <c r="E83" s="200"/>
      <c r="F83" s="200"/>
      <c r="G83" s="200"/>
    </row>
    <row r="84" spans="1:7" x14ac:dyDescent="0.25">
      <c r="A84" s="199"/>
      <c r="B84" s="200"/>
      <c r="C84" s="199"/>
      <c r="D84" s="200"/>
      <c r="E84" s="200"/>
      <c r="F84" s="200"/>
      <c r="G84" s="200"/>
    </row>
    <row r="85" spans="1:7" x14ac:dyDescent="0.25">
      <c r="A85" s="199"/>
      <c r="B85" s="200"/>
      <c r="C85" s="199"/>
      <c r="D85" s="200"/>
      <c r="E85" s="200"/>
      <c r="F85" s="200"/>
      <c r="G85" s="200"/>
    </row>
    <row r="86" spans="1:7" x14ac:dyDescent="0.25">
      <c r="A86" s="199"/>
      <c r="B86" s="200"/>
      <c r="C86" s="199"/>
      <c r="D86" s="200"/>
      <c r="E86" s="200"/>
      <c r="F86" s="200"/>
      <c r="G86" s="200"/>
    </row>
    <row r="87" spans="1:7" x14ac:dyDescent="0.25">
      <c r="A87" s="199"/>
      <c r="B87" s="200"/>
      <c r="C87" s="199"/>
      <c r="D87" s="200"/>
      <c r="E87" s="200"/>
      <c r="F87" s="200"/>
      <c r="G87" s="200"/>
    </row>
    <row r="88" spans="1:7" x14ac:dyDescent="0.25">
      <c r="A88" s="199"/>
      <c r="B88" s="200"/>
      <c r="C88" s="199"/>
      <c r="D88" s="200"/>
      <c r="E88" s="200"/>
      <c r="F88" s="200"/>
      <c r="G88" s="200"/>
    </row>
    <row r="89" spans="1:7" x14ac:dyDescent="0.25">
      <c r="A89" s="199"/>
      <c r="B89" s="200"/>
      <c r="C89" s="199"/>
      <c r="D89" s="200"/>
      <c r="E89" s="200"/>
      <c r="F89" s="200"/>
      <c r="G89" s="200"/>
    </row>
    <row r="90" spans="1:7" x14ac:dyDescent="0.25">
      <c r="A90" s="199"/>
      <c r="B90" s="200"/>
      <c r="C90" s="199"/>
      <c r="D90" s="200"/>
      <c r="E90" s="200"/>
      <c r="F90" s="200"/>
      <c r="G90" s="200"/>
    </row>
    <row r="91" spans="1:7" x14ac:dyDescent="0.25">
      <c r="A91" s="199"/>
      <c r="B91" s="200"/>
      <c r="C91" s="199"/>
      <c r="D91" s="200"/>
      <c r="E91" s="200"/>
      <c r="F91" s="200"/>
      <c r="G91" s="200"/>
    </row>
    <row r="92" spans="1:7" x14ac:dyDescent="0.25">
      <c r="A92" s="199"/>
      <c r="B92" s="200"/>
      <c r="C92" s="199"/>
      <c r="D92" s="200"/>
      <c r="E92" s="200"/>
      <c r="F92" s="200"/>
      <c r="G92" s="200"/>
    </row>
    <row r="93" spans="1:7" x14ac:dyDescent="0.25">
      <c r="A93" s="199"/>
      <c r="B93" s="200"/>
      <c r="C93" s="199"/>
      <c r="D93" s="200"/>
      <c r="E93" s="200"/>
      <c r="F93" s="200"/>
      <c r="G93" s="200"/>
    </row>
    <row r="94" spans="1:7" x14ac:dyDescent="0.25">
      <c r="A94" s="199"/>
      <c r="B94" s="200"/>
      <c r="C94" s="199"/>
      <c r="D94" s="200"/>
      <c r="E94" s="200"/>
      <c r="F94" s="200"/>
      <c r="G94" s="200"/>
    </row>
    <row r="95" spans="1:7" x14ac:dyDescent="0.25">
      <c r="A95" s="199"/>
      <c r="B95" s="200"/>
      <c r="C95" s="199"/>
      <c r="D95" s="200"/>
      <c r="E95" s="200"/>
      <c r="F95" s="200"/>
      <c r="G95" s="200"/>
    </row>
    <row r="96" spans="1:7" x14ac:dyDescent="0.25">
      <c r="A96" s="199"/>
      <c r="B96" s="200"/>
      <c r="C96" s="199"/>
      <c r="D96" s="200"/>
      <c r="E96" s="200"/>
      <c r="F96" s="200"/>
      <c r="G96" s="200"/>
    </row>
    <row r="97" spans="1:7" x14ac:dyDescent="0.25">
      <c r="A97" s="199"/>
      <c r="B97" s="200"/>
      <c r="C97" s="199"/>
      <c r="D97" s="200"/>
      <c r="E97" s="200"/>
      <c r="F97" s="200"/>
      <c r="G97" s="200"/>
    </row>
    <row r="98" spans="1:7" x14ac:dyDescent="0.25">
      <c r="A98" s="199"/>
      <c r="B98" s="200"/>
      <c r="C98" s="199"/>
      <c r="D98" s="200"/>
      <c r="E98" s="200"/>
      <c r="F98" s="200"/>
      <c r="G98" s="200"/>
    </row>
    <row r="99" spans="1:7" x14ac:dyDescent="0.25">
      <c r="A99" s="199"/>
      <c r="B99" s="200"/>
      <c r="C99" s="199"/>
      <c r="D99" s="200"/>
      <c r="E99" s="200"/>
      <c r="F99" s="200"/>
      <c r="G99" s="200"/>
    </row>
    <row r="100" spans="1:7" x14ac:dyDescent="0.25">
      <c r="A100" s="199"/>
      <c r="B100" s="200"/>
      <c r="C100" s="199"/>
      <c r="D100" s="200"/>
      <c r="E100" s="200"/>
      <c r="F100" s="200"/>
      <c r="G100" s="200"/>
    </row>
    <row r="101" spans="1:7" x14ac:dyDescent="0.25">
      <c r="A101" s="199"/>
      <c r="B101" s="200"/>
      <c r="C101" s="199"/>
      <c r="D101" s="200"/>
      <c r="E101" s="200"/>
      <c r="F101" s="200"/>
      <c r="G101" s="200"/>
    </row>
    <row r="102" spans="1:7" x14ac:dyDescent="0.25">
      <c r="A102" s="199"/>
      <c r="B102" s="200"/>
      <c r="C102" s="199"/>
      <c r="D102" s="200"/>
      <c r="E102" s="200"/>
      <c r="F102" s="200"/>
      <c r="G102" s="200"/>
    </row>
    <row r="103" spans="1:7" x14ac:dyDescent="0.25">
      <c r="A103" s="199"/>
      <c r="B103" s="200"/>
      <c r="C103" s="199"/>
      <c r="D103" s="200"/>
      <c r="E103" s="200"/>
      <c r="F103" s="200"/>
      <c r="G103" s="200"/>
    </row>
    <row r="104" spans="1:7" x14ac:dyDescent="0.25">
      <c r="A104" s="199"/>
      <c r="B104" s="200"/>
      <c r="C104" s="199"/>
      <c r="D104" s="200"/>
      <c r="E104" s="200"/>
      <c r="F104" s="200"/>
      <c r="G104" s="200"/>
    </row>
    <row r="105" spans="1:7" x14ac:dyDescent="0.25">
      <c r="A105" s="199"/>
      <c r="B105" s="200"/>
      <c r="C105" s="199"/>
      <c r="D105" s="200"/>
      <c r="E105" s="200"/>
      <c r="F105" s="200"/>
      <c r="G105" s="200"/>
    </row>
    <row r="106" spans="1:7" x14ac:dyDescent="0.25">
      <c r="A106" s="199"/>
      <c r="B106" s="200"/>
      <c r="C106" s="199"/>
      <c r="D106" s="200"/>
      <c r="E106" s="200"/>
      <c r="F106" s="200"/>
      <c r="G106" s="200"/>
    </row>
    <row r="107" spans="1:7" x14ac:dyDescent="0.25">
      <c r="A107" s="199"/>
      <c r="B107" s="200"/>
      <c r="C107" s="199"/>
      <c r="D107" s="200"/>
      <c r="E107" s="200"/>
      <c r="F107" s="200"/>
      <c r="G107" s="200"/>
    </row>
    <row r="108" spans="1:7" x14ac:dyDescent="0.25">
      <c r="A108" s="199"/>
      <c r="B108" s="200"/>
      <c r="C108" s="199"/>
      <c r="D108" s="200"/>
      <c r="E108" s="200"/>
      <c r="F108" s="200"/>
      <c r="G108" s="200"/>
    </row>
    <row r="109" spans="1:7" x14ac:dyDescent="0.25">
      <c r="A109" s="199"/>
      <c r="B109" s="200"/>
      <c r="C109" s="199"/>
      <c r="D109" s="200"/>
      <c r="E109" s="200"/>
      <c r="F109" s="200"/>
      <c r="G109" s="200"/>
    </row>
    <row r="110" spans="1:7" x14ac:dyDescent="0.25">
      <c r="A110" s="199"/>
      <c r="B110" s="200"/>
      <c r="C110" s="199"/>
      <c r="D110" s="200"/>
      <c r="E110" s="200"/>
      <c r="F110" s="200"/>
      <c r="G110" s="200"/>
    </row>
    <row r="111" spans="1:7" x14ac:dyDescent="0.25">
      <c r="A111" s="199"/>
      <c r="B111" s="200"/>
      <c r="C111" s="199"/>
      <c r="D111" s="200"/>
      <c r="E111" s="200"/>
      <c r="F111" s="200"/>
      <c r="G111" s="200"/>
    </row>
    <row r="112" spans="1:7" x14ac:dyDescent="0.25">
      <c r="A112" s="199"/>
      <c r="B112" s="200"/>
      <c r="C112" s="199"/>
      <c r="D112" s="200"/>
      <c r="E112" s="200"/>
      <c r="F112" s="200"/>
      <c r="G112" s="200"/>
    </row>
    <row r="113" spans="1:7" x14ac:dyDescent="0.25">
      <c r="A113" s="199"/>
      <c r="B113" s="200"/>
      <c r="C113" s="199"/>
      <c r="D113" s="200"/>
      <c r="E113" s="200"/>
      <c r="F113" s="200"/>
      <c r="G113" s="200"/>
    </row>
    <row r="114" spans="1:7" x14ac:dyDescent="0.25">
      <c r="A114" s="199"/>
      <c r="B114" s="200"/>
      <c r="C114" s="199"/>
      <c r="D114" s="200"/>
      <c r="E114" s="200"/>
      <c r="F114" s="200"/>
      <c r="G114" s="200"/>
    </row>
    <row r="115" spans="1:7" x14ac:dyDescent="0.25">
      <c r="A115" s="199"/>
      <c r="B115" s="200"/>
      <c r="C115" s="199"/>
      <c r="D115" s="200"/>
      <c r="E115" s="200"/>
      <c r="F115" s="200"/>
      <c r="G115" s="200"/>
    </row>
    <row r="116" spans="1:7" x14ac:dyDescent="0.25">
      <c r="A116" s="199"/>
      <c r="B116" s="200"/>
      <c r="C116" s="199"/>
      <c r="D116" s="200"/>
      <c r="E116" s="200"/>
      <c r="F116" s="200"/>
      <c r="G116" s="200"/>
    </row>
    <row r="117" spans="1:7" x14ac:dyDescent="0.25">
      <c r="A117" s="199"/>
      <c r="B117" s="200"/>
      <c r="C117" s="199"/>
      <c r="D117" s="200"/>
      <c r="E117" s="200"/>
      <c r="F117" s="200"/>
      <c r="G117" s="200"/>
    </row>
  </sheetData>
  <mergeCells count="1">
    <mergeCell ref="B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D2D94-1064-5842-B5F9-A24E0C6A0061}">
  <dimension ref="A1:D54"/>
  <sheetViews>
    <sheetView topLeftCell="A5" zoomScale="130" zoomScaleNormal="130" workbookViewId="0">
      <selection activeCell="D9" sqref="D9"/>
    </sheetView>
  </sheetViews>
  <sheetFormatPr defaultColWidth="8.77734375" defaultRowHeight="13.2" x14ac:dyDescent="0.3"/>
  <cols>
    <col min="1" max="1" width="5.44140625" style="32" bestFit="1" customWidth="1"/>
    <col min="2" max="2" width="14.44140625" style="32" customWidth="1"/>
    <col min="3" max="3" width="18.44140625" style="32" bestFit="1" customWidth="1"/>
    <col min="4" max="4" width="19.109375" style="32" bestFit="1" customWidth="1"/>
    <col min="5" max="16384" width="8.77734375" style="32"/>
  </cols>
  <sheetData>
    <row r="1" spans="1:4" x14ac:dyDescent="0.3">
      <c r="A1" s="211" t="s">
        <v>263</v>
      </c>
      <c r="B1" s="211"/>
      <c r="C1" s="211"/>
      <c r="D1" s="211"/>
    </row>
    <row r="2" spans="1:4" ht="26.4" x14ac:dyDescent="0.3">
      <c r="A2" s="184" t="s">
        <v>0</v>
      </c>
      <c r="B2" s="184" t="s">
        <v>2</v>
      </c>
      <c r="C2" s="184" t="s">
        <v>16</v>
      </c>
      <c r="D2" s="184" t="s">
        <v>17</v>
      </c>
    </row>
    <row r="3" spans="1:4" ht="44.55" customHeight="1" x14ac:dyDescent="0.3">
      <c r="A3" s="6">
        <v>1</v>
      </c>
      <c r="B3" s="186" t="s">
        <v>46</v>
      </c>
      <c r="C3" s="186" t="s">
        <v>96</v>
      </c>
      <c r="D3" s="186" t="s">
        <v>97</v>
      </c>
    </row>
    <row r="4" spans="1:4" ht="37.950000000000003" customHeight="1" x14ac:dyDescent="0.3">
      <c r="A4" s="6">
        <v>2</v>
      </c>
      <c r="B4" s="6" t="s">
        <v>76</v>
      </c>
      <c r="C4" s="6" t="s">
        <v>77</v>
      </c>
      <c r="D4" s="6" t="s">
        <v>78</v>
      </c>
    </row>
    <row r="5" spans="1:4" ht="37.5" customHeight="1" x14ac:dyDescent="0.3">
      <c r="A5" s="6">
        <v>2</v>
      </c>
      <c r="B5" s="6" t="s">
        <v>76</v>
      </c>
      <c r="C5" s="6" t="s">
        <v>77</v>
      </c>
      <c r="D5" s="6" t="s">
        <v>78</v>
      </c>
    </row>
    <row r="6" spans="1:4" ht="31.95" customHeight="1" x14ac:dyDescent="0.3">
      <c r="A6" s="6">
        <v>3</v>
      </c>
      <c r="B6" s="6" t="s">
        <v>264</v>
      </c>
      <c r="C6" s="6" t="s">
        <v>265</v>
      </c>
      <c r="D6" s="6" t="s">
        <v>264</v>
      </c>
    </row>
    <row r="7" spans="1:4" ht="29.55" customHeight="1" x14ac:dyDescent="0.3">
      <c r="A7" s="6">
        <v>4</v>
      </c>
      <c r="B7" s="6" t="s">
        <v>266</v>
      </c>
      <c r="C7" s="6" t="s">
        <v>267</v>
      </c>
      <c r="D7" s="6" t="s">
        <v>266</v>
      </c>
    </row>
    <row r="8" spans="1:4" ht="37.950000000000003" customHeight="1" x14ac:dyDescent="0.3">
      <c r="A8" s="6">
        <v>5</v>
      </c>
      <c r="B8" s="23" t="s">
        <v>268</v>
      </c>
      <c r="C8" s="23" t="s">
        <v>129</v>
      </c>
      <c r="D8" s="6" t="s">
        <v>130</v>
      </c>
    </row>
    <row r="9" spans="1:4" ht="31.5" customHeight="1" x14ac:dyDescent="0.3">
      <c r="A9" s="187">
        <v>6</v>
      </c>
      <c r="B9" s="186" t="s">
        <v>269</v>
      </c>
      <c r="C9" s="186" t="s">
        <v>270</v>
      </c>
      <c r="D9" s="186" t="s">
        <v>271</v>
      </c>
    </row>
    <row r="10" spans="1:4" ht="26.4" x14ac:dyDescent="0.3">
      <c r="A10" s="6">
        <v>7</v>
      </c>
      <c r="B10" s="6" t="s">
        <v>36</v>
      </c>
      <c r="C10" s="6" t="s">
        <v>272</v>
      </c>
      <c r="D10" s="6" t="s">
        <v>273</v>
      </c>
    </row>
    <row r="11" spans="1:4" ht="30" customHeight="1" x14ac:dyDescent="0.3">
      <c r="A11" s="6">
        <v>8</v>
      </c>
      <c r="B11" s="6" t="s">
        <v>36</v>
      </c>
      <c r="C11" s="6" t="s">
        <v>90</v>
      </c>
      <c r="D11" s="6" t="s">
        <v>57</v>
      </c>
    </row>
    <row r="12" spans="1:4" ht="37.950000000000003" customHeight="1" x14ac:dyDescent="0.3">
      <c r="A12" s="6">
        <v>9</v>
      </c>
      <c r="B12" s="6" t="s">
        <v>274</v>
      </c>
      <c r="C12" s="6" t="s">
        <v>270</v>
      </c>
      <c r="D12" s="6" t="s">
        <v>275</v>
      </c>
    </row>
    <row r="13" spans="1:4" ht="37.5" customHeight="1" x14ac:dyDescent="0.3">
      <c r="A13" s="6">
        <v>10</v>
      </c>
      <c r="B13" s="186" t="s">
        <v>276</v>
      </c>
      <c r="C13" s="186" t="s">
        <v>77</v>
      </c>
      <c r="D13" s="186" t="s">
        <v>277</v>
      </c>
    </row>
    <row r="14" spans="1:4" ht="37.950000000000003" customHeight="1" x14ac:dyDescent="0.3">
      <c r="A14" s="6">
        <v>11</v>
      </c>
      <c r="B14" s="6" t="s">
        <v>278</v>
      </c>
      <c r="C14" s="6" t="s">
        <v>279</v>
      </c>
      <c r="D14" s="6" t="s">
        <v>278</v>
      </c>
    </row>
    <row r="15" spans="1:4" ht="37.950000000000003" customHeight="1" x14ac:dyDescent="0.3">
      <c r="A15" s="6">
        <v>12</v>
      </c>
      <c r="B15" s="6" t="s">
        <v>46</v>
      </c>
      <c r="C15" s="6" t="s">
        <v>280</v>
      </c>
      <c r="D15" s="6" t="s">
        <v>281</v>
      </c>
    </row>
    <row r="16" spans="1:4" ht="34.950000000000003" customHeight="1" x14ac:dyDescent="0.3">
      <c r="A16" s="6">
        <v>13</v>
      </c>
      <c r="B16" s="6" t="s">
        <v>136</v>
      </c>
      <c r="C16" s="6" t="s">
        <v>282</v>
      </c>
      <c r="D16" s="6" t="s">
        <v>283</v>
      </c>
    </row>
    <row r="17" spans="1:4" ht="38.549999999999997" customHeight="1" x14ac:dyDescent="0.3">
      <c r="A17" s="6">
        <v>14</v>
      </c>
      <c r="B17" s="6" t="s">
        <v>46</v>
      </c>
      <c r="C17" s="6" t="s">
        <v>282</v>
      </c>
      <c r="D17" s="6" t="s">
        <v>284</v>
      </c>
    </row>
    <row r="18" spans="1:4" ht="38.549999999999997" customHeight="1" x14ac:dyDescent="0.3">
      <c r="A18" s="6">
        <v>15</v>
      </c>
      <c r="B18" s="6" t="s">
        <v>27</v>
      </c>
      <c r="C18" s="6" t="s">
        <v>28</v>
      </c>
      <c r="D18" s="6" t="s">
        <v>27</v>
      </c>
    </row>
    <row r="19" spans="1:4" ht="38.549999999999997" customHeight="1" x14ac:dyDescent="0.3">
      <c r="A19" s="6">
        <v>16</v>
      </c>
      <c r="B19" s="6" t="s">
        <v>36</v>
      </c>
      <c r="C19" s="6" t="s">
        <v>287</v>
      </c>
      <c r="D19" s="6" t="s">
        <v>36</v>
      </c>
    </row>
    <row r="20" spans="1:4" ht="38.549999999999997" customHeight="1" x14ac:dyDescent="0.3">
      <c r="A20" s="6"/>
      <c r="B20" s="6"/>
      <c r="C20" s="6"/>
      <c r="D20" s="6"/>
    </row>
    <row r="21" spans="1:4" ht="37.5" customHeight="1" x14ac:dyDescent="0.3">
      <c r="A21" s="6"/>
      <c r="B21" s="6"/>
      <c r="C21" s="6"/>
      <c r="D21" s="6"/>
    </row>
    <row r="22" spans="1:4" x14ac:dyDescent="0.3">
      <c r="A22" s="6"/>
      <c r="B22" s="6"/>
      <c r="C22" s="6"/>
      <c r="D22" s="6"/>
    </row>
    <row r="26" spans="1:4" x14ac:dyDescent="0.3">
      <c r="D26" s="189"/>
    </row>
    <row r="27" spans="1:4" x14ac:dyDescent="0.3">
      <c r="D27" s="189"/>
    </row>
    <row r="28" spans="1:4" ht="14.55" customHeight="1" x14ac:dyDescent="0.3">
      <c r="B28" s="212" t="s">
        <v>288</v>
      </c>
      <c r="C28" s="212"/>
      <c r="D28" s="212"/>
    </row>
    <row r="29" spans="1:4" x14ac:dyDescent="0.3">
      <c r="B29" s="190" t="s">
        <v>289</v>
      </c>
      <c r="C29" s="190" t="s">
        <v>290</v>
      </c>
      <c r="D29" s="191" t="s">
        <v>291</v>
      </c>
    </row>
    <row r="30" spans="1:4" x14ac:dyDescent="0.3">
      <c r="B30" s="6" t="s">
        <v>292</v>
      </c>
      <c r="C30" s="6">
        <v>61765</v>
      </c>
      <c r="D30" s="192" t="s">
        <v>293</v>
      </c>
    </row>
    <row r="31" spans="1:4" x14ac:dyDescent="0.3">
      <c r="B31" s="6" t="s">
        <v>294</v>
      </c>
      <c r="C31" s="6">
        <v>62060</v>
      </c>
      <c r="D31" s="192">
        <v>44312</v>
      </c>
    </row>
    <row r="32" spans="1:4" x14ac:dyDescent="0.3">
      <c r="B32" s="6" t="s">
        <v>295</v>
      </c>
      <c r="C32" s="6">
        <v>62201</v>
      </c>
      <c r="D32" s="192">
        <v>76520.679999999993</v>
      </c>
    </row>
    <row r="33" spans="2:4" x14ac:dyDescent="0.3">
      <c r="B33" s="6" t="s">
        <v>296</v>
      </c>
      <c r="C33" s="6">
        <v>62554</v>
      </c>
      <c r="D33" s="192" t="s">
        <v>297</v>
      </c>
    </row>
    <row r="34" spans="2:4" x14ac:dyDescent="0.3">
      <c r="B34" s="6" t="s">
        <v>298</v>
      </c>
      <c r="C34" s="6">
        <v>376904</v>
      </c>
      <c r="D34" s="192" t="s">
        <v>299</v>
      </c>
    </row>
    <row r="35" spans="2:4" x14ac:dyDescent="0.3">
      <c r="B35" s="6" t="s">
        <v>285</v>
      </c>
      <c r="C35" s="6">
        <v>62742</v>
      </c>
      <c r="D35" s="192" t="s">
        <v>300</v>
      </c>
    </row>
    <row r="36" spans="2:4" x14ac:dyDescent="0.3">
      <c r="B36" s="6"/>
      <c r="C36" s="6"/>
      <c r="D36" s="192"/>
    </row>
    <row r="37" spans="2:4" x14ac:dyDescent="0.3">
      <c r="B37" s="6"/>
      <c r="C37" s="6"/>
      <c r="D37" s="192"/>
    </row>
    <row r="38" spans="2:4" x14ac:dyDescent="0.3">
      <c r="B38" s="6"/>
      <c r="C38" s="6"/>
      <c r="D38" s="193" t="s">
        <v>301</v>
      </c>
    </row>
    <row r="39" spans="2:4" x14ac:dyDescent="0.3">
      <c r="B39" s="6"/>
      <c r="C39" s="6"/>
      <c r="D39" s="192"/>
    </row>
    <row r="40" spans="2:4" x14ac:dyDescent="0.3">
      <c r="B40" s="194" t="s">
        <v>298</v>
      </c>
      <c r="C40" s="194">
        <v>376904</v>
      </c>
      <c r="D40" s="195" t="s">
        <v>299</v>
      </c>
    </row>
    <row r="41" spans="2:4" x14ac:dyDescent="0.3">
      <c r="B41" s="6"/>
      <c r="C41" s="6"/>
      <c r="D41" s="196" t="s">
        <v>302</v>
      </c>
    </row>
    <row r="42" spans="2:4" x14ac:dyDescent="0.3">
      <c r="B42" s="6"/>
      <c r="C42" s="6" t="s">
        <v>303</v>
      </c>
      <c r="D42" s="188" t="s">
        <v>304</v>
      </c>
    </row>
    <row r="43" spans="2:4" x14ac:dyDescent="0.3">
      <c r="B43" s="6"/>
      <c r="C43" s="6" t="s">
        <v>305</v>
      </c>
      <c r="D43" s="7"/>
    </row>
    <row r="44" spans="2:4" x14ac:dyDescent="0.3">
      <c r="B44" s="6"/>
      <c r="C44" s="6"/>
      <c r="D44" s="6"/>
    </row>
    <row r="46" spans="2:4" x14ac:dyDescent="0.3">
      <c r="B46" s="212"/>
      <c r="C46" s="212"/>
      <c r="D46" s="212"/>
    </row>
    <row r="47" spans="2:4" x14ac:dyDescent="0.3">
      <c r="B47" s="190" t="s">
        <v>289</v>
      </c>
      <c r="C47" s="190" t="s">
        <v>290</v>
      </c>
      <c r="D47" s="191" t="s">
        <v>291</v>
      </c>
    </row>
    <row r="48" spans="2:4" x14ac:dyDescent="0.3">
      <c r="B48" s="6" t="s">
        <v>286</v>
      </c>
      <c r="C48" s="6">
        <v>8515</v>
      </c>
      <c r="D48" s="192" t="s">
        <v>306</v>
      </c>
    </row>
    <row r="49" spans="2:4" x14ac:dyDescent="0.3">
      <c r="B49" s="6"/>
      <c r="C49" s="192"/>
      <c r="D49" s="192"/>
    </row>
    <row r="50" spans="2:4" x14ac:dyDescent="0.3">
      <c r="B50" s="6"/>
      <c r="C50" s="6"/>
      <c r="D50" s="192"/>
    </row>
    <row r="51" spans="2:4" x14ac:dyDescent="0.3">
      <c r="B51" s="6"/>
      <c r="C51" s="185">
        <v>0.35</v>
      </c>
      <c r="D51" s="192" t="s">
        <v>307</v>
      </c>
    </row>
    <row r="52" spans="2:4" x14ac:dyDescent="0.3">
      <c r="B52" s="6" t="s">
        <v>308</v>
      </c>
      <c r="C52" s="6" t="s">
        <v>303</v>
      </c>
      <c r="D52" s="192" t="s">
        <v>307</v>
      </c>
    </row>
    <row r="53" spans="2:4" x14ac:dyDescent="0.3">
      <c r="B53" s="6"/>
      <c r="C53" s="6" t="s">
        <v>305</v>
      </c>
      <c r="D53" s="197">
        <v>50947</v>
      </c>
    </row>
    <row r="54" spans="2:4" x14ac:dyDescent="0.3">
      <c r="B54" s="6"/>
      <c r="C54" s="6"/>
      <c r="D54" s="198"/>
    </row>
  </sheetData>
  <mergeCells count="3">
    <mergeCell ref="A1:D1"/>
    <mergeCell ref="B28:D28"/>
    <mergeCell ref="B46:D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81867-257A-4139-9573-345E5C43D3E5}">
  <dimension ref="B2:I34"/>
  <sheetViews>
    <sheetView zoomScale="130" zoomScaleNormal="130" workbookViewId="0">
      <pane xSplit="3" ySplit="3" topLeftCell="E12" activePane="bottomRight" state="frozen"/>
      <selection pane="topRight" activeCell="E1" sqref="E1"/>
      <selection pane="bottomLeft" activeCell="A4" sqref="A4"/>
      <selection pane="bottomRight" activeCell="J14" sqref="J14"/>
    </sheetView>
  </sheetViews>
  <sheetFormatPr defaultColWidth="8.77734375" defaultRowHeight="13.8" x14ac:dyDescent="0.25"/>
  <cols>
    <col min="1" max="1" width="3" style="154" customWidth="1"/>
    <col min="2" max="2" width="9" style="151" bestFit="1" customWidth="1"/>
    <col min="3" max="3" width="23.44140625" style="152" customWidth="1"/>
    <col min="4" max="4" width="26.109375" style="153" bestFit="1" customWidth="1"/>
    <col min="5" max="5" width="16.77734375" style="153" bestFit="1" customWidth="1"/>
    <col min="6" max="6" width="13.33203125" style="151" bestFit="1" customWidth="1"/>
    <col min="7" max="7" width="10.77734375" style="151" bestFit="1" customWidth="1"/>
    <col min="8" max="8" width="5.33203125" style="151" customWidth="1"/>
    <col min="9" max="9" width="6.33203125" style="151" customWidth="1"/>
    <col min="10" max="16384" width="8.77734375" style="154"/>
  </cols>
  <sheetData>
    <row r="2" spans="2:9" ht="14.4" thickBot="1" x14ac:dyDescent="0.3"/>
    <row r="3" spans="2:9" s="147" customFormat="1" ht="14.4" thickBot="1" x14ac:dyDescent="0.35">
      <c r="B3" s="142" t="s">
        <v>0</v>
      </c>
      <c r="C3" s="143" t="s">
        <v>1</v>
      </c>
      <c r="D3" s="142" t="s">
        <v>2</v>
      </c>
      <c r="E3" s="142" t="s">
        <v>3</v>
      </c>
      <c r="F3" s="142" t="s">
        <v>4</v>
      </c>
      <c r="G3" s="142" t="s">
        <v>5</v>
      </c>
      <c r="H3" s="142" t="s">
        <v>6</v>
      </c>
      <c r="I3" s="142" t="s">
        <v>7</v>
      </c>
    </row>
    <row r="4" spans="2:9" x14ac:dyDescent="0.25">
      <c r="B4" s="155">
        <v>1</v>
      </c>
      <c r="C4" s="156" t="s">
        <v>142</v>
      </c>
      <c r="D4" s="157" t="s">
        <v>143</v>
      </c>
      <c r="E4" s="157" t="s">
        <v>144</v>
      </c>
      <c r="F4" s="158" t="s">
        <v>145</v>
      </c>
      <c r="G4" s="158">
        <v>18</v>
      </c>
      <c r="H4" s="158">
        <v>260</v>
      </c>
      <c r="I4" s="158"/>
    </row>
    <row r="5" spans="2:9" x14ac:dyDescent="0.25">
      <c r="B5" s="155">
        <v>2</v>
      </c>
      <c r="C5" s="160" t="s">
        <v>146</v>
      </c>
      <c r="D5" s="161" t="s">
        <v>124</v>
      </c>
      <c r="E5" s="161" t="s">
        <v>147</v>
      </c>
      <c r="F5" s="162" t="s">
        <v>145</v>
      </c>
      <c r="G5" s="162">
        <v>14</v>
      </c>
      <c r="H5" s="162">
        <v>226</v>
      </c>
      <c r="I5" s="162"/>
    </row>
    <row r="6" spans="2:9" ht="41.4" x14ac:dyDescent="0.25">
      <c r="B6" s="155">
        <v>3</v>
      </c>
      <c r="C6" s="160" t="s">
        <v>149</v>
      </c>
      <c r="D6" s="161" t="s">
        <v>150</v>
      </c>
      <c r="E6" s="161"/>
      <c r="F6" s="162" t="s">
        <v>151</v>
      </c>
      <c r="G6" s="162">
        <v>8</v>
      </c>
      <c r="H6" s="162"/>
      <c r="I6" s="162">
        <v>20.5</v>
      </c>
    </row>
    <row r="7" spans="2:9" x14ac:dyDescent="0.25">
      <c r="B7" s="155">
        <v>4</v>
      </c>
      <c r="C7" s="160" t="s">
        <v>152</v>
      </c>
      <c r="D7" s="161" t="s">
        <v>153</v>
      </c>
      <c r="E7" s="161" t="s">
        <v>147</v>
      </c>
      <c r="F7" s="162" t="s">
        <v>145</v>
      </c>
      <c r="G7" s="162">
        <v>3</v>
      </c>
      <c r="H7" s="162">
        <v>44</v>
      </c>
      <c r="I7" s="162"/>
    </row>
    <row r="8" spans="2:9" ht="27.6" x14ac:dyDescent="0.25">
      <c r="B8" s="155">
        <v>5</v>
      </c>
      <c r="C8" s="160" t="s">
        <v>154</v>
      </c>
      <c r="D8" s="161" t="s">
        <v>155</v>
      </c>
      <c r="E8" s="161" t="s">
        <v>156</v>
      </c>
      <c r="F8" s="162" t="s">
        <v>145</v>
      </c>
      <c r="G8" s="162">
        <v>1</v>
      </c>
      <c r="H8" s="162">
        <v>12</v>
      </c>
      <c r="I8" s="162"/>
    </row>
    <row r="9" spans="2:9" x14ac:dyDescent="0.25">
      <c r="B9" s="155">
        <v>6</v>
      </c>
      <c r="C9" s="160" t="s">
        <v>112</v>
      </c>
      <c r="D9" s="161" t="s">
        <v>157</v>
      </c>
      <c r="E9" s="161" t="s">
        <v>144</v>
      </c>
      <c r="F9" s="162" t="s">
        <v>145</v>
      </c>
      <c r="G9" s="162">
        <v>3</v>
      </c>
      <c r="H9" s="162">
        <v>52</v>
      </c>
      <c r="I9" s="162"/>
    </row>
    <row r="10" spans="2:9" x14ac:dyDescent="0.25">
      <c r="B10" s="155">
        <v>7</v>
      </c>
      <c r="C10" s="160" t="s">
        <v>112</v>
      </c>
      <c r="D10" s="161" t="s">
        <v>157</v>
      </c>
      <c r="E10" s="161" t="s">
        <v>144</v>
      </c>
      <c r="F10" s="162" t="s">
        <v>159</v>
      </c>
      <c r="G10" s="162">
        <v>7</v>
      </c>
      <c r="H10" s="162">
        <v>106</v>
      </c>
      <c r="I10" s="162">
        <v>3</v>
      </c>
    </row>
    <row r="11" spans="2:9" x14ac:dyDescent="0.25">
      <c r="B11" s="155">
        <v>8</v>
      </c>
      <c r="C11" s="160" t="s">
        <v>112</v>
      </c>
      <c r="D11" s="161" t="s">
        <v>158</v>
      </c>
      <c r="E11" s="161" t="s">
        <v>144</v>
      </c>
      <c r="F11" s="162" t="s">
        <v>145</v>
      </c>
      <c r="G11" s="162">
        <v>11</v>
      </c>
      <c r="H11" s="162">
        <v>206</v>
      </c>
      <c r="I11" s="162"/>
    </row>
    <row r="12" spans="2:9" x14ac:dyDescent="0.25">
      <c r="B12" s="155">
        <v>9</v>
      </c>
      <c r="C12" s="160" t="s">
        <v>160</v>
      </c>
      <c r="D12" s="161" t="s">
        <v>124</v>
      </c>
      <c r="E12" s="161" t="s">
        <v>161</v>
      </c>
      <c r="F12" s="162" t="s">
        <v>145</v>
      </c>
      <c r="G12" s="162">
        <v>2</v>
      </c>
      <c r="H12" s="162">
        <v>32</v>
      </c>
      <c r="I12" s="162"/>
    </row>
    <row r="13" spans="2:9" x14ac:dyDescent="0.25">
      <c r="B13" s="155">
        <v>10</v>
      </c>
      <c r="C13" s="161" t="s">
        <v>162</v>
      </c>
      <c r="D13" s="161" t="s">
        <v>128</v>
      </c>
      <c r="E13" s="161" t="s">
        <v>163</v>
      </c>
      <c r="F13" s="162" t="s">
        <v>145</v>
      </c>
      <c r="G13" s="162">
        <v>2</v>
      </c>
      <c r="H13" s="162">
        <v>36</v>
      </c>
      <c r="I13" s="162"/>
    </row>
    <row r="14" spans="2:9" x14ac:dyDescent="0.25">
      <c r="B14" s="155">
        <v>11</v>
      </c>
      <c r="C14" s="160" t="s">
        <v>112</v>
      </c>
      <c r="D14" s="161" t="s">
        <v>164</v>
      </c>
      <c r="E14" s="161" t="s">
        <v>144</v>
      </c>
      <c r="F14" s="162" t="s">
        <v>145</v>
      </c>
      <c r="G14" s="162">
        <v>8</v>
      </c>
      <c r="H14" s="162">
        <v>120</v>
      </c>
      <c r="I14" s="162"/>
    </row>
    <row r="15" spans="2:9" ht="27.6" x14ac:dyDescent="0.25">
      <c r="B15" s="155">
        <v>12</v>
      </c>
      <c r="C15" s="160" t="s">
        <v>165</v>
      </c>
      <c r="D15" s="161" t="s">
        <v>116</v>
      </c>
      <c r="E15" s="161" t="s">
        <v>166</v>
      </c>
      <c r="F15" s="162" t="s">
        <v>145</v>
      </c>
      <c r="G15" s="162">
        <v>2</v>
      </c>
      <c r="H15" s="162">
        <v>26</v>
      </c>
      <c r="I15" s="162"/>
    </row>
    <row r="16" spans="2:9" x14ac:dyDescent="0.25">
      <c r="B16" s="155">
        <v>13</v>
      </c>
      <c r="C16" s="160" t="s">
        <v>167</v>
      </c>
      <c r="D16" s="161" t="s">
        <v>124</v>
      </c>
      <c r="E16" s="161" t="s">
        <v>147</v>
      </c>
      <c r="F16" s="162" t="s">
        <v>145</v>
      </c>
      <c r="G16" s="162">
        <v>4</v>
      </c>
      <c r="H16" s="162">
        <v>60</v>
      </c>
      <c r="I16" s="162"/>
    </row>
    <row r="17" spans="2:9" ht="27.6" x14ac:dyDescent="0.25">
      <c r="B17" s="155">
        <v>14</v>
      </c>
      <c r="C17" s="160" t="s">
        <v>168</v>
      </c>
      <c r="D17" s="161" t="s">
        <v>169</v>
      </c>
      <c r="E17" s="161" t="s">
        <v>170</v>
      </c>
      <c r="F17" s="162" t="s">
        <v>159</v>
      </c>
      <c r="G17" s="162"/>
      <c r="H17" s="162">
        <v>5.6</v>
      </c>
      <c r="I17" s="162">
        <v>13</v>
      </c>
    </row>
    <row r="18" spans="2:9" ht="27.6" x14ac:dyDescent="0.25">
      <c r="B18" s="155">
        <v>15</v>
      </c>
      <c r="C18" s="160" t="s">
        <v>171</v>
      </c>
      <c r="D18" s="161" t="s">
        <v>174</v>
      </c>
      <c r="E18" s="161" t="s">
        <v>177</v>
      </c>
      <c r="F18" s="162" t="s">
        <v>145</v>
      </c>
      <c r="G18" s="162">
        <v>1</v>
      </c>
      <c r="H18" s="162">
        <v>12</v>
      </c>
      <c r="I18" s="162"/>
    </row>
    <row r="19" spans="2:9" ht="27.6" x14ac:dyDescent="0.25">
      <c r="B19" s="155">
        <v>16</v>
      </c>
      <c r="C19" s="160" t="s">
        <v>172</v>
      </c>
      <c r="D19" s="161" t="s">
        <v>173</v>
      </c>
      <c r="E19" s="161" t="s">
        <v>177</v>
      </c>
      <c r="F19" s="162" t="s">
        <v>145</v>
      </c>
      <c r="G19" s="162">
        <v>2</v>
      </c>
      <c r="H19" s="162">
        <v>24</v>
      </c>
      <c r="I19" s="162"/>
    </row>
    <row r="20" spans="2:9" ht="27.6" x14ac:dyDescent="0.25">
      <c r="B20" s="155">
        <v>17</v>
      </c>
      <c r="C20" s="160" t="s">
        <v>175</v>
      </c>
      <c r="D20" s="161" t="s">
        <v>176</v>
      </c>
      <c r="E20" s="161" t="s">
        <v>166</v>
      </c>
      <c r="F20" s="162" t="s">
        <v>145</v>
      </c>
      <c r="G20" s="162">
        <v>2</v>
      </c>
      <c r="H20" s="162">
        <v>20</v>
      </c>
      <c r="I20" s="162"/>
    </row>
    <row r="21" spans="2:9" x14ac:dyDescent="0.25">
      <c r="B21" s="155">
        <v>18</v>
      </c>
      <c r="C21" s="160" t="s">
        <v>178</v>
      </c>
      <c r="D21" s="161" t="s">
        <v>140</v>
      </c>
      <c r="E21" s="161" t="s">
        <v>144</v>
      </c>
      <c r="F21" s="162" t="s">
        <v>145</v>
      </c>
      <c r="G21" s="162">
        <v>4</v>
      </c>
      <c r="H21" s="162">
        <v>64</v>
      </c>
      <c r="I21" s="162"/>
    </row>
    <row r="22" spans="2:9" ht="27.6" x14ac:dyDescent="0.25">
      <c r="B22" s="164">
        <v>19</v>
      </c>
      <c r="C22" s="160" t="s">
        <v>183</v>
      </c>
      <c r="D22" s="161" t="s">
        <v>184</v>
      </c>
      <c r="E22" s="161" t="s">
        <v>166</v>
      </c>
      <c r="F22" s="162" t="s">
        <v>145</v>
      </c>
      <c r="G22" s="162">
        <v>2</v>
      </c>
      <c r="H22" s="162">
        <v>20</v>
      </c>
      <c r="I22" s="162"/>
    </row>
    <row r="23" spans="2:9" ht="41.4" x14ac:dyDescent="0.25">
      <c r="B23" s="164">
        <v>20</v>
      </c>
      <c r="C23" s="160" t="s">
        <v>185</v>
      </c>
      <c r="D23" s="161" t="s">
        <v>150</v>
      </c>
      <c r="E23" s="161" t="s">
        <v>186</v>
      </c>
      <c r="F23" s="162" t="s">
        <v>159</v>
      </c>
      <c r="G23" s="162">
        <v>5</v>
      </c>
      <c r="H23" s="162">
        <v>100</v>
      </c>
      <c r="I23" s="162">
        <v>5.5</v>
      </c>
    </row>
    <row r="24" spans="2:9" ht="27.6" x14ac:dyDescent="0.25">
      <c r="B24" s="164">
        <v>21</v>
      </c>
      <c r="C24" s="160" t="s">
        <v>187</v>
      </c>
      <c r="D24" s="161" t="s">
        <v>150</v>
      </c>
      <c r="E24" s="161" t="s">
        <v>166</v>
      </c>
      <c r="F24" s="162" t="s">
        <v>159</v>
      </c>
      <c r="G24" s="162">
        <v>1</v>
      </c>
      <c r="H24" s="162">
        <v>18</v>
      </c>
      <c r="I24" s="162">
        <v>11</v>
      </c>
    </row>
    <row r="25" spans="2:9" ht="27.6" x14ac:dyDescent="0.25">
      <c r="B25" s="164">
        <v>22</v>
      </c>
      <c r="C25" s="160" t="s">
        <v>188</v>
      </c>
      <c r="D25" s="161" t="s">
        <v>150</v>
      </c>
      <c r="E25" s="161" t="s">
        <v>166</v>
      </c>
      <c r="F25" s="162" t="s">
        <v>145</v>
      </c>
      <c r="G25" s="162">
        <v>2</v>
      </c>
      <c r="H25" s="162">
        <v>20</v>
      </c>
      <c r="I25" s="162"/>
    </row>
    <row r="26" spans="2:9" ht="27.6" x14ac:dyDescent="0.25">
      <c r="B26" s="164">
        <v>23</v>
      </c>
      <c r="C26" s="160" t="s">
        <v>202</v>
      </c>
      <c r="D26" s="161" t="s">
        <v>106</v>
      </c>
      <c r="E26" s="161" t="s">
        <v>144</v>
      </c>
      <c r="F26" s="162" t="s">
        <v>145</v>
      </c>
      <c r="G26" s="162">
        <v>8</v>
      </c>
      <c r="H26" s="162">
        <v>112</v>
      </c>
      <c r="I26" s="162"/>
    </row>
    <row r="27" spans="2:9" ht="27.6" x14ac:dyDescent="0.25">
      <c r="B27" s="164">
        <v>24</v>
      </c>
      <c r="C27" s="160" t="s">
        <v>203</v>
      </c>
      <c r="D27" s="161" t="s">
        <v>124</v>
      </c>
      <c r="E27" s="161" t="s">
        <v>206</v>
      </c>
      <c r="F27" s="162" t="s">
        <v>145</v>
      </c>
      <c r="G27" s="162">
        <v>13</v>
      </c>
      <c r="H27" s="162">
        <v>226</v>
      </c>
      <c r="I27" s="162">
        <v>4</v>
      </c>
    </row>
    <row r="28" spans="2:9" x14ac:dyDescent="0.25">
      <c r="B28" s="164">
        <v>25</v>
      </c>
      <c r="C28" s="160" t="s">
        <v>204</v>
      </c>
      <c r="D28" s="161" t="s">
        <v>205</v>
      </c>
      <c r="E28" s="161" t="s">
        <v>166</v>
      </c>
      <c r="F28" s="162" t="s">
        <v>145</v>
      </c>
      <c r="G28" s="162">
        <v>2</v>
      </c>
      <c r="H28" s="162">
        <v>36</v>
      </c>
      <c r="I28" s="162"/>
    </row>
    <row r="29" spans="2:9" x14ac:dyDescent="0.25">
      <c r="B29" s="164">
        <v>26</v>
      </c>
      <c r="C29" s="160" t="s">
        <v>207</v>
      </c>
      <c r="D29" s="161" t="s">
        <v>208</v>
      </c>
      <c r="E29" s="161" t="s">
        <v>209</v>
      </c>
      <c r="F29" s="162" t="s">
        <v>145</v>
      </c>
      <c r="G29" s="162">
        <v>4</v>
      </c>
      <c r="H29" s="162">
        <v>44</v>
      </c>
      <c r="I29" s="162"/>
    </row>
    <row r="30" spans="2:9" x14ac:dyDescent="0.25">
      <c r="B30" s="164">
        <v>27</v>
      </c>
      <c r="C30" s="160" t="s">
        <v>210</v>
      </c>
      <c r="D30" s="161" t="s">
        <v>205</v>
      </c>
      <c r="E30" s="161" t="s">
        <v>166</v>
      </c>
      <c r="F30" s="162" t="s">
        <v>145</v>
      </c>
      <c r="G30" s="162">
        <v>2</v>
      </c>
      <c r="H30" s="162">
        <v>20</v>
      </c>
      <c r="I30" s="162"/>
    </row>
    <row r="31" spans="2:9" ht="27.6" x14ac:dyDescent="0.25">
      <c r="B31" s="164">
        <v>28</v>
      </c>
      <c r="C31" s="160" t="s">
        <v>234</v>
      </c>
      <c r="D31" s="161" t="s">
        <v>150</v>
      </c>
      <c r="E31" s="161" t="s">
        <v>186</v>
      </c>
      <c r="F31" s="162" t="s">
        <v>151</v>
      </c>
      <c r="G31" s="162">
        <v>8</v>
      </c>
      <c r="H31" s="162"/>
      <c r="I31" s="162">
        <v>20.5</v>
      </c>
    </row>
    <row r="32" spans="2:9" x14ac:dyDescent="0.25">
      <c r="B32" s="164">
        <v>29</v>
      </c>
      <c r="C32" s="160" t="s">
        <v>235</v>
      </c>
      <c r="D32" s="161" t="s">
        <v>236</v>
      </c>
      <c r="E32" s="161" t="s">
        <v>206</v>
      </c>
      <c r="F32" s="162" t="s">
        <v>145</v>
      </c>
      <c r="G32" s="162">
        <v>5</v>
      </c>
      <c r="H32" s="162">
        <v>72</v>
      </c>
      <c r="I32" s="162"/>
    </row>
    <row r="33" spans="3:7" s="151" customFormat="1" x14ac:dyDescent="0.3">
      <c r="C33" s="165"/>
      <c r="G33" s="166"/>
    </row>
    <row r="34" spans="3:7" s="151" customFormat="1" x14ac:dyDescent="0.3">
      <c r="C34" s="165"/>
    </row>
  </sheetData>
  <sheetProtection formatCells="0" insertColumns="0" insertRows="0"/>
  <dataConsolidate function="product">
    <dataRefs count="1">
      <dataRef name="note"/>
    </dataRefs>
  </dataConsolidate>
  <phoneticPr fontId="11" type="noConversion"/>
  <dataValidations disablePrompts="1" count="1">
    <dataValidation type="custom" allowBlank="1" showInputMessage="1" showErrorMessage="1" sqref="L6" xr:uid="{62E2978D-72F9-4935-A308-E8D174617D06}">
      <formula1>"not"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B9558-BEF0-4DCB-A4B5-820B0DB15003}">
  <dimension ref="B2:I108"/>
  <sheetViews>
    <sheetView zoomScale="130" zoomScaleNormal="130" workbookViewId="0">
      <pane xSplit="3" ySplit="3" topLeftCell="E4" activePane="bottomRight" state="frozen"/>
      <selection pane="topRight" activeCell="D1" sqref="D1"/>
      <selection pane="bottomLeft" activeCell="A4" sqref="A4"/>
      <selection pane="bottomRight" activeCell="F11" sqref="F11"/>
    </sheetView>
  </sheetViews>
  <sheetFormatPr defaultColWidth="8.77734375" defaultRowHeight="13.8" x14ac:dyDescent="0.25"/>
  <cols>
    <col min="1" max="1" width="3" style="154" customWidth="1"/>
    <col min="2" max="2" width="9" style="151" bestFit="1" customWidth="1"/>
    <col min="3" max="3" width="23.44140625" style="152" customWidth="1"/>
    <col min="4" max="4" width="26.109375" style="153" bestFit="1" customWidth="1"/>
    <col min="5" max="5" width="16.77734375" style="153" bestFit="1" customWidth="1"/>
    <col min="6" max="6" width="13.33203125" style="151" bestFit="1" customWidth="1"/>
    <col min="7" max="7" width="13.44140625" style="151" bestFit="1" customWidth="1"/>
    <col min="8" max="8" width="5.33203125" style="151" customWidth="1"/>
    <col min="9" max="9" width="5.44140625" style="151" bestFit="1" customWidth="1"/>
    <col min="10" max="16384" width="8.77734375" style="154"/>
  </cols>
  <sheetData>
    <row r="2" spans="2:9" ht="14.4" thickBot="1" x14ac:dyDescent="0.3"/>
    <row r="3" spans="2:9" s="147" customFormat="1" ht="14.4" thickBot="1" x14ac:dyDescent="0.35">
      <c r="B3" s="142" t="s">
        <v>0</v>
      </c>
      <c r="C3" s="143" t="s">
        <v>1</v>
      </c>
      <c r="D3" s="142" t="s">
        <v>2</v>
      </c>
      <c r="E3" s="142" t="s">
        <v>3</v>
      </c>
      <c r="F3" s="142" t="s">
        <v>4</v>
      </c>
      <c r="G3" s="142" t="s">
        <v>5</v>
      </c>
      <c r="H3" s="142" t="s">
        <v>6</v>
      </c>
      <c r="I3" s="142" t="s">
        <v>7</v>
      </c>
    </row>
    <row r="4" spans="2:9" x14ac:dyDescent="0.25">
      <c r="B4" s="155">
        <v>1</v>
      </c>
      <c r="C4" s="160" t="s">
        <v>152</v>
      </c>
      <c r="D4" s="161" t="s">
        <v>153</v>
      </c>
      <c r="E4" s="161" t="s">
        <v>147</v>
      </c>
      <c r="F4" s="162" t="s">
        <v>145</v>
      </c>
      <c r="G4" s="162">
        <v>3</v>
      </c>
      <c r="H4" s="162">
        <v>44</v>
      </c>
      <c r="I4" s="162"/>
    </row>
    <row r="5" spans="2:9" x14ac:dyDescent="0.25">
      <c r="B5" s="155">
        <v>2</v>
      </c>
      <c r="C5" s="160" t="s">
        <v>167</v>
      </c>
      <c r="D5" s="161" t="s">
        <v>124</v>
      </c>
      <c r="E5" s="161" t="s">
        <v>147</v>
      </c>
      <c r="F5" s="162" t="s">
        <v>145</v>
      </c>
      <c r="G5" s="162">
        <v>4</v>
      </c>
      <c r="H5" s="162">
        <v>60</v>
      </c>
      <c r="I5" s="162"/>
    </row>
    <row r="6" spans="2:9" ht="41.4" x14ac:dyDescent="0.25">
      <c r="B6" s="155">
        <v>3</v>
      </c>
      <c r="C6" s="160" t="s">
        <v>242</v>
      </c>
      <c r="D6" s="161" t="s">
        <v>241</v>
      </c>
      <c r="E6" s="161" t="s">
        <v>156</v>
      </c>
      <c r="F6" s="162" t="s">
        <v>145</v>
      </c>
      <c r="G6" s="162">
        <v>4</v>
      </c>
      <c r="H6" s="162">
        <v>72</v>
      </c>
      <c r="I6" s="162"/>
    </row>
    <row r="7" spans="2:9" ht="27" customHeight="1" x14ac:dyDescent="0.25">
      <c r="B7" s="155">
        <v>4</v>
      </c>
      <c r="C7" s="160" t="s">
        <v>243</v>
      </c>
      <c r="D7" s="160" t="s">
        <v>244</v>
      </c>
      <c r="E7" s="161" t="s">
        <v>250</v>
      </c>
      <c r="F7" s="162" t="s">
        <v>145</v>
      </c>
      <c r="G7" s="162">
        <v>7</v>
      </c>
      <c r="H7" s="162">
        <v>86</v>
      </c>
      <c r="I7" s="162"/>
    </row>
    <row r="8" spans="2:9" ht="27.6" x14ac:dyDescent="0.25">
      <c r="B8" s="155">
        <v>5</v>
      </c>
      <c r="C8" s="160" t="s">
        <v>245</v>
      </c>
      <c r="D8" s="161" t="s">
        <v>67</v>
      </c>
      <c r="E8" s="161" t="s">
        <v>156</v>
      </c>
      <c r="F8" s="162" t="s">
        <v>145</v>
      </c>
      <c r="G8" s="162">
        <v>1</v>
      </c>
      <c r="H8" s="162">
        <v>12</v>
      </c>
      <c r="I8" s="162"/>
    </row>
    <row r="9" spans="2:9" ht="27.45" customHeight="1" x14ac:dyDescent="0.25">
      <c r="B9" s="155">
        <v>6</v>
      </c>
      <c r="C9" s="160" t="s">
        <v>246</v>
      </c>
      <c r="D9" s="160" t="s">
        <v>247</v>
      </c>
      <c r="E9" s="161" t="s">
        <v>251</v>
      </c>
      <c r="F9" s="162" t="s">
        <v>145</v>
      </c>
      <c r="G9" s="162">
        <v>2</v>
      </c>
      <c r="H9" s="162">
        <v>32</v>
      </c>
      <c r="I9" s="162"/>
    </row>
    <row r="10" spans="2:9" ht="25.95" customHeight="1" x14ac:dyDescent="0.25">
      <c r="B10" s="155">
        <v>7</v>
      </c>
      <c r="C10" s="160" t="s">
        <v>248</v>
      </c>
      <c r="D10" s="160" t="s">
        <v>249</v>
      </c>
      <c r="E10" s="161"/>
      <c r="F10" s="162" t="s">
        <v>145</v>
      </c>
      <c r="G10" s="162">
        <v>3</v>
      </c>
      <c r="H10" s="162">
        <v>31</v>
      </c>
      <c r="I10" s="162"/>
    </row>
    <row r="11" spans="2:9" ht="27" customHeight="1" x14ac:dyDescent="0.25">
      <c r="B11" s="155">
        <v>8</v>
      </c>
      <c r="C11" s="160" t="s">
        <v>28</v>
      </c>
      <c r="D11" s="160" t="s">
        <v>252</v>
      </c>
      <c r="E11" s="161" t="s">
        <v>161</v>
      </c>
      <c r="F11" s="162" t="s">
        <v>145</v>
      </c>
      <c r="G11" s="162">
        <v>18</v>
      </c>
      <c r="H11" s="162">
        <v>260</v>
      </c>
      <c r="I11" s="162"/>
    </row>
    <row r="12" spans="2:9" x14ac:dyDescent="0.25">
      <c r="B12" s="155">
        <v>9</v>
      </c>
      <c r="C12" s="160" t="s">
        <v>254</v>
      </c>
      <c r="D12" s="162" t="s">
        <v>253</v>
      </c>
      <c r="E12" s="162" t="s">
        <v>253</v>
      </c>
      <c r="F12" s="162" t="s">
        <v>253</v>
      </c>
      <c r="G12" s="162">
        <v>7</v>
      </c>
      <c r="H12" s="162">
        <v>200</v>
      </c>
      <c r="I12" s="162"/>
    </row>
    <row r="13" spans="2:9" x14ac:dyDescent="0.25">
      <c r="B13" s="155">
        <v>10</v>
      </c>
      <c r="C13" s="160" t="s">
        <v>112</v>
      </c>
      <c r="D13" s="161" t="s">
        <v>158</v>
      </c>
      <c r="E13" s="161" t="s">
        <v>144</v>
      </c>
      <c r="F13" s="162" t="s">
        <v>145</v>
      </c>
      <c r="G13" s="162">
        <v>11</v>
      </c>
      <c r="H13" s="162">
        <v>206</v>
      </c>
      <c r="I13" s="162"/>
    </row>
    <row r="14" spans="2:9" x14ac:dyDescent="0.25">
      <c r="B14" s="155">
        <v>11</v>
      </c>
      <c r="C14" s="160" t="s">
        <v>160</v>
      </c>
      <c r="D14" s="161" t="s">
        <v>124</v>
      </c>
      <c r="E14" s="161" t="s">
        <v>161</v>
      </c>
      <c r="F14" s="162" t="s">
        <v>145</v>
      </c>
      <c r="G14" s="162">
        <v>2</v>
      </c>
      <c r="H14" s="162">
        <v>32</v>
      </c>
      <c r="I14" s="162"/>
    </row>
    <row r="15" spans="2:9" ht="96.6" x14ac:dyDescent="0.25">
      <c r="B15" s="155">
        <v>12</v>
      </c>
      <c r="C15" s="160" t="s">
        <v>255</v>
      </c>
      <c r="D15" s="160" t="s">
        <v>256</v>
      </c>
      <c r="E15" s="161" t="s">
        <v>161</v>
      </c>
      <c r="F15" s="162" t="s">
        <v>145</v>
      </c>
      <c r="G15" s="162">
        <v>5</v>
      </c>
      <c r="H15" s="162">
        <v>70</v>
      </c>
      <c r="I15" s="162"/>
    </row>
    <row r="16" spans="2:9" x14ac:dyDescent="0.25">
      <c r="B16" s="155">
        <v>13</v>
      </c>
      <c r="C16" s="160" t="s">
        <v>112</v>
      </c>
      <c r="D16" s="161" t="s">
        <v>157</v>
      </c>
      <c r="E16" s="161" t="s">
        <v>144</v>
      </c>
      <c r="F16" s="162" t="s">
        <v>145</v>
      </c>
      <c r="G16" s="162">
        <v>3</v>
      </c>
      <c r="H16" s="162">
        <v>52</v>
      </c>
      <c r="I16" s="162"/>
    </row>
    <row r="17" spans="2:9" x14ac:dyDescent="0.25">
      <c r="B17" s="155">
        <v>14</v>
      </c>
      <c r="C17" s="160" t="s">
        <v>112</v>
      </c>
      <c r="D17" s="161" t="s">
        <v>157</v>
      </c>
      <c r="E17" s="161" t="s">
        <v>144</v>
      </c>
      <c r="F17" s="162" t="s">
        <v>159</v>
      </c>
      <c r="G17" s="162">
        <v>7</v>
      </c>
      <c r="H17" s="162">
        <v>106</v>
      </c>
      <c r="I17" s="162">
        <v>3</v>
      </c>
    </row>
    <row r="18" spans="2:9" ht="55.2" x14ac:dyDescent="0.25">
      <c r="B18" s="155">
        <v>15</v>
      </c>
      <c r="C18" s="160" t="s">
        <v>257</v>
      </c>
      <c r="D18" s="160" t="s">
        <v>258</v>
      </c>
      <c r="E18" s="161" t="s">
        <v>251</v>
      </c>
      <c r="F18" s="162" t="s">
        <v>145</v>
      </c>
      <c r="G18" s="162">
        <v>2</v>
      </c>
      <c r="H18" s="162">
        <v>22</v>
      </c>
      <c r="I18" s="162"/>
    </row>
    <row r="19" spans="2:9" ht="69" x14ac:dyDescent="0.25">
      <c r="B19" s="155">
        <v>16</v>
      </c>
      <c r="C19" s="160" t="s">
        <v>259</v>
      </c>
      <c r="D19" s="160" t="s">
        <v>260</v>
      </c>
      <c r="E19" s="161" t="s">
        <v>161</v>
      </c>
      <c r="F19" s="162" t="s">
        <v>145</v>
      </c>
      <c r="G19" s="162">
        <v>3</v>
      </c>
      <c r="H19" s="162">
        <v>48</v>
      </c>
      <c r="I19" s="162"/>
    </row>
    <row r="20" spans="2:9" ht="82.8" x14ac:dyDescent="0.25">
      <c r="B20" s="155">
        <v>17</v>
      </c>
      <c r="C20" s="160" t="s">
        <v>261</v>
      </c>
      <c r="D20" s="160" t="s">
        <v>262</v>
      </c>
      <c r="E20" s="161" t="s">
        <v>161</v>
      </c>
      <c r="F20" s="162" t="s">
        <v>145</v>
      </c>
      <c r="G20" s="162">
        <v>6</v>
      </c>
      <c r="H20" s="162">
        <v>78</v>
      </c>
      <c r="I20" s="162"/>
    </row>
    <row r="21" spans="2:9" ht="27.6" x14ac:dyDescent="0.25">
      <c r="B21" s="155">
        <v>18</v>
      </c>
      <c r="C21" s="160" t="s">
        <v>202</v>
      </c>
      <c r="D21" s="161" t="s">
        <v>106</v>
      </c>
      <c r="E21" s="161" t="s">
        <v>144</v>
      </c>
      <c r="F21" s="162" t="s">
        <v>145</v>
      </c>
      <c r="G21" s="162">
        <v>8</v>
      </c>
      <c r="H21" s="162">
        <v>112</v>
      </c>
      <c r="I21" s="162"/>
    </row>
    <row r="22" spans="2:9" ht="27.6" x14ac:dyDescent="0.25">
      <c r="B22" s="155">
        <v>19</v>
      </c>
      <c r="C22" s="160" t="s">
        <v>168</v>
      </c>
      <c r="D22" s="160" t="s">
        <v>169</v>
      </c>
      <c r="E22" s="161" t="s">
        <v>170</v>
      </c>
      <c r="F22" s="162" t="s">
        <v>159</v>
      </c>
      <c r="G22" s="162"/>
      <c r="H22" s="162">
        <v>5.6</v>
      </c>
      <c r="I22" s="162">
        <v>13</v>
      </c>
    </row>
    <row r="23" spans="2:9" x14ac:dyDescent="0.25">
      <c r="B23" s="155">
        <v>20</v>
      </c>
      <c r="C23" s="161" t="s">
        <v>162</v>
      </c>
      <c r="D23" s="161" t="s">
        <v>128</v>
      </c>
      <c r="E23" s="161" t="s">
        <v>163</v>
      </c>
      <c r="F23" s="162" t="s">
        <v>145</v>
      </c>
      <c r="G23" s="162">
        <v>2</v>
      </c>
      <c r="H23" s="162">
        <v>36</v>
      </c>
      <c r="I23" s="162"/>
    </row>
    <row r="24" spans="2:9" ht="27.6" x14ac:dyDescent="0.25">
      <c r="B24" s="155">
        <v>21</v>
      </c>
      <c r="C24" s="160" t="s">
        <v>165</v>
      </c>
      <c r="D24" s="161" t="s">
        <v>116</v>
      </c>
      <c r="E24" s="161" t="s">
        <v>166</v>
      </c>
      <c r="F24" s="162" t="s">
        <v>145</v>
      </c>
      <c r="G24" s="162">
        <v>2</v>
      </c>
      <c r="H24" s="162">
        <v>26</v>
      </c>
      <c r="I24" s="162"/>
    </row>
    <row r="25" spans="2:9" x14ac:dyDescent="0.25">
      <c r="B25" s="155">
        <v>22</v>
      </c>
      <c r="C25" s="160" t="s">
        <v>112</v>
      </c>
      <c r="D25" s="161" t="s">
        <v>164</v>
      </c>
      <c r="E25" s="161" t="s">
        <v>144</v>
      </c>
      <c r="F25" s="162" t="s">
        <v>145</v>
      </c>
      <c r="G25" s="162">
        <v>8</v>
      </c>
      <c r="H25" s="162">
        <v>120</v>
      </c>
      <c r="I25" s="162"/>
    </row>
    <row r="26" spans="2:9" ht="27.6" x14ac:dyDescent="0.25">
      <c r="B26" s="155">
        <v>23</v>
      </c>
      <c r="C26" s="160" t="s">
        <v>203</v>
      </c>
      <c r="D26" s="161" t="s">
        <v>124</v>
      </c>
      <c r="E26" s="161" t="s">
        <v>206</v>
      </c>
      <c r="F26" s="162" t="s">
        <v>145</v>
      </c>
      <c r="G26" s="162">
        <v>13</v>
      </c>
      <c r="H26" s="162">
        <v>226</v>
      </c>
      <c r="I26" s="162">
        <v>4</v>
      </c>
    </row>
    <row r="27" spans="2:9" x14ac:dyDescent="0.25">
      <c r="B27" s="155">
        <v>24</v>
      </c>
      <c r="C27" s="160" t="s">
        <v>178</v>
      </c>
      <c r="D27" s="161" t="s">
        <v>140</v>
      </c>
      <c r="E27" s="161" t="s">
        <v>144</v>
      </c>
      <c r="F27" s="162" t="s">
        <v>145</v>
      </c>
      <c r="G27" s="162">
        <v>4</v>
      </c>
      <c r="H27" s="162">
        <v>64</v>
      </c>
      <c r="I27" s="162"/>
    </row>
    <row r="28" spans="2:9" x14ac:dyDescent="0.25">
      <c r="B28" s="155">
        <v>25</v>
      </c>
      <c r="C28" s="160" t="s">
        <v>204</v>
      </c>
      <c r="D28" s="161" t="s">
        <v>205</v>
      </c>
      <c r="E28" s="161" t="s">
        <v>166</v>
      </c>
      <c r="F28" s="162" t="s">
        <v>145</v>
      </c>
      <c r="G28" s="162">
        <v>2</v>
      </c>
      <c r="H28" s="162">
        <v>36</v>
      </c>
      <c r="I28" s="162"/>
    </row>
    <row r="29" spans="2:9" x14ac:dyDescent="0.25">
      <c r="B29" s="155">
        <v>26</v>
      </c>
      <c r="C29" s="160" t="s">
        <v>207</v>
      </c>
      <c r="D29" s="161" t="s">
        <v>208</v>
      </c>
      <c r="E29" s="161" t="s">
        <v>209</v>
      </c>
      <c r="F29" s="162" t="s">
        <v>145</v>
      </c>
      <c r="G29" s="162">
        <v>4</v>
      </c>
      <c r="H29" s="162">
        <v>44</v>
      </c>
      <c r="I29" s="162"/>
    </row>
    <row r="30" spans="2:9" x14ac:dyDescent="0.25">
      <c r="B30" s="155">
        <v>27</v>
      </c>
      <c r="C30" s="160" t="s">
        <v>210</v>
      </c>
      <c r="D30" s="161" t="s">
        <v>205</v>
      </c>
      <c r="E30" s="161" t="s">
        <v>166</v>
      </c>
      <c r="F30" s="162" t="s">
        <v>145</v>
      </c>
      <c r="G30" s="162">
        <v>2</v>
      </c>
      <c r="H30" s="162">
        <v>20</v>
      </c>
      <c r="I30" s="162"/>
    </row>
    <row r="31" spans="2:9" ht="27.6" x14ac:dyDescent="0.25">
      <c r="B31" s="155">
        <v>28</v>
      </c>
      <c r="C31" s="160" t="s">
        <v>234</v>
      </c>
      <c r="D31" s="161" t="s">
        <v>150</v>
      </c>
      <c r="E31" s="161" t="s">
        <v>186</v>
      </c>
      <c r="F31" s="162" t="s">
        <v>151</v>
      </c>
      <c r="G31" s="162">
        <v>8</v>
      </c>
      <c r="H31" s="162"/>
      <c r="I31" s="162">
        <v>20.5</v>
      </c>
    </row>
    <row r="32" spans="2:9" x14ac:dyDescent="0.25">
      <c r="B32" s="164"/>
      <c r="C32" s="160"/>
      <c r="D32" s="161"/>
      <c r="E32" s="161"/>
      <c r="F32" s="162"/>
      <c r="G32" s="162"/>
      <c r="H32" s="162"/>
      <c r="I32" s="162"/>
    </row>
    <row r="33" spans="2:9" x14ac:dyDescent="0.25">
      <c r="B33" s="164"/>
      <c r="C33" s="160"/>
      <c r="D33" s="161"/>
      <c r="E33" s="161"/>
      <c r="F33" s="162"/>
      <c r="G33" s="162"/>
      <c r="H33" s="162"/>
      <c r="I33" s="162"/>
    </row>
    <row r="34" spans="2:9" x14ac:dyDescent="0.25">
      <c r="B34" s="164"/>
      <c r="C34" s="160"/>
      <c r="D34" s="161"/>
      <c r="E34" s="161"/>
      <c r="F34" s="162"/>
      <c r="G34" s="162"/>
      <c r="H34" s="162"/>
      <c r="I34" s="162"/>
    </row>
    <row r="35" spans="2:9" x14ac:dyDescent="0.25">
      <c r="B35" s="164"/>
      <c r="C35" s="160"/>
      <c r="D35" s="161"/>
      <c r="E35" s="161"/>
      <c r="F35" s="162"/>
      <c r="G35" s="162"/>
      <c r="H35" s="162"/>
      <c r="I35" s="162"/>
    </row>
    <row r="36" spans="2:9" x14ac:dyDescent="0.25">
      <c r="B36" s="164"/>
      <c r="C36" s="160"/>
      <c r="D36" s="161"/>
      <c r="E36" s="161"/>
      <c r="F36" s="162"/>
      <c r="G36" s="162"/>
      <c r="H36" s="162"/>
      <c r="I36" s="162"/>
    </row>
    <row r="37" spans="2:9" s="151" customFormat="1" x14ac:dyDescent="0.3">
      <c r="C37" s="165"/>
      <c r="G37" s="166"/>
    </row>
    <row r="38" spans="2:9" s="151" customFormat="1" x14ac:dyDescent="0.3">
      <c r="C38" s="165"/>
    </row>
    <row r="108" spans="7:7" x14ac:dyDescent="0.25">
      <c r="G108" s="183"/>
    </row>
  </sheetData>
  <dataValidations disablePrompts="1" count="1">
    <dataValidation type="custom" allowBlank="1" showInputMessage="1" showErrorMessage="1" sqref="L6" xr:uid="{BC52BB55-7AFC-4935-B982-5ED1848D0471}">
      <formula1>"not"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6B4CD-FE0B-4EC9-9437-34752F30B364}">
  <dimension ref="D4:U24"/>
  <sheetViews>
    <sheetView zoomScale="70" zoomScaleNormal="70" workbookViewId="0">
      <selection activeCell="H6" sqref="H6"/>
    </sheetView>
  </sheetViews>
  <sheetFormatPr defaultColWidth="8.77734375" defaultRowHeight="14.4" x14ac:dyDescent="0.3"/>
  <cols>
    <col min="4" max="4" width="5.77734375" bestFit="1" customWidth="1"/>
    <col min="5" max="5" width="21.109375" style="69" customWidth="1"/>
    <col min="6" max="6" width="15" style="69" customWidth="1"/>
    <col min="7" max="7" width="5.6640625" customWidth="1"/>
    <col min="8" max="9" width="4.33203125" bestFit="1" customWidth="1"/>
    <col min="10" max="10" width="11.33203125" bestFit="1" customWidth="1"/>
    <col min="11" max="11" width="11.109375" customWidth="1"/>
    <col min="12" max="12" width="8.6640625" bestFit="1" customWidth="1"/>
    <col min="13" max="13" width="12.77734375" bestFit="1" customWidth="1"/>
    <col min="14" max="14" width="9.77734375" bestFit="1" customWidth="1"/>
    <col min="15" max="15" width="11" customWidth="1"/>
    <col min="16" max="16" width="5.44140625" bestFit="1" customWidth="1"/>
    <col min="17" max="17" width="8.6640625" bestFit="1" customWidth="1"/>
    <col min="18" max="18" width="12.33203125" bestFit="1" customWidth="1"/>
    <col min="19" max="19" width="8.6640625" style="134" bestFit="1" customWidth="1"/>
    <col min="20" max="20" width="10.33203125" style="137" customWidth="1"/>
    <col min="21" max="21" width="15" style="120" customWidth="1"/>
  </cols>
  <sheetData>
    <row r="4" spans="4:21" ht="15" thickBot="1" x14ac:dyDescent="0.35"/>
    <row r="5" spans="4:21" s="69" customFormat="1" ht="42" thickBot="1" x14ac:dyDescent="0.35">
      <c r="D5" s="116" t="s">
        <v>0</v>
      </c>
      <c r="E5" s="102" t="s">
        <v>1</v>
      </c>
      <c r="F5" s="102" t="s">
        <v>2</v>
      </c>
      <c r="G5" s="102" t="s">
        <v>5</v>
      </c>
      <c r="H5" s="102" t="s">
        <v>6</v>
      </c>
      <c r="I5" s="102" t="s">
        <v>7</v>
      </c>
      <c r="J5" s="102" t="s">
        <v>230</v>
      </c>
      <c r="K5" s="102" t="s">
        <v>182</v>
      </c>
      <c r="L5" s="102" t="s">
        <v>198</v>
      </c>
      <c r="M5" s="102" t="s">
        <v>211</v>
      </c>
      <c r="N5" s="102" t="s">
        <v>10</v>
      </c>
      <c r="O5" s="102" t="s">
        <v>195</v>
      </c>
      <c r="P5" s="102" t="s">
        <v>194</v>
      </c>
      <c r="Q5" s="102" t="s">
        <v>201</v>
      </c>
      <c r="R5" s="102" t="s">
        <v>192</v>
      </c>
      <c r="S5" s="135" t="s">
        <v>229</v>
      </c>
      <c r="T5" s="138" t="s">
        <v>212</v>
      </c>
      <c r="U5" s="119" t="s">
        <v>213</v>
      </c>
    </row>
    <row r="6" spans="4:21" ht="28.2" thickBot="1" x14ac:dyDescent="0.35">
      <c r="D6" s="103">
        <v>1</v>
      </c>
      <c r="E6" s="110" t="s">
        <v>162</v>
      </c>
      <c r="F6" s="110" t="s">
        <v>128</v>
      </c>
      <c r="G6" s="104">
        <v>2</v>
      </c>
      <c r="H6" s="104">
        <v>36</v>
      </c>
      <c r="I6" s="104"/>
      <c r="J6" s="105">
        <v>44935</v>
      </c>
      <c r="K6" s="104" t="s">
        <v>214</v>
      </c>
      <c r="L6" s="106">
        <v>115200</v>
      </c>
      <c r="M6" s="106">
        <v>20736</v>
      </c>
      <c r="N6" s="106">
        <v>135936</v>
      </c>
      <c r="O6" s="107" t="s">
        <v>196</v>
      </c>
      <c r="P6" s="108">
        <v>0.4</v>
      </c>
      <c r="Q6" s="106">
        <v>46080</v>
      </c>
      <c r="R6" s="106">
        <v>8294</v>
      </c>
      <c r="S6" s="109">
        <v>54374</v>
      </c>
      <c r="T6" s="139">
        <v>0.35</v>
      </c>
      <c r="U6" s="121" t="s">
        <v>215</v>
      </c>
    </row>
    <row r="7" spans="4:21" ht="15" thickBot="1" x14ac:dyDescent="0.35">
      <c r="D7" s="103">
        <v>2</v>
      </c>
      <c r="E7" s="110" t="s">
        <v>112</v>
      </c>
      <c r="F7" s="110" t="s">
        <v>164</v>
      </c>
      <c r="G7" s="104">
        <v>8</v>
      </c>
      <c r="H7" s="104">
        <v>120</v>
      </c>
      <c r="I7" s="104"/>
      <c r="J7" s="105">
        <v>44995</v>
      </c>
      <c r="K7" s="105">
        <v>45332</v>
      </c>
      <c r="L7" s="106">
        <v>264000</v>
      </c>
      <c r="M7" s="106">
        <v>47520</v>
      </c>
      <c r="N7" s="106">
        <v>311520</v>
      </c>
      <c r="O7" s="107" t="s">
        <v>196</v>
      </c>
      <c r="P7" s="111">
        <v>0.35</v>
      </c>
      <c r="Q7" s="106">
        <v>92400</v>
      </c>
      <c r="R7" s="106">
        <v>16632</v>
      </c>
      <c r="S7" s="109">
        <v>109032</v>
      </c>
      <c r="T7" s="139">
        <v>0.35</v>
      </c>
      <c r="U7" s="121" t="s">
        <v>216</v>
      </c>
    </row>
    <row r="8" spans="4:21" ht="21.45" customHeight="1" x14ac:dyDescent="0.3">
      <c r="D8" s="215">
        <v>3</v>
      </c>
      <c r="E8" s="217" t="s">
        <v>165</v>
      </c>
      <c r="F8" s="217" t="s">
        <v>116</v>
      </c>
      <c r="G8" s="213">
        <v>2</v>
      </c>
      <c r="H8" s="213">
        <v>26</v>
      </c>
      <c r="I8" s="213"/>
      <c r="J8" s="213" t="s">
        <v>217</v>
      </c>
      <c r="K8" s="213" t="s">
        <v>218</v>
      </c>
      <c r="L8" s="221">
        <v>54600</v>
      </c>
      <c r="M8" s="221">
        <v>9828</v>
      </c>
      <c r="N8" s="221">
        <v>64428</v>
      </c>
      <c r="O8" s="223" t="s">
        <v>196</v>
      </c>
      <c r="P8" s="225">
        <v>0.35</v>
      </c>
      <c r="Q8" s="221">
        <v>19110</v>
      </c>
      <c r="R8" s="221">
        <v>3440</v>
      </c>
      <c r="S8" s="227">
        <v>22550</v>
      </c>
      <c r="T8" s="229">
        <v>0.35</v>
      </c>
      <c r="U8" s="219" t="s">
        <v>219</v>
      </c>
    </row>
    <row r="9" spans="4:21" ht="9.4499999999999993" customHeight="1" thickBot="1" x14ac:dyDescent="0.35">
      <c r="D9" s="216"/>
      <c r="E9" s="218"/>
      <c r="F9" s="218"/>
      <c r="G9" s="214"/>
      <c r="H9" s="214"/>
      <c r="I9" s="214"/>
      <c r="J9" s="214"/>
      <c r="K9" s="214"/>
      <c r="L9" s="222"/>
      <c r="M9" s="222"/>
      <c r="N9" s="222"/>
      <c r="O9" s="224"/>
      <c r="P9" s="226"/>
      <c r="Q9" s="222"/>
      <c r="R9" s="222"/>
      <c r="S9" s="228"/>
      <c r="T9" s="230"/>
      <c r="U9" s="220"/>
    </row>
    <row r="10" spans="4:21" ht="15" thickBot="1" x14ac:dyDescent="0.35">
      <c r="D10" s="103">
        <v>4</v>
      </c>
      <c r="E10" s="110" t="s">
        <v>167</v>
      </c>
      <c r="F10" s="110" t="s">
        <v>124</v>
      </c>
      <c r="G10" s="104">
        <v>4</v>
      </c>
      <c r="H10" s="104">
        <v>60</v>
      </c>
      <c r="I10" s="104"/>
      <c r="J10" s="105">
        <v>44932</v>
      </c>
      <c r="K10" s="104" t="s">
        <v>220</v>
      </c>
      <c r="L10" s="106">
        <v>132000</v>
      </c>
      <c r="M10" s="106">
        <v>23760</v>
      </c>
      <c r="N10" s="106">
        <v>155760</v>
      </c>
      <c r="O10" s="107" t="s">
        <v>196</v>
      </c>
      <c r="P10" s="108">
        <v>0.4</v>
      </c>
      <c r="Q10" s="106">
        <v>52800</v>
      </c>
      <c r="R10" s="106">
        <v>9504</v>
      </c>
      <c r="S10" s="109">
        <v>62304</v>
      </c>
      <c r="T10" s="139">
        <v>0.4</v>
      </c>
      <c r="U10" s="121" t="s">
        <v>221</v>
      </c>
    </row>
    <row r="11" spans="4:21" ht="40.200000000000003" customHeight="1" thickBot="1" x14ac:dyDescent="0.35">
      <c r="D11" s="103">
        <v>5</v>
      </c>
      <c r="E11" s="110" t="s">
        <v>168</v>
      </c>
      <c r="F11" s="118" t="s">
        <v>169</v>
      </c>
      <c r="G11" s="117"/>
      <c r="H11" s="104">
        <v>5.6</v>
      </c>
      <c r="I11" s="104">
        <v>13</v>
      </c>
      <c r="J11" s="105">
        <v>44935</v>
      </c>
      <c r="K11" s="104" t="s">
        <v>214</v>
      </c>
      <c r="L11" s="112">
        <v>47000</v>
      </c>
      <c r="M11" s="112">
        <v>8460</v>
      </c>
      <c r="N11" s="112">
        <v>55460</v>
      </c>
      <c r="O11" s="113" t="s">
        <v>196</v>
      </c>
      <c r="P11" s="114">
        <v>0.61</v>
      </c>
      <c r="Q11" s="112">
        <v>28670</v>
      </c>
      <c r="R11" s="112">
        <v>5161</v>
      </c>
      <c r="S11" s="115">
        <v>33831</v>
      </c>
      <c r="T11" s="140">
        <v>0.61</v>
      </c>
      <c r="U11" s="122" t="s">
        <v>221</v>
      </c>
    </row>
    <row r="12" spans="4:21" ht="28.2" thickBot="1" x14ac:dyDescent="0.35">
      <c r="D12" s="103">
        <v>6</v>
      </c>
      <c r="E12" s="110" t="s">
        <v>171</v>
      </c>
      <c r="F12" s="110" t="s">
        <v>174</v>
      </c>
      <c r="G12" s="104">
        <v>1</v>
      </c>
      <c r="H12" s="104">
        <v>12</v>
      </c>
      <c r="I12" s="104"/>
      <c r="J12" s="105">
        <v>45270</v>
      </c>
      <c r="K12" s="105">
        <v>45606</v>
      </c>
      <c r="L12" s="106">
        <v>31200</v>
      </c>
      <c r="M12" s="106">
        <v>5616</v>
      </c>
      <c r="N12" s="106">
        <v>36816</v>
      </c>
      <c r="O12" s="107" t="s">
        <v>196</v>
      </c>
      <c r="P12" s="108">
        <v>0.4</v>
      </c>
      <c r="Q12" s="106">
        <v>12480</v>
      </c>
      <c r="R12" s="106">
        <v>2246</v>
      </c>
      <c r="S12" s="109">
        <v>14726</v>
      </c>
      <c r="T12" s="141">
        <v>0.35</v>
      </c>
      <c r="U12" s="119" t="s">
        <v>221</v>
      </c>
    </row>
    <row r="13" spans="4:21" ht="28.2" thickBot="1" x14ac:dyDescent="0.35">
      <c r="D13" s="103">
        <v>7</v>
      </c>
      <c r="E13" s="110" t="s">
        <v>172</v>
      </c>
      <c r="F13" s="110" t="s">
        <v>173</v>
      </c>
      <c r="G13" s="104">
        <v>2</v>
      </c>
      <c r="H13" s="104">
        <v>24</v>
      </c>
      <c r="I13" s="104"/>
      <c r="J13" s="104" t="s">
        <v>222</v>
      </c>
      <c r="K13" s="104" t="s">
        <v>223</v>
      </c>
      <c r="L13" s="106">
        <v>62400</v>
      </c>
      <c r="M13" s="106">
        <v>11232</v>
      </c>
      <c r="N13" s="106">
        <v>73632</v>
      </c>
      <c r="O13" s="107" t="s">
        <v>196</v>
      </c>
      <c r="P13" s="108">
        <v>0.4</v>
      </c>
      <c r="Q13" s="106">
        <v>24960</v>
      </c>
      <c r="R13" s="106">
        <v>4493</v>
      </c>
      <c r="S13" s="109">
        <v>29453</v>
      </c>
      <c r="T13" s="139">
        <v>0.35</v>
      </c>
      <c r="U13" s="121" t="s">
        <v>221</v>
      </c>
    </row>
    <row r="14" spans="4:21" ht="28.2" thickBot="1" x14ac:dyDescent="0.35">
      <c r="D14" s="103">
        <v>8</v>
      </c>
      <c r="E14" s="110" t="s">
        <v>175</v>
      </c>
      <c r="F14" s="110" t="s">
        <v>176</v>
      </c>
      <c r="G14" s="104">
        <v>2</v>
      </c>
      <c r="H14" s="104">
        <v>20</v>
      </c>
      <c r="I14" s="104"/>
      <c r="J14" s="104" t="s">
        <v>222</v>
      </c>
      <c r="K14" s="104" t="s">
        <v>223</v>
      </c>
      <c r="L14" s="106">
        <v>52000</v>
      </c>
      <c r="M14" s="106">
        <v>9360</v>
      </c>
      <c r="N14" s="106">
        <v>61360</v>
      </c>
      <c r="O14" s="107" t="s">
        <v>196</v>
      </c>
      <c r="P14" s="108">
        <v>0.4</v>
      </c>
      <c r="Q14" s="106">
        <v>20800</v>
      </c>
      <c r="R14" s="106">
        <v>3744</v>
      </c>
      <c r="S14" s="132">
        <v>24544</v>
      </c>
      <c r="T14" s="139">
        <v>0.35</v>
      </c>
      <c r="U14" s="121" t="s">
        <v>221</v>
      </c>
    </row>
    <row r="15" spans="4:21" ht="15" thickBot="1" x14ac:dyDescent="0.35">
      <c r="D15" s="103">
        <v>9</v>
      </c>
      <c r="E15" s="110" t="s">
        <v>178</v>
      </c>
      <c r="F15" s="110" t="s">
        <v>140</v>
      </c>
      <c r="G15" s="104">
        <v>4</v>
      </c>
      <c r="H15" s="104">
        <v>64</v>
      </c>
      <c r="I15" s="104"/>
      <c r="J15" s="105">
        <v>45292</v>
      </c>
      <c r="K15" s="104" t="s">
        <v>224</v>
      </c>
      <c r="L15" s="106">
        <v>115200</v>
      </c>
      <c r="M15" s="106">
        <v>20736</v>
      </c>
      <c r="N15" s="106">
        <v>135936</v>
      </c>
      <c r="O15" s="107" t="s">
        <v>196</v>
      </c>
      <c r="P15" s="108">
        <v>0.4</v>
      </c>
      <c r="Q15" s="106">
        <v>46080</v>
      </c>
      <c r="R15" s="106">
        <v>8294</v>
      </c>
      <c r="S15" s="109">
        <v>54374</v>
      </c>
      <c r="T15" s="139">
        <v>0.35</v>
      </c>
      <c r="U15" s="121" t="s">
        <v>221</v>
      </c>
    </row>
    <row r="16" spans="4:21" ht="28.2" thickBot="1" x14ac:dyDescent="0.35">
      <c r="D16" s="103">
        <v>10</v>
      </c>
      <c r="E16" s="110" t="s">
        <v>183</v>
      </c>
      <c r="F16" s="110" t="s">
        <v>184</v>
      </c>
      <c r="G16" s="104">
        <v>2</v>
      </c>
      <c r="H16" s="104">
        <v>20</v>
      </c>
      <c r="I16" s="104"/>
      <c r="J16" s="105">
        <v>45293</v>
      </c>
      <c r="K16" s="104" t="s">
        <v>225</v>
      </c>
      <c r="L16" s="106">
        <v>50000</v>
      </c>
      <c r="M16" s="106">
        <v>9000</v>
      </c>
      <c r="N16" s="106">
        <v>59000</v>
      </c>
      <c r="O16" s="107" t="s">
        <v>196</v>
      </c>
      <c r="P16" s="111">
        <v>0.35</v>
      </c>
      <c r="Q16" s="106">
        <v>17500</v>
      </c>
      <c r="R16" s="106">
        <v>3150</v>
      </c>
      <c r="S16" s="109">
        <v>20650</v>
      </c>
      <c r="T16" s="139">
        <v>0.35</v>
      </c>
      <c r="U16" s="121" t="s">
        <v>221</v>
      </c>
    </row>
    <row r="17" spans="4:21" ht="42" thickBot="1" x14ac:dyDescent="0.35">
      <c r="D17" s="103">
        <v>11</v>
      </c>
      <c r="E17" s="110" t="s">
        <v>185</v>
      </c>
      <c r="F17" s="110" t="s">
        <v>231</v>
      </c>
      <c r="G17" s="104">
        <v>5</v>
      </c>
      <c r="H17" s="104">
        <v>100</v>
      </c>
      <c r="I17" s="104">
        <v>5.5</v>
      </c>
      <c r="J17" s="105">
        <v>45292</v>
      </c>
      <c r="K17" s="104" t="s">
        <v>226</v>
      </c>
      <c r="L17" s="106">
        <v>883500</v>
      </c>
      <c r="M17" s="106">
        <v>159030</v>
      </c>
      <c r="N17" s="106">
        <v>1042530</v>
      </c>
      <c r="O17" s="107" t="s">
        <v>197</v>
      </c>
      <c r="P17" s="108">
        <v>0.4</v>
      </c>
      <c r="Q17" s="106">
        <v>353400</v>
      </c>
      <c r="R17" s="106">
        <v>63612</v>
      </c>
      <c r="S17" s="136">
        <v>417012</v>
      </c>
      <c r="T17" s="139">
        <v>0.4</v>
      </c>
      <c r="U17" s="121" t="s">
        <v>227</v>
      </c>
    </row>
    <row r="18" spans="4:21" ht="28.2" thickBot="1" x14ac:dyDescent="0.35">
      <c r="D18" s="103">
        <v>12</v>
      </c>
      <c r="E18" s="110" t="s">
        <v>187</v>
      </c>
      <c r="F18" s="110" t="s">
        <v>231</v>
      </c>
      <c r="G18" s="104">
        <v>1</v>
      </c>
      <c r="H18" s="104">
        <v>18</v>
      </c>
      <c r="I18" s="104">
        <v>11</v>
      </c>
      <c r="J18" s="105">
        <v>45292</v>
      </c>
      <c r="K18" s="104" t="s">
        <v>226</v>
      </c>
      <c r="L18" s="106">
        <v>227700</v>
      </c>
      <c r="M18" s="106">
        <v>40986</v>
      </c>
      <c r="N18" s="106">
        <v>268686</v>
      </c>
      <c r="O18" s="107" t="s">
        <v>196</v>
      </c>
      <c r="P18" s="111">
        <v>0.35</v>
      </c>
      <c r="Q18" s="106">
        <v>79695</v>
      </c>
      <c r="R18" s="106">
        <v>14345</v>
      </c>
      <c r="S18" s="132">
        <v>94040</v>
      </c>
      <c r="T18" s="139">
        <v>0.35</v>
      </c>
      <c r="U18" s="121" t="s">
        <v>228</v>
      </c>
    </row>
    <row r="19" spans="4:21" ht="28.2" thickBot="1" x14ac:dyDescent="0.35">
      <c r="D19" s="103">
        <v>13</v>
      </c>
      <c r="E19" s="110" t="s">
        <v>188</v>
      </c>
      <c r="F19" s="110" t="s">
        <v>231</v>
      </c>
      <c r="G19" s="104">
        <v>2</v>
      </c>
      <c r="H19" s="104">
        <v>20</v>
      </c>
      <c r="I19" s="104"/>
      <c r="J19" s="105">
        <v>45292</v>
      </c>
      <c r="K19" s="104" t="s">
        <v>226</v>
      </c>
      <c r="L19" s="106">
        <v>168000</v>
      </c>
      <c r="M19" s="106">
        <v>30240</v>
      </c>
      <c r="N19" s="106">
        <v>198240</v>
      </c>
      <c r="O19" s="107" t="s">
        <v>196</v>
      </c>
      <c r="P19" s="111">
        <v>0.35</v>
      </c>
      <c r="Q19" s="106">
        <v>58800</v>
      </c>
      <c r="R19" s="106">
        <v>10584</v>
      </c>
      <c r="S19" s="132">
        <v>69384</v>
      </c>
      <c r="T19" s="139">
        <v>0.35</v>
      </c>
      <c r="U19" s="121" t="s">
        <v>228</v>
      </c>
    </row>
    <row r="20" spans="4:21" ht="28.2" thickBot="1" x14ac:dyDescent="0.35">
      <c r="D20" s="103">
        <v>14</v>
      </c>
      <c r="E20" s="123" t="s">
        <v>202</v>
      </c>
      <c r="F20" s="123" t="s">
        <v>106</v>
      </c>
      <c r="G20" s="124">
        <v>8</v>
      </c>
      <c r="H20" s="124">
        <v>112</v>
      </c>
      <c r="I20" s="124"/>
      <c r="J20" s="125">
        <v>45200</v>
      </c>
      <c r="K20" s="125">
        <v>45565</v>
      </c>
      <c r="L20" s="126">
        <v>246400</v>
      </c>
      <c r="M20" s="127">
        <v>44352</v>
      </c>
      <c r="N20" s="127">
        <v>290752</v>
      </c>
      <c r="O20" s="128" t="s">
        <v>196</v>
      </c>
      <c r="P20" s="129">
        <v>0.35</v>
      </c>
      <c r="Q20" s="126">
        <v>86240</v>
      </c>
      <c r="R20" s="130">
        <v>15523</v>
      </c>
      <c r="S20" s="133">
        <v>101763</v>
      </c>
      <c r="T20" s="139"/>
      <c r="U20" s="131"/>
    </row>
    <row r="21" spans="4:21" ht="28.2" thickBot="1" x14ac:dyDescent="0.35">
      <c r="D21" s="103">
        <v>15</v>
      </c>
      <c r="E21" s="123" t="s">
        <v>203</v>
      </c>
      <c r="F21" s="123" t="s">
        <v>124</v>
      </c>
      <c r="G21" s="124">
        <v>13</v>
      </c>
      <c r="H21" s="124">
        <v>226</v>
      </c>
      <c r="I21" s="124">
        <v>4</v>
      </c>
      <c r="J21" s="125">
        <v>45261</v>
      </c>
      <c r="K21" s="125">
        <v>45626</v>
      </c>
      <c r="L21" s="126">
        <v>687044</v>
      </c>
      <c r="M21" s="127">
        <v>123668</v>
      </c>
      <c r="N21" s="127">
        <v>810712</v>
      </c>
      <c r="O21" s="128" t="s">
        <v>196</v>
      </c>
      <c r="P21" s="129">
        <v>0.40000058220434209</v>
      </c>
      <c r="Q21" s="126">
        <v>274818</v>
      </c>
      <c r="R21" s="130">
        <v>49467</v>
      </c>
      <c r="S21" s="133">
        <v>324285</v>
      </c>
      <c r="T21" s="139"/>
      <c r="U21" s="131"/>
    </row>
    <row r="22" spans="4:21" ht="15" thickBot="1" x14ac:dyDescent="0.35">
      <c r="D22" s="103">
        <v>16</v>
      </c>
      <c r="E22" s="123" t="s">
        <v>204</v>
      </c>
      <c r="F22" s="123" t="s">
        <v>205</v>
      </c>
      <c r="G22" s="124">
        <v>2</v>
      </c>
      <c r="H22" s="124">
        <v>36</v>
      </c>
      <c r="I22" s="124"/>
      <c r="J22" s="125">
        <v>45292</v>
      </c>
      <c r="K22" s="125">
        <v>45657</v>
      </c>
      <c r="L22" s="126">
        <v>64800</v>
      </c>
      <c r="M22" s="127">
        <v>11664</v>
      </c>
      <c r="N22" s="127">
        <v>76464</v>
      </c>
      <c r="O22" s="128" t="s">
        <v>196</v>
      </c>
      <c r="P22" s="129">
        <v>0.35</v>
      </c>
      <c r="Q22" s="126">
        <v>22680</v>
      </c>
      <c r="R22" s="130">
        <v>4082</v>
      </c>
      <c r="S22" s="133">
        <v>26762</v>
      </c>
      <c r="T22" s="139"/>
      <c r="U22" s="131"/>
    </row>
    <row r="23" spans="4:21" ht="28.2" thickBot="1" x14ac:dyDescent="0.35">
      <c r="D23" s="103">
        <v>17</v>
      </c>
      <c r="E23" s="123" t="s">
        <v>207</v>
      </c>
      <c r="F23" s="123" t="s">
        <v>208</v>
      </c>
      <c r="G23" s="124">
        <v>4</v>
      </c>
      <c r="H23" s="124">
        <v>44</v>
      </c>
      <c r="I23" s="124"/>
      <c r="J23" s="125">
        <v>45303</v>
      </c>
      <c r="K23" s="125">
        <v>45668</v>
      </c>
      <c r="L23" s="126">
        <v>79200</v>
      </c>
      <c r="M23" s="127">
        <v>14256</v>
      </c>
      <c r="N23" s="127">
        <v>93456</v>
      </c>
      <c r="O23" s="128" t="s">
        <v>196</v>
      </c>
      <c r="P23" s="129">
        <v>0.35</v>
      </c>
      <c r="Q23" s="126">
        <v>27720</v>
      </c>
      <c r="R23" s="130">
        <v>4990</v>
      </c>
      <c r="S23" s="133">
        <v>32710</v>
      </c>
      <c r="T23" s="139"/>
      <c r="U23" s="131"/>
    </row>
    <row r="24" spans="4:21" ht="28.2" thickBot="1" x14ac:dyDescent="0.35">
      <c r="D24" s="103">
        <v>18</v>
      </c>
      <c r="E24" s="123" t="s">
        <v>210</v>
      </c>
      <c r="F24" s="123" t="s">
        <v>205</v>
      </c>
      <c r="G24" s="124">
        <v>2</v>
      </c>
      <c r="H24" s="124">
        <v>20</v>
      </c>
      <c r="I24" s="124"/>
      <c r="J24" s="125">
        <v>45292</v>
      </c>
      <c r="K24" s="125">
        <v>45657</v>
      </c>
      <c r="L24" s="126">
        <v>36000</v>
      </c>
      <c r="M24" s="127">
        <v>6480</v>
      </c>
      <c r="N24" s="127">
        <v>42480</v>
      </c>
      <c r="O24" s="128" t="s">
        <v>196</v>
      </c>
      <c r="P24" s="129">
        <v>0.35</v>
      </c>
      <c r="Q24" s="126">
        <v>12600</v>
      </c>
      <c r="R24" s="130">
        <v>2268</v>
      </c>
      <c r="S24" s="133">
        <v>14868</v>
      </c>
      <c r="T24" s="139"/>
      <c r="U24" s="131"/>
    </row>
  </sheetData>
  <mergeCells count="18">
    <mergeCell ref="U8:U9"/>
    <mergeCell ref="J8:J9"/>
    <mergeCell ref="K8:K9"/>
    <mergeCell ref="L8:L9"/>
    <mergeCell ref="M8:M9"/>
    <mergeCell ref="N8:N9"/>
    <mergeCell ref="O8:O9"/>
    <mergeCell ref="P8:P9"/>
    <mergeCell ref="Q8:Q9"/>
    <mergeCell ref="R8:R9"/>
    <mergeCell ref="S8:S9"/>
    <mergeCell ref="T8:T9"/>
    <mergeCell ref="I8:I9"/>
    <mergeCell ref="D8:D9"/>
    <mergeCell ref="E8:E9"/>
    <mergeCell ref="F8:F9"/>
    <mergeCell ref="G8:G9"/>
    <mergeCell ref="H8:H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6B80C-BD3D-42BC-8EBD-969C95625CF8}">
  <dimension ref="A1:O27"/>
  <sheetViews>
    <sheetView zoomScale="85" zoomScaleNormal="85" workbookViewId="0">
      <selection activeCell="B46" sqref="B46:Q60"/>
    </sheetView>
  </sheetViews>
  <sheetFormatPr defaultColWidth="8.77734375" defaultRowHeight="14.4" x14ac:dyDescent="0.3"/>
  <cols>
    <col min="1" max="1" width="5.77734375" style="1" customWidth="1"/>
    <col min="2" max="2" width="15.6640625" style="35" customWidth="1"/>
    <col min="3" max="3" width="20.44140625" style="35" customWidth="1"/>
    <col min="4" max="4" width="27.33203125" style="35" bestFit="1" customWidth="1"/>
    <col min="5" max="6" width="13.6640625" style="1" bestFit="1" customWidth="1"/>
    <col min="7" max="7" width="14.33203125" style="1" bestFit="1" customWidth="1"/>
    <col min="8" max="8" width="12.44140625" style="1" customWidth="1"/>
    <col min="9" max="10" width="10.44140625" bestFit="1" customWidth="1"/>
    <col min="11" max="11" width="36.109375" style="35" customWidth="1"/>
    <col min="12" max="12" width="14.33203125" style="35" customWidth="1"/>
    <col min="13" max="13" width="26.33203125" style="36" customWidth="1"/>
  </cols>
  <sheetData>
    <row r="1" spans="1:15" x14ac:dyDescent="0.3">
      <c r="A1" s="211" t="s">
        <v>14</v>
      </c>
      <c r="B1" s="211"/>
      <c r="C1" s="211"/>
      <c r="D1" s="211"/>
      <c r="E1" s="211"/>
      <c r="F1" s="211"/>
      <c r="G1" s="211"/>
      <c r="H1" s="211"/>
      <c r="I1" s="211" t="s">
        <v>15</v>
      </c>
      <c r="J1" s="211"/>
      <c r="K1" s="2"/>
      <c r="L1" s="2"/>
      <c r="M1" s="3"/>
    </row>
    <row r="2" spans="1:15" x14ac:dyDescent="0.3">
      <c r="A2" s="4" t="s">
        <v>0</v>
      </c>
      <c r="B2" s="4" t="s">
        <v>2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  <c r="H2" s="4" t="s">
        <v>21</v>
      </c>
      <c r="I2" s="5" t="s">
        <v>22</v>
      </c>
      <c r="J2" s="5" t="s">
        <v>23</v>
      </c>
      <c r="K2" s="4" t="s">
        <v>24</v>
      </c>
      <c r="L2" s="4" t="s">
        <v>25</v>
      </c>
      <c r="M2" s="4" t="s">
        <v>26</v>
      </c>
    </row>
    <row r="3" spans="1:15" ht="27.45" customHeight="1" x14ac:dyDescent="0.3">
      <c r="A3" s="6">
        <v>1</v>
      </c>
      <c r="B3" s="6" t="s">
        <v>27</v>
      </c>
      <c r="C3" s="6" t="s">
        <v>28</v>
      </c>
      <c r="D3" s="6" t="s">
        <v>27</v>
      </c>
      <c r="E3" s="7" t="s">
        <v>29</v>
      </c>
      <c r="F3" s="7" t="s">
        <v>30</v>
      </c>
      <c r="G3" s="8" t="s">
        <v>31</v>
      </c>
      <c r="H3" s="9" t="s">
        <v>32</v>
      </c>
      <c r="I3" s="10" t="s">
        <v>33</v>
      </c>
      <c r="J3" s="10" t="s">
        <v>34</v>
      </c>
      <c r="K3" s="11" t="s">
        <v>35</v>
      </c>
      <c r="L3" s="2"/>
      <c r="M3" s="3"/>
    </row>
    <row r="4" spans="1:15" ht="24.45" customHeight="1" x14ac:dyDescent="0.3">
      <c r="A4" s="6">
        <v>2</v>
      </c>
      <c r="B4" s="6" t="s">
        <v>36</v>
      </c>
      <c r="C4" s="6" t="s">
        <v>37</v>
      </c>
      <c r="D4" s="6" t="s">
        <v>36</v>
      </c>
      <c r="E4" s="7" t="s">
        <v>38</v>
      </c>
      <c r="F4" s="12" t="s">
        <v>39</v>
      </c>
      <c r="G4" s="13" t="s">
        <v>40</v>
      </c>
      <c r="H4" s="14" t="s">
        <v>41</v>
      </c>
      <c r="I4" s="10" t="s">
        <v>42</v>
      </c>
      <c r="J4" s="10" t="s">
        <v>43</v>
      </c>
      <c r="K4" s="11" t="s">
        <v>44</v>
      </c>
      <c r="L4" s="2"/>
      <c r="M4" s="3" t="s">
        <v>45</v>
      </c>
    </row>
    <row r="5" spans="1:15" ht="26.7" customHeight="1" x14ac:dyDescent="0.3">
      <c r="A5" s="6">
        <v>3</v>
      </c>
      <c r="B5" s="15" t="s">
        <v>46</v>
      </c>
      <c r="C5" s="6" t="s">
        <v>47</v>
      </c>
      <c r="D5" s="15" t="s">
        <v>48</v>
      </c>
      <c r="E5" s="16" t="s">
        <v>49</v>
      </c>
      <c r="F5" s="16" t="s">
        <v>50</v>
      </c>
      <c r="G5" s="16" t="s">
        <v>51</v>
      </c>
      <c r="H5" s="16" t="s">
        <v>52</v>
      </c>
      <c r="I5" s="10" t="s">
        <v>53</v>
      </c>
      <c r="J5" s="10" t="s">
        <v>54</v>
      </c>
      <c r="K5" s="17" t="s">
        <v>55</v>
      </c>
      <c r="L5" s="2">
        <v>9962265130</v>
      </c>
      <c r="M5" s="3" t="s">
        <v>56</v>
      </c>
    </row>
    <row r="6" spans="1:15" s="1" customFormat="1" ht="22.2" customHeight="1" x14ac:dyDescent="0.3">
      <c r="A6" s="6">
        <v>4</v>
      </c>
      <c r="B6" s="15" t="s">
        <v>57</v>
      </c>
      <c r="C6" s="15" t="s">
        <v>58</v>
      </c>
      <c r="D6" s="15" t="s">
        <v>57</v>
      </c>
      <c r="E6" s="16" t="s">
        <v>59</v>
      </c>
      <c r="F6" s="16" t="s">
        <v>60</v>
      </c>
      <c r="G6" s="16" t="s">
        <v>61</v>
      </c>
      <c r="H6" s="16" t="s">
        <v>62</v>
      </c>
      <c r="I6" s="10" t="s">
        <v>63</v>
      </c>
      <c r="J6" s="10" t="s">
        <v>64</v>
      </c>
      <c r="K6" s="18" t="s">
        <v>65</v>
      </c>
      <c r="L6" s="15">
        <v>7094014000</v>
      </c>
      <c r="M6" s="19" t="s">
        <v>66</v>
      </c>
    </row>
    <row r="7" spans="1:15" s="1" customFormat="1" ht="28.5" customHeight="1" x14ac:dyDescent="0.3">
      <c r="A7" s="6">
        <v>5</v>
      </c>
      <c r="B7" s="6" t="s">
        <v>67</v>
      </c>
      <c r="C7" s="6" t="s">
        <v>68</v>
      </c>
      <c r="D7" s="6" t="s">
        <v>67</v>
      </c>
      <c r="E7" s="16" t="s">
        <v>69</v>
      </c>
      <c r="F7" s="15" t="s">
        <v>70</v>
      </c>
      <c r="G7" s="15" t="s">
        <v>71</v>
      </c>
      <c r="H7" s="15" t="s">
        <v>72</v>
      </c>
      <c r="I7" s="10" t="s">
        <v>73</v>
      </c>
      <c r="J7" s="10" t="s">
        <v>74</v>
      </c>
      <c r="K7" s="11" t="s">
        <v>75</v>
      </c>
      <c r="L7" s="15"/>
      <c r="M7" s="19"/>
    </row>
    <row r="8" spans="1:15" ht="31.5" customHeight="1" x14ac:dyDescent="0.3">
      <c r="A8" s="6">
        <v>6</v>
      </c>
      <c r="B8" s="6" t="s">
        <v>76</v>
      </c>
      <c r="C8" s="6" t="s">
        <v>77</v>
      </c>
      <c r="D8" s="6" t="s">
        <v>78</v>
      </c>
      <c r="E8" s="16" t="s">
        <v>79</v>
      </c>
      <c r="F8" s="16" t="s">
        <v>80</v>
      </c>
      <c r="G8" s="20" t="s">
        <v>81</v>
      </c>
      <c r="H8" s="21">
        <v>45422</v>
      </c>
      <c r="I8" s="10" t="s">
        <v>82</v>
      </c>
      <c r="J8" s="10" t="s">
        <v>83</v>
      </c>
      <c r="K8" s="11" t="s">
        <v>84</v>
      </c>
      <c r="L8" s="2"/>
      <c r="M8" s="3"/>
    </row>
    <row r="9" spans="1:15" ht="29.7" customHeight="1" x14ac:dyDescent="0.3">
      <c r="A9" s="6">
        <v>7</v>
      </c>
      <c r="B9" s="6" t="s">
        <v>76</v>
      </c>
      <c r="C9" s="6" t="s">
        <v>77</v>
      </c>
      <c r="D9" s="6" t="s">
        <v>78</v>
      </c>
      <c r="E9" s="16" t="s">
        <v>79</v>
      </c>
      <c r="F9" s="16" t="s">
        <v>80</v>
      </c>
      <c r="G9" s="20" t="s">
        <v>81</v>
      </c>
      <c r="H9" s="21">
        <v>45422</v>
      </c>
      <c r="I9" s="10" t="s">
        <v>82</v>
      </c>
      <c r="J9" s="10" t="s">
        <v>83</v>
      </c>
      <c r="K9" s="11" t="s">
        <v>84</v>
      </c>
      <c r="L9" s="2"/>
      <c r="M9" s="3"/>
    </row>
    <row r="10" spans="1:15" ht="30.45" customHeight="1" x14ac:dyDescent="0.3">
      <c r="A10" s="6">
        <v>8</v>
      </c>
      <c r="B10" s="6" t="s">
        <v>85</v>
      </c>
      <c r="C10" s="6" t="s">
        <v>77</v>
      </c>
      <c r="D10" s="6" t="s">
        <v>85</v>
      </c>
      <c r="E10" s="7" t="s">
        <v>86</v>
      </c>
      <c r="F10" s="16" t="s">
        <v>87</v>
      </c>
      <c r="G10" s="22" t="s">
        <v>88</v>
      </c>
      <c r="H10" s="21">
        <v>45402</v>
      </c>
      <c r="I10" s="10" t="s">
        <v>82</v>
      </c>
      <c r="J10" s="10" t="s">
        <v>83</v>
      </c>
      <c r="K10" s="11" t="s">
        <v>89</v>
      </c>
      <c r="L10" s="2"/>
      <c r="M10" s="3"/>
    </row>
    <row r="11" spans="1:15" ht="28.5" customHeight="1" x14ac:dyDescent="0.3">
      <c r="A11" s="6">
        <v>9</v>
      </c>
      <c r="B11" s="6" t="s">
        <v>36</v>
      </c>
      <c r="C11" s="6" t="s">
        <v>90</v>
      </c>
      <c r="D11" s="6" t="s">
        <v>57</v>
      </c>
      <c r="E11" s="16" t="s">
        <v>91</v>
      </c>
      <c r="F11" s="15" t="s">
        <v>92</v>
      </c>
      <c r="G11" s="21">
        <v>45440</v>
      </c>
      <c r="H11" s="21">
        <v>45478</v>
      </c>
      <c r="I11" s="10" t="s">
        <v>93</v>
      </c>
      <c r="J11" s="10" t="s">
        <v>94</v>
      </c>
      <c r="K11" s="11" t="s">
        <v>95</v>
      </c>
      <c r="L11" s="2"/>
      <c r="M11" s="3"/>
    </row>
    <row r="12" spans="1:15" ht="39.6" x14ac:dyDescent="0.3">
      <c r="A12" s="6">
        <v>10</v>
      </c>
      <c r="B12" s="23" t="s">
        <v>46</v>
      </c>
      <c r="C12" s="23" t="s">
        <v>96</v>
      </c>
      <c r="D12" s="23" t="s">
        <v>97</v>
      </c>
      <c r="E12" s="16" t="s">
        <v>98</v>
      </c>
      <c r="F12" s="24" t="s">
        <v>99</v>
      </c>
      <c r="G12" s="15" t="s">
        <v>100</v>
      </c>
      <c r="H12" s="15" t="s">
        <v>101</v>
      </c>
      <c r="I12" s="10" t="s">
        <v>102</v>
      </c>
      <c r="J12" s="10" t="s">
        <v>103</v>
      </c>
      <c r="K12" s="11" t="s">
        <v>104</v>
      </c>
      <c r="L12" s="2">
        <v>9940560028</v>
      </c>
      <c r="M12" s="3" t="s">
        <v>105</v>
      </c>
    </row>
    <row r="13" spans="1:15" ht="22.5" customHeight="1" x14ac:dyDescent="0.3">
      <c r="A13" s="6">
        <v>11</v>
      </c>
      <c r="B13" s="2" t="s">
        <v>106</v>
      </c>
      <c r="C13" s="2" t="s">
        <v>107</v>
      </c>
      <c r="D13" s="2" t="s">
        <v>106</v>
      </c>
      <c r="E13" s="16" t="s">
        <v>108</v>
      </c>
      <c r="F13" s="15"/>
      <c r="G13" s="15"/>
      <c r="H13" s="15"/>
      <c r="I13" s="10" t="s">
        <v>109</v>
      </c>
      <c r="J13" s="10"/>
      <c r="K13" s="2"/>
      <c r="L13" s="2"/>
      <c r="M13" s="3"/>
      <c r="O13" t="s">
        <v>110</v>
      </c>
    </row>
    <row r="14" spans="1:15" x14ac:dyDescent="0.3">
      <c r="A14" s="6">
        <v>12</v>
      </c>
      <c r="B14" s="2" t="s">
        <v>111</v>
      </c>
      <c r="C14" s="2" t="s">
        <v>112</v>
      </c>
      <c r="D14" s="2" t="s">
        <v>111</v>
      </c>
      <c r="E14" s="16" t="s">
        <v>113</v>
      </c>
      <c r="F14" s="21">
        <v>45324</v>
      </c>
      <c r="G14" s="21">
        <v>45415</v>
      </c>
      <c r="H14" s="21">
        <v>45507</v>
      </c>
      <c r="I14" s="10" t="s">
        <v>114</v>
      </c>
      <c r="J14" s="10" t="s">
        <v>115</v>
      </c>
      <c r="K14" s="2"/>
      <c r="L14" s="2"/>
      <c r="M14" s="3"/>
    </row>
    <row r="15" spans="1:15" ht="28.8" x14ac:dyDescent="0.3">
      <c r="A15" s="6">
        <v>13</v>
      </c>
      <c r="B15" s="2" t="s">
        <v>116</v>
      </c>
      <c r="C15" s="25" t="s">
        <v>117</v>
      </c>
      <c r="D15" s="2" t="s">
        <v>116</v>
      </c>
      <c r="E15" s="24" t="s">
        <v>118</v>
      </c>
      <c r="F15" s="15" t="s">
        <v>119</v>
      </c>
      <c r="G15" s="15" t="s">
        <v>120</v>
      </c>
      <c r="H15" s="15" t="s">
        <v>121</v>
      </c>
      <c r="I15" s="10" t="s">
        <v>122</v>
      </c>
      <c r="J15" s="10" t="s">
        <v>123</v>
      </c>
      <c r="K15" s="2"/>
      <c r="L15" s="2"/>
      <c r="M15" s="3"/>
    </row>
    <row r="16" spans="1:15" ht="28.8" x14ac:dyDescent="0.3">
      <c r="A16" s="6">
        <v>14</v>
      </c>
      <c r="B16" s="15" t="s">
        <v>124</v>
      </c>
      <c r="C16" s="26" t="s">
        <v>125</v>
      </c>
      <c r="D16" s="15" t="s">
        <v>124</v>
      </c>
      <c r="E16" s="16" t="s">
        <v>126</v>
      </c>
      <c r="F16" s="16" t="s">
        <v>127</v>
      </c>
      <c r="G16" s="21">
        <v>45347</v>
      </c>
      <c r="H16" s="21">
        <v>45437</v>
      </c>
      <c r="I16" s="27">
        <v>45078</v>
      </c>
      <c r="J16" s="27">
        <v>45443</v>
      </c>
      <c r="K16" s="2"/>
      <c r="L16" s="2"/>
      <c r="M16" s="3"/>
    </row>
    <row r="17" spans="1:13" x14ac:dyDescent="0.3">
      <c r="A17" s="6">
        <v>15</v>
      </c>
      <c r="B17" s="15" t="s">
        <v>128</v>
      </c>
      <c r="C17" s="23" t="s">
        <v>129</v>
      </c>
      <c r="D17" s="6" t="s">
        <v>130</v>
      </c>
      <c r="E17" s="28">
        <v>45310</v>
      </c>
      <c r="F17" s="15"/>
      <c r="G17" s="15"/>
      <c r="H17" s="15"/>
      <c r="I17" s="10"/>
      <c r="J17" s="10"/>
      <c r="K17" s="2"/>
      <c r="L17" s="2">
        <v>9384676167</v>
      </c>
      <c r="M17" s="3" t="s">
        <v>131</v>
      </c>
    </row>
    <row r="18" spans="1:13" ht="26.4" x14ac:dyDescent="0.3">
      <c r="A18" s="6">
        <v>16</v>
      </c>
      <c r="B18" s="6" t="s">
        <v>46</v>
      </c>
      <c r="C18" s="6" t="s">
        <v>132</v>
      </c>
      <c r="D18" s="29" t="s">
        <v>133</v>
      </c>
      <c r="E18" s="21">
        <v>45324</v>
      </c>
      <c r="F18" s="21">
        <v>45415</v>
      </c>
      <c r="G18" s="21">
        <v>45495</v>
      </c>
      <c r="H18" s="21">
        <v>45576</v>
      </c>
      <c r="I18" s="30">
        <v>45211</v>
      </c>
      <c r="J18" s="30">
        <v>45576</v>
      </c>
      <c r="K18" s="11" t="s">
        <v>134</v>
      </c>
      <c r="L18" s="2">
        <v>9942901939</v>
      </c>
      <c r="M18" s="3" t="s">
        <v>135</v>
      </c>
    </row>
    <row r="19" spans="1:13" ht="26.4" x14ac:dyDescent="0.3">
      <c r="A19" s="6">
        <v>17</v>
      </c>
      <c r="B19" s="6" t="s">
        <v>136</v>
      </c>
      <c r="C19" s="6" t="s">
        <v>137</v>
      </c>
      <c r="D19" s="6" t="s">
        <v>136</v>
      </c>
      <c r="E19" s="21">
        <v>45325</v>
      </c>
      <c r="F19" s="21">
        <v>45416</v>
      </c>
      <c r="G19" s="21">
        <v>45496</v>
      </c>
      <c r="H19" s="21">
        <v>45577</v>
      </c>
      <c r="I19" s="30">
        <v>45221</v>
      </c>
      <c r="J19" s="30">
        <v>45586</v>
      </c>
      <c r="K19" s="11" t="s">
        <v>134</v>
      </c>
      <c r="L19" s="2">
        <v>9942901939</v>
      </c>
      <c r="M19" s="3" t="s">
        <v>135</v>
      </c>
    </row>
    <row r="20" spans="1:13" x14ac:dyDescent="0.3">
      <c r="A20" s="15">
        <v>18</v>
      </c>
      <c r="B20" s="6" t="s">
        <v>46</v>
      </c>
      <c r="C20" s="6" t="s">
        <v>138</v>
      </c>
      <c r="D20" s="6" t="s">
        <v>139</v>
      </c>
      <c r="E20" s="31">
        <v>45328</v>
      </c>
      <c r="F20" s="21">
        <v>45416</v>
      </c>
      <c r="G20" s="21">
        <v>45496</v>
      </c>
      <c r="H20" s="21">
        <v>45578</v>
      </c>
      <c r="I20" s="30">
        <v>45221</v>
      </c>
      <c r="J20" s="30">
        <v>45586</v>
      </c>
      <c r="K20" s="11" t="s">
        <v>134</v>
      </c>
      <c r="L20" s="2">
        <v>9942901939</v>
      </c>
      <c r="M20" s="3" t="s">
        <v>135</v>
      </c>
    </row>
    <row r="21" spans="1:13" x14ac:dyDescent="0.3">
      <c r="A21" s="1">
        <v>19</v>
      </c>
      <c r="B21" s="32" t="s">
        <v>140</v>
      </c>
      <c r="C21" s="32" t="s">
        <v>141</v>
      </c>
      <c r="D21" s="32" t="s">
        <v>140</v>
      </c>
      <c r="E21" s="33">
        <v>45324</v>
      </c>
      <c r="F21" s="33">
        <v>45415</v>
      </c>
      <c r="G21" s="33">
        <v>45509</v>
      </c>
      <c r="H21" s="33">
        <v>45601</v>
      </c>
      <c r="I21" s="34">
        <v>45292</v>
      </c>
      <c r="J21" s="34">
        <v>45657</v>
      </c>
    </row>
    <row r="22" spans="1:13" x14ac:dyDescent="0.3">
      <c r="A22" s="1">
        <v>20</v>
      </c>
      <c r="B22" s="32"/>
      <c r="C22" s="32"/>
      <c r="D22" s="32"/>
    </row>
    <row r="25" spans="1:13" x14ac:dyDescent="0.3">
      <c r="A25" s="32"/>
      <c r="B25" s="1"/>
      <c r="C25" s="32"/>
      <c r="D25" s="1"/>
    </row>
    <row r="26" spans="1:13" x14ac:dyDescent="0.3">
      <c r="A26" s="32"/>
      <c r="B26" s="37"/>
      <c r="C26" s="37"/>
      <c r="D26" s="37"/>
    </row>
    <row r="27" spans="1:13" x14ac:dyDescent="0.3">
      <c r="I27" s="38"/>
    </row>
  </sheetData>
  <mergeCells count="2">
    <mergeCell ref="A1:H1"/>
    <mergeCell ref="I1:J1"/>
  </mergeCells>
  <hyperlinks>
    <hyperlink ref="K3" r:id="rId1" xr:uid="{1A4A64F1-0991-47A0-86A0-7DA29CE9C452}"/>
    <hyperlink ref="K4" r:id="rId2" xr:uid="{54D2BA5A-87AE-468D-BEAA-224B38F2D7E8}"/>
    <hyperlink ref="K6" r:id="rId3" xr:uid="{412DE465-657C-448F-AE90-C8BD34ED6DED}"/>
    <hyperlink ref="K8" r:id="rId4" xr:uid="{D6D24BAA-82D6-4D5A-A256-487CBDBB606A}"/>
    <hyperlink ref="K9" r:id="rId5" xr:uid="{2510BC39-0EB5-43F0-B204-1672A7CA829C}"/>
    <hyperlink ref="K11" r:id="rId6" xr:uid="{B02627D9-A697-406C-8769-8B3561F335DB}"/>
    <hyperlink ref="K7" r:id="rId7" xr:uid="{E6952A30-5D58-4F4E-B127-F259C757AD28}"/>
    <hyperlink ref="K10" r:id="rId8" xr:uid="{F05C4FD8-8BAC-47CC-974B-2A0A9F00FE7C}"/>
    <hyperlink ref="K12" r:id="rId9" xr:uid="{D42FD030-01CB-4E95-BB8D-29BB6EB79D3A}"/>
    <hyperlink ref="K18" r:id="rId10" xr:uid="{FE598C5E-5363-4567-90F6-56D4B4C2BF1D}"/>
    <hyperlink ref="K19:K20" r:id="rId11" display="mdfaizeen@gmail.com" xr:uid="{3CA70BDA-49DD-435D-8557-913D14A78FE7}"/>
  </hyperlinks>
  <pageMargins left="0.7" right="0.7" top="0.75" bottom="0.75" header="0.3" footer="0.3"/>
  <pageSetup orientation="portrait" horizontalDpi="0" verticalDpi="0" r:id="rId12"/>
  <legacyDrawing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E7247-C738-4681-BB5E-0EEF56AC44E7}">
  <dimension ref="B9:T60"/>
  <sheetViews>
    <sheetView workbookViewId="0">
      <selection activeCell="B46" sqref="B46:Q60"/>
    </sheetView>
  </sheetViews>
  <sheetFormatPr defaultColWidth="8.77734375" defaultRowHeight="14.4" x14ac:dyDescent="0.3"/>
  <cols>
    <col min="2" max="2" width="5.33203125" bestFit="1" customWidth="1"/>
    <col min="3" max="3" width="30.33203125" bestFit="1" customWidth="1"/>
    <col min="4" max="4" width="26.33203125" bestFit="1" customWidth="1"/>
    <col min="5" max="5" width="10.77734375" bestFit="1" customWidth="1"/>
    <col min="6" max="6" width="10.33203125" bestFit="1" customWidth="1"/>
    <col min="7" max="7" width="5.44140625" customWidth="1"/>
    <col min="8" max="8" width="11.6640625" customWidth="1"/>
    <col min="9" max="9" width="10.33203125" bestFit="1" customWidth="1"/>
    <col min="10" max="10" width="11.44140625" customWidth="1"/>
    <col min="11" max="11" width="10.6640625" bestFit="1" customWidth="1"/>
    <col min="12" max="13" width="9.6640625" customWidth="1"/>
    <col min="14" max="15" width="10.6640625" customWidth="1"/>
    <col min="16" max="16" width="12.6640625" style="70" customWidth="1"/>
  </cols>
  <sheetData>
    <row r="9" spans="2:17" ht="15" thickBot="1" x14ac:dyDescent="0.35"/>
    <row r="10" spans="2:17" ht="43.2" x14ac:dyDescent="0.3">
      <c r="B10" s="49" t="s">
        <v>0</v>
      </c>
      <c r="C10" s="50" t="s">
        <v>180</v>
      </c>
      <c r="D10" s="50" t="s">
        <v>2</v>
      </c>
      <c r="E10" s="51" t="s">
        <v>181</v>
      </c>
      <c r="F10" s="52" t="s">
        <v>182</v>
      </c>
    </row>
    <row r="11" spans="2:17" x14ac:dyDescent="0.3">
      <c r="B11" s="42">
        <v>1</v>
      </c>
      <c r="C11" s="39" t="s">
        <v>162</v>
      </c>
      <c r="D11" s="40" t="s">
        <v>128</v>
      </c>
      <c r="E11" s="41">
        <v>45170</v>
      </c>
      <c r="F11" s="43">
        <v>45535</v>
      </c>
    </row>
    <row r="12" spans="2:17" x14ac:dyDescent="0.3">
      <c r="B12" s="42">
        <v>2</v>
      </c>
      <c r="C12" s="39" t="s">
        <v>112</v>
      </c>
      <c r="D12" s="40" t="s">
        <v>164</v>
      </c>
      <c r="E12" s="41">
        <v>45202</v>
      </c>
      <c r="F12" s="43">
        <v>45567</v>
      </c>
    </row>
    <row r="13" spans="2:17" x14ac:dyDescent="0.3">
      <c r="B13" s="42">
        <v>3</v>
      </c>
      <c r="C13" s="39" t="s">
        <v>165</v>
      </c>
      <c r="D13" s="40" t="s">
        <v>116</v>
      </c>
      <c r="E13" s="41">
        <v>45230</v>
      </c>
      <c r="F13" s="43">
        <v>45595</v>
      </c>
      <c r="Q13">
        <v>46080</v>
      </c>
    </row>
    <row r="14" spans="2:17" x14ac:dyDescent="0.3">
      <c r="B14" s="42">
        <v>4</v>
      </c>
      <c r="C14" s="39" t="s">
        <v>167</v>
      </c>
      <c r="D14" s="40" t="s">
        <v>124</v>
      </c>
      <c r="E14" s="41">
        <v>45078</v>
      </c>
      <c r="F14" s="43">
        <v>45443</v>
      </c>
      <c r="Q14">
        <v>92400</v>
      </c>
    </row>
    <row r="15" spans="2:17" x14ac:dyDescent="0.3">
      <c r="B15" s="42">
        <v>5</v>
      </c>
      <c r="C15" s="39" t="s">
        <v>168</v>
      </c>
      <c r="D15" s="40" t="s">
        <v>169</v>
      </c>
      <c r="E15" s="41">
        <v>45170</v>
      </c>
      <c r="F15" s="43">
        <v>45535</v>
      </c>
      <c r="Q15">
        <v>19110</v>
      </c>
    </row>
    <row r="16" spans="2:17" x14ac:dyDescent="0.3">
      <c r="B16" s="42">
        <v>6</v>
      </c>
      <c r="C16" s="39" t="s">
        <v>171</v>
      </c>
      <c r="D16" s="40" t="s">
        <v>174</v>
      </c>
      <c r="E16" s="41">
        <v>45211</v>
      </c>
      <c r="F16" s="43">
        <v>45576</v>
      </c>
    </row>
    <row r="17" spans="2:17" x14ac:dyDescent="0.3">
      <c r="B17" s="42">
        <v>7</v>
      </c>
      <c r="C17" s="39" t="s">
        <v>172</v>
      </c>
      <c r="D17" s="40" t="s">
        <v>173</v>
      </c>
      <c r="E17" s="41">
        <v>45221</v>
      </c>
      <c r="F17" s="43">
        <v>45586</v>
      </c>
      <c r="Q17">
        <v>28600</v>
      </c>
    </row>
    <row r="18" spans="2:17" x14ac:dyDescent="0.3">
      <c r="B18" s="42">
        <v>8</v>
      </c>
      <c r="C18" s="39" t="s">
        <v>175</v>
      </c>
      <c r="D18" s="40" t="s">
        <v>176</v>
      </c>
      <c r="E18" s="41">
        <v>45221</v>
      </c>
      <c r="F18" s="43">
        <v>45586</v>
      </c>
      <c r="Q18">
        <v>10920</v>
      </c>
    </row>
    <row r="19" spans="2:17" ht="15" thickBot="1" x14ac:dyDescent="0.35">
      <c r="B19" s="44">
        <v>9</v>
      </c>
      <c r="C19" s="45" t="s">
        <v>178</v>
      </c>
      <c r="D19" s="46" t="s">
        <v>140</v>
      </c>
      <c r="E19" s="47">
        <v>45292</v>
      </c>
      <c r="F19" s="48">
        <v>45657</v>
      </c>
      <c r="Q19">
        <v>21840</v>
      </c>
    </row>
    <row r="20" spans="2:17" x14ac:dyDescent="0.3">
      <c r="Q20">
        <v>18200</v>
      </c>
    </row>
    <row r="21" spans="2:17" x14ac:dyDescent="0.3">
      <c r="Q21">
        <v>40320</v>
      </c>
    </row>
    <row r="22" spans="2:17" x14ac:dyDescent="0.3">
      <c r="Q22">
        <v>17500</v>
      </c>
    </row>
    <row r="32" spans="2:17" ht="15" thickBot="1" x14ac:dyDescent="0.35"/>
    <row r="33" spans="2:20" s="69" customFormat="1" ht="43.2" x14ac:dyDescent="0.3">
      <c r="B33" s="71" t="s">
        <v>0</v>
      </c>
      <c r="C33" s="71" t="s">
        <v>180</v>
      </c>
      <c r="D33" s="71" t="s">
        <v>2</v>
      </c>
      <c r="E33" s="71" t="s">
        <v>189</v>
      </c>
      <c r="F33" s="71" t="s">
        <v>190</v>
      </c>
      <c r="G33" s="71" t="s">
        <v>7</v>
      </c>
      <c r="H33" s="71" t="s">
        <v>181</v>
      </c>
      <c r="I33" s="71" t="s">
        <v>182</v>
      </c>
      <c r="J33" s="71" t="s">
        <v>191</v>
      </c>
      <c r="K33" s="71" t="s">
        <v>192</v>
      </c>
      <c r="L33" s="71" t="s">
        <v>193</v>
      </c>
      <c r="M33" s="72" t="s">
        <v>195</v>
      </c>
      <c r="N33" s="72" t="s">
        <v>194</v>
      </c>
      <c r="O33" s="79"/>
      <c r="P33" s="72" t="s">
        <v>194</v>
      </c>
    </row>
    <row r="34" spans="2:20" x14ac:dyDescent="0.3">
      <c r="B34" s="65">
        <v>1</v>
      </c>
      <c r="C34" s="56" t="s">
        <v>167</v>
      </c>
      <c r="D34" s="57" t="s">
        <v>124</v>
      </c>
      <c r="E34" s="54">
        <v>4</v>
      </c>
      <c r="F34" s="54">
        <v>60</v>
      </c>
      <c r="G34" s="54"/>
      <c r="H34" s="53">
        <v>45078</v>
      </c>
      <c r="I34" s="53">
        <v>45443</v>
      </c>
      <c r="J34" s="66">
        <v>132000</v>
      </c>
      <c r="K34" s="67">
        <f>J34*18%</f>
        <v>23760</v>
      </c>
      <c r="L34" s="67">
        <f>J34+K34</f>
        <v>155760</v>
      </c>
      <c r="M34" s="73" t="s">
        <v>196</v>
      </c>
      <c r="N34" s="73">
        <v>0.4</v>
      </c>
      <c r="O34" s="80"/>
      <c r="P34" s="73">
        <v>0.4</v>
      </c>
      <c r="Q34">
        <f>J34*P34</f>
        <v>52800</v>
      </c>
    </row>
    <row r="35" spans="2:20" x14ac:dyDescent="0.3">
      <c r="B35" s="65">
        <v>2</v>
      </c>
      <c r="C35" s="56" t="s">
        <v>168</v>
      </c>
      <c r="D35" s="57" t="s">
        <v>169</v>
      </c>
      <c r="E35" s="54"/>
      <c r="F35" s="54">
        <v>5.6</v>
      </c>
      <c r="G35" s="54">
        <v>13</v>
      </c>
      <c r="H35" s="53">
        <v>45170</v>
      </c>
      <c r="I35" s="53">
        <v>45535</v>
      </c>
      <c r="J35" s="66">
        <v>47000</v>
      </c>
      <c r="K35" s="67">
        <v>8460</v>
      </c>
      <c r="L35" s="67">
        <v>55460</v>
      </c>
      <c r="M35" s="73" t="s">
        <v>196</v>
      </c>
      <c r="N35" s="73">
        <v>0.4</v>
      </c>
      <c r="O35" s="80"/>
      <c r="P35" s="73">
        <v>0.4</v>
      </c>
      <c r="Q35">
        <f t="shared" ref="Q35:Q43" si="0">J35*P35</f>
        <v>18800</v>
      </c>
    </row>
    <row r="36" spans="2:20" x14ac:dyDescent="0.3">
      <c r="B36" s="65">
        <v>3</v>
      </c>
      <c r="C36" s="56" t="s">
        <v>171</v>
      </c>
      <c r="D36" s="57" t="s">
        <v>174</v>
      </c>
      <c r="E36" s="54">
        <v>1</v>
      </c>
      <c r="F36" s="54">
        <v>12</v>
      </c>
      <c r="G36" s="54"/>
      <c r="H36" s="53">
        <v>45211</v>
      </c>
      <c r="I36" s="53">
        <v>45576</v>
      </c>
      <c r="J36" s="66">
        <v>31200</v>
      </c>
      <c r="K36" s="67">
        <v>5616</v>
      </c>
      <c r="L36" s="67">
        <v>36816</v>
      </c>
      <c r="M36" s="73" t="s">
        <v>196</v>
      </c>
      <c r="N36" s="73">
        <v>0.4</v>
      </c>
      <c r="O36" s="80"/>
      <c r="P36" s="73">
        <v>0.4</v>
      </c>
      <c r="Q36">
        <f t="shared" si="0"/>
        <v>12480</v>
      </c>
    </row>
    <row r="37" spans="2:20" x14ac:dyDescent="0.3">
      <c r="B37" s="65">
        <v>4</v>
      </c>
      <c r="C37" s="56" t="s">
        <v>172</v>
      </c>
      <c r="D37" s="57" t="s">
        <v>173</v>
      </c>
      <c r="E37" s="54">
        <v>2</v>
      </c>
      <c r="F37" s="54">
        <v>24</v>
      </c>
      <c r="G37" s="54"/>
      <c r="H37" s="53">
        <v>45221</v>
      </c>
      <c r="I37" s="53">
        <v>45586</v>
      </c>
      <c r="J37" s="66">
        <v>62400</v>
      </c>
      <c r="K37" s="67">
        <v>11232</v>
      </c>
      <c r="L37" s="67">
        <v>73632</v>
      </c>
      <c r="M37" s="73" t="s">
        <v>196</v>
      </c>
      <c r="N37" s="73">
        <v>0.4</v>
      </c>
      <c r="O37" s="80"/>
      <c r="P37" s="73">
        <v>0.4</v>
      </c>
      <c r="Q37">
        <f t="shared" si="0"/>
        <v>24960</v>
      </c>
    </row>
    <row r="38" spans="2:20" x14ac:dyDescent="0.3">
      <c r="B38" s="65">
        <v>5</v>
      </c>
      <c r="C38" s="56" t="s">
        <v>175</v>
      </c>
      <c r="D38" s="57" t="s">
        <v>176</v>
      </c>
      <c r="E38" s="54">
        <v>2</v>
      </c>
      <c r="F38" s="54">
        <v>20</v>
      </c>
      <c r="G38" s="54"/>
      <c r="H38" s="53">
        <v>45221</v>
      </c>
      <c r="I38" s="53">
        <v>45586</v>
      </c>
      <c r="J38" s="66">
        <v>52000</v>
      </c>
      <c r="K38" s="67">
        <v>9360</v>
      </c>
      <c r="L38" s="67">
        <v>61360</v>
      </c>
      <c r="M38" s="73" t="s">
        <v>196</v>
      </c>
      <c r="N38" s="73">
        <v>0.4</v>
      </c>
      <c r="O38" s="80"/>
      <c r="P38" s="73">
        <v>0.4</v>
      </c>
      <c r="Q38">
        <f t="shared" si="0"/>
        <v>20800</v>
      </c>
    </row>
    <row r="39" spans="2:20" x14ac:dyDescent="0.3">
      <c r="B39" s="65">
        <v>6</v>
      </c>
      <c r="C39" s="56" t="s">
        <v>178</v>
      </c>
      <c r="D39" s="57" t="s">
        <v>140</v>
      </c>
      <c r="E39" s="54">
        <v>4</v>
      </c>
      <c r="F39" s="54">
        <v>64</v>
      </c>
      <c r="G39" s="54"/>
      <c r="H39" s="53">
        <v>45292</v>
      </c>
      <c r="I39" s="53">
        <v>45657</v>
      </c>
      <c r="J39" s="66">
        <v>115200</v>
      </c>
      <c r="K39" s="67">
        <v>20736</v>
      </c>
      <c r="L39" s="67">
        <v>135936</v>
      </c>
      <c r="M39" s="73" t="s">
        <v>196</v>
      </c>
      <c r="N39" s="73">
        <v>0.4</v>
      </c>
      <c r="O39" s="80"/>
      <c r="P39" s="73">
        <v>0.4</v>
      </c>
      <c r="Q39">
        <f t="shared" si="0"/>
        <v>46080</v>
      </c>
    </row>
    <row r="40" spans="2:20" x14ac:dyDescent="0.3">
      <c r="B40" s="65">
        <v>7</v>
      </c>
      <c r="C40" s="56" t="s">
        <v>183</v>
      </c>
      <c r="D40" s="57" t="s">
        <v>184</v>
      </c>
      <c r="E40" s="54">
        <v>2</v>
      </c>
      <c r="F40" s="54">
        <v>20</v>
      </c>
      <c r="G40" s="54"/>
      <c r="H40" s="53">
        <v>45323</v>
      </c>
      <c r="I40" s="53">
        <v>45688</v>
      </c>
      <c r="J40" s="66">
        <v>50000</v>
      </c>
      <c r="K40" s="67">
        <v>9000</v>
      </c>
      <c r="L40" s="67">
        <v>59000</v>
      </c>
      <c r="M40" s="73" t="s">
        <v>196</v>
      </c>
      <c r="N40" s="73">
        <v>0.4</v>
      </c>
      <c r="O40" s="80"/>
      <c r="P40" s="73">
        <v>0.4</v>
      </c>
      <c r="Q40">
        <f t="shared" si="0"/>
        <v>20000</v>
      </c>
      <c r="T40">
        <v>2070800</v>
      </c>
    </row>
    <row r="41" spans="2:20" ht="28.8" x14ac:dyDescent="0.3">
      <c r="B41" s="65">
        <v>8</v>
      </c>
      <c r="C41" s="56" t="s">
        <v>185</v>
      </c>
      <c r="D41" s="57" t="s">
        <v>150</v>
      </c>
      <c r="E41" s="54">
        <v>5</v>
      </c>
      <c r="F41" s="54">
        <v>100</v>
      </c>
      <c r="G41" s="54">
        <v>5.5</v>
      </c>
      <c r="H41" s="53">
        <v>45292</v>
      </c>
      <c r="I41" s="53">
        <v>46387</v>
      </c>
      <c r="J41" s="66">
        <v>883500</v>
      </c>
      <c r="K41" s="67">
        <v>159030</v>
      </c>
      <c r="L41" s="67">
        <v>1042530</v>
      </c>
      <c r="M41" s="73" t="s">
        <v>197</v>
      </c>
      <c r="N41" s="73">
        <v>0.4</v>
      </c>
      <c r="O41" s="80"/>
      <c r="P41" s="73">
        <v>0.4</v>
      </c>
      <c r="Q41">
        <f t="shared" si="0"/>
        <v>353400</v>
      </c>
    </row>
    <row r="42" spans="2:20" x14ac:dyDescent="0.3">
      <c r="B42" s="65">
        <v>9</v>
      </c>
      <c r="C42" s="56" t="s">
        <v>187</v>
      </c>
      <c r="D42" s="57" t="s">
        <v>150</v>
      </c>
      <c r="E42" s="54">
        <v>1</v>
      </c>
      <c r="F42" s="54">
        <v>18</v>
      </c>
      <c r="G42" s="54">
        <v>11</v>
      </c>
      <c r="H42" s="53">
        <v>45292</v>
      </c>
      <c r="I42" s="53">
        <v>46387</v>
      </c>
      <c r="J42" s="66">
        <v>227700</v>
      </c>
      <c r="K42" s="67">
        <v>40986</v>
      </c>
      <c r="L42" s="67">
        <v>268686</v>
      </c>
      <c r="M42" s="73" t="s">
        <v>197</v>
      </c>
      <c r="N42" s="73">
        <v>0.4</v>
      </c>
      <c r="O42" s="80"/>
      <c r="P42" s="73">
        <v>0.4</v>
      </c>
      <c r="Q42">
        <f t="shared" si="0"/>
        <v>91080</v>
      </c>
    </row>
    <row r="43" spans="2:20" ht="29.4" thickBot="1" x14ac:dyDescent="0.35">
      <c r="B43" s="74">
        <v>10</v>
      </c>
      <c r="C43" s="58" t="s">
        <v>188</v>
      </c>
      <c r="D43" s="59" t="s">
        <v>150</v>
      </c>
      <c r="E43" s="55">
        <v>2</v>
      </c>
      <c r="F43" s="55">
        <v>20</v>
      </c>
      <c r="G43" s="55"/>
      <c r="H43" s="75">
        <v>45292</v>
      </c>
      <c r="I43" s="75">
        <v>46387</v>
      </c>
      <c r="J43" s="76">
        <v>168000</v>
      </c>
      <c r="K43" s="77">
        <v>30240</v>
      </c>
      <c r="L43" s="77">
        <v>198240</v>
      </c>
      <c r="M43" s="73" t="s">
        <v>197</v>
      </c>
      <c r="N43" s="78">
        <v>0.4</v>
      </c>
      <c r="O43" s="81"/>
      <c r="P43" s="78">
        <v>0.4</v>
      </c>
      <c r="Q43">
        <f t="shared" si="0"/>
        <v>67200</v>
      </c>
    </row>
    <row r="45" spans="2:20" ht="15" thickBot="1" x14ac:dyDescent="0.35"/>
    <row r="46" spans="2:20" ht="43.8" thickBot="1" x14ac:dyDescent="0.35">
      <c r="B46" s="60" t="s">
        <v>0</v>
      </c>
      <c r="C46" s="61" t="s">
        <v>1</v>
      </c>
      <c r="D46" s="60" t="s">
        <v>2</v>
      </c>
      <c r="E46" s="60" t="s">
        <v>5</v>
      </c>
      <c r="F46" s="60" t="s">
        <v>6</v>
      </c>
      <c r="G46" s="60" t="s">
        <v>7</v>
      </c>
      <c r="H46" s="61" t="s">
        <v>11</v>
      </c>
      <c r="I46" s="61" t="s">
        <v>200</v>
      </c>
      <c r="J46" s="61" t="s">
        <v>198</v>
      </c>
      <c r="K46" s="62" t="s">
        <v>199</v>
      </c>
      <c r="L46" s="60" t="s">
        <v>10</v>
      </c>
      <c r="M46" s="89" t="s">
        <v>195</v>
      </c>
      <c r="N46" s="63" t="s">
        <v>194</v>
      </c>
      <c r="O46" s="61" t="s">
        <v>201</v>
      </c>
      <c r="P46" s="60" t="s">
        <v>192</v>
      </c>
      <c r="Q46" s="64" t="s">
        <v>13</v>
      </c>
    </row>
    <row r="47" spans="2:20" x14ac:dyDescent="0.3">
      <c r="B47" s="65">
        <v>1</v>
      </c>
      <c r="C47" s="57" t="s">
        <v>162</v>
      </c>
      <c r="D47" s="57" t="s">
        <v>128</v>
      </c>
      <c r="E47" s="54">
        <v>2</v>
      </c>
      <c r="F47" s="54">
        <v>36</v>
      </c>
      <c r="G47" s="54"/>
      <c r="H47" s="53">
        <v>45170</v>
      </c>
      <c r="I47" s="53">
        <v>45535</v>
      </c>
      <c r="J47" s="83">
        <v>115200</v>
      </c>
      <c r="K47" s="84">
        <f>J47*18%</f>
        <v>20736</v>
      </c>
      <c r="L47" s="84">
        <f>J47+K47</f>
        <v>135936</v>
      </c>
      <c r="M47" s="88" t="s">
        <v>196</v>
      </c>
      <c r="N47" s="68">
        <v>0.4</v>
      </c>
      <c r="O47" s="85">
        <f t="shared" ref="O47:O59" si="1">J47*N47</f>
        <v>46080</v>
      </c>
      <c r="P47" s="86">
        <f>ROUND(O47*18%,0)</f>
        <v>8294</v>
      </c>
      <c r="Q47" s="87">
        <f>ROUND(P47+O47,0)</f>
        <v>54374</v>
      </c>
      <c r="R47" s="82"/>
      <c r="S47" s="82"/>
    </row>
    <row r="48" spans="2:20" x14ac:dyDescent="0.3">
      <c r="B48" s="65">
        <v>2</v>
      </c>
      <c r="C48" s="56" t="s">
        <v>112</v>
      </c>
      <c r="D48" s="57" t="s">
        <v>164</v>
      </c>
      <c r="E48" s="54">
        <v>8</v>
      </c>
      <c r="F48" s="54">
        <v>120</v>
      </c>
      <c r="G48" s="54"/>
      <c r="H48" s="53">
        <v>45202</v>
      </c>
      <c r="I48" s="53">
        <v>45567</v>
      </c>
      <c r="J48" s="83">
        <v>264000</v>
      </c>
      <c r="K48" s="84">
        <f t="shared" ref="K48:K59" si="2">J48*18%</f>
        <v>47520</v>
      </c>
      <c r="L48" s="84">
        <f t="shared" ref="L48:L59" si="3">J48+K48</f>
        <v>311520</v>
      </c>
      <c r="M48" s="84" t="s">
        <v>196</v>
      </c>
      <c r="N48" s="68">
        <v>0.35</v>
      </c>
      <c r="O48" s="85">
        <f t="shared" si="1"/>
        <v>92400</v>
      </c>
      <c r="P48" s="86">
        <f t="shared" ref="P48:P59" si="4">ROUND(O48*18%,0)</f>
        <v>16632</v>
      </c>
      <c r="Q48" s="87">
        <f t="shared" ref="Q48:Q59" si="5">ROUND(P48+O48,0)</f>
        <v>109032</v>
      </c>
      <c r="R48" s="82"/>
      <c r="S48" s="82"/>
    </row>
    <row r="49" spans="2:19" x14ac:dyDescent="0.3">
      <c r="B49" s="65">
        <v>3</v>
      </c>
      <c r="C49" s="56" t="s">
        <v>165</v>
      </c>
      <c r="D49" s="57" t="s">
        <v>116</v>
      </c>
      <c r="E49" s="54">
        <v>2</v>
      </c>
      <c r="F49" s="54">
        <v>26</v>
      </c>
      <c r="G49" s="54"/>
      <c r="H49" s="53">
        <v>45230</v>
      </c>
      <c r="I49" s="53">
        <v>45595</v>
      </c>
      <c r="J49" s="83">
        <v>54600</v>
      </c>
      <c r="K49" s="84">
        <f t="shared" si="2"/>
        <v>9828</v>
      </c>
      <c r="L49" s="84">
        <f t="shared" si="3"/>
        <v>64428</v>
      </c>
      <c r="M49" s="84" t="s">
        <v>196</v>
      </c>
      <c r="N49" s="68">
        <v>0.35</v>
      </c>
      <c r="O49" s="85">
        <f t="shared" si="1"/>
        <v>19110</v>
      </c>
      <c r="P49" s="86">
        <f t="shared" si="4"/>
        <v>3440</v>
      </c>
      <c r="Q49" s="87">
        <f t="shared" si="5"/>
        <v>22550</v>
      </c>
      <c r="R49" s="82"/>
      <c r="S49" s="82"/>
    </row>
    <row r="50" spans="2:19" x14ac:dyDescent="0.3">
      <c r="B50" s="65">
        <v>4</v>
      </c>
      <c r="C50" s="56" t="s">
        <v>167</v>
      </c>
      <c r="D50" s="57" t="s">
        <v>124</v>
      </c>
      <c r="E50" s="54">
        <v>4</v>
      </c>
      <c r="F50" s="54">
        <v>60</v>
      </c>
      <c r="G50" s="54"/>
      <c r="H50" s="53">
        <v>45078</v>
      </c>
      <c r="I50" s="53">
        <v>45443</v>
      </c>
      <c r="J50" s="83">
        <v>132000</v>
      </c>
      <c r="K50" s="84">
        <f t="shared" si="2"/>
        <v>23760</v>
      </c>
      <c r="L50" s="84">
        <f t="shared" si="3"/>
        <v>155760</v>
      </c>
      <c r="M50" s="84" t="s">
        <v>196</v>
      </c>
      <c r="N50" s="68">
        <v>0.4</v>
      </c>
      <c r="O50" s="85">
        <f t="shared" si="1"/>
        <v>52800</v>
      </c>
      <c r="P50" s="86">
        <f t="shared" si="4"/>
        <v>9504</v>
      </c>
      <c r="Q50" s="87">
        <f t="shared" si="5"/>
        <v>62304</v>
      </c>
      <c r="R50" s="82"/>
      <c r="S50" s="82"/>
    </row>
    <row r="51" spans="2:19" x14ac:dyDescent="0.3">
      <c r="B51" s="65">
        <v>5</v>
      </c>
      <c r="C51" s="56" t="s">
        <v>168</v>
      </c>
      <c r="D51" s="57" t="s">
        <v>169</v>
      </c>
      <c r="E51" s="54"/>
      <c r="F51" s="54">
        <v>5.6</v>
      </c>
      <c r="G51" s="54">
        <v>13</v>
      </c>
      <c r="H51" s="53">
        <v>45170</v>
      </c>
      <c r="I51" s="53">
        <v>45535</v>
      </c>
      <c r="J51" s="83">
        <v>47000</v>
      </c>
      <c r="K51" s="84">
        <f t="shared" si="2"/>
        <v>8460</v>
      </c>
      <c r="L51" s="84">
        <f t="shared" si="3"/>
        <v>55460</v>
      </c>
      <c r="M51" s="84" t="s">
        <v>196</v>
      </c>
      <c r="N51" s="68">
        <v>0.61</v>
      </c>
      <c r="O51" s="85">
        <f t="shared" si="1"/>
        <v>28670</v>
      </c>
      <c r="P51" s="86">
        <f t="shared" si="4"/>
        <v>5161</v>
      </c>
      <c r="Q51" s="87">
        <f t="shared" si="5"/>
        <v>33831</v>
      </c>
      <c r="R51" s="82"/>
      <c r="S51" s="82"/>
    </row>
    <row r="52" spans="2:19" x14ac:dyDescent="0.3">
      <c r="B52" s="65">
        <v>6</v>
      </c>
      <c r="C52" s="56" t="s">
        <v>171</v>
      </c>
      <c r="D52" s="57" t="s">
        <v>174</v>
      </c>
      <c r="E52" s="54">
        <v>1</v>
      </c>
      <c r="F52" s="54">
        <v>12</v>
      </c>
      <c r="G52" s="54"/>
      <c r="H52" s="53">
        <v>45211</v>
      </c>
      <c r="I52" s="53">
        <v>45576</v>
      </c>
      <c r="J52" s="83">
        <v>31200</v>
      </c>
      <c r="K52" s="84">
        <f t="shared" si="2"/>
        <v>5616</v>
      </c>
      <c r="L52" s="84">
        <f t="shared" si="3"/>
        <v>36816</v>
      </c>
      <c r="M52" s="84" t="s">
        <v>196</v>
      </c>
      <c r="N52" s="68">
        <v>0.4</v>
      </c>
      <c r="O52" s="85">
        <f t="shared" si="1"/>
        <v>12480</v>
      </c>
      <c r="P52" s="86">
        <f t="shared" si="4"/>
        <v>2246</v>
      </c>
      <c r="Q52" s="87">
        <f t="shared" si="5"/>
        <v>14726</v>
      </c>
      <c r="R52" s="82"/>
      <c r="S52" s="82"/>
    </row>
    <row r="53" spans="2:19" x14ac:dyDescent="0.3">
      <c r="B53" s="65">
        <v>7</v>
      </c>
      <c r="C53" s="56" t="s">
        <v>172</v>
      </c>
      <c r="D53" s="57" t="s">
        <v>173</v>
      </c>
      <c r="E53" s="54">
        <v>2</v>
      </c>
      <c r="F53" s="54">
        <v>24</v>
      </c>
      <c r="G53" s="54"/>
      <c r="H53" s="53">
        <v>45221</v>
      </c>
      <c r="I53" s="53">
        <v>45586</v>
      </c>
      <c r="J53" s="83">
        <v>62400</v>
      </c>
      <c r="K53" s="84">
        <f t="shared" si="2"/>
        <v>11232</v>
      </c>
      <c r="L53" s="84">
        <f t="shared" si="3"/>
        <v>73632</v>
      </c>
      <c r="M53" s="84" t="s">
        <v>196</v>
      </c>
      <c r="N53" s="68">
        <v>0.4</v>
      </c>
      <c r="O53" s="85">
        <f t="shared" si="1"/>
        <v>24960</v>
      </c>
      <c r="P53" s="86">
        <f t="shared" si="4"/>
        <v>4493</v>
      </c>
      <c r="Q53" s="87">
        <f t="shared" si="5"/>
        <v>29453</v>
      </c>
      <c r="R53" s="82"/>
      <c r="S53" s="82"/>
    </row>
    <row r="54" spans="2:19" x14ac:dyDescent="0.3">
      <c r="B54" s="65">
        <v>8</v>
      </c>
      <c r="C54" s="56" t="s">
        <v>175</v>
      </c>
      <c r="D54" s="57" t="s">
        <v>176</v>
      </c>
      <c r="E54" s="54">
        <v>2</v>
      </c>
      <c r="F54" s="54">
        <v>20</v>
      </c>
      <c r="G54" s="54"/>
      <c r="H54" s="53">
        <v>45221</v>
      </c>
      <c r="I54" s="53">
        <v>45586</v>
      </c>
      <c r="J54" s="83">
        <v>52000</v>
      </c>
      <c r="K54" s="84">
        <f t="shared" si="2"/>
        <v>9360</v>
      </c>
      <c r="L54" s="84">
        <f t="shared" si="3"/>
        <v>61360</v>
      </c>
      <c r="M54" s="84" t="s">
        <v>196</v>
      </c>
      <c r="N54" s="68">
        <v>0.4</v>
      </c>
      <c r="O54" s="85">
        <f t="shared" si="1"/>
        <v>20800</v>
      </c>
      <c r="P54" s="86">
        <f t="shared" si="4"/>
        <v>3744</v>
      </c>
      <c r="Q54" s="87">
        <f t="shared" si="5"/>
        <v>24544</v>
      </c>
      <c r="R54" s="82"/>
      <c r="S54" s="82"/>
    </row>
    <row r="55" spans="2:19" x14ac:dyDescent="0.3">
      <c r="B55" s="65">
        <v>9</v>
      </c>
      <c r="C55" s="56" t="s">
        <v>178</v>
      </c>
      <c r="D55" s="57" t="s">
        <v>140</v>
      </c>
      <c r="E55" s="54">
        <v>4</v>
      </c>
      <c r="F55" s="54">
        <v>64</v>
      </c>
      <c r="G55" s="54"/>
      <c r="H55" s="53">
        <v>45292</v>
      </c>
      <c r="I55" s="53">
        <v>45657</v>
      </c>
      <c r="J55" s="83">
        <v>115200</v>
      </c>
      <c r="K55" s="84">
        <f t="shared" si="2"/>
        <v>20736</v>
      </c>
      <c r="L55" s="84">
        <f t="shared" si="3"/>
        <v>135936</v>
      </c>
      <c r="M55" s="84" t="s">
        <v>196</v>
      </c>
      <c r="N55" s="68">
        <v>0.4</v>
      </c>
      <c r="O55" s="85">
        <f t="shared" si="1"/>
        <v>46080</v>
      </c>
      <c r="P55" s="86">
        <f t="shared" si="4"/>
        <v>8294</v>
      </c>
      <c r="Q55" s="87">
        <f t="shared" si="5"/>
        <v>54374</v>
      </c>
      <c r="R55" s="82"/>
      <c r="S55" s="82"/>
    </row>
    <row r="56" spans="2:19" x14ac:dyDescent="0.3">
      <c r="B56" s="65">
        <v>10</v>
      </c>
      <c r="C56" s="56" t="s">
        <v>183</v>
      </c>
      <c r="D56" s="57" t="s">
        <v>184</v>
      </c>
      <c r="E56" s="54">
        <v>2</v>
      </c>
      <c r="F56" s="54">
        <v>20</v>
      </c>
      <c r="G56" s="54"/>
      <c r="H56" s="53">
        <v>45323</v>
      </c>
      <c r="I56" s="53">
        <v>45688</v>
      </c>
      <c r="J56" s="83">
        <v>50000</v>
      </c>
      <c r="K56" s="84">
        <f t="shared" si="2"/>
        <v>9000</v>
      </c>
      <c r="L56" s="84">
        <f t="shared" si="3"/>
        <v>59000</v>
      </c>
      <c r="M56" s="84" t="s">
        <v>196</v>
      </c>
      <c r="N56" s="68">
        <v>0.4</v>
      </c>
      <c r="O56" s="85">
        <f t="shared" si="1"/>
        <v>20000</v>
      </c>
      <c r="P56" s="86">
        <f t="shared" si="4"/>
        <v>3600</v>
      </c>
      <c r="Q56" s="87">
        <f t="shared" si="5"/>
        <v>23600</v>
      </c>
      <c r="R56" s="82"/>
      <c r="S56" s="82"/>
    </row>
    <row r="57" spans="2:19" ht="28.8" x14ac:dyDescent="0.3">
      <c r="B57" s="65">
        <v>11</v>
      </c>
      <c r="C57" s="56" t="s">
        <v>185</v>
      </c>
      <c r="D57" s="57" t="s">
        <v>150</v>
      </c>
      <c r="E57" s="54">
        <v>5</v>
      </c>
      <c r="F57" s="54">
        <v>100</v>
      </c>
      <c r="G57" s="54">
        <v>5.5</v>
      </c>
      <c r="H57" s="53">
        <v>45292</v>
      </c>
      <c r="I57" s="53">
        <v>46387</v>
      </c>
      <c r="J57" s="83">
        <v>883500</v>
      </c>
      <c r="K57" s="84">
        <f t="shared" si="2"/>
        <v>159030</v>
      </c>
      <c r="L57" s="84">
        <f t="shared" si="3"/>
        <v>1042530</v>
      </c>
      <c r="M57" s="84" t="s">
        <v>197</v>
      </c>
      <c r="N57" s="68">
        <v>0.4</v>
      </c>
      <c r="O57" s="85">
        <f t="shared" si="1"/>
        <v>353400</v>
      </c>
      <c r="P57" s="86">
        <f t="shared" si="4"/>
        <v>63612</v>
      </c>
      <c r="Q57" s="87">
        <f t="shared" si="5"/>
        <v>417012</v>
      </c>
      <c r="R57" s="82"/>
      <c r="S57" s="82"/>
    </row>
    <row r="58" spans="2:19" x14ac:dyDescent="0.3">
      <c r="B58" s="65">
        <v>12</v>
      </c>
      <c r="C58" s="56" t="s">
        <v>187</v>
      </c>
      <c r="D58" s="57" t="s">
        <v>150</v>
      </c>
      <c r="E58" s="54">
        <v>1</v>
      </c>
      <c r="F58" s="54">
        <v>18</v>
      </c>
      <c r="G58" s="54">
        <v>11</v>
      </c>
      <c r="H58" s="53">
        <v>45292</v>
      </c>
      <c r="I58" s="53">
        <v>46387</v>
      </c>
      <c r="J58" s="83">
        <v>227700</v>
      </c>
      <c r="K58" s="84">
        <f t="shared" si="2"/>
        <v>40986</v>
      </c>
      <c r="L58" s="84">
        <f t="shared" si="3"/>
        <v>268686</v>
      </c>
      <c r="M58" s="84" t="s">
        <v>197</v>
      </c>
      <c r="N58" s="68">
        <v>0.4</v>
      </c>
      <c r="O58" s="85">
        <f t="shared" si="1"/>
        <v>91080</v>
      </c>
      <c r="P58" s="90">
        <f t="shared" si="4"/>
        <v>16394</v>
      </c>
      <c r="Q58" s="91">
        <f t="shared" si="5"/>
        <v>107474</v>
      </c>
      <c r="R58" s="82"/>
      <c r="S58" s="82"/>
    </row>
    <row r="59" spans="2:19" ht="29.4" thickBot="1" x14ac:dyDescent="0.35">
      <c r="B59" s="74">
        <v>13</v>
      </c>
      <c r="C59" s="58" t="s">
        <v>188</v>
      </c>
      <c r="D59" s="59" t="s">
        <v>150</v>
      </c>
      <c r="E59" s="55">
        <v>2</v>
      </c>
      <c r="F59" s="55">
        <v>20</v>
      </c>
      <c r="G59" s="55"/>
      <c r="H59" s="75">
        <v>45292</v>
      </c>
      <c r="I59" s="92">
        <v>46387</v>
      </c>
      <c r="J59" s="93">
        <v>168000</v>
      </c>
      <c r="K59" s="94">
        <f t="shared" si="2"/>
        <v>30240</v>
      </c>
      <c r="L59" s="94">
        <f t="shared" si="3"/>
        <v>198240</v>
      </c>
      <c r="M59" s="94" t="s">
        <v>197</v>
      </c>
      <c r="N59" s="95">
        <v>0.4</v>
      </c>
      <c r="O59" s="96">
        <f t="shared" si="1"/>
        <v>67200</v>
      </c>
      <c r="P59" s="97">
        <f t="shared" si="4"/>
        <v>12096</v>
      </c>
      <c r="Q59" s="98">
        <f t="shared" si="5"/>
        <v>79296</v>
      </c>
      <c r="R59" s="82"/>
      <c r="S59" s="82"/>
    </row>
    <row r="60" spans="2:19" ht="15" thickBot="1" x14ac:dyDescent="0.35">
      <c r="I60" s="99" t="s">
        <v>10</v>
      </c>
      <c r="J60" s="100">
        <f>SUM(J47:J59)</f>
        <v>2202800</v>
      </c>
      <c r="K60" s="100">
        <f t="shared" ref="K60:Q60" si="6">SUM(K47:K59)</f>
        <v>396504</v>
      </c>
      <c r="L60" s="100">
        <f t="shared" si="6"/>
        <v>2599304</v>
      </c>
      <c r="M60" s="100"/>
      <c r="N60" s="100"/>
      <c r="O60" s="100">
        <f t="shared" si="6"/>
        <v>875060</v>
      </c>
      <c r="P60" s="100">
        <f t="shared" si="6"/>
        <v>157510</v>
      </c>
      <c r="Q60" s="101">
        <f t="shared" si="6"/>
        <v>1032570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399C7-B755-410A-9F70-08D68CCB66EF}">
  <dimension ref="B1:S21"/>
  <sheetViews>
    <sheetView zoomScale="55" zoomScaleNormal="55" workbookViewId="0">
      <selection activeCell="L39" sqref="L39"/>
    </sheetView>
  </sheetViews>
  <sheetFormatPr defaultColWidth="8.77734375" defaultRowHeight="14.4" x14ac:dyDescent="0.3"/>
  <cols>
    <col min="2" max="2" width="6.109375" customWidth="1"/>
    <col min="3" max="3" width="33.44140625" bestFit="1" customWidth="1"/>
    <col min="4" max="4" width="28.33203125" bestFit="1" customWidth="1"/>
    <col min="5" max="5" width="16.77734375" bestFit="1" customWidth="1"/>
    <col min="6" max="6" width="13.33203125" bestFit="1" customWidth="1"/>
    <col min="7" max="7" width="11.33203125" bestFit="1" customWidth="1"/>
    <col min="8" max="8" width="7.6640625" customWidth="1"/>
    <col min="9" max="9" width="6.109375" customWidth="1"/>
    <col min="10" max="10" width="14.77734375" customWidth="1"/>
    <col min="11" max="11" width="20.6640625" customWidth="1"/>
    <col min="12" max="12" width="15.6640625" customWidth="1"/>
    <col min="13" max="13" width="9.6640625" bestFit="1" customWidth="1"/>
    <col min="14" max="14" width="11.6640625" bestFit="1" customWidth="1"/>
    <col min="15" max="15" width="18.109375" bestFit="1" customWidth="1"/>
    <col min="16" max="16" width="17.6640625" customWidth="1"/>
    <col min="17" max="17" width="9.6640625" bestFit="1" customWidth="1"/>
    <col min="18" max="18" width="17.109375" customWidth="1"/>
    <col min="19" max="19" width="23" bestFit="1" customWidth="1"/>
  </cols>
  <sheetData>
    <row r="1" spans="2:19" s="147" customFormat="1" ht="55.8" thickBot="1" x14ac:dyDescent="0.35">
      <c r="B1" s="142" t="s">
        <v>0</v>
      </c>
      <c r="C1" s="142" t="s">
        <v>1</v>
      </c>
      <c r="D1" s="142" t="s">
        <v>2</v>
      </c>
      <c r="E1" s="142" t="s">
        <v>3</v>
      </c>
      <c r="F1" s="142" t="s">
        <v>4</v>
      </c>
      <c r="G1" s="142" t="s">
        <v>5</v>
      </c>
      <c r="H1" s="142" t="s">
        <v>6</v>
      </c>
      <c r="I1" s="142" t="s">
        <v>7</v>
      </c>
      <c r="J1" s="143" t="s">
        <v>11</v>
      </c>
      <c r="K1" s="143" t="s">
        <v>240</v>
      </c>
      <c r="L1" s="143" t="s">
        <v>8</v>
      </c>
      <c r="M1" s="144" t="s">
        <v>9</v>
      </c>
      <c r="N1" s="142" t="s">
        <v>10</v>
      </c>
      <c r="O1" s="145" t="s">
        <v>179</v>
      </c>
      <c r="P1" s="143" t="s">
        <v>12</v>
      </c>
      <c r="Q1" s="143" t="s">
        <v>9</v>
      </c>
      <c r="R1" s="146" t="s">
        <v>13</v>
      </c>
      <c r="S1" s="174" t="s">
        <v>232</v>
      </c>
    </row>
    <row r="2" spans="2:19" s="154" customFormat="1" ht="13.8" x14ac:dyDescent="0.25">
      <c r="B2" s="155">
        <v>1</v>
      </c>
      <c r="C2" s="157" t="s">
        <v>142</v>
      </c>
      <c r="D2" s="157" t="s">
        <v>143</v>
      </c>
      <c r="E2" s="157" t="s">
        <v>144</v>
      </c>
      <c r="F2" s="158" t="s">
        <v>145</v>
      </c>
      <c r="G2" s="158">
        <v>18</v>
      </c>
      <c r="H2" s="158">
        <v>260</v>
      </c>
      <c r="I2" s="158"/>
      <c r="J2" s="159">
        <v>44958</v>
      </c>
      <c r="K2" s="159">
        <v>45322</v>
      </c>
      <c r="L2" s="167">
        <v>585000</v>
      </c>
      <c r="M2" s="168">
        <v>105300</v>
      </c>
      <c r="N2" s="168">
        <v>690300</v>
      </c>
      <c r="O2" s="171">
        <v>0.4</v>
      </c>
      <c r="P2" s="169">
        <v>234000</v>
      </c>
      <c r="Q2" s="170">
        <v>42120</v>
      </c>
      <c r="R2" s="170">
        <v>276120</v>
      </c>
      <c r="S2" s="149" t="s">
        <v>233</v>
      </c>
    </row>
    <row r="3" spans="2:19" s="154" customFormat="1" ht="13.8" x14ac:dyDescent="0.25">
      <c r="B3" s="155">
        <v>2</v>
      </c>
      <c r="C3" s="161" t="s">
        <v>146</v>
      </c>
      <c r="D3" s="161" t="s">
        <v>124</v>
      </c>
      <c r="E3" s="161" t="s">
        <v>147</v>
      </c>
      <c r="F3" s="162" t="s">
        <v>145</v>
      </c>
      <c r="G3" s="162">
        <v>14</v>
      </c>
      <c r="H3" s="162">
        <v>226</v>
      </c>
      <c r="I3" s="162"/>
      <c r="J3" s="163">
        <v>44896</v>
      </c>
      <c r="K3" s="162" t="s">
        <v>148</v>
      </c>
      <c r="L3" s="167">
        <v>687044.44</v>
      </c>
      <c r="M3" s="168">
        <v>123668</v>
      </c>
      <c r="N3" s="168">
        <v>810712.44</v>
      </c>
      <c r="O3" s="171">
        <v>0.40000032603422281</v>
      </c>
      <c r="P3" s="169">
        <v>274818</v>
      </c>
      <c r="Q3" s="170">
        <v>49467</v>
      </c>
      <c r="R3" s="170">
        <v>324285</v>
      </c>
      <c r="S3" s="149" t="s">
        <v>233</v>
      </c>
    </row>
    <row r="4" spans="2:19" s="154" customFormat="1" ht="13.8" x14ac:dyDescent="0.25">
      <c r="B4" s="155">
        <v>4</v>
      </c>
      <c r="C4" s="161" t="s">
        <v>152</v>
      </c>
      <c r="D4" s="161" t="s">
        <v>153</v>
      </c>
      <c r="E4" s="161" t="s">
        <v>147</v>
      </c>
      <c r="F4" s="162" t="s">
        <v>145</v>
      </c>
      <c r="G4" s="162">
        <v>3</v>
      </c>
      <c r="H4" s="162">
        <v>44</v>
      </c>
      <c r="I4" s="162"/>
      <c r="J4" s="163">
        <v>45010</v>
      </c>
      <c r="K4" s="163">
        <v>45375</v>
      </c>
      <c r="L4" s="167">
        <v>92400</v>
      </c>
      <c r="M4" s="168">
        <v>16632</v>
      </c>
      <c r="N4" s="168">
        <v>109032</v>
      </c>
      <c r="O4" s="173">
        <v>0.35</v>
      </c>
      <c r="P4" s="169">
        <v>32340</v>
      </c>
      <c r="Q4" s="170">
        <v>5821</v>
      </c>
      <c r="R4" s="170">
        <v>38161</v>
      </c>
      <c r="S4" s="149" t="s">
        <v>233</v>
      </c>
    </row>
    <row r="5" spans="2:19" s="154" customFormat="1" ht="13.8" x14ac:dyDescent="0.25">
      <c r="B5" s="155">
        <v>5</v>
      </c>
      <c r="C5" s="161" t="s">
        <v>154</v>
      </c>
      <c r="D5" s="161" t="s">
        <v>155</v>
      </c>
      <c r="E5" s="161" t="s">
        <v>156</v>
      </c>
      <c r="F5" s="162" t="s">
        <v>145</v>
      </c>
      <c r="G5" s="162">
        <v>1</v>
      </c>
      <c r="H5" s="162">
        <v>12</v>
      </c>
      <c r="I5" s="162"/>
      <c r="J5" s="163">
        <v>45047</v>
      </c>
      <c r="K5" s="163">
        <v>45442</v>
      </c>
      <c r="L5" s="167">
        <v>24000</v>
      </c>
      <c r="M5" s="168">
        <v>4320</v>
      </c>
      <c r="N5" s="168">
        <v>28320</v>
      </c>
      <c r="O5" s="173">
        <v>0.35</v>
      </c>
      <c r="P5" s="169">
        <v>8400</v>
      </c>
      <c r="Q5" s="170">
        <v>1512</v>
      </c>
      <c r="R5" s="170">
        <v>9912</v>
      </c>
      <c r="S5" s="149" t="s">
        <v>233</v>
      </c>
    </row>
    <row r="6" spans="2:19" s="154" customFormat="1" ht="13.8" x14ac:dyDescent="0.25">
      <c r="B6" s="155">
        <v>6</v>
      </c>
      <c r="C6" s="161" t="s">
        <v>112</v>
      </c>
      <c r="D6" s="161" t="s">
        <v>157</v>
      </c>
      <c r="E6" s="161" t="s">
        <v>144</v>
      </c>
      <c r="F6" s="162" t="s">
        <v>145</v>
      </c>
      <c r="G6" s="162">
        <v>3</v>
      </c>
      <c r="H6" s="162">
        <v>52</v>
      </c>
      <c r="I6" s="162"/>
      <c r="J6" s="163">
        <v>45108</v>
      </c>
      <c r="K6" s="163">
        <v>45473</v>
      </c>
      <c r="L6" s="167">
        <v>109200</v>
      </c>
      <c r="M6" s="168">
        <v>19656</v>
      </c>
      <c r="N6" s="168">
        <v>128856</v>
      </c>
      <c r="O6" s="173">
        <v>0.35</v>
      </c>
      <c r="P6" s="169">
        <v>38220</v>
      </c>
      <c r="Q6" s="170">
        <v>6880</v>
      </c>
      <c r="R6" s="170">
        <v>45100</v>
      </c>
      <c r="S6" s="149" t="s">
        <v>233</v>
      </c>
    </row>
    <row r="7" spans="2:19" s="154" customFormat="1" ht="13.8" x14ac:dyDescent="0.25">
      <c r="B7" s="155">
        <v>7</v>
      </c>
      <c r="C7" s="161" t="s">
        <v>112</v>
      </c>
      <c r="D7" s="161" t="s">
        <v>157</v>
      </c>
      <c r="E7" s="161" t="s">
        <v>144</v>
      </c>
      <c r="F7" s="162" t="s">
        <v>159</v>
      </c>
      <c r="G7" s="162">
        <v>7</v>
      </c>
      <c r="H7" s="162">
        <v>106</v>
      </c>
      <c r="I7" s="162">
        <v>3</v>
      </c>
      <c r="J7" s="163">
        <v>45108</v>
      </c>
      <c r="K7" s="163">
        <v>45473</v>
      </c>
      <c r="L7" s="167">
        <v>232050</v>
      </c>
      <c r="M7" s="168">
        <v>41769</v>
      </c>
      <c r="N7" s="168">
        <v>273819</v>
      </c>
      <c r="O7" s="173">
        <v>0.34390002154708038</v>
      </c>
      <c r="P7" s="169">
        <v>79802</v>
      </c>
      <c r="Q7" s="170">
        <v>14364</v>
      </c>
      <c r="R7" s="170">
        <v>94166</v>
      </c>
      <c r="S7" s="149" t="s">
        <v>233</v>
      </c>
    </row>
    <row r="8" spans="2:19" s="154" customFormat="1" ht="13.8" x14ac:dyDescent="0.25">
      <c r="B8" s="155">
        <v>8</v>
      </c>
      <c r="C8" s="161" t="s">
        <v>112</v>
      </c>
      <c r="D8" s="161" t="s">
        <v>158</v>
      </c>
      <c r="E8" s="161" t="s">
        <v>144</v>
      </c>
      <c r="F8" s="162" t="s">
        <v>145</v>
      </c>
      <c r="G8" s="162">
        <v>11</v>
      </c>
      <c r="H8" s="162">
        <v>206</v>
      </c>
      <c r="I8" s="162"/>
      <c r="J8" s="163">
        <v>45108</v>
      </c>
      <c r="K8" s="163">
        <v>45473</v>
      </c>
      <c r="L8" s="167">
        <v>432600</v>
      </c>
      <c r="M8" s="168">
        <v>77868</v>
      </c>
      <c r="N8" s="168">
        <v>510468</v>
      </c>
      <c r="O8" s="173">
        <v>0.35</v>
      </c>
      <c r="P8" s="169">
        <v>151410</v>
      </c>
      <c r="Q8" s="170">
        <v>27254</v>
      </c>
      <c r="R8" s="170">
        <v>178664</v>
      </c>
      <c r="S8" s="149" t="s">
        <v>233</v>
      </c>
    </row>
    <row r="9" spans="2:19" s="154" customFormat="1" ht="13.8" x14ac:dyDescent="0.25">
      <c r="B9" s="155">
        <v>9</v>
      </c>
      <c r="C9" s="161" t="s">
        <v>160</v>
      </c>
      <c r="D9" s="161" t="s">
        <v>124</v>
      </c>
      <c r="E9" s="161" t="s">
        <v>161</v>
      </c>
      <c r="F9" s="162" t="s">
        <v>145</v>
      </c>
      <c r="G9" s="162">
        <v>2</v>
      </c>
      <c r="H9" s="162">
        <v>32</v>
      </c>
      <c r="I9" s="162"/>
      <c r="J9" s="163">
        <v>45117</v>
      </c>
      <c r="K9" s="163">
        <v>45482</v>
      </c>
      <c r="L9" s="167">
        <v>60000</v>
      </c>
      <c r="M9" s="168">
        <v>10800</v>
      </c>
      <c r="N9" s="168">
        <v>70800</v>
      </c>
      <c r="O9" s="173">
        <v>0.35</v>
      </c>
      <c r="P9" s="169">
        <v>21000</v>
      </c>
      <c r="Q9" s="170">
        <v>3780</v>
      </c>
      <c r="R9" s="170">
        <v>24780</v>
      </c>
      <c r="S9" s="149" t="s">
        <v>233</v>
      </c>
    </row>
    <row r="10" spans="2:19" s="154" customFormat="1" ht="13.8" x14ac:dyDescent="0.25">
      <c r="B10" s="155">
        <v>11</v>
      </c>
      <c r="C10" s="161" t="s">
        <v>112</v>
      </c>
      <c r="D10" s="161" t="s">
        <v>164</v>
      </c>
      <c r="E10" s="161" t="s">
        <v>144</v>
      </c>
      <c r="F10" s="162" t="s">
        <v>145</v>
      </c>
      <c r="G10" s="162">
        <v>8</v>
      </c>
      <c r="H10" s="162">
        <v>120</v>
      </c>
      <c r="I10" s="162"/>
      <c r="J10" s="163">
        <v>45202</v>
      </c>
      <c r="K10" s="163">
        <v>45567</v>
      </c>
      <c r="L10" s="167">
        <v>264000</v>
      </c>
      <c r="M10" s="168">
        <v>47520</v>
      </c>
      <c r="N10" s="168">
        <v>311520</v>
      </c>
      <c r="O10" s="173">
        <v>0.35</v>
      </c>
      <c r="P10" s="169">
        <v>92400</v>
      </c>
      <c r="Q10" s="169">
        <v>16632</v>
      </c>
      <c r="R10" s="169">
        <v>109032</v>
      </c>
      <c r="S10" s="150" t="s">
        <v>233</v>
      </c>
    </row>
    <row r="11" spans="2:19" s="154" customFormat="1" ht="13.8" x14ac:dyDescent="0.25">
      <c r="B11" s="155">
        <v>12</v>
      </c>
      <c r="C11" s="161" t="s">
        <v>165</v>
      </c>
      <c r="D11" s="161" t="s">
        <v>116</v>
      </c>
      <c r="E11" s="161" t="s">
        <v>166</v>
      </c>
      <c r="F11" s="162" t="s">
        <v>145</v>
      </c>
      <c r="G11" s="162">
        <v>2</v>
      </c>
      <c r="H11" s="162">
        <v>26</v>
      </c>
      <c r="I11" s="162"/>
      <c r="J11" s="163">
        <v>45230</v>
      </c>
      <c r="K11" s="163">
        <v>45595</v>
      </c>
      <c r="L11" s="167">
        <v>54600</v>
      </c>
      <c r="M11" s="168">
        <v>9828</v>
      </c>
      <c r="N11" s="168">
        <v>64428</v>
      </c>
      <c r="O11" s="173">
        <v>0.35</v>
      </c>
      <c r="P11" s="169">
        <v>19110</v>
      </c>
      <c r="Q11" s="169">
        <v>3440</v>
      </c>
      <c r="R11" s="169">
        <v>22550</v>
      </c>
      <c r="S11" s="150" t="s">
        <v>233</v>
      </c>
    </row>
    <row r="12" spans="2:19" s="154" customFormat="1" ht="13.8" x14ac:dyDescent="0.25">
      <c r="B12" s="155">
        <v>13</v>
      </c>
      <c r="C12" s="161" t="s">
        <v>167</v>
      </c>
      <c r="D12" s="161" t="s">
        <v>124</v>
      </c>
      <c r="E12" s="161" t="s">
        <v>147</v>
      </c>
      <c r="F12" s="162" t="s">
        <v>145</v>
      </c>
      <c r="G12" s="162">
        <v>4</v>
      </c>
      <c r="H12" s="162">
        <v>60</v>
      </c>
      <c r="I12" s="162"/>
      <c r="J12" s="163">
        <v>45078</v>
      </c>
      <c r="K12" s="163">
        <v>45443</v>
      </c>
      <c r="L12" s="167">
        <v>132000</v>
      </c>
      <c r="M12" s="168">
        <v>23760</v>
      </c>
      <c r="N12" s="168">
        <v>155760</v>
      </c>
      <c r="O12" s="171">
        <v>0.4</v>
      </c>
      <c r="P12" s="148">
        <v>52800</v>
      </c>
      <c r="Q12" s="172">
        <v>9504</v>
      </c>
      <c r="R12" s="172">
        <v>62304</v>
      </c>
      <c r="S12" s="150" t="s">
        <v>237</v>
      </c>
    </row>
    <row r="13" spans="2:19" s="154" customFormat="1" ht="13.8" x14ac:dyDescent="0.25">
      <c r="B13" s="155">
        <v>16</v>
      </c>
      <c r="C13" s="161" t="s">
        <v>172</v>
      </c>
      <c r="D13" s="161" t="s">
        <v>173</v>
      </c>
      <c r="E13" s="161" t="s">
        <v>177</v>
      </c>
      <c r="F13" s="162" t="s">
        <v>145</v>
      </c>
      <c r="G13" s="162">
        <v>2</v>
      </c>
      <c r="H13" s="162">
        <v>24</v>
      </c>
      <c r="I13" s="162"/>
      <c r="J13" s="163">
        <v>45221</v>
      </c>
      <c r="K13" s="163">
        <v>45586</v>
      </c>
      <c r="L13" s="167">
        <v>62400</v>
      </c>
      <c r="M13" s="168">
        <v>11232</v>
      </c>
      <c r="N13" s="168">
        <v>73632</v>
      </c>
      <c r="O13" s="173">
        <v>0.35</v>
      </c>
      <c r="P13" s="148">
        <v>21840</v>
      </c>
      <c r="Q13" s="172">
        <v>3931</v>
      </c>
      <c r="R13" s="172">
        <v>25771</v>
      </c>
      <c r="S13" s="150" t="s">
        <v>237</v>
      </c>
    </row>
    <row r="14" spans="2:19" s="154" customFormat="1" ht="13.8" x14ac:dyDescent="0.25">
      <c r="B14" s="155">
        <v>18</v>
      </c>
      <c r="C14" s="161" t="s">
        <v>178</v>
      </c>
      <c r="D14" s="161" t="s">
        <v>140</v>
      </c>
      <c r="E14" s="161" t="s">
        <v>144</v>
      </c>
      <c r="F14" s="162" t="s">
        <v>145</v>
      </c>
      <c r="G14" s="162">
        <v>4</v>
      </c>
      <c r="H14" s="162">
        <v>64</v>
      </c>
      <c r="I14" s="162"/>
      <c r="J14" s="163">
        <v>45292</v>
      </c>
      <c r="K14" s="163">
        <v>45657</v>
      </c>
      <c r="L14" s="167">
        <v>115200</v>
      </c>
      <c r="M14" s="168">
        <v>20736</v>
      </c>
      <c r="N14" s="168">
        <v>135936</v>
      </c>
      <c r="O14" s="173">
        <v>0.35</v>
      </c>
      <c r="P14" s="148">
        <v>40320</v>
      </c>
      <c r="Q14" s="172">
        <v>7258</v>
      </c>
      <c r="R14" s="172">
        <v>47578</v>
      </c>
      <c r="S14" s="150" t="s">
        <v>237</v>
      </c>
    </row>
    <row r="15" spans="2:19" s="154" customFormat="1" ht="13.8" x14ac:dyDescent="0.25">
      <c r="B15" s="164">
        <v>23</v>
      </c>
      <c r="C15" s="161" t="s">
        <v>202</v>
      </c>
      <c r="D15" s="161" t="s">
        <v>106</v>
      </c>
      <c r="E15" s="161" t="s">
        <v>144</v>
      </c>
      <c r="F15" s="162" t="s">
        <v>145</v>
      </c>
      <c r="G15" s="162">
        <v>8</v>
      </c>
      <c r="H15" s="162">
        <v>112</v>
      </c>
      <c r="I15" s="162"/>
      <c r="J15" s="163">
        <v>45200</v>
      </c>
      <c r="K15" s="163">
        <v>45565</v>
      </c>
      <c r="L15" s="167">
        <v>246400</v>
      </c>
      <c r="M15" s="168">
        <v>44352</v>
      </c>
      <c r="N15" s="168">
        <v>290752</v>
      </c>
      <c r="O15" s="173">
        <v>0.35</v>
      </c>
      <c r="P15" s="169">
        <v>86240</v>
      </c>
      <c r="Q15" s="169">
        <v>15523</v>
      </c>
      <c r="R15" s="169">
        <v>101763</v>
      </c>
      <c r="S15" s="150" t="s">
        <v>233</v>
      </c>
    </row>
    <row r="16" spans="2:19" s="154" customFormat="1" ht="13.8" x14ac:dyDescent="0.25">
      <c r="B16" s="164">
        <v>24</v>
      </c>
      <c r="C16" s="161" t="s">
        <v>203</v>
      </c>
      <c r="D16" s="161" t="s">
        <v>124</v>
      </c>
      <c r="E16" s="161" t="s">
        <v>206</v>
      </c>
      <c r="F16" s="162" t="s">
        <v>145</v>
      </c>
      <c r="G16" s="162">
        <v>13</v>
      </c>
      <c r="H16" s="162">
        <v>226</v>
      </c>
      <c r="I16" s="162">
        <v>4</v>
      </c>
      <c r="J16" s="163">
        <v>45261</v>
      </c>
      <c r="K16" s="163">
        <v>45626</v>
      </c>
      <c r="L16" s="167">
        <v>687044</v>
      </c>
      <c r="M16" s="168">
        <v>123668</v>
      </c>
      <c r="N16" s="168">
        <v>810712</v>
      </c>
      <c r="O16" s="171">
        <v>0.40000058220434209</v>
      </c>
      <c r="P16" s="148">
        <v>274818</v>
      </c>
      <c r="Q16" s="172">
        <v>49467</v>
      </c>
      <c r="R16" s="172">
        <v>324285</v>
      </c>
      <c r="S16" s="150" t="s">
        <v>238</v>
      </c>
    </row>
    <row r="17" spans="2:19" s="154" customFormat="1" ht="13.8" x14ac:dyDescent="0.25">
      <c r="B17" s="164">
        <v>25</v>
      </c>
      <c r="C17" s="161" t="s">
        <v>204</v>
      </c>
      <c r="D17" s="161" t="s">
        <v>205</v>
      </c>
      <c r="E17" s="161" t="s">
        <v>166</v>
      </c>
      <c r="F17" s="162" t="s">
        <v>145</v>
      </c>
      <c r="G17" s="162">
        <v>2</v>
      </c>
      <c r="H17" s="162">
        <v>36</v>
      </c>
      <c r="I17" s="162"/>
      <c r="J17" s="163">
        <v>45292</v>
      </c>
      <c r="K17" s="163">
        <v>45657</v>
      </c>
      <c r="L17" s="167">
        <v>64800</v>
      </c>
      <c r="M17" s="168">
        <v>11664</v>
      </c>
      <c r="N17" s="168">
        <v>76464</v>
      </c>
      <c r="O17" s="173">
        <v>0.35</v>
      </c>
      <c r="P17" s="148">
        <v>22680</v>
      </c>
      <c r="Q17" s="172">
        <v>4082</v>
      </c>
      <c r="R17" s="172">
        <v>26762</v>
      </c>
      <c r="S17" s="150" t="s">
        <v>237</v>
      </c>
    </row>
    <row r="18" spans="2:19" s="154" customFormat="1" ht="13.8" x14ac:dyDescent="0.25">
      <c r="B18" s="164">
        <v>26</v>
      </c>
      <c r="C18" s="161" t="s">
        <v>207</v>
      </c>
      <c r="D18" s="161" t="s">
        <v>208</v>
      </c>
      <c r="E18" s="161" t="s">
        <v>209</v>
      </c>
      <c r="F18" s="162" t="s">
        <v>145</v>
      </c>
      <c r="G18" s="162">
        <v>4</v>
      </c>
      <c r="H18" s="162">
        <v>44</v>
      </c>
      <c r="I18" s="162"/>
      <c r="J18" s="163">
        <v>45303</v>
      </c>
      <c r="K18" s="163">
        <v>45668</v>
      </c>
      <c r="L18" s="167">
        <v>75240</v>
      </c>
      <c r="M18" s="168">
        <v>13543</v>
      </c>
      <c r="N18" s="168">
        <v>88783</v>
      </c>
      <c r="O18" s="173">
        <v>0.35</v>
      </c>
      <c r="P18" s="148">
        <v>26334</v>
      </c>
      <c r="Q18" s="172">
        <v>4740</v>
      </c>
      <c r="R18" s="172">
        <v>31074</v>
      </c>
      <c r="S18" s="150" t="s">
        <v>237</v>
      </c>
    </row>
    <row r="19" spans="2:19" s="154" customFormat="1" ht="13.8" x14ac:dyDescent="0.25">
      <c r="B19" s="164">
        <v>27</v>
      </c>
      <c r="C19" s="161" t="s">
        <v>210</v>
      </c>
      <c r="D19" s="161" t="s">
        <v>205</v>
      </c>
      <c r="E19" s="161" t="s">
        <v>166</v>
      </c>
      <c r="F19" s="162" t="s">
        <v>145</v>
      </c>
      <c r="G19" s="162">
        <v>2</v>
      </c>
      <c r="H19" s="162">
        <v>20</v>
      </c>
      <c r="I19" s="162"/>
      <c r="J19" s="163">
        <v>45292</v>
      </c>
      <c r="K19" s="163">
        <v>45657</v>
      </c>
      <c r="L19" s="167">
        <v>32000</v>
      </c>
      <c r="M19" s="168">
        <v>5760</v>
      </c>
      <c r="N19" s="168">
        <v>37760</v>
      </c>
      <c r="O19" s="173">
        <v>0.35</v>
      </c>
      <c r="P19" s="148">
        <v>11200</v>
      </c>
      <c r="Q19" s="172">
        <v>2016</v>
      </c>
      <c r="R19" s="172">
        <v>13216</v>
      </c>
      <c r="S19" s="150" t="s">
        <v>237</v>
      </c>
    </row>
    <row r="20" spans="2:19" s="154" customFormat="1" ht="13.8" x14ac:dyDescent="0.25">
      <c r="B20" s="164">
        <v>29</v>
      </c>
      <c r="C20" s="161" t="s">
        <v>235</v>
      </c>
      <c r="D20" s="161" t="s">
        <v>236</v>
      </c>
      <c r="E20" s="161" t="s">
        <v>206</v>
      </c>
      <c r="F20" s="162" t="s">
        <v>145</v>
      </c>
      <c r="G20" s="162">
        <v>5</v>
      </c>
      <c r="H20" s="162">
        <v>72</v>
      </c>
      <c r="I20" s="162"/>
      <c r="J20" s="163">
        <v>45323</v>
      </c>
      <c r="K20" s="175">
        <v>45688</v>
      </c>
      <c r="L20" s="176">
        <v>144000</v>
      </c>
      <c r="M20" s="177">
        <v>25920</v>
      </c>
      <c r="N20" s="177">
        <v>169920</v>
      </c>
      <c r="O20" s="178">
        <v>0.35</v>
      </c>
      <c r="P20" s="179">
        <v>50400</v>
      </c>
      <c r="Q20" s="180">
        <v>9072</v>
      </c>
      <c r="R20" s="180">
        <v>59472</v>
      </c>
      <c r="S20" s="150" t="s">
        <v>238</v>
      </c>
    </row>
    <row r="21" spans="2:19" x14ac:dyDescent="0.3">
      <c r="K21" s="181" t="s">
        <v>239</v>
      </c>
      <c r="L21" s="182">
        <f t="shared" ref="L21" si="0">SUM(L2:L20)</f>
        <v>4099978.44</v>
      </c>
      <c r="M21" s="182"/>
      <c r="N21" s="182">
        <f>SUM(N2:N20)</f>
        <v>4837974.4399999995</v>
      </c>
      <c r="O21" s="182"/>
      <c r="P21" s="182">
        <f t="shared" ref="P21" si="1">SUM(P2:P20)</f>
        <v>1538132</v>
      </c>
      <c r="Q21" s="182"/>
      <c r="R21" s="182">
        <f t="shared" ref="R21" si="2">SUM(R2:R20)</f>
        <v>1814995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CLIENT</vt:lpstr>
      <vt:lpstr>AMC 22-23</vt:lpstr>
      <vt:lpstr>AMC AMOUNT 2023 - 2024</vt:lpstr>
      <vt:lpstr>AMC AMOUNT 2024 - 2025</vt:lpstr>
      <vt:lpstr>Sheet3</vt:lpstr>
      <vt:lpstr>AMC  (2)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 raj</dc:creator>
  <cp:lastModifiedBy>ADI HP</cp:lastModifiedBy>
  <dcterms:created xsi:type="dcterms:W3CDTF">2024-01-26T08:57:48Z</dcterms:created>
  <dcterms:modified xsi:type="dcterms:W3CDTF">2025-06-05T14:16:55Z</dcterms:modified>
</cp:coreProperties>
</file>