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2A42344-76C4-48EC-A44B-BF3CC4B4C0F0}" xr6:coauthVersionLast="47" xr6:coauthVersionMax="47" xr10:uidLastSave="{00000000-0000-0000-0000-000000000000}"/>
  <bookViews>
    <workbookView xWindow="-110" yWindow="-110" windowWidth="19420" windowHeight="10300" activeTab="1" xr2:uid="{F8420BDF-C08E-4FBB-891B-F574F63AC6D0}"/>
  </bookViews>
  <sheets>
    <sheet name="BlinkIT Grocery Data" sheetId="1" r:id="rId1"/>
    <sheet name="Sheet1" sheetId="2" r:id="rId2"/>
    <sheet name="Sheet2" sheetId="3" r:id="rId3"/>
  </sheets>
  <definedNames>
    <definedName name="_xlnm._FilterDatabase" localSheetId="2" hidden="1">Sheet2!$A$1:$D$13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V43" i="2"/>
  <c r="V39" i="2"/>
  <c r="Y38" i="2" a="1"/>
  <c r="Y38" i="2" s="1"/>
  <c r="X38" i="2" a="1"/>
  <c r="X38" i="2" s="1"/>
  <c r="W38" i="2" a="1"/>
  <c r="W38" i="2" s="1"/>
  <c r="V38" i="2"/>
  <c r="R38" i="2"/>
  <c r="R37" i="2"/>
  <c r="O37" i="2" a="1"/>
  <c r="O37" i="2" s="1"/>
  <c r="P37" i="2" s="1" a="1"/>
  <c r="P37" i="2" s="1"/>
  <c r="N37" i="2" a="1"/>
  <c r="N37" i="2" s="1"/>
  <c r="M37" i="2" a="1"/>
  <c r="M37" i="2" s="1"/>
  <c r="L37" i="2" a="1"/>
  <c r="L37" i="2" s="1"/>
  <c r="I35" i="2"/>
  <c r="I34" i="2"/>
  <c r="I13" i="2"/>
  <c r="H13" i="2"/>
  <c r="V40" i="2"/>
  <c r="V41" i="2"/>
  <c r="V42" i="2"/>
  <c r="V44" i="2"/>
  <c r="V45" i="2"/>
  <c r="V46" i="2"/>
  <c r="V47" i="2"/>
  <c r="V48" i="2"/>
  <c r="V49" i="2"/>
  <c r="V50" i="2"/>
  <c r="R46" i="2"/>
  <c r="R45" i="2"/>
  <c r="R44" i="2"/>
  <c r="R43" i="2"/>
  <c r="R41" i="2"/>
  <c r="F32" i="2"/>
  <c r="F30" i="2"/>
  <c r="I7" i="2"/>
  <c r="I8" i="2"/>
  <c r="I9" i="2"/>
  <c r="I10" i="2"/>
  <c r="I11" i="2"/>
  <c r="I12" i="2"/>
  <c r="I14" i="2"/>
  <c r="I6" i="2"/>
  <c r="H7" i="2"/>
  <c r="H8" i="2"/>
  <c r="H9" i="2"/>
  <c r="H10" i="2"/>
  <c r="H11" i="2"/>
  <c r="H12" i="2"/>
  <c r="H14" i="2"/>
  <c r="H6" i="2"/>
  <c r="F27" i="2"/>
  <c r="F26" i="2"/>
  <c r="F25" i="2"/>
  <c r="F23" i="2"/>
  <c r="F22" i="2"/>
  <c r="F21" i="2"/>
  <c r="F20" i="2"/>
  <c r="F19" i="2"/>
  <c r="F24" i="2" l="1"/>
  <c r="F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<sst xmlns="http://schemas.openxmlformats.org/spreadsheetml/2006/main" count="59819" uniqueCount="1686">
  <si>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</si>
  <si>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</si>
  <si>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</si>
  <si>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</si>
  <si>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</si>
  <si>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</si>
  <si>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</si>
  <si>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</si>
  <si>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</si>
  <si>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</si>
  <si>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</si>
  <si>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</si>
  <si>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</si>
  <si>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</si>
  <si>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</si>
  <si>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</si>
  <si>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</si>
  <si>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</si>
  <si>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</si>
  <si>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</si>
  <si>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</si>
  <si>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</si>
  <si>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</si>
  <si>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</si>
  <si>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</si>
  <si>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</si>
  <si>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</si>
  <si>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</si>
  <si>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</si>
  <si>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</si>
  <si>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</si>
  <si>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</si>
  <si>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</si>
  <si>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</si>
  <si>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</si>
  <si>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</si>
  <si>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</si>
  <si>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</si>
  <si>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</si>
  <si>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</si>
  <si>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</si>
  <si>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</si>
  <si>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</si>
  <si>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</si>
  <si>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</si>
  <si>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</si>
  <si>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</si>
  <si>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</si>
  <si>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</si>
  <si>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</si>
  <si>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</si>
  <si>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</si>
  <si>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</si>
  <si>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</si>
  <si>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</si>
  <si>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</si>
  <si>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</si>
  <si>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</si>
  <si>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</si>
  <si>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</si>
  <si>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</si>
  <si>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</si>
  <si>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</si>
  <si>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</si>
  <si>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</si>
  <si>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</si>
  <si>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</si>
  <si>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</si>
  <si>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</si>
  <si>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</si>
  <si>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</si>
  <si>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</si>
  <si>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</si>
  <si>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</si>
  <si>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</si>
  <si>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</si>
  <si>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</si>
  <si>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</si>
  <si>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</si>
  <si>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</si>
  <si>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</si>
  <si>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</si>
  <si>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</si>
  <si>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</si>
  <si>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</si>
  <si>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</si>
  <si>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</si>
  <si>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</si>
  <si>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</si>
  <si>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</si>
  <si>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</si>
  <si>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</si>
  <si>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</si>
  <si>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</si>
  <si>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</si>
  <si>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</si>
  <si>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</si>
  <si>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</si>
  <si>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</si>
  <si>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</si>
  <si>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</si>
  <si>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</si>
  <si>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</si>
  <si>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</si>
  <si>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</si>
  <si>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</si>
  <si>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</si>
  <si>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</si>
  <si>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</si>
  <si>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</si>
  <si>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</si>
  <si>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</si>
  <si>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</si>
  <si>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</si>
  <si>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</si>
  <si>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</si>
  <si>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</si>
  <si>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</si>
  <si>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</si>
  <si>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</si>
  <si>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</si>
  <si>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</si>
  <si>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</si>
  <si>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</si>
  <si>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</si>
  <si>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</si>
  <si>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</si>
  <si>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</si>
  <si>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</si>
  <si>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</si>
  <si>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</si>
  <si>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</si>
  <si>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</si>
  <si>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</si>
  <si>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</si>
  <si>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</si>
  <si>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</si>
  <si>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</si>
  <si>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</si>
  <si>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</si>
  <si>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</si>
  <si>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</si>
  <si>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</si>
  <si>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</si>
  <si>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</si>
  <si>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</si>
  <si>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</si>
  <si>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</si>
  <si>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</si>
  <si>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</si>
  <si>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</si>
  <si>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</si>
  <si>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</si>
  <si>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</si>
  <si>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</si>
  <si>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</si>
  <si>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</si>
  <si>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</si>
  <si>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</si>
  <si>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</si>
  <si>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</si>
  <si>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</si>
  <si>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</si>
  <si>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</si>
  <si>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</si>
  <si>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</si>
  <si>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</si>
  <si>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</si>
  <si>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</si>
  <si>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</si>
  <si>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</si>
  <si>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</si>
  <si>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</si>
  <si>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</si>
  <si>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</si>
  <si>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</si>
  <si>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</si>
  <si>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</si>
  <si>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</si>
  <si>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</si>
  <si>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</si>
  <si>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</si>
  <si>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</si>
  <si>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</si>
  <si>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</si>
  <si>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</si>
  <si>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</si>
  <si>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</si>
  <si>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</si>
  <si>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</si>
  <si>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</si>
  <si>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</si>
  <si>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</si>
  <si>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</si>
  <si>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</si>
  <si>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</si>
  <si>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</si>
  <si>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</si>
  <si>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</si>
  <si>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</si>
  <si>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</si>
  <si>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</si>
  <si>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</si>
  <si>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</si>
  <si>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</si>
  <si>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</si>
  <si>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</si>
  <si>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</si>
  <si>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</si>
  <si>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</si>
  <si>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</si>
  <si>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</si>
  <si>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</si>
  <si>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</si>
  <si>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</si>
  <si>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</si>
  <si>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</si>
  <si>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</si>
  <si>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</si>
  <si>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</si>
  <si>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</si>
  <si>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</si>
  <si>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</si>
  <si>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</si>
  <si>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</si>
  <si>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</si>
  <si>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</si>
  <si>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</si>
  <si>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</si>
  <si>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</si>
  <si>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</si>
  <si>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</si>
  <si>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</si>
  <si>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</si>
  <si>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</si>
  <si>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</si>
  <si>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</si>
  <si>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</si>
  <si>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</si>
  <si>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</si>
  <si>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</si>
  <si>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</si>
  <si>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</si>
  <si>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</si>
  <si>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</si>
  <si>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</si>
  <si>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</si>
  <si>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</si>
  <si>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</si>
  <si>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</si>
  <si>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</si>
  <si>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</si>
  <si>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</si>
  <si>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</si>
  <si>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</si>
  <si>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</si>
  <si>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</si>
  <si>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</si>
  <si>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</si>
  <si>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</si>
  <si>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</si>
  <si>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</si>
  <si>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</si>
  <si>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</si>
  <si>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</si>
  <si>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</si>
  <si>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</si>
  <si>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</si>
  <si>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</si>
  <si>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</si>
  <si>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</si>
  <si>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</si>
  <si>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</si>
  <si>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</si>
  <si>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</si>
  <si>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</si>
  <si>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</si>
  <si>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</si>
  <si>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</si>
  <si>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</si>
  <si>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</si>
  <si>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</si>
  <si>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</si>
  <si>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</si>
  <si>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</si>
  <si>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</si>
  <si>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</si>
  <si>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</si>
  <si>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</si>
  <si>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</si>
  <si>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</si>
  <si>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</si>
  <si>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</si>
  <si>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</si>
  <si>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</si>
  <si>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</si>
  <si>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</si>
  <si>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</si>
  <si>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</si>
  <si>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</si>
  <si>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</si>
  <si>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</si>
  <si>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</si>
  <si>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</si>
  <si>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</si>
  <si>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</si>
  <si>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</si>
  <si>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</si>
  <si>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</si>
  <si>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</si>
  <si>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</si>
  <si>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</si>
  <si>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</si>
  <si>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</si>
  <si>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</si>
  <si>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</si>
  <si>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</si>
  <si>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</si>
  <si>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</si>
  <si>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</si>
  <si>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</si>
  <si>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</si>
  <si>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</si>
  <si>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</si>
  <si>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</si>
  <si>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</si>
  <si>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</si>
  <si>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</si>
  <si>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</si>
  <si>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</si>
  <si>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</si>
  <si>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</si>
  <si>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</si>
  <si>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</si>
  <si>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</si>
  <si>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</si>
  <si>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</si>
  <si>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</si>
  <si>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</si>
  <si>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</si>
  <si>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</si>
  <si>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</si>
  <si>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</si>
  <si>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</si>
  <si>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</si>
  <si>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</si>
  <si>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</si>
  <si>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</si>
  <si>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</si>
  <si>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</si>
  <si>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</si>
  <si>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</si>
  <si>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</si>
  <si>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</si>
  <si>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</si>
  <si>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</si>
  <si>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</si>
  <si>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</si>
  <si>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</si>
  <si>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</si>
  <si>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</si>
  <si>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</si>
  <si>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</si>
  <si>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</si>
  <si>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</si>
  <si>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</si>
  <si>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</si>
  <si>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</si>
  <si>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</si>
  <si>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</si>
  <si>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</si>
  <si>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</si>
  <si>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</si>
  <si>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</si>
  <si>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</si>
  <si>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</si>
  <si>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</si>
  <si>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</si>
  <si>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</si>
  <si>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</si>
  <si>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</si>
  <si>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</si>
  <si>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</si>
  <si>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</si>
  <si>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</si>
  <si>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</si>
  <si>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</si>
  <si>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</si>
  <si>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</si>
  <si>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</si>
  <si>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</si>
  <si>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</si>
  <si>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</si>
  <si>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</si>
  <si>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</si>
  <si>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</si>
  <si>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</si>
  <si>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</si>
  <si>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</si>
  <si>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</si>
  <si>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</si>
  <si>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</si>
  <si>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</si>
  <si>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</si>
  <si>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</si>
  <si>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</si>
  <si>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</si>
  <si>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</si>
  <si>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</si>
  <si>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</si>
  <si>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</si>
  <si>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</si>
  <si>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</si>
  <si>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</si>
  <si>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</si>
  <si>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</si>
  <si>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</si>
  <si>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</si>
  <si>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</si>
  <si>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</si>
  <si>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</si>
  <si>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</si>
  <si>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</si>
  <si>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</si>
  <si>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</si>
  <si>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</si>
  <si>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</si>
  <si>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</si>
  <si>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</si>
  <si>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</si>
  <si>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</si>
  <si>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</si>
  <si>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</si>
  <si>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</si>
  <si>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</si>
  <si>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</si>
  <si>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</si>
  <si>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</si>
  <si>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</si>
  <si>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</si>
  <si>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</si>
  <si>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</si>
  <si>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</si>
  <si>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</si>
  <si>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</si>
  <si>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</si>
  <si>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</si>
  <si>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</si>
  <si>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</si>
  <si>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</si>
  <si>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</si>
  <si>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</si>
  <si>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</si>
  <si>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</si>
  <si>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</si>
  <si>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</si>
  <si>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</si>
  <si>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</si>
  <si>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</si>
  <si>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</si>
  <si>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</si>
  <si>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</si>
  <si>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</si>
  <si>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</si>
  <si>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</si>
  <si>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</si>
  <si>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</si>
  <si>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</si>
  <si>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</si>
  <si>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</si>
  <si>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</si>
  <si>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</si>
  <si>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</si>
  <si>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</si>
  <si>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</si>
  <si>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</si>
  <si>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</si>
  <si>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</si>
  <si>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</si>
  <si>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</si>
  <si>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</si>
  <si>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</si>
  <si>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</si>
  <si>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</si>
  <si>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</si>
  <si>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</si>
  <si>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</si>
  <si>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</si>
  <si>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</si>
  <si>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</si>
  <si>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</si>
  <si>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</si>
  <si>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</si>
  <si>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</si>
  <si>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</si>
  <si>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</si>
  <si>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</si>
  <si>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</si>
  <si>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</si>
  <si>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</si>
  <si>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</si>
  <si>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</si>
  <si>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</si>
  <si>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</si>
  <si>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</si>
  <si>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</si>
  <si>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</si>
  <si>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</si>
  <si>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</si>
  <si>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</si>
  <si>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</si>
  <si>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</si>
  <si>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</si>
  <si>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</si>
  <si>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</si>
  <si>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</si>
  <si>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</si>
  <si>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</si>
  <si>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</si>
  <si>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</si>
  <si>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</si>
  <si>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</si>
  <si>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</si>
  <si>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</si>
  <si>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</si>
  <si>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</si>
  <si>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</si>
  <si>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</si>
  <si>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</si>
  <si>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</si>
  <si>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</si>
  <si>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</si>
  <si>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</si>
  <si>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</si>
  <si>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</si>
  <si>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</si>
  <si>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</si>
  <si>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</si>
  <si>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</si>
  <si>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</si>
  <si>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</si>
  <si>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</si>
  <si>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</si>
  <si>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</si>
  <si>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</si>
  <si>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</si>
  <si>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</si>
  <si>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</si>
  <si>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</si>
  <si>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</si>
  <si>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</si>
  <si>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</si>
  <si>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</si>
  <si>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</si>
  <si>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</si>
  <si>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</si>
  <si>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</si>
  <si>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</si>
  <si>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</si>
  <si>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</si>
  <si>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</si>
  <si>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</si>
  <si>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</si>
  <si>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</si>
  <si>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</si>
  <si>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</si>
  <si>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</si>
  <si>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</si>
  <si>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</si>
  <si>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</si>
  <si>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</si>
  <si>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</si>
  <si>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</si>
  <si>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</si>
  <si>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</si>
  <si>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</si>
  <si>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</si>
  <si>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</si>
  <si>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</si>
  <si>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</si>
  <si>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</si>
  <si>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</si>
  <si>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</si>
  <si>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</si>
  <si>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</si>
  <si>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</si>
  <si>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</si>
  <si>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</si>
  <si>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</si>
  <si>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</si>
  <si>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</si>
  <si>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</si>
  <si>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</si>
  <si>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</si>
  <si>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</si>
  <si>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</si>
  <si>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</si>
  <si>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</si>
  <si>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</si>
  <si>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</si>
  <si>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</si>
  <si>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</si>
  <si>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</si>
  <si>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</si>
  <si>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</si>
  <si>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</si>
  <si>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</si>
  <si>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</si>
  <si>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</si>
  <si>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</si>
  <si>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</si>
  <si>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</si>
  <si>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</si>
  <si>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</si>
  <si>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</si>
  <si>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</si>
  <si>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</si>
  <si>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</si>
  <si>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</si>
  <si>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</si>
  <si>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</si>
  <si>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</si>
  <si>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</si>
  <si>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</si>
  <si>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</si>
  <si>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</si>
  <si>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</si>
  <si>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</si>
  <si>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</si>
  <si>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</si>
  <si>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</si>
  <si>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</si>
  <si>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</si>
  <si>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</si>
  <si>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</si>
  <si>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</si>
  <si>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</si>
  <si>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</si>
  <si>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</si>
  <si>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</si>
  <si>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</si>
  <si>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</si>
  <si>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</si>
  <si>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</si>
  <si>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</si>
  <si>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</si>
  <si>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</si>
  <si>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</si>
  <si>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</si>
  <si>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</si>
  <si>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</si>
  <si>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</si>
  <si>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</si>
  <si>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</si>
  <si>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</si>
  <si>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</si>
  <si>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</si>
  <si>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</si>
  <si>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</si>
  <si>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</si>
  <si>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</si>
  <si>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</si>
  <si>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</si>
  <si>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</si>
  <si>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</si>
  <si>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</si>
  <si>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</si>
  <si>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</si>
  <si>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</si>
  <si>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</si>
  <si>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</si>
  <si>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</si>
  <si>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</si>
  <si>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</si>
  <si>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</si>
  <si>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</si>
  <si>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</si>
  <si>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</si>
  <si>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</si>
  <si>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</si>
  <si>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</si>
  <si>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</si>
  <si>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</si>
  <si>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</si>
  <si>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</si>
  <si>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</si>
  <si>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</si>
  <si>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</si>
  <si>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</si>
  <si>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</si>
  <si>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</si>
  <si>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</si>
  <si>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</si>
  <si>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</si>
  <si>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</si>
  <si>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</si>
  <si>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</si>
  <si>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</si>
  <si>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</si>
  <si>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</si>
  <si>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</si>
  <si>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</si>
  <si>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</si>
  <si>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</si>
  <si>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</si>
  <si>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</si>
  <si>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</si>
  <si>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</si>
  <si>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</si>
  <si>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</si>
  <si>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</si>
  <si>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</si>
  <si>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</si>
  <si>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</si>
  <si>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</si>
  <si>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</si>
  <si>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</si>
  <si>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</si>
  <si>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</si>
  <si>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</si>
  <si>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</si>
  <si>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</si>
  <si>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</si>
  <si>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</si>
  <si>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</si>
  <si>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</si>
  <si>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</si>
  <si>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</si>
  <si>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</si>
  <si>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</si>
  <si>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</si>
  <si>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</si>
  <si>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</si>
  <si>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</si>
  <si>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</si>
  <si>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</si>
  <si>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</si>
  <si>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</si>
  <si>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</si>
  <si>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</si>
  <si>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</si>
  <si>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</si>
  <si>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</si>
  <si>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</si>
  <si>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</si>
  <si>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</si>
  <si>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</si>
  <si>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</si>
  <si>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</si>
  <si>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</si>
  <si>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</si>
  <si>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</si>
  <si>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</si>
  <si>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</si>
  <si>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</si>
  <si>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</si>
  <si>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</si>
  <si>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</si>
  <si>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</si>
  <si>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</si>
  <si>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</si>
  <si>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</si>
  <si>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</si>
  <si>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</si>
  <si>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</si>
  <si>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</si>
  <si>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</si>
  <si>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</si>
  <si>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</si>
  <si>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</si>
  <si>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</si>
  <si>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</si>
  <si>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</si>
  <si>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</si>
  <si>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</si>
  <si>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</si>
  <si>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</si>
  <si>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</si>
  <si>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</si>
  <si>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</si>
  <si>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</si>
  <si>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</si>
  <si>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</si>
  <si>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</si>
  <si>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</si>
  <si>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</si>
  <si>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</si>
  <si>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</si>
  <si>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</si>
  <si>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</si>
  <si>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</si>
  <si>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</si>
  <si>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</si>
  <si>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</si>
  <si>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</si>
  <si>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</si>
  <si>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</si>
  <si>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</si>
  <si>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</si>
  <si>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</si>
  <si>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</si>
  <si>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</si>
  <si>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</si>
  <si>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</si>
  <si>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</si>
  <si>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</si>
  <si>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</si>
  <si>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</si>
  <si>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</si>
  <si>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</si>
  <si>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</si>
  <si>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</si>
  <si>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</si>
  <si>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</si>
  <si>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</si>
  <si>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</si>
  <si>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</si>
  <si>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</si>
  <si>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</si>
  <si>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</si>
  <si>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</si>
  <si>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</si>
  <si>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</si>
  <si>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</si>
  <si>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</si>
  <si>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</si>
  <si>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</si>
  <si>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</si>
  <si>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</si>
  <si>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</si>
  <si>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</si>
  <si>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</si>
  <si>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</si>
  <si>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</si>
  <si>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</si>
  <si>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</si>
  <si>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</si>
  <si>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</si>
  <si>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</si>
  <si>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</si>
  <si>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</si>
  <si>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</si>
  <si>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</si>
  <si>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</si>
  <si>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</si>
  <si>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</si>
  <si>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</si>
  <si>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</si>
  <si>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</si>
  <si>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</si>
  <si>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</si>
  <si>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</si>
  <si>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</si>
  <si>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</si>
  <si>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</si>
  <si>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</si>
  <si>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</si>
  <si>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</si>
  <si>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</si>
  <si>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</si>
  <si>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</si>
  <si>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</si>
  <si>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</si>
  <si>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</si>
  <si>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</si>
  <si>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</si>
  <si>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</si>
  <si>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</si>
  <si>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</si>
  <si>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</si>
  <si>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</si>
  <si>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</si>
  <si>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</si>
  <si>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</si>
  <si>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</si>
  <si>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</si>
  <si>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</si>
  <si>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</si>
  <si>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</si>
  <si>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</si>
  <si>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</si>
  <si>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</si>
  <si>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</si>
  <si>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</si>
  <si>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</si>
  <si>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</si>
  <si>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</si>
  <si>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</si>
  <si>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</si>
  <si>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</si>
  <si>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</si>
  <si>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</si>
  <si>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</si>
  <si>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</si>
  <si>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</si>
  <si>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</si>
  <si>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</si>
  <si>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</si>
  <si>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</si>
  <si>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</si>
  <si>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</si>
  <si>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</si>
  <si>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</si>
  <si>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</si>
  <si>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</si>
  <si>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</si>
  <si>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</si>
  <si>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</si>
  <si>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</si>
  <si>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</si>
  <si>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</si>
  <si>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</si>
  <si>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</si>
  <si>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</si>
  <si>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</si>
  <si>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</si>
  <si>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</si>
  <si>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</si>
  <si>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</si>
  <si>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</si>
  <si>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</si>
  <si>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</si>
  <si>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</si>
  <si>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</si>
  <si>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</si>
  <si>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</si>
  <si>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</si>
  <si>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</si>
  <si>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</si>
  <si>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</si>
  <si>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</si>
  <si>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</si>
  <si>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</si>
  <si>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</si>
  <si>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</si>
  <si>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</si>
  <si>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</si>
  <si>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</si>
  <si>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</si>
  <si>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</si>
  <si>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</si>
  <si>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</si>
  <si>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</si>
  <si>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</si>
  <si>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</si>
  <si>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</si>
  <si>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</si>
  <si>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</si>
  <si>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</si>
  <si>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</si>
  <si>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</si>
  <si>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</si>
  <si>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</si>
  <si>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</si>
  <si>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</si>
  <si>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</si>
  <si>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</si>
  <si>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</si>
  <si>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</si>
  <si>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</si>
  <si>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</si>
  <si>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</si>
  <si>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</si>
  <si>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</si>
  <si>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</si>
  <si>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</si>
  <si>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</si>
  <si>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</si>
  <si>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</si>
  <si>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</si>
  <si>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</si>
  <si>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</si>
  <si>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</si>
  <si>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</si>
  <si>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</si>
  <si>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</si>
  <si>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</si>
  <si>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</si>
  <si>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</si>
  <si>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</si>
  <si>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</si>
  <si>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</si>
  <si>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</si>
  <si>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</si>
  <si>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</si>
  <si>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</si>
  <si>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</si>
  <si>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</si>
  <si>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</si>
  <si>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</si>
  <si>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</si>
  <si>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</si>
  <si>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</si>
  <si>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</si>
  <si>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</si>
  <si>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</si>
  <si>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</si>
  <si>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</si>
  <si>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</si>
  <si>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</si>
  <si>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</si>
  <si>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</si>
  <si>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</si>
  <si>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</si>
  <si>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</si>
  <si>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</si>
  <si>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</si>
  <si>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</si>
  <si>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</si>
  <si>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</si>
  <si>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</si>
  <si>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</si>
  <si>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</si>
  <si>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</si>
  <si>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</si>
  <si>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</si>
  <si>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</si>
  <si>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</si>
  <si>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</si>
  <si>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</si>
  <si>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</si>
  <si>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</si>
  <si>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</si>
  <si>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</si>
  <si>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</si>
  <si>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</si>
  <si>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</si>
  <si>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</si>
  <si>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</si>
  <si>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</si>
  <si>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</si>
  <si>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</si>
  <si>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</si>
  <si>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</si>
  <si>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</si>
  <si>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</si>
  <si>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</si>
  <si>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</si>
  <si>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</si>
  <si>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</si>
  <si>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</si>
  <si>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</si>
  <si>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</si>
  <si>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</si>
  <si>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</si>
  <si>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</si>
  <si>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</si>
  <si>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</si>
  <si>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</si>
  <si>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</si>
  <si>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</si>
  <si>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</si>
  <si>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</si>
  <si>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</si>
  <si>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</si>
  <si>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</si>
  <si>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</si>
  <si>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</si>
  <si>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</si>
  <si>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</si>
  <si>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</si>
  <si>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</si>
  <si>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</si>
  <si>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</si>
  <si>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</si>
  <si>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</si>
  <si>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</si>
  <si>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</si>
  <si>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</si>
  <si>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</si>
  <si>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</si>
  <si>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</si>
  <si>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</si>
  <si>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</si>
  <si>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</si>
  <si>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</si>
  <si>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</si>
  <si>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</si>
  <si>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</si>
  <si>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</si>
  <si>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</si>
  <si>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</si>
  <si>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</si>
  <si>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</si>
  <si>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</si>
  <si>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</si>
  <si>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</si>
  <si>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</si>
  <si>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</si>
  <si>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</si>
  <si>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</si>
  <si>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</si>
  <si>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</si>
  <si>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</si>
  <si>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</si>
  <si>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</si>
  <si>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</si>
  <si>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</si>
  <si>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</si>
  <si>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</si>
  <si>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</si>
  <si>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</si>
  <si>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</si>
  <si>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</si>
  <si>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</si>
  <si>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</si>
  <si>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</si>
  <si>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</si>
  <si>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</si>
  <si>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</si>
  <si>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</si>
  <si>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</si>
  <si>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</si>
  <si>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</si>
  <si>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</si>
  <si>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</si>
  <si>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</si>
  <si>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</si>
  <si>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</si>
  <si>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</si>
  <si>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</si>
  <si>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</si>
  <si>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</si>
  <si>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</si>
  <si>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</si>
  <si>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</si>
  <si>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</si>
  <si>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</si>
  <si>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</si>
  <si>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</si>
  <si>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</si>
  <si>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</si>
  <si>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</si>
  <si>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</si>
  <si>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</si>
  <si>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</si>
  <si>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</si>
  <si>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</si>
  <si>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</si>
  <si>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</si>
  <si>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</si>
  <si>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</si>
  <si>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</si>
  <si>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</si>
  <si>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</si>
  <si>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</si>
  <si>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</si>
  <si>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</si>
  <si>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</si>
  <si>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</si>
  <si>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</si>
  <si>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</si>
  <si>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</si>
  <si>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</si>
  <si>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</si>
  <si>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</si>
  <si>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</si>
  <si>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</si>
  <si>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</si>
  <si>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</si>
  <si>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</si>
  <si>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</si>
  <si>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</si>
  <si>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</si>
  <si>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</si>
  <si>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</si>
  <si>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</si>
  <si>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</si>
  <si>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</si>
  <si>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</si>
  <si>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</si>
  <si>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</si>
  <si>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</si>
  <si>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</si>
  <si>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</si>
  <si>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</si>
  <si>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</si>
  <si>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</si>
  <si>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</si>
  <si>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</si>
  <si>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</si>
  <si>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</si>
  <si>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</si>
  <si>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</si>
  <si>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</si>
  <si>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</si>
  <si>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</si>
  <si>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</si>
  <si>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</si>
  <si>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</si>
  <si>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</si>
  <si>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</si>
  <si>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</si>
  <si>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</si>
  <si>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</si>
  <si>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</si>
  <si>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</si>
  <si>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</si>
  <si>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</si>
  <si>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</si>
  <si>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</si>
  <si>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</si>
  <si>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</si>
  <si>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</si>
  <si>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</si>
  <si>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</si>
  <si>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</si>
  <si>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</si>
  <si>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</si>
  <si>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</si>
  <si>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</si>
  <si>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</si>
  <si>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</si>
  <si>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</si>
  <si>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</si>
  <si>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</si>
  <si>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</si>
  <si>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</si>
  <si>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</si>
  <si>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</si>
  <si>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</si>
  <si>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</si>
  <si>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</si>
  <si>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</si>
  <si>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</si>
  <si>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</si>
  <si>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</si>
  <si>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</si>
  <si>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</si>
  <si>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</si>
  <si>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</si>
  <si>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</si>
  <si>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</si>
  <si>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</si>
  <si>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</si>
  <si>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</si>
  <si>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</si>
  <si>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</si>
  <si>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</si>
  <si>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</si>
  <si>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</si>
  <si>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</si>
  <si>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</si>
  <si>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</si>
  <si>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</si>
  <si>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</si>
  <si>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</si>
  <si>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</si>
  <si>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</si>
  <si>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</si>
  <si>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</si>
  <si>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</si>
  <si>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</si>
  <si>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</si>
  <si>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</si>
  <si>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</si>
  <si>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</si>
  <si>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</si>
  <si>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</si>
  <si>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</si>
  <si>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</si>
  <si>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</si>
  <si>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</si>
  <si>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</si>
  <si>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</si>
  <si>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</si>
  <si>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</si>
  <si>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</si>
  <si>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</si>
  <si>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</si>
  <si>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</si>
  <si>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</si>
  <si>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</si>
  <si>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</si>
  <si>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</si>
  <si>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</si>
  <si>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</si>
  <si>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</si>
  <si>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</si>
  <si>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</si>
  <si>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</si>
  <si>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</si>
  <si>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</si>
  <si>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</si>
  <si>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</si>
  <si>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</si>
  <si>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</si>
  <si>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</si>
  <si>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</si>
  <si>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</si>
  <si>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</si>
  <si>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</si>
  <si>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</si>
  <si>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</si>
  <si>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</si>
  <si>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</si>
  <si>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</si>
  <si>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</si>
  <si>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</si>
  <si>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</si>
  <si>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</si>
  <si>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</si>
  <si>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</si>
  <si>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</si>
  <si>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</si>
  <si>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</si>
  <si>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</si>
  <si>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</si>
  <si>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</si>
  <si>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</si>
  <si>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</si>
  <si>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</si>
  <si>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</si>
  <si>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</si>
  <si>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</si>
  <si>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</si>
  <si>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</si>
  <si>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</si>
  <si>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</si>
  <si>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</si>
  <si>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</si>
  <si>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</si>
  <si>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</si>
  <si>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</si>
  <si>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</si>
  <si>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</si>
  <si>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</si>
  <si>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</si>
  <si>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</si>
  <si>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</si>
  <si>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</si>
  <si>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</si>
  <si>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</si>
  <si>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</si>
  <si>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</si>
  <si>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</si>
  <si>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</si>
  <si>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</si>
  <si>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</si>
  <si>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</si>
  <si>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</si>
  <si>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</si>
  <si>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</si>
  <si>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</si>
  <si>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</si>
  <si>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</si>
  <si>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</si>
  <si>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</si>
  <si>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</si>
  <si>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</si>
  <si>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</si>
  <si>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</si>
  <si>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</si>
  <si>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</si>
  <si>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</si>
  <si>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</si>
  <si>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</si>
  <si>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</si>
  <si>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</si>
  <si>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</si>
  <si>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</si>
  <si>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</si>
  <si>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</si>
  <si>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</si>
  <si>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</si>
  <si>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</si>
  <si>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</si>
  <si>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</si>
  <si>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</si>
  <si>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</si>
  <si>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</si>
  <si>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</si>
  <si>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</si>
  <si>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</si>
  <si>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</si>
  <si>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</si>
  <si>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</si>
  <si>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</si>
  <si>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</si>
  <si>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</si>
  <si>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</si>
  <si>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</si>
  <si>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</si>
  <si>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</si>
  <si>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</si>
  <si>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</si>
  <si>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</si>
  <si>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</si>
  <si>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</si>
  <si>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</si>
  <si>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</si>
  <si>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</si>
  <si>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</si>
  <si>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</si>
  <si>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</si>
  <si>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</si>
  <si>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</si>
  <si>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</si>
  <si>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</si>
  <si>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</si>
  <si>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</si>
  <si>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</si>
  <si>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</si>
  <si>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</si>
  <si>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</si>
  <si>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</si>
  <si>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</si>
  <si>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</si>
  <si>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</si>
  <si>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</si>
  <si>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</si>
  <si>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</si>
  <si>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</si>
  <si>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</si>
  <si>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</si>
  <si>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</si>
  <si>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</si>
  <si>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</si>
  <si>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</si>
  <si>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</si>
  <si>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</si>
  <si>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</si>
  <si>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</si>
  <si>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</si>
  <si>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</si>
  <si>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</si>
  <si>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</si>
  <si>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</si>
  <si>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</si>
  <si>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</si>
  <si>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</si>
  <si>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</si>
  <si>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</si>
  <si>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</si>
  <si>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</si>
  <si>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</si>
  <si>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</si>
  <si>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</si>
  <si>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</si>
  <si>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</si>
  <si>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</si>
  <si>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</si>
  <si>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</si>
  <si>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</si>
  <si>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</si>
  <si>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</si>
  <si>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</si>
  <si>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</si>
  <si>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</si>
  <si>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</si>
  <si>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</si>
  <si>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</si>
  <si>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</si>
  <si>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</si>
  <si>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</si>
  <si>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</si>
  <si>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</si>
  <si>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</si>
  <si>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</si>
  <si>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</si>
  <si>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</si>
  <si>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</si>
  <si>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</si>
  <si>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</si>
  <si>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</si>
  <si>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</si>
  <si>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</si>
  <si>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</si>
  <si>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</si>
  <si>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</si>
  <si>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</si>
  <si>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</si>
  <si>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</si>
  <si>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</si>
  <si>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</si>
  <si>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</si>
  <si>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</si>
  <si>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</si>
  <si>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</si>
  <si>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</si>
  <si>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</si>
  <si>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</si>
  <si>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</si>
  <si>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</si>
  <si>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</si>
  <si>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</si>
  <si>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</si>
  <si>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</si>
  <si>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</si>
  <si>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</si>
  <si>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</si>
  <si>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</si>
  <si>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</si>
  <si>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</si>
  <si>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</si>
  <si>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</si>
  <si>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</si>
  <si>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</si>
  <si>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</si>
  <si>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</si>
  <si>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</si>
  <si>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</si>
  <si>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</si>
  <si>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</si>
  <si>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</si>
  <si>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</si>
  <si>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</si>
  <si>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</si>
  <si>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</si>
  <si>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</si>
  <si>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</si>
  <si>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</si>
  <si>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</si>
  <si>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</si>
  <si>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</si>
  <si>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</si>
  <si>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</si>
  <si>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</si>
  <si>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</si>
  <si>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</si>
  <si>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</si>
  <si>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</si>
  <si>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</si>
  <si>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</si>
  <si>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</si>
  <si>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</si>
  <si>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</si>
  <si>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</si>
  <si>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</si>
  <si>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</si>
  <si>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</si>
  <si>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</si>
  <si>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</si>
  <si>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</si>
  <si>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</si>
  <si>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</si>
  <si>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</si>
  <si>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</si>
  <si>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</si>
  <si>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</si>
  <si>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</si>
  <si>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</si>
  <si>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</si>
  <si>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</si>
  <si>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</si>
  <si>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</si>
  <si>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</si>
  <si>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</si>
  <si>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</si>
  <si>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</si>
  <si>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</si>
  <si>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</si>
  <si>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</si>
  <si>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</si>
  <si>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</si>
  <si>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</si>
  <si>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</si>
  <si>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</si>
  <si>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</si>
  <si>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</si>
  <si>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</si>
  <si>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</si>
  <si>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</si>
  <si>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</si>
  <si>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</si>
  <si>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</si>
  <si>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</si>
  <si>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</si>
  <si>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</si>
  <si>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</si>
  <si>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</si>
  <si>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</si>
  <si>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</si>
  <si>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</si>
  <si>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</si>
  <si>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</si>
  <si>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</si>
  <si>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</si>
  <si>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</si>
  <si>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</si>
  <si>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</si>
  <si>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</si>
  <si>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</si>
  <si>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</si>
  <si>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</si>
  <si>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</si>
  <si>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</si>
  <si>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</si>
  <si>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</si>
  <si>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</si>
  <si>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</si>
  <si>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</si>
  <si>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</si>
  <si>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</si>
  <si>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</si>
  <si>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</si>
  <si>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</si>
  <si>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</si>
  <si>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</si>
  <si>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</si>
  <si>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</si>
  <si>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</si>
  <si>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</si>
  <si>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</si>
  <si>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</si>
  <si>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</si>
  <si>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</si>
  <si>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</si>
  <si>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</si>
  <si>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</si>
  <si>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</si>
  <si>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</si>
  <si>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ctrl + c</t>
  </si>
  <si>
    <t>ctrl + v</t>
  </si>
  <si>
    <t>ctrl + x is to cut</t>
  </si>
  <si>
    <t>ctrl + v paste</t>
  </si>
  <si>
    <t>Item weight</t>
  </si>
  <si>
    <t>Basic functions</t>
  </si>
  <si>
    <t>ctrl + B</t>
  </si>
  <si>
    <t xml:space="preserve">bold </t>
  </si>
  <si>
    <t>ctrl + U</t>
  </si>
  <si>
    <t>underline</t>
  </si>
  <si>
    <t>ctrl + z</t>
  </si>
  <si>
    <t>undo</t>
  </si>
  <si>
    <t>ctrl + shift + arrow</t>
  </si>
  <si>
    <t>to select the data</t>
  </si>
  <si>
    <t>ctrl + right arrow</t>
  </si>
  <si>
    <t>to go to the last column</t>
  </si>
  <si>
    <t>ctrl + left arrow</t>
  </si>
  <si>
    <t>to come back to the first column</t>
  </si>
  <si>
    <t>max</t>
  </si>
  <si>
    <t>min</t>
  </si>
  <si>
    <t>sum</t>
  </si>
  <si>
    <t>average</t>
  </si>
  <si>
    <t>variance</t>
  </si>
  <si>
    <t>std</t>
  </si>
  <si>
    <t>Range</t>
  </si>
  <si>
    <t>count</t>
  </si>
  <si>
    <t>sumif</t>
  </si>
  <si>
    <t>select a cell then press ctrl and select other cells to select multiple cells at a time randomly</t>
  </si>
  <si>
    <t>ceil</t>
  </si>
  <si>
    <t>Autofill- ceil</t>
  </si>
  <si>
    <t>autofill - floor</t>
  </si>
  <si>
    <t>floor</t>
  </si>
  <si>
    <t>division</t>
  </si>
  <si>
    <t>countblanks</t>
  </si>
  <si>
    <t>sometext</t>
  </si>
  <si>
    <t>someothertext</t>
  </si>
  <si>
    <t>count-ignores the text</t>
  </si>
  <si>
    <t>counta - does not ignore text</t>
  </si>
  <si>
    <t>countif</t>
  </si>
  <si>
    <t>ctrl + shift + "+"</t>
  </si>
  <si>
    <t>to insert new rows and columns</t>
  </si>
  <si>
    <t xml:space="preserve"> division</t>
  </si>
  <si>
    <t>Floor</t>
  </si>
  <si>
    <t>Text Functions</t>
  </si>
  <si>
    <t>lower</t>
  </si>
  <si>
    <t>upper</t>
  </si>
  <si>
    <t>len</t>
  </si>
  <si>
    <t>Trim</t>
  </si>
  <si>
    <t>exact - to see if the two texts are matching</t>
  </si>
  <si>
    <t>substitute</t>
  </si>
  <si>
    <t>count blanks</t>
  </si>
  <si>
    <t>left</t>
  </si>
  <si>
    <t>right</t>
  </si>
  <si>
    <t>mid</t>
  </si>
  <si>
    <t>find - to find position or indexes of text</t>
  </si>
  <si>
    <t>year</t>
  </si>
  <si>
    <t>month</t>
  </si>
  <si>
    <t>day</t>
  </si>
  <si>
    <t>weekday</t>
  </si>
  <si>
    <t>1-sun</t>
  </si>
  <si>
    <t>7-sat</t>
  </si>
  <si>
    <t>Date Functions</t>
  </si>
  <si>
    <t>a</t>
  </si>
  <si>
    <t>b</t>
  </si>
  <si>
    <t>c</t>
  </si>
  <si>
    <t>ctrl + space</t>
  </si>
  <si>
    <t>to select the current column</t>
  </si>
  <si>
    <t>shift + space</t>
  </si>
  <si>
    <t>to select the entire row</t>
  </si>
  <si>
    <t>ctrl + A</t>
  </si>
  <si>
    <t>to select the entire data</t>
  </si>
  <si>
    <t xml:space="preserve">ctrl + f </t>
  </si>
  <si>
    <t>to find the value and replace values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</si>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</sst>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Bahnschrift"/>
      <family val="2"/>
    </font>
    <font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6" fillId="0" borderId="0" xfId="0" applyFont="1"/>
    <xf numFmtId="0" fontId="0" fillId="0" borderId="0" xfId="0" applyFont="1"/>
    <xf numFmtId="0" fontId="0" fillId="34" borderId="0" xfId="0" applyFont="1" applyFill="1" applyBorder="1"/>
    <xf numFmtId="0" fontId="16" fillId="0" borderId="12" xfId="0" applyFont="1" applyBorder="1"/>
    <xf numFmtId="0" fontId="0" fillId="0" borderId="12" xfId="0" applyBorder="1"/>
    <xf numFmtId="0" fontId="0" fillId="35" borderId="12" xfId="0" applyFill="1" applyBorder="1"/>
    <xf numFmtId="0" fontId="18" fillId="0" borderId="12" xfId="0" applyFont="1" applyBorder="1"/>
    <xf numFmtId="0" fontId="19" fillId="34" borderId="12" xfId="0" applyFont="1" applyFill="1" applyBorder="1"/>
    <xf numFmtId="0" fontId="19" fillId="0" borderId="12" xfId="0" applyFont="1" applyBorder="1"/>
    <xf numFmtId="0" fontId="19" fillId="0" borderId="13" xfId="0" applyFont="1" applyFill="1" applyBorder="1"/>
    <xf numFmtId="0" fontId="19" fillId="34" borderId="13" xfId="0" applyFont="1" applyFill="1" applyBorder="1"/>
    <xf numFmtId="0" fontId="16" fillId="0" borderId="0" xfId="0" applyFont="1" applyFill="1" applyBorder="1"/>
    <xf numFmtId="0" fontId="0" fillId="0" borderId="11" xfId="0" applyFont="1" applyBorder="1" applyAlignment="1">
      <alignment horizontal="right"/>
    </xf>
    <xf numFmtId="0" fontId="0" fillId="34" borderId="11" xfId="0" applyFont="1" applyFill="1" applyBorder="1" applyAlignment="1">
      <alignment horizontal="right"/>
    </xf>
    <xf numFmtId="0" fontId="19" fillId="0" borderId="0" xfId="0" applyFont="1" applyFill="1" applyBorder="1"/>
    <xf numFmtId="0" fontId="0" fillId="34" borderId="0" xfId="0" applyFont="1" applyFill="1" applyBorder="1" applyAlignment="1">
      <alignment horizontal="right"/>
    </xf>
    <xf numFmtId="0" fontId="0" fillId="0" borderId="0" xfId="0" applyFont="1" applyBorder="1"/>
    <xf numFmtId="0" fontId="0" fillId="35" borderId="0" xfId="0" applyFill="1" applyBorder="1"/>
    <xf numFmtId="0" fontId="18" fillId="0" borderId="0" xfId="0" applyFont="1" applyBorder="1"/>
    <xf numFmtId="0" fontId="0" fillId="0" borderId="0" xfId="0" applyBorder="1"/>
    <xf numFmtId="0" fontId="16" fillId="0" borderId="13" xfId="0" applyFont="1" applyFill="1" applyBorder="1"/>
    <xf numFmtId="0" fontId="0" fillId="0" borderId="13" xfId="0" applyFill="1" applyBorder="1"/>
    <xf numFmtId="0" fontId="20" fillId="0" borderId="12" xfId="0" applyFont="1" applyBorder="1"/>
    <xf numFmtId="0" fontId="20" fillId="0" borderId="0" xfId="0" applyFont="1"/>
    <xf numFmtId="14" fontId="0" fillId="0" borderId="0" xfId="0" applyNumberFormat="1"/>
    <xf numFmtId="0" fontId="0" fillId="35" borderId="0" xfId="0" applyFill="1"/>
    <xf numFmtId="167" fontId="0" fillId="34" borderId="11" xfId="42" applyNumberFormat="1" applyFont="1" applyFill="1" applyBorder="1"/>
    <xf numFmtId="167" fontId="0" fillId="0" borderId="11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A2" sqref="A2:C13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296F-CF50-4D04-A5F0-AC7288D5F6B0}">
  <dimension ref="E5:AA64"/>
  <sheetViews>
    <sheetView tabSelected="1" zoomScale="69" zoomScaleNormal="69" workbookViewId="0">
      <selection activeCell="G4" sqref="G4"/>
    </sheetView>
  </sheetViews>
  <sheetFormatPr defaultRowHeight="15.5" x14ac:dyDescent="0.35"/>
  <cols>
    <col min="5" max="5" width="19.6640625" customWidth="1"/>
    <col min="6" max="7" width="24" customWidth="1"/>
    <col min="8" max="8" width="19.75" customWidth="1"/>
    <col min="9" max="9" width="25.1640625" customWidth="1"/>
    <col min="10" max="10" width="19.1640625" customWidth="1"/>
    <col min="11" max="11" width="27.6640625" customWidth="1"/>
    <col min="12" max="12" width="28.25" customWidth="1"/>
    <col min="13" max="13" width="25.83203125" customWidth="1"/>
    <col min="15" max="15" width="20.75" customWidth="1"/>
    <col min="21" max="21" width="34.5" customWidth="1"/>
  </cols>
  <sheetData>
    <row r="5" spans="5:9" x14ac:dyDescent="0.35">
      <c r="E5" s="1" t="s">
        <v>6</v>
      </c>
      <c r="F5" s="7" t="s">
        <v>1616</v>
      </c>
      <c r="G5" s="7"/>
      <c r="H5" t="s">
        <v>1641</v>
      </c>
      <c r="I5" t="s">
        <v>1642</v>
      </c>
    </row>
    <row r="6" spans="5:9" x14ac:dyDescent="0.35">
      <c r="E6" s="3" t="s">
        <v>16</v>
      </c>
      <c r="F6" s="32">
        <v>15.1</v>
      </c>
      <c r="G6" s="8"/>
      <c r="H6">
        <f>_xlfn.CEILING.MATH(F6)</f>
        <v>16</v>
      </c>
      <c r="I6">
        <f>_xlfn.FLOOR.MATH(F6)</f>
        <v>15</v>
      </c>
    </row>
    <row r="7" spans="5:9" x14ac:dyDescent="0.35">
      <c r="E7" s="5" t="s">
        <v>22</v>
      </c>
      <c r="F7" s="33">
        <v>12</v>
      </c>
      <c r="G7" s="22"/>
      <c r="H7">
        <f>_xlfn.CEILING.MATH(F7)</f>
        <v>12</v>
      </c>
      <c r="I7">
        <f t="shared" ref="I7:I14" si="0">_xlfn.FLOOR.MATH(F7)</f>
        <v>12</v>
      </c>
    </row>
    <row r="8" spans="5:9" x14ac:dyDescent="0.35">
      <c r="E8" s="3" t="s">
        <v>16</v>
      </c>
      <c r="F8" s="32">
        <v>13.85</v>
      </c>
      <c r="G8" s="8"/>
      <c r="H8">
        <f>_xlfn.CEILING.MATH(F8)</f>
        <v>14</v>
      </c>
      <c r="I8">
        <f t="shared" si="0"/>
        <v>13</v>
      </c>
    </row>
    <row r="9" spans="5:9" x14ac:dyDescent="0.35">
      <c r="E9" s="5" t="s">
        <v>16</v>
      </c>
      <c r="F9" s="33">
        <v>12.15</v>
      </c>
      <c r="G9" s="22"/>
      <c r="H9">
        <f>_xlfn.CEILING.MATH(F9)</f>
        <v>13</v>
      </c>
      <c r="I9">
        <f t="shared" si="0"/>
        <v>12</v>
      </c>
    </row>
    <row r="10" spans="5:9" x14ac:dyDescent="0.35">
      <c r="E10" s="3" t="s">
        <v>16</v>
      </c>
      <c r="F10" s="32">
        <v>19.600000000000001</v>
      </c>
      <c r="G10" s="8"/>
      <c r="H10">
        <f>_xlfn.CEILING.MATH(F10)</f>
        <v>20</v>
      </c>
      <c r="I10">
        <f t="shared" si="0"/>
        <v>19</v>
      </c>
    </row>
    <row r="11" spans="5:9" x14ac:dyDescent="0.35">
      <c r="E11" s="5" t="s">
        <v>16</v>
      </c>
      <c r="F11" s="33">
        <v>8.89</v>
      </c>
      <c r="G11" s="22"/>
      <c r="H11">
        <f>_xlfn.CEILING.MATH(F11)</f>
        <v>9</v>
      </c>
      <c r="I11">
        <f t="shared" si="0"/>
        <v>8</v>
      </c>
    </row>
    <row r="12" spans="5:9" x14ac:dyDescent="0.35">
      <c r="E12" s="3" t="s">
        <v>40</v>
      </c>
      <c r="F12" s="32">
        <v>12</v>
      </c>
      <c r="G12" s="8"/>
      <c r="H12">
        <f>_xlfn.CEILING.MATH(F12)</f>
        <v>12</v>
      </c>
      <c r="I12">
        <f t="shared" si="0"/>
        <v>12</v>
      </c>
    </row>
    <row r="13" spans="5:9" x14ac:dyDescent="0.35">
      <c r="E13" s="5" t="s">
        <v>16</v>
      </c>
      <c r="F13" s="33">
        <v>19.7</v>
      </c>
      <c r="G13" s="22"/>
      <c r="H13">
        <f>_xlfn.CEILING.MATH(F13)</f>
        <v>20</v>
      </c>
      <c r="I13">
        <f t="shared" si="0"/>
        <v>19</v>
      </c>
    </row>
    <row r="14" spans="5:9" x14ac:dyDescent="0.35">
      <c r="E14" s="3" t="s">
        <v>16</v>
      </c>
      <c r="F14" s="32">
        <v>20.75</v>
      </c>
      <c r="G14" s="8"/>
      <c r="H14">
        <f>_xlfn.CEILING.MATH(F14)</f>
        <v>21</v>
      </c>
      <c r="I14">
        <f t="shared" si="0"/>
        <v>20</v>
      </c>
    </row>
    <row r="15" spans="5:9" x14ac:dyDescent="0.35">
      <c r="E15" s="5" t="s">
        <v>46</v>
      </c>
      <c r="F15" s="5"/>
      <c r="G15" s="22"/>
    </row>
    <row r="16" spans="5:9" x14ac:dyDescent="0.35">
      <c r="E16" s="3" t="s">
        <v>46</v>
      </c>
      <c r="F16" s="3"/>
      <c r="G16" s="8"/>
    </row>
    <row r="17" spans="5:12" x14ac:dyDescent="0.35">
      <c r="I17" s="6" t="s">
        <v>1617</v>
      </c>
    </row>
    <row r="18" spans="5:12" x14ac:dyDescent="0.35">
      <c r="E18" s="13" t="s">
        <v>1630</v>
      </c>
      <c r="F18" s="11">
        <f>MAX(F6:F14)</f>
        <v>20.75</v>
      </c>
      <c r="G18" s="23"/>
      <c r="J18" s="17" t="s">
        <v>1639</v>
      </c>
    </row>
    <row r="19" spans="5:12" x14ac:dyDescent="0.35">
      <c r="E19" s="14" t="s">
        <v>1631</v>
      </c>
      <c r="F19" s="12">
        <f>MIN(F6:F14)</f>
        <v>8.89</v>
      </c>
      <c r="G19" s="24"/>
    </row>
    <row r="20" spans="5:12" x14ac:dyDescent="0.35">
      <c r="E20" s="13" t="s">
        <v>1632</v>
      </c>
      <c r="F20" s="10">
        <f>SUM(F6:F14)</f>
        <v>134.04000000000002</v>
      </c>
      <c r="G20" s="25"/>
    </row>
    <row r="21" spans="5:12" x14ac:dyDescent="0.35">
      <c r="E21" s="14" t="s">
        <v>1633</v>
      </c>
      <c r="F21" s="10">
        <f>AVERAGE(F6:F14)</f>
        <v>14.893333333333336</v>
      </c>
      <c r="G21" s="25"/>
      <c r="I21" s="3">
        <v>15.1</v>
      </c>
    </row>
    <row r="22" spans="5:12" x14ac:dyDescent="0.35">
      <c r="E22" s="13" t="s">
        <v>1634</v>
      </c>
      <c r="F22" s="10">
        <f>VAR(F6:F14)</f>
        <v>17.624649999999974</v>
      </c>
      <c r="G22" s="25"/>
      <c r="I22" s="5">
        <v>12</v>
      </c>
      <c r="K22" s="9" t="s">
        <v>1624</v>
      </c>
      <c r="L22" s="10" t="s">
        <v>1625</v>
      </c>
    </row>
    <row r="23" spans="5:12" x14ac:dyDescent="0.35">
      <c r="E23" s="14" t="s">
        <v>1635</v>
      </c>
      <c r="F23" s="10">
        <f>STDEV(F6:F14)</f>
        <v>4.1981722213363248</v>
      </c>
      <c r="G23" s="25"/>
      <c r="I23" s="3">
        <v>13.85</v>
      </c>
      <c r="K23" s="9" t="s">
        <v>1626</v>
      </c>
      <c r="L23" s="10" t="s">
        <v>1627</v>
      </c>
    </row>
    <row r="24" spans="5:12" x14ac:dyDescent="0.35">
      <c r="E24" s="13" t="s">
        <v>1636</v>
      </c>
      <c r="F24" s="10">
        <f>F18-F19</f>
        <v>11.86</v>
      </c>
      <c r="G24" s="25"/>
      <c r="I24" s="5">
        <v>12.15</v>
      </c>
      <c r="K24" s="9" t="s">
        <v>1628</v>
      </c>
      <c r="L24" s="10" t="s">
        <v>1629</v>
      </c>
    </row>
    <row r="25" spans="5:12" x14ac:dyDescent="0.35">
      <c r="E25" s="15" t="s">
        <v>1637</v>
      </c>
      <c r="F25">
        <f>COUNT(F6:F16)</f>
        <v>9</v>
      </c>
      <c r="I25" s="3">
        <v>19.600000000000001</v>
      </c>
      <c r="K25" s="9" t="s">
        <v>1612</v>
      </c>
      <c r="L25" s="10" t="s">
        <v>1614</v>
      </c>
    </row>
    <row r="26" spans="5:12" x14ac:dyDescent="0.35">
      <c r="E26" s="16" t="s">
        <v>1638</v>
      </c>
      <c r="F26">
        <f>SUMIF(F6:F14,"&gt;15")</f>
        <v>75.150000000000006</v>
      </c>
      <c r="I26" s="5">
        <v>8.89</v>
      </c>
      <c r="K26" s="9" t="s">
        <v>1613</v>
      </c>
      <c r="L26" s="10" t="s">
        <v>1615</v>
      </c>
    </row>
    <row r="27" spans="5:12" x14ac:dyDescent="0.35">
      <c r="E27" s="15" t="s">
        <v>1640</v>
      </c>
      <c r="F27">
        <f>_xlfn.CEILING.MATH(F6)</f>
        <v>16</v>
      </c>
      <c r="I27" s="3">
        <v>12</v>
      </c>
      <c r="K27" s="9" t="s">
        <v>1618</v>
      </c>
      <c r="L27" s="10" t="s">
        <v>1619</v>
      </c>
    </row>
    <row r="28" spans="5:12" x14ac:dyDescent="0.35">
      <c r="E28" s="16" t="s">
        <v>1643</v>
      </c>
      <c r="I28" s="5">
        <v>19.7</v>
      </c>
      <c r="K28" s="9" t="s">
        <v>1620</v>
      </c>
      <c r="L28" s="10" t="s">
        <v>1621</v>
      </c>
    </row>
    <row r="29" spans="5:12" x14ac:dyDescent="0.35">
      <c r="E29" s="15" t="s">
        <v>1644</v>
      </c>
      <c r="F29">
        <f>F18/F19</f>
        <v>2.3340832395950506</v>
      </c>
      <c r="I29" s="3">
        <v>20.75</v>
      </c>
      <c r="K29" s="9" t="s">
        <v>1622</v>
      </c>
      <c r="L29" s="10" t="s">
        <v>1623</v>
      </c>
    </row>
    <row r="30" spans="5:12" x14ac:dyDescent="0.35">
      <c r="E30" s="16" t="s">
        <v>1645</v>
      </c>
      <c r="F30">
        <f>COUNTBLANK(F6:F16)</f>
        <v>2</v>
      </c>
      <c r="I30" s="18" t="s">
        <v>1646</v>
      </c>
      <c r="K30" s="26" t="s">
        <v>1651</v>
      </c>
      <c r="L30" s="27" t="s">
        <v>1652</v>
      </c>
    </row>
    <row r="31" spans="5:12" x14ac:dyDescent="0.35">
      <c r="E31" s="16"/>
      <c r="I31" s="18"/>
      <c r="K31" s="17" t="s">
        <v>1677</v>
      </c>
      <c r="L31" s="27" t="s">
        <v>1678</v>
      </c>
    </row>
    <row r="32" spans="5:12" x14ac:dyDescent="0.35">
      <c r="E32" s="15" t="s">
        <v>1650</v>
      </c>
      <c r="F32">
        <f>COUNTIF(F6:F14,"&gt;15")</f>
        <v>4</v>
      </c>
      <c r="I32" s="19" t="s">
        <v>1647</v>
      </c>
      <c r="K32" s="17" t="s">
        <v>1679</v>
      </c>
      <c r="L32" s="27" t="s">
        <v>1680</v>
      </c>
    </row>
    <row r="33" spans="5:27" x14ac:dyDescent="0.35">
      <c r="E33" s="20"/>
      <c r="I33" s="21"/>
      <c r="K33" s="17" t="s">
        <v>1681</v>
      </c>
      <c r="L33" s="27" t="s">
        <v>1682</v>
      </c>
    </row>
    <row r="34" spans="5:27" x14ac:dyDescent="0.35">
      <c r="H34" t="s">
        <v>1648</v>
      </c>
      <c r="I34">
        <f>COUNT(I21:I32)</f>
        <v>9</v>
      </c>
      <c r="K34" s="17" t="s">
        <v>1683</v>
      </c>
      <c r="L34" s="27" t="s">
        <v>1684</v>
      </c>
    </row>
    <row r="35" spans="5:27" x14ac:dyDescent="0.35">
      <c r="H35" t="s">
        <v>1649</v>
      </c>
      <c r="I35">
        <f>COUNTA(I21:I32)</f>
        <v>11</v>
      </c>
      <c r="J35" t="s">
        <v>1630</v>
      </c>
    </row>
    <row r="37" spans="5:27" ht="26" x14ac:dyDescent="0.6">
      <c r="I37" t="s">
        <v>1655</v>
      </c>
      <c r="J37" s="28" t="s">
        <v>1630</v>
      </c>
      <c r="K37" s="28">
        <v>20.75</v>
      </c>
      <c r="L37" t="str" cm="1">
        <f t="array" ref="L37:L51">LOWER(J37:J51)</f>
        <v>max</v>
      </c>
      <c r="M37" t="str" cm="1">
        <f t="array" ref="M37:M51">UPPER(J37:J51)</f>
        <v>MAX</v>
      </c>
      <c r="N37" cm="1">
        <f t="array" ref="N37:N51">LEN(J37:J51)</f>
        <v>3</v>
      </c>
      <c r="O37" t="str" cm="1">
        <f t="array" ref="O37:O51">TRIM(J37:J51)</f>
        <v>max</v>
      </c>
      <c r="P37" cm="1">
        <f t="array" ref="P37:P51">LEN(_xlfn.ANCHORARRAY(O37))</f>
        <v>3</v>
      </c>
      <c r="R37" t="b">
        <f>EXACT(J37,J38)</f>
        <v>0</v>
      </c>
      <c r="U37" t="s">
        <v>1673</v>
      </c>
      <c r="V37" t="s">
        <v>1667</v>
      </c>
      <c r="W37" t="s">
        <v>1668</v>
      </c>
      <c r="X37" t="s">
        <v>1669</v>
      </c>
      <c r="Y37" t="s">
        <v>1670</v>
      </c>
      <c r="Z37" t="s">
        <v>1671</v>
      </c>
      <c r="AA37" t="s">
        <v>1672</v>
      </c>
    </row>
    <row r="38" spans="5:27" ht="26" x14ac:dyDescent="0.6">
      <c r="I38" t="s">
        <v>1656</v>
      </c>
      <c r="J38" s="28" t="s">
        <v>1631</v>
      </c>
      <c r="K38" s="28">
        <v>8.89</v>
      </c>
      <c r="L38" t="str">
        <v>min</v>
      </c>
      <c r="M38" t="str">
        <v>MIN</v>
      </c>
      <c r="N38">
        <v>3</v>
      </c>
      <c r="O38" t="str">
        <v>min</v>
      </c>
      <c r="P38">
        <v>3</v>
      </c>
      <c r="R38" t="b">
        <f>EXACT(J37,J35)</f>
        <v>1</v>
      </c>
      <c r="U38" s="30">
        <v>40603</v>
      </c>
      <c r="V38">
        <f>YEAR(U38)</f>
        <v>2011</v>
      </c>
      <c r="W38" cm="1">
        <f t="array" ref="W38:W50">MONTH(U38:U50)</f>
        <v>3</v>
      </c>
      <c r="X38" cm="1">
        <f t="array" ref="X38:X50">DAY(U38:U50)</f>
        <v>1</v>
      </c>
      <c r="Y38" cm="1">
        <f t="array" ref="Y38:Y50">WEEKDAY(U38:U50)</f>
        <v>3</v>
      </c>
    </row>
    <row r="39" spans="5:27" ht="26" x14ac:dyDescent="0.6">
      <c r="I39" t="s">
        <v>1657</v>
      </c>
      <c r="J39" s="28" t="s">
        <v>1632</v>
      </c>
      <c r="K39" s="28">
        <v>133.63999999999999</v>
      </c>
      <c r="L39" t="str">
        <v>sum</v>
      </c>
      <c r="M39" t="str">
        <v>SUM</v>
      </c>
      <c r="N39">
        <v>3</v>
      </c>
      <c r="O39" t="str">
        <v>sum</v>
      </c>
      <c r="P39">
        <v>3</v>
      </c>
      <c r="U39" s="30">
        <v>40603</v>
      </c>
      <c r="V39">
        <f t="shared" ref="V39:V50" si="1">YEAR(U39)</f>
        <v>2011</v>
      </c>
      <c r="W39">
        <v>3</v>
      </c>
      <c r="X39">
        <v>1</v>
      </c>
      <c r="Y39">
        <v>3</v>
      </c>
    </row>
    <row r="40" spans="5:27" ht="26" x14ac:dyDescent="0.6">
      <c r="I40" t="s">
        <v>1658</v>
      </c>
      <c r="J40" s="28" t="s">
        <v>1633</v>
      </c>
      <c r="K40" s="28">
        <v>14.848888888888887</v>
      </c>
      <c r="L40" t="str">
        <v>average</v>
      </c>
      <c r="M40" t="str">
        <v>AVERAGE</v>
      </c>
      <c r="N40">
        <v>7</v>
      </c>
      <c r="O40" t="str">
        <v>average</v>
      </c>
      <c r="P40">
        <v>7</v>
      </c>
      <c r="U40" s="30">
        <v>40603</v>
      </c>
      <c r="V40">
        <f t="shared" si="1"/>
        <v>2011</v>
      </c>
      <c r="W40">
        <v>3</v>
      </c>
      <c r="X40">
        <v>1</v>
      </c>
      <c r="Y40">
        <v>3</v>
      </c>
    </row>
    <row r="41" spans="5:27" ht="26" x14ac:dyDescent="0.6">
      <c r="I41" t="s">
        <v>1659</v>
      </c>
      <c r="J41" s="28" t="s">
        <v>1634</v>
      </c>
      <c r="K41" s="28">
        <v>17.921761111111124</v>
      </c>
      <c r="L41" t="str">
        <v>variance</v>
      </c>
      <c r="M41" t="str">
        <v>VARIANCE</v>
      </c>
      <c r="N41">
        <v>8</v>
      </c>
      <c r="O41" t="str">
        <v>variance</v>
      </c>
      <c r="P41">
        <v>8</v>
      </c>
      <c r="R41" t="str">
        <f>SUBSTITUTE(J49,"blanks","empty")</f>
        <v>count empty</v>
      </c>
      <c r="U41" s="30">
        <v>40603</v>
      </c>
      <c r="V41">
        <f t="shared" si="1"/>
        <v>2011</v>
      </c>
      <c r="W41">
        <v>3</v>
      </c>
      <c r="X41">
        <v>1</v>
      </c>
      <c r="Y41">
        <v>3</v>
      </c>
    </row>
    <row r="42" spans="5:27" ht="26" x14ac:dyDescent="0.6">
      <c r="I42" t="s">
        <v>1658</v>
      </c>
      <c r="J42" s="28" t="s">
        <v>1635</v>
      </c>
      <c r="K42" s="28">
        <v>4.2334101042907628</v>
      </c>
      <c r="L42" t="str">
        <v>std</v>
      </c>
      <c r="M42" t="str">
        <v>STD</v>
      </c>
      <c r="N42">
        <v>3</v>
      </c>
      <c r="O42" t="str">
        <v>std</v>
      </c>
      <c r="P42">
        <v>3</v>
      </c>
      <c r="U42" s="30">
        <v>40603</v>
      </c>
      <c r="V42">
        <f t="shared" si="1"/>
        <v>2011</v>
      </c>
      <c r="W42">
        <v>3</v>
      </c>
      <c r="X42">
        <v>1</v>
      </c>
      <c r="Y42">
        <v>3</v>
      </c>
    </row>
    <row r="43" spans="5:27" ht="26" x14ac:dyDescent="0.6">
      <c r="I43" t="s">
        <v>1660</v>
      </c>
      <c r="J43" s="28" t="s">
        <v>1636</v>
      </c>
      <c r="K43" s="28">
        <v>126</v>
      </c>
      <c r="L43" t="str">
        <v>range</v>
      </c>
      <c r="M43" t="str">
        <v>RANGE</v>
      </c>
      <c r="N43">
        <v>5</v>
      </c>
      <c r="O43" t="str">
        <v>Range</v>
      </c>
      <c r="P43">
        <v>5</v>
      </c>
      <c r="R43" t="str">
        <f>LEFT(J45,2)</f>
        <v>su</v>
      </c>
      <c r="U43" s="30">
        <v>40603</v>
      </c>
      <c r="V43">
        <f t="shared" si="1"/>
        <v>2011</v>
      </c>
      <c r="W43">
        <v>3</v>
      </c>
      <c r="X43">
        <v>1</v>
      </c>
      <c r="Y43">
        <v>3</v>
      </c>
    </row>
    <row r="44" spans="5:27" ht="26" x14ac:dyDescent="0.6">
      <c r="I44" t="s">
        <v>1661</v>
      </c>
      <c r="J44" s="28" t="s">
        <v>1637</v>
      </c>
      <c r="K44" s="28">
        <v>9</v>
      </c>
      <c r="L44" t="str">
        <v>count</v>
      </c>
      <c r="M44" t="str">
        <v>COUNT</v>
      </c>
      <c r="N44">
        <v>5</v>
      </c>
      <c r="O44" t="str">
        <v>count</v>
      </c>
      <c r="P44">
        <v>5</v>
      </c>
      <c r="R44" t="str">
        <f>RIGHT(J45,2)</f>
        <v>if</v>
      </c>
      <c r="U44" s="30">
        <v>40603</v>
      </c>
      <c r="V44">
        <f t="shared" si="1"/>
        <v>2011</v>
      </c>
      <c r="W44">
        <v>3</v>
      </c>
      <c r="X44">
        <v>1</v>
      </c>
      <c r="Y44">
        <v>3</v>
      </c>
    </row>
    <row r="45" spans="5:27" ht="26" x14ac:dyDescent="0.6">
      <c r="I45" t="s">
        <v>1663</v>
      </c>
      <c r="J45" s="28" t="s">
        <v>1638</v>
      </c>
      <c r="K45" s="28">
        <v>75.150000000000006</v>
      </c>
      <c r="L45" t="str">
        <v>sumif</v>
      </c>
      <c r="M45" t="str">
        <v>SUMIF</v>
      </c>
      <c r="N45">
        <v>5</v>
      </c>
      <c r="O45" t="str">
        <v>sumif</v>
      </c>
      <c r="P45">
        <v>5</v>
      </c>
      <c r="R45" t="str">
        <f>MID(J45,2,4)</f>
        <v>umif</v>
      </c>
      <c r="U45" s="30">
        <v>40603</v>
      </c>
      <c r="V45">
        <f t="shared" si="1"/>
        <v>2011</v>
      </c>
      <c r="W45">
        <v>3</v>
      </c>
      <c r="X45">
        <v>1</v>
      </c>
      <c r="Y45">
        <v>3</v>
      </c>
    </row>
    <row r="46" spans="5:27" ht="26" x14ac:dyDescent="0.6">
      <c r="I46" t="s">
        <v>1664</v>
      </c>
      <c r="J46" s="28" t="s">
        <v>1640</v>
      </c>
      <c r="K46" s="28">
        <v>16</v>
      </c>
      <c r="L46" t="str">
        <v>ceil</v>
      </c>
      <c r="M46" t="str">
        <v>CEIL</v>
      </c>
      <c r="N46">
        <v>4</v>
      </c>
      <c r="O46" t="str">
        <v>ceil</v>
      </c>
      <c r="P46">
        <v>4</v>
      </c>
      <c r="R46">
        <f>FIND("l",J47)</f>
        <v>2</v>
      </c>
      <c r="U46" s="30">
        <v>40603</v>
      </c>
      <c r="V46">
        <f t="shared" si="1"/>
        <v>2011</v>
      </c>
      <c r="W46">
        <v>3</v>
      </c>
      <c r="X46">
        <v>1</v>
      </c>
      <c r="Y46">
        <v>3</v>
      </c>
    </row>
    <row r="47" spans="5:27" ht="26" x14ac:dyDescent="0.6">
      <c r="I47" t="s">
        <v>1665</v>
      </c>
      <c r="J47" s="28" t="s">
        <v>1654</v>
      </c>
      <c r="K47" s="28"/>
      <c r="L47" t="str">
        <v>floor</v>
      </c>
      <c r="M47" t="str">
        <v>FLOOR</v>
      </c>
      <c r="N47">
        <v>5</v>
      </c>
      <c r="O47" t="str">
        <v>Floor</v>
      </c>
      <c r="P47">
        <v>5</v>
      </c>
      <c r="U47" s="30">
        <v>40603</v>
      </c>
      <c r="V47">
        <f t="shared" si="1"/>
        <v>2011</v>
      </c>
      <c r="W47">
        <v>3</v>
      </c>
      <c r="X47">
        <v>1</v>
      </c>
      <c r="Y47">
        <v>3</v>
      </c>
    </row>
    <row r="48" spans="5:27" ht="26" x14ac:dyDescent="0.6">
      <c r="I48" t="s">
        <v>1666</v>
      </c>
      <c r="J48" s="28" t="s">
        <v>1653</v>
      </c>
      <c r="K48" s="28">
        <v>2.3340832395950506</v>
      </c>
      <c r="L48" t="str">
        <v xml:space="preserve"> division</v>
      </c>
      <c r="M48" t="str">
        <v xml:space="preserve"> DIVISION</v>
      </c>
      <c r="N48">
        <v>9</v>
      </c>
      <c r="O48" t="str">
        <v>division</v>
      </c>
      <c r="P48">
        <v>8</v>
      </c>
      <c r="U48" s="30">
        <v>40603</v>
      </c>
      <c r="V48">
        <f t="shared" si="1"/>
        <v>2011</v>
      </c>
      <c r="W48">
        <v>3</v>
      </c>
      <c r="X48">
        <v>1</v>
      </c>
      <c r="Y48">
        <v>3</v>
      </c>
    </row>
    <row r="49" spans="10:25" ht="26" x14ac:dyDescent="0.6">
      <c r="J49" s="28" t="s">
        <v>1662</v>
      </c>
      <c r="K49" s="28">
        <v>2</v>
      </c>
      <c r="L49" t="str">
        <v>count blanks</v>
      </c>
      <c r="M49" t="str">
        <v>COUNT BLANKS</v>
      </c>
      <c r="N49">
        <v>12</v>
      </c>
      <c r="O49" t="str">
        <v>count blanks</v>
      </c>
      <c r="P49">
        <v>12</v>
      </c>
      <c r="U49" s="30">
        <v>40603</v>
      </c>
      <c r="V49">
        <f t="shared" si="1"/>
        <v>2011</v>
      </c>
      <c r="W49">
        <v>3</v>
      </c>
      <c r="X49">
        <v>1</v>
      </c>
      <c r="Y49">
        <v>3</v>
      </c>
    </row>
    <row r="50" spans="10:25" ht="26" x14ac:dyDescent="0.6">
      <c r="J50" s="28"/>
      <c r="K50" s="28"/>
      <c r="L50" t="str">
        <v/>
      </c>
      <c r="M50" t="str">
        <v/>
      </c>
      <c r="N50">
        <v>0</v>
      </c>
      <c r="O50" t="str">
        <v/>
      </c>
      <c r="P50">
        <v>0</v>
      </c>
      <c r="U50" s="30">
        <v>40603</v>
      </c>
      <c r="V50">
        <f t="shared" si="1"/>
        <v>2011</v>
      </c>
      <c r="W50">
        <v>3</v>
      </c>
      <c r="X50">
        <v>1</v>
      </c>
      <c r="Y50">
        <v>3</v>
      </c>
    </row>
    <row r="51" spans="10:25" ht="26" x14ac:dyDescent="0.6">
      <c r="J51" s="28" t="s">
        <v>1650</v>
      </c>
      <c r="K51" s="28">
        <v>4</v>
      </c>
      <c r="L51" t="str">
        <v>countif</v>
      </c>
      <c r="M51" t="str">
        <v>COUNTIF</v>
      </c>
      <c r="N51">
        <v>7</v>
      </c>
      <c r="O51" t="str">
        <v>countif</v>
      </c>
      <c r="P51">
        <v>7</v>
      </c>
    </row>
    <row r="52" spans="10:25" ht="26" x14ac:dyDescent="0.6">
      <c r="J52" s="29"/>
      <c r="K52" s="29"/>
    </row>
    <row r="54" spans="10:25" x14ac:dyDescent="0.35">
      <c r="O54">
        <v>1</v>
      </c>
      <c r="P54">
        <v>1</v>
      </c>
      <c r="Q54">
        <v>1</v>
      </c>
      <c r="R54" s="31" t="s">
        <v>1674</v>
      </c>
    </row>
    <row r="55" spans="10:25" x14ac:dyDescent="0.35">
      <c r="O55">
        <v>4</v>
      </c>
      <c r="P55">
        <v>2</v>
      </c>
      <c r="Q55">
        <v>2</v>
      </c>
      <c r="R55" t="s">
        <v>1674</v>
      </c>
    </row>
    <row r="56" spans="10:25" x14ac:dyDescent="0.35">
      <c r="O56">
        <v>3</v>
      </c>
      <c r="P56">
        <v>3</v>
      </c>
      <c r="Q56">
        <v>3</v>
      </c>
      <c r="R56" t="s">
        <v>1674</v>
      </c>
    </row>
    <row r="57" spans="10:25" x14ac:dyDescent="0.35">
      <c r="P57">
        <v>4</v>
      </c>
      <c r="Q57">
        <v>4</v>
      </c>
      <c r="R57" t="s">
        <v>1674</v>
      </c>
    </row>
    <row r="58" spans="10:25" x14ac:dyDescent="0.35">
      <c r="P58">
        <v>5</v>
      </c>
      <c r="Q58">
        <v>5</v>
      </c>
      <c r="R58" t="s">
        <v>1674</v>
      </c>
    </row>
    <row r="59" spans="10:25" x14ac:dyDescent="0.35">
      <c r="P59">
        <v>6</v>
      </c>
      <c r="Q59">
        <v>6</v>
      </c>
      <c r="R59" t="s">
        <v>1674</v>
      </c>
    </row>
    <row r="60" spans="10:25" x14ac:dyDescent="0.35">
      <c r="P60">
        <v>7</v>
      </c>
      <c r="Q60">
        <v>7</v>
      </c>
      <c r="R60" t="s">
        <v>1674</v>
      </c>
    </row>
    <row r="61" spans="10:25" x14ac:dyDescent="0.35">
      <c r="P61">
        <v>8</v>
      </c>
      <c r="Q61">
        <v>8</v>
      </c>
      <c r="R61" t="s">
        <v>1674</v>
      </c>
    </row>
    <row r="62" spans="10:25" x14ac:dyDescent="0.35">
      <c r="P62">
        <v>9</v>
      </c>
      <c r="Q62">
        <v>9</v>
      </c>
      <c r="R62" t="s">
        <v>1674</v>
      </c>
    </row>
    <row r="63" spans="10:25" x14ac:dyDescent="0.35">
      <c r="P63">
        <v>10</v>
      </c>
      <c r="Q63">
        <v>10</v>
      </c>
      <c r="R63" t="s">
        <v>1674</v>
      </c>
    </row>
    <row r="64" spans="10:25" x14ac:dyDescent="0.35">
      <c r="P64">
        <v>11</v>
      </c>
      <c r="Q64">
        <v>11</v>
      </c>
      <c r="R64" t="s"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77B7-734A-4305-A3DB-9CF9E24D64CC}">
  <dimension ref="A1:D13"/>
  <sheetViews>
    <sheetView workbookViewId="0">
      <selection activeCell="F5" sqref="F5"/>
    </sheetView>
  </sheetViews>
  <sheetFormatPr defaultRowHeight="15.5" x14ac:dyDescent="0.35"/>
  <sheetData>
    <row r="1" spans="1:4" x14ac:dyDescent="0.35">
      <c r="A1" t="s">
        <v>1674</v>
      </c>
      <c r="B1" t="s">
        <v>1675</v>
      </c>
      <c r="C1" t="s">
        <v>1676</v>
      </c>
      <c r="D1" t="s">
        <v>1685</v>
      </c>
    </row>
    <row r="2" spans="1:4" x14ac:dyDescent="0.35">
      <c r="A2" s="2" t="s">
        <v>10</v>
      </c>
      <c r="B2" s="3" t="s">
        <v>11</v>
      </c>
      <c r="C2" s="3" t="s">
        <v>12</v>
      </c>
    </row>
    <row r="3" spans="1:4" x14ac:dyDescent="0.35">
      <c r="A3" s="4" t="s">
        <v>17</v>
      </c>
      <c r="B3" s="5" t="s">
        <v>18</v>
      </c>
      <c r="C3" s="5" t="s">
        <v>19</v>
      </c>
    </row>
    <row r="4" spans="1:4" x14ac:dyDescent="0.35">
      <c r="A4" s="2" t="s">
        <v>10</v>
      </c>
      <c r="B4" s="3" t="s">
        <v>23</v>
      </c>
      <c r="C4" s="3" t="s">
        <v>24</v>
      </c>
    </row>
    <row r="5" spans="1:4" x14ac:dyDescent="0.35">
      <c r="A5" s="4" t="s">
        <v>10</v>
      </c>
      <c r="B5" s="5" t="s">
        <v>27</v>
      </c>
      <c r="C5" s="5" t="s">
        <v>28</v>
      </c>
    </row>
    <row r="6" spans="1:4" x14ac:dyDescent="0.35">
      <c r="A6" s="2" t="s">
        <v>17</v>
      </c>
      <c r="B6" s="3" t="s">
        <v>31</v>
      </c>
      <c r="C6" s="3" t="s">
        <v>32</v>
      </c>
    </row>
    <row r="7" spans="1:4" x14ac:dyDescent="0.35">
      <c r="A7" s="4" t="s">
        <v>35</v>
      </c>
      <c r="B7" s="5" t="s">
        <v>36</v>
      </c>
      <c r="C7" s="5" t="s">
        <v>24</v>
      </c>
    </row>
    <row r="8" spans="1:4" x14ac:dyDescent="0.35">
      <c r="A8" s="2" t="s">
        <v>17</v>
      </c>
      <c r="B8" s="3" t="s">
        <v>38</v>
      </c>
      <c r="C8" s="3" t="s">
        <v>19</v>
      </c>
    </row>
    <row r="9" spans="1:4" x14ac:dyDescent="0.35">
      <c r="A9" s="4" t="s">
        <v>17</v>
      </c>
      <c r="B9" s="5" t="s">
        <v>41</v>
      </c>
      <c r="C9" s="5" t="s">
        <v>42</v>
      </c>
    </row>
    <row r="10" spans="1:4" x14ac:dyDescent="0.35">
      <c r="A10" s="2" t="s">
        <v>17</v>
      </c>
      <c r="B10" s="3" t="s">
        <v>43</v>
      </c>
      <c r="C10" s="3" t="s">
        <v>12</v>
      </c>
    </row>
    <row r="11" spans="1:4" x14ac:dyDescent="0.35">
      <c r="A11" s="4" t="s">
        <v>17</v>
      </c>
      <c r="B11" s="5" t="s">
        <v>44</v>
      </c>
      <c r="C11" s="5" t="s">
        <v>28</v>
      </c>
    </row>
    <row r="12" spans="1:4" x14ac:dyDescent="0.35">
      <c r="A12" s="2" t="s">
        <v>47</v>
      </c>
      <c r="B12" s="3" t="s">
        <v>48</v>
      </c>
      <c r="C12" s="3" t="s">
        <v>49</v>
      </c>
    </row>
    <row r="13" spans="1:4" x14ac:dyDescent="0.35">
      <c r="A13" s="4" t="s">
        <v>17</v>
      </c>
      <c r="B13" s="5" t="s">
        <v>50</v>
      </c>
      <c r="C13" s="5" t="s">
        <v>19</v>
      </c>
    </row>
  </sheetData>
  <autoFilter ref="A1:D13" xr:uid="{D70477B7-734A-4305-A3DB-9CF9E24D64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 Grocery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Shaik Mateen</cp:lastModifiedBy>
  <dcterms:created xsi:type="dcterms:W3CDTF">2024-06-23T13:11:17Z</dcterms:created>
  <dcterms:modified xsi:type="dcterms:W3CDTF">2025-05-07T05:29:30Z</dcterms:modified>
</cp:coreProperties>
</file>