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Xeon E5 1650 v4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<sst xmlns="http://schemas.openxmlformats.org/spreadsheetml/2006/main" count="459" uniqueCount="144">
  <si>
    <t>Kernels</t>
  </si>
  <si>
    <t>System Details: 
Intel Xeon E5-1650 v4
#cores=6
RAM = 16GB
L1 Cache = 32KB
L2 Cache = 256KB
 L3 Cache = 15360K
#HW threads = 2 threads/core</t>
  </si>
  <si>
    <t>mini</t>
  </si>
  <si>
    <t xml:space="preserve">Tiling performance evaluation for LVM/Polly (4.0)
Execution Time in Seconds
Tile Size in Bytes
Compilation Flags used:-O3 -mllvm -polly -mllvm -polly-default-tile-size=N (with tiling)  &amp; -O3 -mllvm -polly -mllvm -polly-tiling=false (without tiling, with Polly)  &amp;  -O3 (without tiling, without Polly) </t>
  </si>
  <si>
    <t>small</t>
  </si>
  <si>
    <t>standard</t>
  </si>
  <si>
    <t>large</t>
  </si>
  <si>
    <t>extralarge</t>
  </si>
  <si>
    <t>Correlation</t>
  </si>
  <si>
    <t>32 x 32 (N x M)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</si>
  <si>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</si>
  <si>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</si>
  <si>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</si>
  <si>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</si>
  <si>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</si>
  <si>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</si>
  <si>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</si>
  <si>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</si>
  <si>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</si>
  <si>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</si>
  <si>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</si>
  <si>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</si>
  <si>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Benchmark/Kernel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</si>
  <si>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</si>
  <si>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</si>
  <si>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</si>
  <si>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</si>
  <si>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</si>
  <si>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</si>
  <si>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</si>
  <si>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</si>
  <si>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</si>
  <si>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</si>
  <si>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</si>
  <si>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</si>
  <si>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Non Tiled (with polly)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</si>
  <si>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</si>
  <si>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</si>
  <si>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</si>
  <si>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</si>
  <si>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</si>
  <si>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</si>
  <si>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</si>
  <si>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</si>
  <si>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</si>
  <si>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</si>
  <si>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</si>
  <si>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</si>
  <si>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</si>
  <si>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</si>
  <si>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</si>
  <si>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</si>
  <si>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</si>
  <si>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</si>
  <si>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</si>
  <si>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</si>
  <si>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</si>
  <si>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</si>
  <si>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</si>
  <si>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Tile Size (4)</t>
  </si>
  <si>
    <t>Gesummv</t>
  </si>
  <si>
    <t>MVT</t>
  </si>
  <si>
    <t>Tile Size (8)</t>
  </si>
  <si>
    <t>SYMM</t>
  </si>
  <si>
    <t>NI = NJ = 32</t>
  </si>
  <si>
    <t>Tile Size (16)</t>
  </si>
  <si>
    <t>NI = NJ = 128</t>
  </si>
  <si>
    <t>NI = NJ = 1024</t>
  </si>
  <si>
    <t>NI = NJ = 2000</t>
  </si>
  <si>
    <t>NI = NJ =  4000</t>
  </si>
  <si>
    <t>Tile Size (32)</t>
  </si>
  <si>
    <t>SYR2K</t>
  </si>
  <si>
    <t>SYRK</t>
  </si>
  <si>
    <t>Trisolv</t>
  </si>
  <si>
    <t>Tile Size (64)</t>
  </si>
  <si>
    <t>Tile Size (128)</t>
  </si>
  <si>
    <t>Tile Size (256)</t>
  </si>
  <si>
    <t>Tile Size (512)</t>
  </si>
  <si>
    <t>Tile Size (1024)</t>
  </si>
  <si>
    <t>Trmm</t>
  </si>
  <si>
    <t>NI = 32</t>
  </si>
  <si>
    <t>Tile Size (2048)</t>
  </si>
  <si>
    <t>NI = 128</t>
  </si>
  <si>
    <t>Non Tiled (without polly)</t>
  </si>
  <si>
    <t>NI = 1024</t>
  </si>
  <si>
    <t>NI = 2000</t>
  </si>
  <si>
    <t>NI = 4000</t>
  </si>
  <si>
    <t>Durbin</t>
  </si>
  <si>
    <t>Comments/Notes</t>
  </si>
  <si>
    <t>Dynprog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</si>
  <si>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</si>
  <si>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</si>
  <si>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</si>
  <si>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</si>
  <si>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</si>
  <si>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Gramschmidt</t>
  </si>
  <si>
    <t>NI = NJ = 512</t>
  </si>
  <si>
    <t>lu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</si>
  <si>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</si>
  <si>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</si>
  <si>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</si>
  <si>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</si>
  <si>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</si>
  <si>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</si>
  <si>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</si>
  <si>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</si>
  <si>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</si>
  <si>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</si>
  <si>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</si>
  <si>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Execution Time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</si>
  <si>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</si>
  <si>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</si>
  <si>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</si>
  <si>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</si>
  <si>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</si>
  <si>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</si>
  <si>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</si>
  <si>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</si>
  <si>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</si>
  <si>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</si>
  <si>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</si>
  <si>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</si>
  <si>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</si>
  <si>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</si>
  <si>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</si>
  <si>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</si>
  <si>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</si>
  <si>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</si>
  <si>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</si>
  <si>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</si>
  <si>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</si>
  <si>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</si>
  <si>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</si>
  <si>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</si>
  <si>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</si>
  <si>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</si>
  <si>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</si>
  <si>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</si>
  <si>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</si>
  <si>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</si>
  <si>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</si>
  <si>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DataSet Size</t>
  </si>
  <si>
    <t>Tile Size vs Time</t>
  </si>
  <si>
    <t>Tile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</si>
</sst>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/>
    </xf>
    <xf borderId="0" fillId="3" fontId="2" numFmtId="0" xfId="0" applyAlignment="1" applyFont="1">
      <alignment horizontal="left" shrinkToFit="0" vertical="top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2" fillId="2" fontId="5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horizontal="center" shrinkToFit="0" vertical="top" wrapText="1"/>
    </xf>
    <xf borderId="3" fillId="0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1"/>
    </xf>
    <xf borderId="4" fillId="0" fontId="3" numFmtId="0" xfId="0" applyBorder="1" applyFont="1"/>
    <xf borderId="5" fillId="2" fontId="5" numFmtId="0" xfId="0" applyAlignment="1" applyBorder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4" fontId="4" numFmtId="0" xfId="0" applyAlignment="1" applyBorder="1" applyFont="1">
      <alignment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 for Large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BestTileSize!$B$2:$B$13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BestTileSize!$C$2:$C$13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BestTileSize!$D$2:$D$13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BestTileSize!$E$2:$E$13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BestTileSize!$F$2:$F$13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BestTileSize!$G$2:$G$13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BestTileSize!$H$2:$H$13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BestTileSize!$I$2:$I$13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BestTileSize!$J$2:$J$13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BestTileSize!$K$2:$K$13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BestTileSize!$L$2:$L$13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BestTileSize!$M$2:$M$13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BestTileSize!$N$2:$N$13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BestTileSize!$O$2:$O$13</c:f>
            </c:numRef>
          </c:val>
          <c:smooth val="0"/>
        </c:ser>
        <c:axId val="1651737245"/>
        <c:axId val="1594466226"/>
      </c:lineChart>
      <c:catAx>
        <c:axId val="1651737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94466226"/>
      </c:catAx>
      <c:valAx>
        <c:axId val="1594466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173724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Gemm!$B$2:$B$13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Gemm!$C$2:$C$13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Gemm!$D$2:$D$13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Gemm!$E$2:$E$13</c:f>
            </c:numRef>
          </c:val>
          <c:smooth val="0"/>
        </c:ser>
        <c:axId val="939707005"/>
        <c:axId val="1696870522"/>
      </c:lineChart>
      <c:catAx>
        <c:axId val="93970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96870522"/>
      </c:catAx>
      <c:valAx>
        <c:axId val="169687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39707005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Gemver!$B$2:$B$13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Gemver!$C$2:$C$13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Gemver!$D$2:$D$13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Gemver!$E$2:$E$13</c:f>
            </c:numRef>
          </c:val>
          <c:smooth val="0"/>
        </c:ser>
        <c:axId val="577422945"/>
        <c:axId val="1309530297"/>
      </c:lineChart>
      <c:catAx>
        <c:axId val="577422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09530297"/>
      </c:catAx>
      <c:valAx>
        <c:axId val="1309530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7422945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Gesummv!$B$2:$B$13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Gesummv!$C$2:$C$13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Gesummv!$D$2:$D$13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Gesummv!$E$2:$E$13</c:f>
            </c:numRef>
          </c:val>
          <c:smooth val="0"/>
        </c:ser>
        <c:axId val="1841315257"/>
        <c:axId val="1067827190"/>
      </c:lineChart>
      <c:catAx>
        <c:axId val="1841315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67827190"/>
      </c:catAx>
      <c:valAx>
        <c:axId val="1067827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1315257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MVT!$B$2:$B$13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MVT!$C$2:$C$13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MVT!$D$2:$D$13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MVT!$E$2:$E$13</c:f>
            </c:numRef>
          </c:val>
          <c:smooth val="0"/>
        </c:ser>
        <c:axId val="423962014"/>
        <c:axId val="1485036827"/>
      </c:lineChart>
      <c:catAx>
        <c:axId val="423962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5036827"/>
      </c:catAx>
      <c:valAx>
        <c:axId val="148503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3962014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SYMM!$B$2:$B$13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SYMM!$C$2:$C$13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SYMM!$D$2:$D$13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SYMM!$E$2:$E$13</c:f>
            </c:numRef>
          </c:val>
          <c:smooth val="0"/>
        </c:ser>
        <c:axId val="1473760854"/>
        <c:axId val="280315634"/>
      </c:lineChart>
      <c:catAx>
        <c:axId val="1473760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0315634"/>
      </c:catAx>
      <c:valAx>
        <c:axId val="28031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3760854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SYR2K!$B$2:$B$13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SYR2K!$C$2:$C$13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SYR2K!$D$2:$D$13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SYR2K!$E$2:$E$13</c:f>
            </c:numRef>
          </c:val>
          <c:smooth val="0"/>
        </c:ser>
        <c:axId val="1344911438"/>
        <c:axId val="257115822"/>
      </c:lineChart>
      <c:catAx>
        <c:axId val="1344911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7115822"/>
      </c:catAx>
      <c:valAx>
        <c:axId val="25711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4911438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SYRK!$B$2:$B$13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SYRK!$C$2:$C$13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SYRK!$D$2:$D$13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SYRK!$E$2:$E$13</c:f>
            </c:numRef>
          </c:val>
          <c:smooth val="0"/>
        </c:ser>
        <c:axId val="88656519"/>
        <c:axId val="1709342441"/>
      </c:lineChart>
      <c:catAx>
        <c:axId val="88656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09342441"/>
      </c:catAx>
      <c:valAx>
        <c:axId val="1709342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656519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Trisolv!$B$2:$B$13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Trisolv!$C$2:$C$13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Trisolv!$D$2:$D$13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Trisolv!$E$2:$E$13</c:f>
            </c:numRef>
          </c:val>
          <c:smooth val="0"/>
        </c:ser>
        <c:axId val="1289639486"/>
        <c:axId val="1659592535"/>
      </c:lineChart>
      <c:catAx>
        <c:axId val="1289639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9592535"/>
      </c:catAx>
      <c:valAx>
        <c:axId val="165959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9639486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Trmm!$B$2:$B$13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Trmm!$C$2:$C$13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Trmm!$D$2:$D$13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Trmm!$E$2:$E$13</c:f>
            </c:numRef>
          </c:val>
          <c:smooth val="0"/>
        </c:ser>
        <c:axId val="1021399410"/>
        <c:axId val="332059475"/>
      </c:lineChart>
      <c:catAx>
        <c:axId val="102139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2059475"/>
      </c:catAx>
      <c:valAx>
        <c:axId val="332059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1399410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Durbin!$B$2:$B$13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Durbin!$C$2:$C$13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Durbin!$D$2:$D$13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Durbin!$E$2:$E$13</c:f>
            </c:numRef>
          </c:val>
          <c:smooth val="0"/>
        </c:ser>
        <c:axId val="1987317371"/>
        <c:axId val="1596208936"/>
      </c:lineChart>
      <c:catAx>
        <c:axId val="1987317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96208936"/>
      </c:catAx>
      <c:valAx>
        <c:axId val="1596208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8731737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Correlation!$B$2:$B$13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Correlation!$C$2:$C$13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Correlation!$D$2:$D$13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Correlation!$E$2:$E$13</c:f>
            </c:numRef>
          </c:val>
          <c:smooth val="0"/>
        </c:ser>
        <c:axId val="1816077857"/>
        <c:axId val="652728762"/>
      </c:lineChart>
      <c:catAx>
        <c:axId val="181607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2728762"/>
      </c:catAx>
      <c:valAx>
        <c:axId val="652728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6077857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Dynprog!$B$2:$B$13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Dynprog!$C$2:$C$13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Dynprog!$D$2:$D$13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Dynprog!$E$2:$E$13</c:f>
            </c:numRef>
          </c:val>
          <c:smooth val="0"/>
        </c:ser>
        <c:axId val="1795603591"/>
        <c:axId val="1501908667"/>
      </c:lineChart>
      <c:catAx>
        <c:axId val="1795603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01908667"/>
      </c:catAx>
      <c:valAx>
        <c:axId val="1501908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5603591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Gramschmidt!$B$2:$B$13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Gramschmidt!$C$2:$C$13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Gramschmidt!$D$2:$D$13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Gramschmidt!$E$2:$E$13</c:f>
            </c:numRef>
          </c:val>
          <c:smooth val="0"/>
        </c:ser>
        <c:axId val="71006298"/>
        <c:axId val="2127601758"/>
      </c:lineChart>
      <c:catAx>
        <c:axId val="71006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27601758"/>
      </c:catAx>
      <c:valAx>
        <c:axId val="212760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1006298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lu!$B$2:$B$13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lu!$C$2:$C$13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lu!$D$2:$D$13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lu!$E$2:$E$13</c:f>
            </c:numRef>
          </c:val>
          <c:smooth val="0"/>
        </c:ser>
        <c:axId val="1738430964"/>
        <c:axId val="852022455"/>
      </c:lineChart>
      <c:catAx>
        <c:axId val="1738430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2022455"/>
      </c:catAx>
      <c:valAx>
        <c:axId val="852022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8430964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'Floyd-warshall'!$B$2:$B$13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'Floyd-warshall'!$C$2:$C$13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'Floyd-warshall'!$D$2:$D$13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'Floyd-warshall'!$E$2:$E$13</c:f>
            </c:numRef>
          </c:val>
          <c:smooth val="0"/>
        </c:ser>
        <c:axId val="1267364366"/>
        <c:axId val="1999969034"/>
      </c:lineChart>
      <c:catAx>
        <c:axId val="1267364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9969034"/>
      </c:catAx>
      <c:valAx>
        <c:axId val="1999969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7364366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Reg_detect!$B$2:$B$13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Reg_detect!$C$2:$C$13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Reg_detect!$D$2:$D$13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Reg_detect!$E$2:$E$13</c:f>
            </c:numRef>
          </c:val>
          <c:smooth val="0"/>
        </c:ser>
        <c:axId val="951861762"/>
        <c:axId val="2038512234"/>
      </c:lineChart>
      <c:catAx>
        <c:axId val="951861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38512234"/>
      </c:catAx>
      <c:valAx>
        <c:axId val="2038512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51861762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adi!$B$2:$B$13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adi!$C$2:$C$13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adi!$D$2:$D$13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adi!$E$2:$E$13</c:f>
            </c:numRef>
          </c:val>
          <c:smooth val="0"/>
        </c:ser>
        <c:axId val="968670289"/>
        <c:axId val="1134551134"/>
      </c:lineChart>
      <c:catAx>
        <c:axId val="968670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34551134"/>
      </c:catAx>
      <c:valAx>
        <c:axId val="1134551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8670289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'FDTD-2d'!$B$2:$B$13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'FDTD-2d'!$C$2:$C$13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'FDTD-2d'!$D$2:$D$13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'FDTD-2d'!$E$2:$E$13</c:f>
            </c:numRef>
          </c:val>
          <c:smooth val="0"/>
        </c:ser>
        <c:axId val="1529642937"/>
        <c:axId val="121530411"/>
      </c:lineChart>
      <c:catAx>
        <c:axId val="1529642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530411"/>
      </c:catAx>
      <c:valAx>
        <c:axId val="121530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9642937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'FDTD-apml'!$B$2:$B$13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'FDTD-apml'!$C$2:$C$13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'FDTD-apml'!$D$2:$D$13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'FDTD-apml'!$E$2:$E$13</c:f>
            </c:numRef>
          </c:val>
          <c:smooth val="0"/>
        </c:ser>
        <c:axId val="1591504575"/>
        <c:axId val="1764423165"/>
      </c:lineChart>
      <c:catAx>
        <c:axId val="159150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4423165"/>
      </c:catAx>
      <c:valAx>
        <c:axId val="1764423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1504575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'Jacobi-1d-imper'!$B$2:$B$13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'Jacobi-1d-imper'!$C$2:$C$13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'Jacobi-1d-imper'!$D$2:$D$13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'Jacobi-1d-imper'!$E$2:$E$13</c:f>
            </c:numRef>
          </c:val>
          <c:smooth val="0"/>
        </c:ser>
        <c:axId val="2019473805"/>
        <c:axId val="1252408461"/>
      </c:lineChart>
      <c:catAx>
        <c:axId val="2019473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52408461"/>
      </c:catAx>
      <c:valAx>
        <c:axId val="1252408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9473805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'Jacobi-2d-imper'!$B$2:$B$13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'Jacobi-2d-imper'!$C$2:$C$13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'Jacobi-2d-imper'!$D$2:$D$13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'Jacobi-2d-imper'!$E$2:$E$13</c:f>
            </c:numRef>
          </c:val>
          <c:smooth val="0"/>
        </c:ser>
        <c:axId val="2022954074"/>
        <c:axId val="473378956"/>
      </c:lineChart>
      <c:catAx>
        <c:axId val="2022954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73378956"/>
      </c:catAx>
      <c:valAx>
        <c:axId val="47337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2295407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Covariance!$B$2:$B$13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Covariance!$C$2:$C$13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Covariance!$D$2:$D$13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Covariance!$E$2:$E$13</c:f>
            </c:numRef>
          </c:val>
          <c:smooth val="0"/>
        </c:ser>
        <c:axId val="938116960"/>
        <c:axId val="1796329646"/>
      </c:lineChart>
      <c:catAx>
        <c:axId val="9381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6329646"/>
      </c:catAx>
      <c:valAx>
        <c:axId val="1796329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38116960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'Seidel-2d'!$B$2:$B$13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'Seidel-2d'!$C$2:$C$13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'Seidel-2d'!$D$2:$D$13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'Seidel-2d'!$E$2:$E$13</c:f>
            </c:numRef>
          </c:val>
          <c:smooth val="0"/>
        </c:ser>
        <c:axId val="209389404"/>
        <c:axId val="1688515967"/>
      </c:lineChart>
      <c:catAx>
        <c:axId val="20938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88515967"/>
      </c:catAx>
      <c:valAx>
        <c:axId val="1688515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38940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'2mm'!$B$2:$B$13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'2mm'!$C$2:$C$13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'2mm'!$D$2:$D$13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'2mm'!$E$2:$E$13</c:f>
            </c:numRef>
          </c:val>
          <c:smooth val="0"/>
        </c:ser>
        <c:axId val="2112786719"/>
        <c:axId val="562485620"/>
      </c:lineChart>
      <c:catAx>
        <c:axId val="211278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2485620"/>
      </c:catAx>
      <c:valAx>
        <c:axId val="562485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278671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'3mm'!$B$2:$B$13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'3mm'!$C$2:$C$13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'3mm'!$D$2:$D$13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'3mm'!$E$2:$E$13</c:f>
            </c:numRef>
          </c:val>
          <c:smooth val="0"/>
        </c:ser>
        <c:axId val="1487146972"/>
        <c:axId val="972950283"/>
      </c:lineChart>
      <c:catAx>
        <c:axId val="1487146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2950283"/>
      </c:catAx>
      <c:valAx>
        <c:axId val="972950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7146972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Atax!$B$2:$B$13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Atax!$C$2:$C$13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Atax!$D$2:$D$13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Atax!$E$2:$E$13</c:f>
            </c:numRef>
          </c:val>
          <c:smooth val="0"/>
        </c:ser>
        <c:axId val="1799800665"/>
        <c:axId val="1381005256"/>
      </c:lineChart>
      <c:catAx>
        <c:axId val="1799800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81005256"/>
      </c:catAx>
      <c:valAx>
        <c:axId val="1381005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9800665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Bicg!$B$2:$B$13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Bicg!$C$2:$C$13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Bicg!$D$2:$D$13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Bicg!$E$2:$E$13</c:f>
            </c:numRef>
          </c:val>
          <c:smooth val="0"/>
        </c:ser>
        <c:axId val="1390516587"/>
        <c:axId val="381676942"/>
      </c:lineChart>
      <c:catAx>
        <c:axId val="139051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81676942"/>
      </c:catAx>
      <c:valAx>
        <c:axId val="38167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0516587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Cholesky!$B$2:$B$13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Cholesky!$C$2:$C$13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Cholesky!$D$2:$D$13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Cholesky!$E$2:$E$13</c:f>
            </c:numRef>
          </c:val>
          <c:smooth val="0"/>
        </c:ser>
        <c:axId val="200107857"/>
        <c:axId val="796476392"/>
      </c:lineChart>
      <c:catAx>
        <c:axId val="20010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96476392"/>
      </c:catAx>
      <c:valAx>
        <c:axId val="79647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10785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Doitgen!$B$2:$B$13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Doitgen!$C$2:$C$13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Doitgen!$D$2:$D$13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Doitgen!$E$2:$E$13</c:f>
            </c:numRef>
          </c:val>
          <c:smooth val="0"/>
        </c:ser>
        <c:axId val="1991600288"/>
        <c:axId val="1114102553"/>
      </c:lineChart>
      <c:catAx>
        <c:axId val="19916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14102553"/>
      </c:catAx>
      <c:valAx>
        <c:axId val="1114102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160028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428625</xdr:colOff>
      <xdr:row>1</xdr:row>
      <xdr:rowOff>114300</xdr:rowOff>
    </xdr:from>
    <xdr:to>
      <xdr:col>13</xdr:col>
      <xdr:colOff>381000</xdr:colOff>
      <xdr:row>25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3</xdr:row>
      <xdr:rowOff>95250</xdr:rowOff>
    </xdr:from>
    <xdr:to>
      <xdr:col>13</xdr:col>
      <xdr:colOff>361950</xdr:colOff>
      <xdr:row>27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123825</xdr:rowOff>
    </xdr:from>
    <xdr:to>
      <xdr:col>13</xdr:col>
      <xdr:colOff>447675</xdr:colOff>
      <xdr:row>27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190500</xdr:rowOff>
    </xdr:from>
    <xdr:to>
      <xdr:col>13</xdr:col>
      <xdr:colOff>285750</xdr:colOff>
      <xdr:row>27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2</xdr:row>
      <xdr:rowOff>104775</xdr:rowOff>
    </xdr:from>
    <xdr:to>
      <xdr:col>13</xdr:col>
      <xdr:colOff>323850</xdr:colOff>
      <xdr:row>26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133350</xdr:rowOff>
    </xdr:from>
    <xdr:to>
      <xdr:col>13</xdr:col>
      <xdr:colOff>371475</xdr:colOff>
      <xdr:row>26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2</xdr:row>
      <xdr:rowOff>190500</xdr:rowOff>
    </xdr:from>
    <xdr:to>
      <xdr:col>13</xdr:col>
      <xdr:colOff>333375</xdr:colOff>
      <xdr:row>27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133350</xdr:rowOff>
    </xdr:from>
    <xdr:to>
      <xdr:col>13</xdr:col>
      <xdr:colOff>266700</xdr:colOff>
      <xdr:row>27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3</xdr:row>
      <xdr:rowOff>85725</xdr:rowOff>
    </xdr:from>
    <xdr:to>
      <xdr:col>13</xdr:col>
      <xdr:colOff>285750</xdr:colOff>
      <xdr:row>27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133350</xdr:rowOff>
    </xdr:from>
    <xdr:to>
      <xdr:col>13</xdr:col>
      <xdr:colOff>304800</xdr:colOff>
      <xdr:row>27</xdr:row>
      <xdr:rowOff>152400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114300</xdr:rowOff>
    </xdr:from>
    <xdr:to>
      <xdr:col>13</xdr:col>
      <xdr:colOff>304800</xdr:colOff>
      <xdr:row>27</xdr:row>
      <xdr:rowOff>133350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3</xdr:row>
      <xdr:rowOff>142875</xdr:rowOff>
    </xdr:from>
    <xdr:to>
      <xdr:col>13</xdr:col>
      <xdr:colOff>314325</xdr:colOff>
      <xdr:row>27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28575</xdr:rowOff>
    </xdr:from>
    <xdr:to>
      <xdr:col>13</xdr:col>
      <xdr:colOff>219075</xdr:colOff>
      <xdr:row>27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3</xdr:row>
      <xdr:rowOff>66675</xdr:rowOff>
    </xdr:from>
    <xdr:to>
      <xdr:col>13</xdr:col>
      <xdr:colOff>381000</xdr:colOff>
      <xdr:row>27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76200</xdr:rowOff>
    </xdr:from>
    <xdr:to>
      <xdr:col>13</xdr:col>
      <xdr:colOff>352425</xdr:colOff>
      <xdr:row>27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3</xdr:row>
      <xdr:rowOff>9525</xdr:rowOff>
    </xdr:from>
    <xdr:to>
      <xdr:col>13</xdr:col>
      <xdr:colOff>257175</xdr:colOff>
      <xdr:row>27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3</xdr:row>
      <xdr:rowOff>28575</xdr:rowOff>
    </xdr:from>
    <xdr:to>
      <xdr:col>13</xdr:col>
      <xdr:colOff>552450</xdr:colOff>
      <xdr:row>27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19050</xdr:rowOff>
    </xdr:from>
    <xdr:to>
      <xdr:col>13</xdr:col>
      <xdr:colOff>266700</xdr:colOff>
      <xdr:row>27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3</xdr:row>
      <xdr:rowOff>38100</xdr:rowOff>
    </xdr:from>
    <xdr:to>
      <xdr:col>13</xdr:col>
      <xdr:colOff>200025</xdr:colOff>
      <xdr:row>27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152400</xdr:rowOff>
    </xdr:from>
    <xdr:to>
      <xdr:col>13</xdr:col>
      <xdr:colOff>304800</xdr:colOff>
      <xdr:row>26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19050</xdr:rowOff>
    </xdr:from>
    <xdr:to>
      <xdr:col>13</xdr:col>
      <xdr:colOff>200025</xdr:colOff>
      <xdr:row>26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19050</xdr:rowOff>
    </xdr:from>
    <xdr:to>
      <xdr:col>13</xdr:col>
      <xdr:colOff>219075</xdr:colOff>
      <xdr:row>27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3</xdr:row>
      <xdr:rowOff>95250</xdr:rowOff>
    </xdr:from>
    <xdr:to>
      <xdr:col>13</xdr:col>
      <xdr:colOff>466725</xdr:colOff>
      <xdr:row>27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3</xdr:row>
      <xdr:rowOff>19050</xdr:rowOff>
    </xdr:from>
    <xdr:to>
      <xdr:col>13</xdr:col>
      <xdr:colOff>428625</xdr:colOff>
      <xdr:row>27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133350</xdr:rowOff>
    </xdr:from>
    <xdr:to>
      <xdr:col>13</xdr:col>
      <xdr:colOff>238125</xdr:colOff>
      <xdr:row>26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3</xdr:row>
      <xdr:rowOff>38100</xdr:rowOff>
    </xdr:from>
    <xdr:to>
      <xdr:col>13</xdr:col>
      <xdr:colOff>238125</xdr:colOff>
      <xdr:row>27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142875</xdr:rowOff>
    </xdr:from>
    <xdr:to>
      <xdr:col>13</xdr:col>
      <xdr:colOff>371475</xdr:colOff>
      <xdr:row>26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38100</xdr:rowOff>
    </xdr:from>
    <xdr:to>
      <xdr:col>13</xdr:col>
      <xdr:colOff>447675</xdr:colOff>
      <xdr:row>27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5" t="s">
        <v>143</v>
      </c>
      <c r="B1" s="30" t="s">
        <v>8</v>
      </c>
      <c r="C1" s="30" t="s">
        <v>14</v>
      </c>
      <c r="D1" s="30" t="s">
        <v>15</v>
      </c>
      <c r="E1" s="30" t="s">
        <v>21</v>
      </c>
      <c r="F1" s="30" t="s">
        <v>34</v>
      </c>
      <c r="G1" s="30" t="s">
        <v>42</v>
      </c>
      <c r="H1" s="30" t="s">
        <v>48</v>
      </c>
      <c r="I1" s="30" t="s">
        <v>54</v>
      </c>
      <c r="J1" s="30" t="s">
        <v>60</v>
      </c>
      <c r="K1" s="30" t="s">
        <v>61</v>
      </c>
      <c r="L1" s="30" t="s">
        <v>71</v>
      </c>
      <c r="M1" s="30" t="s">
        <v>72</v>
      </c>
      <c r="N1" s="30" t="s">
        <v>132</v>
      </c>
      <c r="O1" s="30" t="s">
        <v>136</v>
      </c>
    </row>
    <row r="2">
      <c r="A2" s="5">
        <v>-1.0</v>
      </c>
      <c r="B2">
        <f>Correlation!E2</f>
        <v>25.676</v>
      </c>
      <c r="C2">
        <f>Covariance!E2</f>
        <v>27.072</v>
      </c>
      <c r="D2">
        <f>'2mm'!E2</f>
        <v>76.148</v>
      </c>
      <c r="E2">
        <f>'3mm'!E2</f>
        <v>114.616</v>
      </c>
      <c r="F2">
        <f>Bicg!E2</f>
        <v>0.472</v>
      </c>
      <c r="G2">
        <f>Doitgen!E2</f>
        <v>15.808</v>
      </c>
      <c r="H2">
        <f>Gemm!E2</f>
        <v>38.148</v>
      </c>
      <c r="I2">
        <f>Gemver!E2</f>
        <v>0.848</v>
      </c>
      <c r="J2">
        <f>Gesummv!E2</f>
        <v>0.484</v>
      </c>
      <c r="K2">
        <f>MVT!E2</f>
        <v>0.696</v>
      </c>
      <c r="L2">
        <f>SYR2K!E2</f>
        <v>25.764</v>
      </c>
      <c r="M2">
        <f>SYRK!E2</f>
        <v>13.452</v>
      </c>
      <c r="N2">
        <f>'Jacobi-2d-imper'!E2</f>
        <v>0.588</v>
      </c>
      <c r="O2">
        <f>'Seidel-2d'!E2</f>
        <v>1.488</v>
      </c>
    </row>
    <row r="3">
      <c r="A3" s="5">
        <v>0.0</v>
      </c>
      <c r="B3">
        <f>Correlation!E3</f>
        <v>26.988</v>
      </c>
      <c r="C3">
        <f>Covariance!E3</f>
        <v>25.82</v>
      </c>
      <c r="D3">
        <f>'2mm'!E3</f>
        <v>76.664</v>
      </c>
      <c r="E3">
        <f>'3mm'!E3</f>
        <v>115.292</v>
      </c>
      <c r="F3">
        <f>Bicg!E3</f>
        <v>0.416</v>
      </c>
      <c r="G3">
        <f>Doitgen!E3</f>
        <v>16.052</v>
      </c>
      <c r="H3">
        <f>Gemm!E3</f>
        <v>37.652</v>
      </c>
      <c r="I3">
        <f>Gemver!E3</f>
        <v>0.712</v>
      </c>
      <c r="J3">
        <f>Gesummv!E3</f>
        <v>0.448</v>
      </c>
      <c r="K3">
        <f>MVT!E3</f>
        <v>0.556</v>
      </c>
      <c r="L3">
        <f>SYR2K!E3</f>
        <v>26.756</v>
      </c>
      <c r="M3">
        <f>SYRK!E3</f>
        <v>14.076</v>
      </c>
      <c r="N3">
        <f>'Jacobi-2d-imper'!E3</f>
        <v>0.592</v>
      </c>
      <c r="O3">
        <f>'Seidel-2d'!E3</f>
        <v>1.472</v>
      </c>
    </row>
    <row r="4">
      <c r="A4" s="5">
        <v>4.0</v>
      </c>
      <c r="B4">
        <f>Correlation!E4</f>
        <v>6.376</v>
      </c>
      <c r="C4">
        <f>Covariance!E4</f>
        <v>5.94</v>
      </c>
      <c r="D4">
        <f>'2mm'!E4</f>
        <v>27.268</v>
      </c>
      <c r="E4">
        <f>'3mm'!E4</f>
        <v>36.192</v>
      </c>
      <c r="F4">
        <f>Bicg!E4</f>
        <v>0.264</v>
      </c>
      <c r="G4">
        <f>Doitgen!E4</f>
        <v>2.596</v>
      </c>
      <c r="H4">
        <f>Gemm!E4</f>
        <v>15.048</v>
      </c>
      <c r="I4">
        <f>Gemver!E4</f>
        <v>0.628</v>
      </c>
      <c r="J4">
        <f>Gesummv!E4</f>
        <v>0.264</v>
      </c>
      <c r="K4">
        <f>MVT!E4</f>
        <v>0.376</v>
      </c>
      <c r="L4">
        <f>SYR2K!E4</f>
        <v>9</v>
      </c>
      <c r="M4">
        <f>SYRK!E4</f>
        <v>4.036</v>
      </c>
      <c r="N4">
        <f>'Jacobi-2d-imper'!E4</f>
        <v>0.488</v>
      </c>
      <c r="O4">
        <f>'Seidel-2d'!E4</f>
        <v>0.828</v>
      </c>
    </row>
    <row r="5">
      <c r="A5" s="5">
        <v>8.0</v>
      </c>
      <c r="B5">
        <f>Correlation!E5</f>
        <v>3.752</v>
      </c>
      <c r="C5">
        <f>Covariance!E5</f>
        <v>3.624</v>
      </c>
      <c r="D5">
        <f>'2mm'!E5</f>
        <v>15.548</v>
      </c>
      <c r="E5">
        <f>'3mm'!E5</f>
        <v>22.708</v>
      </c>
      <c r="F5">
        <f>Bicg!E5</f>
        <v>0.204</v>
      </c>
      <c r="G5">
        <f>Doitgen!E5</f>
        <v>3.68</v>
      </c>
      <c r="H5">
        <f>Gemm!E5</f>
        <v>7.776</v>
      </c>
      <c r="I5">
        <f>Gemver!E5</f>
        <v>0.656</v>
      </c>
      <c r="J5">
        <f>Gesummv!E5</f>
        <v>0.328</v>
      </c>
      <c r="K5">
        <f>MVT!E5</f>
        <v>0.44</v>
      </c>
      <c r="L5">
        <f>SYR2K!E5</f>
        <v>15.28</v>
      </c>
      <c r="M5">
        <f>SYRK!E5</f>
        <v>6.196</v>
      </c>
      <c r="N5">
        <f>'Jacobi-2d-imper'!E5</f>
        <v>0.484</v>
      </c>
      <c r="O5">
        <f>'Seidel-2d'!E5</f>
        <v>0.96</v>
      </c>
    </row>
    <row r="6">
      <c r="A6" s="5">
        <v>16.0</v>
      </c>
      <c r="B6">
        <f>Correlation!E6</f>
        <v>2.36</v>
      </c>
      <c r="C6">
        <f>Covariance!E6</f>
        <v>2.492</v>
      </c>
      <c r="D6">
        <f>'2mm'!E6</f>
        <v>8.4</v>
      </c>
      <c r="E6">
        <f>'3mm'!E6</f>
        <v>11.736</v>
      </c>
      <c r="F6">
        <f>Bicg!E6</f>
        <v>0.24</v>
      </c>
      <c r="G6">
        <f>Doitgen!E6</f>
        <v>2.64</v>
      </c>
      <c r="H6">
        <f>Gemm!E6</f>
        <v>4.444</v>
      </c>
      <c r="I6">
        <f>Gemver!E6</f>
        <v>0.732</v>
      </c>
      <c r="J6">
        <f>Gesummv!E6</f>
        <v>0.52</v>
      </c>
      <c r="K6">
        <f>MVT!E6</f>
        <v>0.424</v>
      </c>
      <c r="L6">
        <f>SYR2K!E6</f>
        <v>19.288</v>
      </c>
      <c r="M6">
        <f>SYRK!E6</f>
        <v>7.74</v>
      </c>
      <c r="N6">
        <f>'Jacobi-2d-imper'!E6</f>
        <v>0.484</v>
      </c>
      <c r="O6">
        <f>'Seidel-2d'!E6</f>
        <v>1.092</v>
      </c>
    </row>
    <row r="7">
      <c r="A7" s="5">
        <v>32.0</v>
      </c>
      <c r="B7">
        <f>Correlation!E7</f>
        <v>4.672</v>
      </c>
      <c r="C7">
        <f>Covariance!E7</f>
        <v>4.656</v>
      </c>
      <c r="D7">
        <f>'2mm'!E7</f>
        <v>19.176</v>
      </c>
      <c r="E7">
        <f>'3mm'!E7</f>
        <v>27.484</v>
      </c>
      <c r="F7">
        <f>Bicg!E7</f>
        <v>0.508</v>
      </c>
      <c r="G7">
        <f>Doitgen!E7</f>
        <v>5.696</v>
      </c>
      <c r="H7">
        <f>Gemm!E7</f>
        <v>9.676</v>
      </c>
      <c r="I7">
        <f>Gemver!E7</f>
        <v>0.848</v>
      </c>
      <c r="J7">
        <f>Gesummv!E7</f>
        <v>0.536</v>
      </c>
      <c r="K7">
        <f>MVT!E7</f>
        <v>0.572</v>
      </c>
      <c r="L7">
        <f>SYR2K!E7</f>
        <v>21.628</v>
      </c>
      <c r="M7">
        <f>SYRK!E7</f>
        <v>9.604</v>
      </c>
      <c r="N7">
        <f>'Jacobi-2d-imper'!E7</f>
        <v>0.468</v>
      </c>
      <c r="O7">
        <f>'Seidel-2d'!E7</f>
        <v>1.316</v>
      </c>
    </row>
    <row r="8">
      <c r="A8" s="5">
        <v>64.0</v>
      </c>
      <c r="B8">
        <f>Correlation!E8</f>
        <v>4.66</v>
      </c>
      <c r="C8">
        <f>Covariance!E8</f>
        <v>4.804</v>
      </c>
      <c r="D8">
        <f>'2mm'!E8</f>
        <v>18.704</v>
      </c>
      <c r="E8">
        <f>'3mm'!E8</f>
        <v>26.472</v>
      </c>
      <c r="F8">
        <f>Bicg!E8</f>
        <v>0.436</v>
      </c>
      <c r="G8">
        <f>Doitgen!E8</f>
        <v>7.476</v>
      </c>
      <c r="H8">
        <f>Gemm!E8</f>
        <v>9.892</v>
      </c>
      <c r="I8">
        <f>Gemver!E8</f>
        <v>0.9</v>
      </c>
      <c r="J8">
        <f>Gesummv!E8</f>
        <v>0.58</v>
      </c>
      <c r="K8">
        <f>MVT!E8</f>
        <v>0.592</v>
      </c>
      <c r="L8">
        <f>SYR2K!E8</f>
        <v>24.784</v>
      </c>
      <c r="M8">
        <f>SYRK!E8</f>
        <v>10.512</v>
      </c>
      <c r="N8">
        <f>'Jacobi-2d-imper'!E8</f>
        <v>0.42</v>
      </c>
      <c r="O8">
        <f>'Seidel-2d'!E8</f>
        <v>1.428</v>
      </c>
    </row>
    <row r="9">
      <c r="A9" s="5">
        <v>128.0</v>
      </c>
      <c r="B9">
        <f>Correlation!E9</f>
        <v>5.972</v>
      </c>
      <c r="C9">
        <f>Covariance!E9</f>
        <v>5.916</v>
      </c>
      <c r="D9">
        <f>'2mm'!E9</f>
        <v>23.228</v>
      </c>
      <c r="E9">
        <f>'3mm'!E9</f>
        <v>32.188</v>
      </c>
      <c r="F9">
        <f>Bicg!E9</f>
        <v>0.392</v>
      </c>
      <c r="G9">
        <f>Doitgen!E9</f>
        <v>9.424</v>
      </c>
      <c r="H9">
        <f>Gemm!E9</f>
        <v>12.104</v>
      </c>
      <c r="I9">
        <f>Gemver!E9</f>
        <v>0.876</v>
      </c>
      <c r="J9">
        <f>Gesummv!E9</f>
        <v>0.292</v>
      </c>
      <c r="K9">
        <f>MVT!E9</f>
        <v>0.628</v>
      </c>
      <c r="L9">
        <f>SYR2K!E9</f>
        <v>26.372</v>
      </c>
      <c r="M9">
        <f>SYRK!E9</f>
        <v>11.48</v>
      </c>
      <c r="N9">
        <f>'Jacobi-2d-imper'!E9</f>
        <v>0.46</v>
      </c>
      <c r="O9">
        <f>'Seidel-2d'!E9</f>
        <v>1.488</v>
      </c>
    </row>
    <row r="10">
      <c r="A10" s="5">
        <v>256.0</v>
      </c>
      <c r="B10">
        <f>Correlation!E10</f>
        <v>9.12</v>
      </c>
      <c r="C10">
        <f>Covariance!E10</f>
        <v>8.612</v>
      </c>
      <c r="D10">
        <f>'2mm'!E10</f>
        <v>27.724</v>
      </c>
      <c r="E10">
        <f>'3mm'!E10</f>
        <v>42.5</v>
      </c>
      <c r="F10">
        <f>Bicg!E10</f>
        <v>0.264</v>
      </c>
      <c r="G10">
        <f>Doitgen!E10</f>
        <v>15.18</v>
      </c>
      <c r="H10">
        <f>Gemm!E10</f>
        <v>14.736</v>
      </c>
      <c r="I10">
        <f>Gemver!E10</f>
        <v>0.736</v>
      </c>
      <c r="J10">
        <f>Gesummv!E10</f>
        <v>0.284</v>
      </c>
      <c r="K10">
        <f>MVT!E10</f>
        <v>0.472</v>
      </c>
      <c r="L10">
        <f>SYR2K!E10</f>
        <v>25.948</v>
      </c>
      <c r="M10">
        <f>SYRK!E10</f>
        <v>13.068</v>
      </c>
      <c r="N10">
        <f>'Jacobi-2d-imper'!E10</f>
        <v>0.436</v>
      </c>
      <c r="O10">
        <f>'Seidel-2d'!E10</f>
        <v>1.512</v>
      </c>
    </row>
    <row r="11">
      <c r="A11" s="5">
        <v>512.0</v>
      </c>
      <c r="B11">
        <f>Correlation!E11</f>
        <v>10.66</v>
      </c>
      <c r="C11">
        <f>Covariance!E11</f>
        <v>10.064</v>
      </c>
      <c r="D11">
        <f>'2mm'!E11</f>
        <v>29.532</v>
      </c>
      <c r="E11">
        <f>'3mm'!E11</f>
        <v>43.76</v>
      </c>
      <c r="F11">
        <f>Bicg!E11</f>
        <v>0.28</v>
      </c>
      <c r="G11">
        <f>Doitgen!E11</f>
        <v>14.676</v>
      </c>
      <c r="H11">
        <f>Gemm!E11</f>
        <v>14.388</v>
      </c>
      <c r="I11">
        <f>Gemver!E11</f>
        <v>0.788</v>
      </c>
      <c r="J11">
        <f>Gesummv!E11</f>
        <v>0.296</v>
      </c>
      <c r="K11">
        <f>MVT!E11</f>
        <v>0.536</v>
      </c>
      <c r="L11">
        <f>SYR2K!E11</f>
        <v>25.664</v>
      </c>
      <c r="M11">
        <f>SYRK!E11</f>
        <v>12.956</v>
      </c>
      <c r="N11">
        <f>'Jacobi-2d-imper'!E11</f>
        <v>0.476</v>
      </c>
      <c r="O11">
        <f>'Seidel-2d'!E11</f>
        <v>1.368</v>
      </c>
    </row>
    <row r="12">
      <c r="A12" s="5">
        <v>1024.0</v>
      </c>
      <c r="B12">
        <f>Correlation!E12</f>
        <v>12.18</v>
      </c>
      <c r="C12">
        <f>Covariance!E12</f>
        <v>12.752</v>
      </c>
      <c r="D12">
        <f>'2mm'!E12</f>
        <v>29.744</v>
      </c>
      <c r="E12">
        <f>'3mm'!E12</f>
        <v>44.252</v>
      </c>
      <c r="F12">
        <f>Bicg!E12</f>
        <v>0.26</v>
      </c>
      <c r="G12">
        <f>Doitgen!E12</f>
        <v>15.22</v>
      </c>
      <c r="H12">
        <f>Gemm!E12</f>
        <v>14.504</v>
      </c>
      <c r="I12">
        <f>Gemver!E12</f>
        <v>0.896</v>
      </c>
      <c r="J12">
        <f>Gesummv!E12</f>
        <v>0.336</v>
      </c>
      <c r="K12">
        <f>MVT!E12</f>
        <v>0.62</v>
      </c>
      <c r="L12">
        <f>SYR2K!E12</f>
        <v>25.872</v>
      </c>
      <c r="M12">
        <f>SYRK!E12</f>
        <v>12.872</v>
      </c>
      <c r="N12">
        <f>'Jacobi-2d-imper'!E12</f>
        <v>0.372</v>
      </c>
      <c r="O12">
        <f>'Seidel-2d'!E12</f>
        <v>1.484</v>
      </c>
    </row>
    <row r="13">
      <c r="A13" s="5">
        <v>2048.0</v>
      </c>
      <c r="B13">
        <f>Correlation!E13</f>
        <v>26.18</v>
      </c>
      <c r="C13">
        <f>Covariance!E13</f>
        <v>25.724</v>
      </c>
      <c r="D13">
        <f>'2mm'!E13</f>
        <v>71.836</v>
      </c>
      <c r="E13">
        <f>'3mm'!E13</f>
        <v>107.484</v>
      </c>
      <c r="F13">
        <f>Bicg!E13</f>
        <v>0.272</v>
      </c>
      <c r="G13">
        <f>Doitgen!E13</f>
        <v>15.116</v>
      </c>
      <c r="H13">
        <f>Gemm!E13</f>
        <v>37.98</v>
      </c>
      <c r="I13">
        <f>Gemver!E13</f>
        <v>0.856</v>
      </c>
      <c r="J13">
        <f>Gesummv!E13</f>
        <v>0.292</v>
      </c>
      <c r="K13">
        <f>MVT!E13</f>
        <v>0.632</v>
      </c>
      <c r="L13">
        <f>SYR2K!E13</f>
        <v>26.38</v>
      </c>
      <c r="M13">
        <f>SYRK!E13</f>
        <v>13.66</v>
      </c>
      <c r="N13">
        <f>'Jacobi-2d-imper'!E13</f>
        <v>0.404</v>
      </c>
      <c r="O13">
        <f>'Seidel-2d'!E13</f>
        <v>1.508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v4'!$A$8:$A$36=""Cholesky"")"),"0")</f>
        <v>0</v>
      </c>
      <c r="C2">
        <v>0.0</v>
      </c>
      <c r="D2">
        <v>0.364</v>
      </c>
      <c r="E2">
        <v>2.268</v>
      </c>
    </row>
    <row r="3">
      <c r="A3" s="5">
        <v>0.0</v>
      </c>
      <c r="B3">
        <f>IFERROR(__xludf.DUMMYFUNCTION("FILTER('Intel Xeon E5 1650 v4'!$B$8:$F$36, 'Intel Xeon E5 1650 v4'!$A$8:$A$36=""Cholesky"")"),"0")</f>
        <v>0</v>
      </c>
      <c r="C3">
        <v>0.0</v>
      </c>
      <c r="D3">
        <v>0.328</v>
      </c>
      <c r="E3">
        <v>2.2</v>
      </c>
    </row>
    <row r="4">
      <c r="A4" s="5">
        <v>4.0</v>
      </c>
      <c r="B4">
        <f>IFERROR(__xludf.DUMMYFUNCTION("FILTER('Intel Xeon E5 1650 v4'!$G$8:$K$36, 'Intel Xeon E5 1650 v4'!$A$8:$A$36=""Cholesky"")"),"0")</f>
        <v>0</v>
      </c>
      <c r="C4">
        <v>0.0</v>
      </c>
      <c r="D4">
        <v>0.344</v>
      </c>
      <c r="E4">
        <v>2.24</v>
      </c>
    </row>
    <row r="5">
      <c r="A5" s="5">
        <v>8.0</v>
      </c>
      <c r="B5">
        <f>IFERROR(__xludf.DUMMYFUNCTION("FILTER('Intel Xeon E5 1650 v4'!$L$8:$P$36, 'Intel Xeon E5 1650 v4'!$A$8:$A$36=""Cholesky"")"),"0")</f>
        <v>0</v>
      </c>
      <c r="C5">
        <v>0.0</v>
      </c>
      <c r="D5">
        <v>0.296</v>
      </c>
      <c r="E5">
        <v>2.224</v>
      </c>
    </row>
    <row r="6">
      <c r="A6" s="5">
        <v>16.0</v>
      </c>
      <c r="B6">
        <f>IFERROR(__xludf.DUMMYFUNCTION("FILTER('Intel Xeon E5 1650 v4'!$Q$8:$U$36, 'Intel Xeon E5 1650 v4'!$A$8:$A$36=""Cholesky"")"),"0")</f>
        <v>0</v>
      </c>
      <c r="C6">
        <v>0.0</v>
      </c>
      <c r="D6">
        <v>0.28</v>
      </c>
      <c r="E6">
        <v>2.276</v>
      </c>
    </row>
    <row r="7">
      <c r="A7" s="5">
        <v>32.0</v>
      </c>
      <c r="B7">
        <f>IFERROR(__xludf.DUMMYFUNCTION("FILTER('Intel Xeon E5 1650 v4'!$V$8:$Z$36, 'Intel Xeon E5 1650 v4'!$A$8:$A$36=""Cholesky"")"),"0")</f>
        <v>0</v>
      </c>
      <c r="C7">
        <v>0.0</v>
      </c>
      <c r="D7">
        <v>0.34</v>
      </c>
      <c r="E7">
        <v>2.052</v>
      </c>
    </row>
    <row r="8">
      <c r="A8" s="5">
        <v>64.0</v>
      </c>
      <c r="B8">
        <f>IFERROR(__xludf.DUMMYFUNCTION("FILTER('Intel Xeon E5 1650 v4'!$AA$8:$AE$36, 'Intel Xeon E5 1650 v4'!$A$8:$A$36=""Cholesky"")"),"0")</f>
        <v>0</v>
      </c>
      <c r="C8">
        <v>0.0</v>
      </c>
      <c r="D8">
        <v>0.344</v>
      </c>
      <c r="E8">
        <v>2.228</v>
      </c>
    </row>
    <row r="9">
      <c r="A9" s="5">
        <v>128.0</v>
      </c>
      <c r="B9">
        <f>IFERROR(__xludf.DUMMYFUNCTION("FILTER('Intel Xeon E5 1650 v4'!$AF$8:$AJ$36, 'Intel Xeon E5 1650 v4'!$A$8:$A$36=""Cholesky"")"),"0")</f>
        <v>0</v>
      </c>
      <c r="C9">
        <v>0.0</v>
      </c>
      <c r="D9">
        <v>0.348</v>
      </c>
      <c r="E9">
        <v>2.248</v>
      </c>
    </row>
    <row r="10">
      <c r="A10" s="5">
        <v>256.0</v>
      </c>
      <c r="B10">
        <f>IFERROR(__xludf.DUMMYFUNCTION("FILTER('Intel Xeon E5 1650 v4'!$AK$8:$AO$36, 'Intel Xeon E5 1650 v4'!$A$8:$A$36=""Cholesky"")"),"0")</f>
        <v>0</v>
      </c>
      <c r="C10">
        <v>0.0</v>
      </c>
      <c r="D10">
        <v>0.348</v>
      </c>
      <c r="E10">
        <v>2.216</v>
      </c>
    </row>
    <row r="11">
      <c r="A11" s="5">
        <v>512.0</v>
      </c>
      <c r="B11">
        <f>IFERROR(__xludf.DUMMYFUNCTION("FILTER('Intel Xeon E5 1650 v4'!$AP$8:$AT$36, 'Intel Xeon E5 1650 v4'!$A$8:$A$36=""Cholesky"")"),"0")</f>
        <v>0</v>
      </c>
      <c r="C11">
        <v>0.0</v>
      </c>
      <c r="D11">
        <v>0.312</v>
      </c>
      <c r="E11">
        <v>2.276</v>
      </c>
    </row>
    <row r="12">
      <c r="A12" s="5">
        <v>1024.0</v>
      </c>
      <c r="B12">
        <f>IFERROR(__xludf.DUMMYFUNCTION("FILTER('Intel Xeon E5 1650 v4'!$AU$8:$AY$36, 'Intel Xeon E5 1650 v4'!$A$8:$A$36=""Cholesky"")"),"0")</f>
        <v>0</v>
      </c>
      <c r="C12">
        <v>0.0</v>
      </c>
      <c r="D12">
        <v>0.364</v>
      </c>
      <c r="E12">
        <v>2.164</v>
      </c>
    </row>
    <row r="13">
      <c r="A13" s="5">
        <v>2048.0</v>
      </c>
      <c r="B13">
        <f>IFERROR(__xludf.DUMMYFUNCTION("FILTER('Intel Xeon E5 1650 v4'!$AZ$8:$BD$36, 'Intel Xeon E5 1650 v4'!$A$8:$A$36=""Cholesky"")"),"6")</f>
        <v>6</v>
      </c>
      <c r="C13">
        <v>0.0</v>
      </c>
      <c r="D13">
        <v>0.356</v>
      </c>
      <c r="E13">
        <v>2.24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v4'!$A$8:$A$36=""Doitgen"")"),"0")</f>
        <v>0</v>
      </c>
      <c r="C2" s="5">
        <v>0.004</v>
      </c>
      <c r="D2" s="5">
        <v>0.528</v>
      </c>
      <c r="E2" s="5">
        <v>15.808</v>
      </c>
      <c r="F2" s="5"/>
    </row>
    <row r="3">
      <c r="A3" s="5">
        <v>0.0</v>
      </c>
      <c r="B3">
        <f>IFERROR(__xludf.DUMMYFUNCTION("FILTER('Intel Xeon E5 1650 v4'!$B$8:$F$36, 'Intel Xeon E5 1650 v4'!$A$8:$A$36=""Doitgen"")"),"0")</f>
        <v>0</v>
      </c>
      <c r="C3">
        <v>0.0</v>
      </c>
      <c r="D3">
        <v>0.492</v>
      </c>
      <c r="E3">
        <v>16.052</v>
      </c>
    </row>
    <row r="4">
      <c r="A4" s="5">
        <v>4.0</v>
      </c>
      <c r="B4">
        <f>IFERROR(__xludf.DUMMYFUNCTION("FILTER('Intel Xeon E5 1650 v4'!$G$8:$K$36, 'Intel Xeon E5 1650 v4'!$A$8:$A$36=""Doitgen"")"),"0")</f>
        <v>0</v>
      </c>
      <c r="C4">
        <v>0.0</v>
      </c>
      <c r="D4">
        <v>0.172</v>
      </c>
      <c r="E4">
        <v>2.596</v>
      </c>
    </row>
    <row r="5">
      <c r="A5" s="5">
        <v>8.0</v>
      </c>
      <c r="B5">
        <f>IFERROR(__xludf.DUMMYFUNCTION("FILTER('Intel Xeon E5 1650 v4'!$L$8:$P$36, 'Intel Xeon E5 1650 v4'!$A$8:$A$36=""Doitgen"")"),"0")</f>
        <v>0</v>
      </c>
      <c r="C5">
        <v>0.0</v>
      </c>
      <c r="D5">
        <v>0.328</v>
      </c>
      <c r="E5">
        <v>3.68</v>
      </c>
    </row>
    <row r="6">
      <c r="A6" s="5">
        <v>16.0</v>
      </c>
      <c r="B6">
        <f>IFERROR(__xludf.DUMMYFUNCTION("FILTER('Intel Xeon E5 1650 v4'!$Q$8:$U$36, 'Intel Xeon E5 1650 v4'!$A$8:$A$36=""Doitgen"")"),"0")</f>
        <v>0</v>
      </c>
      <c r="C6">
        <v>0.0</v>
      </c>
      <c r="D6">
        <v>0.248</v>
      </c>
      <c r="E6">
        <v>2.64</v>
      </c>
    </row>
    <row r="7">
      <c r="A7" s="5">
        <v>32.0</v>
      </c>
      <c r="B7">
        <f>IFERROR(__xludf.DUMMYFUNCTION("FILTER('Intel Xeon E5 1650 v4'!$V$8:$Z$36, 'Intel Xeon E5 1650 v4'!$A$8:$A$36=""Doitgen"")"),"0")</f>
        <v>0</v>
      </c>
      <c r="C7">
        <v>0.004</v>
      </c>
      <c r="D7">
        <v>0.42</v>
      </c>
      <c r="E7">
        <v>5.696</v>
      </c>
    </row>
    <row r="8">
      <c r="A8" s="5">
        <v>64.0</v>
      </c>
      <c r="B8">
        <f>IFERROR(__xludf.DUMMYFUNCTION("FILTER('Intel Xeon E5 1650 v4'!$AA$8:$AE$36, 'Intel Xeon E5 1650 v4'!$A$8:$A$36=""Doitgen"")"),"0")</f>
        <v>0</v>
      </c>
      <c r="C8">
        <v>0.004</v>
      </c>
      <c r="D8">
        <v>0.432</v>
      </c>
      <c r="E8">
        <v>7.476</v>
      </c>
    </row>
    <row r="9">
      <c r="A9" s="5">
        <v>128.0</v>
      </c>
      <c r="B9">
        <f>IFERROR(__xludf.DUMMYFUNCTION("FILTER('Intel Xeon E5 1650 v4'!$AF$8:$AJ$36, 'Intel Xeon E5 1650 v4'!$A$8:$A$36=""Doitgen"")"),"0")</f>
        <v>0</v>
      </c>
      <c r="C9">
        <v>0.004</v>
      </c>
      <c r="D9">
        <v>0.46</v>
      </c>
      <c r="E9">
        <v>9.424</v>
      </c>
    </row>
    <row r="10">
      <c r="A10" s="5">
        <v>256.0</v>
      </c>
      <c r="B10">
        <f>IFERROR(__xludf.DUMMYFUNCTION("FILTER('Intel Xeon E5 1650 v4'!$AK$8:$AO$36, 'Intel Xeon E5 1650 v4'!$A$8:$A$36=""Doitgen"")"),"0")</f>
        <v>0</v>
      </c>
      <c r="C10">
        <v>0.004</v>
      </c>
      <c r="D10">
        <v>0.46</v>
      </c>
      <c r="E10">
        <v>15.18</v>
      </c>
    </row>
    <row r="11">
      <c r="A11" s="5">
        <v>512.0</v>
      </c>
      <c r="B11">
        <f>IFERROR(__xludf.DUMMYFUNCTION("FILTER('Intel Xeon E5 1650 v4'!$AP$8:$AT$36, 'Intel Xeon E5 1650 v4'!$A$8:$A$36=""Doitgen"")"),"0")</f>
        <v>0</v>
      </c>
      <c r="C11">
        <v>0.004</v>
      </c>
      <c r="D11">
        <v>0.432</v>
      </c>
      <c r="E11">
        <v>14.676</v>
      </c>
    </row>
    <row r="12">
      <c r="A12" s="5">
        <v>1024.0</v>
      </c>
      <c r="B12">
        <f>IFERROR(__xludf.DUMMYFUNCTION("FILTER('Intel Xeon E5 1650 v4'!$AU$8:$AY$36, 'Intel Xeon E5 1650 v4'!$A$8:$A$36=""Doitgen"")"),"0")</f>
        <v>0</v>
      </c>
      <c r="C12">
        <v>0.0</v>
      </c>
      <c r="D12">
        <v>0.484</v>
      </c>
      <c r="E12">
        <v>15.22</v>
      </c>
    </row>
    <row r="13">
      <c r="A13" s="5">
        <v>2048.0</v>
      </c>
      <c r="B13">
        <f>IFERROR(__xludf.DUMMYFUNCTION("FILTER('Intel Xeon E5 1650 v4'!$AZ$8:$BD$36, 'Intel Xeon E5 1650 v4'!$A$8:$A$36=""Doitgen"")"),"7")</f>
        <v>7</v>
      </c>
      <c r="C13">
        <v>0.004</v>
      </c>
      <c r="D13">
        <v>0.5</v>
      </c>
      <c r="E13">
        <v>15.116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v4'!$A$8:$A$36=""Gemm"")"),"0")</f>
        <v>0</v>
      </c>
      <c r="C2">
        <v>0.008</v>
      </c>
      <c r="D2">
        <v>4.732</v>
      </c>
      <c r="E2">
        <v>38.148</v>
      </c>
    </row>
    <row r="3">
      <c r="A3" s="5">
        <v>0.0</v>
      </c>
      <c r="B3">
        <f>IFERROR(__xludf.DUMMYFUNCTION("FILTER('Intel Xeon E5 1650 v4'!$B$8:$F$36, 'Intel Xeon E5 1650 v4'!$A$8:$A$36=""Gemm"")"),"0")</f>
        <v>0</v>
      </c>
      <c r="C3">
        <v>0.008</v>
      </c>
      <c r="D3">
        <v>4.8</v>
      </c>
      <c r="E3">
        <v>37.652</v>
      </c>
    </row>
    <row r="4">
      <c r="A4" s="5">
        <v>4.0</v>
      </c>
      <c r="B4">
        <f>IFERROR(__xludf.DUMMYFUNCTION("FILTER('Intel Xeon E5 1650 v4'!$G$8:$K$36, 'Intel Xeon E5 1650 v4'!$A$8:$A$36=""Gemm"")"),"0")</f>
        <v>0</v>
      </c>
      <c r="C4">
        <v>0.0</v>
      </c>
      <c r="D4">
        <v>1.16</v>
      </c>
      <c r="E4">
        <v>15.048</v>
      </c>
    </row>
    <row r="5">
      <c r="A5" s="5">
        <v>8.0</v>
      </c>
      <c r="B5">
        <f>IFERROR(__xludf.DUMMYFUNCTION("FILTER('Intel Xeon E5 1650 v4'!$L$8:$P$36, 'Intel Xeon E5 1650 v4'!$A$8:$A$36=""Gemm"")"),"0")</f>
        <v>0</v>
      </c>
      <c r="C5">
        <v>0.004</v>
      </c>
      <c r="D5">
        <v>1.052</v>
      </c>
      <c r="E5">
        <v>7.776</v>
      </c>
    </row>
    <row r="6">
      <c r="A6" s="5">
        <v>16.0</v>
      </c>
      <c r="B6">
        <f>IFERROR(__xludf.DUMMYFUNCTION("FILTER('Intel Xeon E5 1650 v4'!$Q$8:$U$36, 'Intel Xeon E5 1650 v4'!$A$8:$A$36=""Gemm"")"),"0")</f>
        <v>0</v>
      </c>
      <c r="C6">
        <v>0.0</v>
      </c>
      <c r="D6">
        <v>0.704</v>
      </c>
      <c r="E6">
        <v>4.444</v>
      </c>
    </row>
    <row r="7">
      <c r="A7" s="5">
        <v>32.0</v>
      </c>
      <c r="B7">
        <f>IFERROR(__xludf.DUMMYFUNCTION("FILTER('Intel Xeon E5 1650 v4'!$V$8:$Z$36, 'Intel Xeon E5 1650 v4'!$A$8:$A$36=""Gemm"")"),"0")</f>
        <v>0</v>
      </c>
      <c r="C7">
        <v>0.004</v>
      </c>
      <c r="D7">
        <v>2.216</v>
      </c>
      <c r="E7">
        <v>9.676</v>
      </c>
    </row>
    <row r="8">
      <c r="A8" s="5">
        <v>64.0</v>
      </c>
      <c r="B8">
        <f>IFERROR(__xludf.DUMMYFUNCTION("FILTER('Intel Xeon E5 1650 v4'!$AA$8:$AE$36, 'Intel Xeon E5 1650 v4'!$A$8:$A$36=""Gemm"")"),"0")</f>
        <v>0</v>
      </c>
      <c r="C8">
        <v>0.004</v>
      </c>
      <c r="D8">
        <v>3.672</v>
      </c>
      <c r="E8">
        <v>9.892</v>
      </c>
    </row>
    <row r="9">
      <c r="A9" s="5">
        <v>128.0</v>
      </c>
      <c r="B9">
        <f>IFERROR(__xludf.DUMMYFUNCTION("FILTER('Intel Xeon E5 1650 v4'!$AF$8:$AJ$36, 'Intel Xeon E5 1650 v4'!$A$8:$A$36=""Gemm"")"),"0")</f>
        <v>0</v>
      </c>
      <c r="C9">
        <v>0.004</v>
      </c>
      <c r="D9">
        <v>3.836</v>
      </c>
      <c r="E9">
        <v>12.104</v>
      </c>
    </row>
    <row r="10">
      <c r="A10" s="5">
        <v>256.0</v>
      </c>
      <c r="B10">
        <f>IFERROR(__xludf.DUMMYFUNCTION("FILTER('Intel Xeon E5 1650 v4'!$AK$8:$AO$36, 'Intel Xeon E5 1650 v4'!$A$8:$A$36=""Gemm"")"),"0")</f>
        <v>0</v>
      </c>
      <c r="C10">
        <v>0.008</v>
      </c>
      <c r="D10">
        <v>3.892</v>
      </c>
      <c r="E10">
        <v>14.736</v>
      </c>
    </row>
    <row r="11">
      <c r="A11" s="5">
        <v>512.0</v>
      </c>
      <c r="B11">
        <f>IFERROR(__xludf.DUMMYFUNCTION("FILTER('Intel Xeon E5 1650 v4'!$AP$8:$AT$36, 'Intel Xeon E5 1650 v4'!$A$8:$A$36=""Gemm"")"),"0")</f>
        <v>0</v>
      </c>
      <c r="C11">
        <v>0.008</v>
      </c>
      <c r="D11">
        <v>3.82</v>
      </c>
      <c r="E11">
        <v>14.388</v>
      </c>
    </row>
    <row r="12">
      <c r="A12" s="5">
        <v>1024.0</v>
      </c>
      <c r="B12">
        <f>IFERROR(__xludf.DUMMYFUNCTION("FILTER('Intel Xeon E5 1650 v4'!$AU$8:$AY$36, 'Intel Xeon E5 1650 v4'!$A$8:$A$36=""Gemm"")"),"0")</f>
        <v>0</v>
      </c>
      <c r="C12">
        <v>0.008</v>
      </c>
      <c r="D12">
        <v>3.828</v>
      </c>
      <c r="E12">
        <v>14.504</v>
      </c>
    </row>
    <row r="13">
      <c r="A13" s="5">
        <v>2048.0</v>
      </c>
      <c r="B13">
        <f>IFERROR(__xludf.DUMMYFUNCTION("FILTER('Intel Xeon E5 1650 v4'!$AZ$8:$BD$36, 'Intel Xeon E5 1650 v4'!$A$8:$A$36=""Gemm"")"),"8")</f>
        <v>8</v>
      </c>
      <c r="C13">
        <v>0.008</v>
      </c>
      <c r="D13">
        <v>3.86</v>
      </c>
      <c r="E13">
        <v>37.98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v4'!$A$8:$A$36=""Gemver"")"),"0")</f>
        <v>0</v>
      </c>
      <c r="C2" s="5">
        <v>0.004</v>
      </c>
      <c r="D2" s="5">
        <v>0.244</v>
      </c>
      <c r="E2" s="5">
        <v>0.848</v>
      </c>
      <c r="F2" s="5"/>
    </row>
    <row r="3">
      <c r="A3" s="5">
        <v>0.0</v>
      </c>
      <c r="B3">
        <f>IFERROR(__xludf.DUMMYFUNCTION("FILTER('Intel Xeon E5 1650 v4'!$B$8:$F$36, 'Intel Xeon E5 1650 v4'!$A$8:$A$36=""Gemver"")"),"0")</f>
        <v>0</v>
      </c>
      <c r="C3">
        <v>0.0</v>
      </c>
      <c r="D3">
        <v>0.2</v>
      </c>
      <c r="E3">
        <v>0.712</v>
      </c>
    </row>
    <row r="4">
      <c r="A4" s="5">
        <v>4.0</v>
      </c>
      <c r="B4">
        <f>IFERROR(__xludf.DUMMYFUNCTION("FILTER('Intel Xeon E5 1650 v4'!$G$8:$K$36, 'Intel Xeon E5 1650 v4'!$A$8:$A$36=""Gemver"")"),"0")</f>
        <v>0</v>
      </c>
      <c r="C4">
        <v>0.0</v>
      </c>
      <c r="D4">
        <v>0.164</v>
      </c>
      <c r="E4">
        <v>0.628</v>
      </c>
    </row>
    <row r="5">
      <c r="A5" s="5">
        <v>8.0</v>
      </c>
      <c r="B5">
        <f>IFERROR(__xludf.DUMMYFUNCTION("FILTER('Intel Xeon E5 1650 v4'!$L$8:$P$36, 'Intel Xeon E5 1650 v4'!$A$8:$A$36=""Gemver"")"),"0")</f>
        <v>0</v>
      </c>
      <c r="C5">
        <v>0.004</v>
      </c>
      <c r="D5">
        <v>0.184</v>
      </c>
      <c r="E5">
        <v>0.656</v>
      </c>
    </row>
    <row r="6">
      <c r="A6" s="5">
        <v>16.0</v>
      </c>
      <c r="B6">
        <f>IFERROR(__xludf.DUMMYFUNCTION("FILTER('Intel Xeon E5 1650 v4'!$Q$8:$U$36, 'Intel Xeon E5 1650 v4'!$A$8:$A$36=""Gemver"")"),"0")</f>
        <v>0</v>
      </c>
      <c r="C6">
        <v>0.004</v>
      </c>
      <c r="D6">
        <v>0.208</v>
      </c>
      <c r="E6">
        <v>0.732</v>
      </c>
    </row>
    <row r="7">
      <c r="A7" s="5">
        <v>32.0</v>
      </c>
      <c r="B7">
        <f>IFERROR(__xludf.DUMMYFUNCTION("FILTER('Intel Xeon E5 1650 v4'!$V$8:$Z$36, 'Intel Xeon E5 1650 v4'!$A$8:$A$36=""Gemver"")"),"0")</f>
        <v>0</v>
      </c>
      <c r="C7">
        <v>0.0</v>
      </c>
      <c r="D7">
        <v>0.26</v>
      </c>
      <c r="E7">
        <v>0.848</v>
      </c>
    </row>
    <row r="8">
      <c r="A8" s="5">
        <v>64.0</v>
      </c>
      <c r="B8">
        <f>IFERROR(__xludf.DUMMYFUNCTION("FILTER('Intel Xeon E5 1650 v4'!$AA$8:$AE$36, 'Intel Xeon E5 1650 v4'!$A$8:$A$36=""Gemver"")"),"0")</f>
        <v>0</v>
      </c>
      <c r="C8">
        <v>0.004</v>
      </c>
      <c r="D8">
        <v>0.292</v>
      </c>
      <c r="E8">
        <v>0.9</v>
      </c>
    </row>
    <row r="9">
      <c r="A9" s="5">
        <v>128.0</v>
      </c>
      <c r="B9">
        <f>IFERROR(__xludf.DUMMYFUNCTION("FILTER('Intel Xeon E5 1650 v4'!$AF$8:$AJ$36, 'Intel Xeon E5 1650 v4'!$A$8:$A$36=""Gemver"")"),"0")</f>
        <v>0</v>
      </c>
      <c r="C9">
        <v>0.004</v>
      </c>
      <c r="D9">
        <v>0.228</v>
      </c>
      <c r="E9">
        <v>0.876</v>
      </c>
    </row>
    <row r="10">
      <c r="A10" s="5">
        <v>256.0</v>
      </c>
      <c r="B10">
        <f>IFERROR(__xludf.DUMMYFUNCTION("FILTER('Intel Xeon E5 1650 v4'!$AK$8:$AO$36, 'Intel Xeon E5 1650 v4'!$A$8:$A$36=""Gemver"")"),"0")</f>
        <v>0</v>
      </c>
      <c r="C10">
        <v>0.004</v>
      </c>
      <c r="D10">
        <v>0.196</v>
      </c>
      <c r="E10">
        <v>0.736</v>
      </c>
    </row>
    <row r="11">
      <c r="A11" s="5">
        <v>512.0</v>
      </c>
      <c r="B11">
        <f>IFERROR(__xludf.DUMMYFUNCTION("FILTER('Intel Xeon E5 1650 v4'!$AP$8:$AT$36, 'Intel Xeon E5 1650 v4'!$A$8:$A$36=""Gemver"")"),"0")</f>
        <v>0</v>
      </c>
      <c r="C11">
        <v>0.004</v>
      </c>
      <c r="D11">
        <v>0.22</v>
      </c>
      <c r="E11">
        <v>0.788</v>
      </c>
    </row>
    <row r="12">
      <c r="A12" s="5">
        <v>1024.0</v>
      </c>
      <c r="B12">
        <f>IFERROR(__xludf.DUMMYFUNCTION("FILTER('Intel Xeon E5 1650 v4'!$AU$8:$AY$36, 'Intel Xeon E5 1650 v4'!$A$8:$A$36=""Gemver"")"),"0")</f>
        <v>0</v>
      </c>
      <c r="C12">
        <v>0.0</v>
      </c>
      <c r="D12">
        <v>0.228</v>
      </c>
      <c r="E12">
        <v>0.896</v>
      </c>
    </row>
    <row r="13">
      <c r="A13" s="5">
        <v>2048.0</v>
      </c>
      <c r="B13">
        <f>IFERROR(__xludf.DUMMYFUNCTION("FILTER('Intel Xeon E5 1650 v4'!$AZ$8:$BD$36, 'Intel Xeon E5 1650 v4'!$A$8:$A$36=""Gemver"")"),"9")</f>
        <v>9</v>
      </c>
      <c r="C13">
        <v>0.0</v>
      </c>
      <c r="D13">
        <v>0.228</v>
      </c>
      <c r="E13">
        <v>0.856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v4'!$A$8:$A$36=""Gesummv"")"),"0")</f>
        <v>0</v>
      </c>
      <c r="C2" s="5">
        <v>0.004</v>
      </c>
      <c r="D2" s="5">
        <v>0.096</v>
      </c>
      <c r="E2" s="5">
        <v>0.484</v>
      </c>
      <c r="F2" s="5"/>
    </row>
    <row r="3">
      <c r="A3" s="5">
        <v>0.0</v>
      </c>
      <c r="B3">
        <f>IFERROR(__xludf.DUMMYFUNCTION("FILTER('Intel Xeon E5 1650 v4'!$B$8:$F$36, 'Intel Xeon E5 1650 v4'!$A$8:$A$36=""Gesummv"")"),"0")</f>
        <v>0</v>
      </c>
      <c r="C3">
        <v>0.0</v>
      </c>
      <c r="D3">
        <v>0.108</v>
      </c>
      <c r="E3">
        <v>0.448</v>
      </c>
    </row>
    <row r="4">
      <c r="A4" s="5">
        <v>4.0</v>
      </c>
      <c r="B4">
        <f>IFERROR(__xludf.DUMMYFUNCTION("FILTER('Intel Xeon E5 1650 v4'!$G$8:$K$36, 'Intel Xeon E5 1650 v4'!$A$8:$A$36=""Gesummv"")"),"0")</f>
        <v>0</v>
      </c>
      <c r="C4">
        <v>0.0</v>
      </c>
      <c r="D4">
        <v>0.068</v>
      </c>
      <c r="E4">
        <v>0.264</v>
      </c>
    </row>
    <row r="5">
      <c r="A5" s="5">
        <v>8.0</v>
      </c>
      <c r="B5">
        <f>IFERROR(__xludf.DUMMYFUNCTION("FILTER('Intel Xeon E5 1650 v4'!$L$8:$P$36, 'Intel Xeon E5 1650 v4'!$A$8:$A$36=""Gesummv"")"),"0")</f>
        <v>0</v>
      </c>
      <c r="C5">
        <v>0.0</v>
      </c>
      <c r="D5">
        <v>0.088</v>
      </c>
      <c r="E5">
        <v>0.328</v>
      </c>
    </row>
    <row r="6">
      <c r="A6" s="5">
        <v>16.0</v>
      </c>
      <c r="B6">
        <f>IFERROR(__xludf.DUMMYFUNCTION("FILTER('Intel Xeon E5 1650 v4'!$Q$8:$U$36, 'Intel Xeon E5 1650 v4'!$A$8:$A$36=""Gesummv"")"),"0")</f>
        <v>0</v>
      </c>
      <c r="C6">
        <v>0.0</v>
      </c>
      <c r="D6">
        <v>0.136</v>
      </c>
      <c r="E6">
        <v>0.52</v>
      </c>
    </row>
    <row r="7">
      <c r="A7" s="5">
        <v>32.0</v>
      </c>
      <c r="B7">
        <f>IFERROR(__xludf.DUMMYFUNCTION("FILTER('Intel Xeon E5 1650 v4'!$V$8:$Z$36, 'Intel Xeon E5 1650 v4'!$A$8:$A$36=""Gesummv"")"),"0")</f>
        <v>0</v>
      </c>
      <c r="C7">
        <v>0.0</v>
      </c>
      <c r="D7">
        <v>0.124</v>
      </c>
      <c r="E7">
        <v>0.536</v>
      </c>
    </row>
    <row r="8">
      <c r="A8" s="5">
        <v>64.0</v>
      </c>
      <c r="B8">
        <f>IFERROR(__xludf.DUMMYFUNCTION("FILTER('Intel Xeon E5 1650 v4'!$AA$8:$AE$36, 'Intel Xeon E5 1650 v4'!$A$8:$A$36=""Gesummv"")"),"0")</f>
        <v>0</v>
      </c>
      <c r="C8">
        <v>0.0</v>
      </c>
      <c r="D8">
        <v>0.164</v>
      </c>
      <c r="E8">
        <v>0.58</v>
      </c>
    </row>
    <row r="9">
      <c r="A9" s="5">
        <v>128.0</v>
      </c>
      <c r="B9">
        <f>IFERROR(__xludf.DUMMYFUNCTION("FILTER('Intel Xeon E5 1650 v4'!$AF$8:$AJ$36, 'Intel Xeon E5 1650 v4'!$A$8:$A$36=""Gesummv"")"),"0")</f>
        <v>0</v>
      </c>
      <c r="C9">
        <v>0.0</v>
      </c>
      <c r="D9">
        <v>0.08</v>
      </c>
      <c r="E9">
        <v>0.292</v>
      </c>
    </row>
    <row r="10">
      <c r="A10" s="5">
        <v>256.0</v>
      </c>
      <c r="B10">
        <f>IFERROR(__xludf.DUMMYFUNCTION("FILTER('Intel Xeon E5 1650 v4'!$AK$8:$AO$36, 'Intel Xeon E5 1650 v4'!$A$8:$A$36=""Gesummv"")"),"0")</f>
        <v>0</v>
      </c>
      <c r="C10">
        <v>0.0</v>
      </c>
      <c r="D10">
        <v>0.088</v>
      </c>
      <c r="E10">
        <v>0.284</v>
      </c>
    </row>
    <row r="11">
      <c r="A11" s="5">
        <v>512.0</v>
      </c>
      <c r="B11">
        <f>IFERROR(__xludf.DUMMYFUNCTION("FILTER('Intel Xeon E5 1650 v4'!$AP$8:$AT$36, 'Intel Xeon E5 1650 v4'!$A$8:$A$36=""Gesummv"")"),"0")</f>
        <v>0</v>
      </c>
      <c r="C11">
        <v>0.0</v>
      </c>
      <c r="D11">
        <v>0.076</v>
      </c>
      <c r="E11">
        <v>0.296</v>
      </c>
    </row>
    <row r="12">
      <c r="A12" s="5">
        <v>1024.0</v>
      </c>
      <c r="B12">
        <f>IFERROR(__xludf.DUMMYFUNCTION("FILTER('Intel Xeon E5 1650 v4'!$AU$8:$AY$36, 'Intel Xeon E5 1650 v4'!$A$8:$A$36=""Gesummv"")"),"0")</f>
        <v>0</v>
      </c>
      <c r="C12">
        <v>0.0</v>
      </c>
      <c r="D12">
        <v>0.088</v>
      </c>
      <c r="E12">
        <v>0.336</v>
      </c>
    </row>
    <row r="13">
      <c r="A13" s="5">
        <v>2048.0</v>
      </c>
      <c r="B13">
        <f>IFERROR(__xludf.DUMMYFUNCTION("FILTER('Intel Xeon E5 1650 v4'!$AZ$8:$BD$36, 'Intel Xeon E5 1650 v4'!$A$8:$A$36=""Gesummv"")"),"10")</f>
        <v>10</v>
      </c>
      <c r="C13">
        <v>0.0</v>
      </c>
      <c r="D13">
        <v>0.068</v>
      </c>
      <c r="E13">
        <v>0.292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v4'!$A$8:$A$36=""MVT"")"),"0")</f>
        <v>0</v>
      </c>
      <c r="C2" s="5">
        <v>0.0</v>
      </c>
      <c r="D2" s="5">
        <v>0.148</v>
      </c>
      <c r="E2" s="5">
        <v>0.696</v>
      </c>
      <c r="F2" s="5"/>
    </row>
    <row r="3">
      <c r="A3" s="5">
        <v>0.0</v>
      </c>
      <c r="B3">
        <f>IFERROR(__xludf.DUMMYFUNCTION("FILTER('Intel Xeon E5 1650 v4'!$B$8:$F$36, 'Intel Xeon E5 1650 v4'!$A$8:$A$36=""MVT"")"),"0")</f>
        <v>0</v>
      </c>
      <c r="C3">
        <v>0.0</v>
      </c>
      <c r="D3">
        <v>0.148</v>
      </c>
      <c r="E3">
        <v>0.556</v>
      </c>
    </row>
    <row r="4">
      <c r="A4" s="5">
        <v>4.0</v>
      </c>
      <c r="B4">
        <f>IFERROR(__xludf.DUMMYFUNCTION("FILTER('Intel Xeon E5 1650 v4'!$G$8:$K$36, 'Intel Xeon E5 1650 v4'!$A$8:$A$36=""MVT"")"),"0")</f>
        <v>0</v>
      </c>
      <c r="C4">
        <v>0.0</v>
      </c>
      <c r="D4">
        <v>0.116</v>
      </c>
      <c r="E4">
        <v>0.376</v>
      </c>
    </row>
    <row r="5">
      <c r="A5" s="5">
        <v>8.0</v>
      </c>
      <c r="B5">
        <f>IFERROR(__xludf.DUMMYFUNCTION("FILTER('Intel Xeon E5 1650 v4'!$L$8:$P$36, 'Intel Xeon E5 1650 v4'!$A$8:$A$36=""MVT"")"),"0")</f>
        <v>0</v>
      </c>
      <c r="C5">
        <v>0.0</v>
      </c>
      <c r="D5">
        <v>0.1</v>
      </c>
      <c r="E5">
        <v>0.44</v>
      </c>
    </row>
    <row r="6">
      <c r="A6" s="5">
        <v>16.0</v>
      </c>
      <c r="B6">
        <f>IFERROR(__xludf.DUMMYFUNCTION("FILTER('Intel Xeon E5 1650 v4'!$Q$8:$U$36, 'Intel Xeon E5 1650 v4'!$A$8:$A$36=""MVT"")"),"0")</f>
        <v>0</v>
      </c>
      <c r="C6">
        <v>0.0</v>
      </c>
      <c r="D6">
        <v>0.12</v>
      </c>
      <c r="E6">
        <v>0.424</v>
      </c>
    </row>
    <row r="7">
      <c r="A7" s="5">
        <v>32.0</v>
      </c>
      <c r="B7">
        <f>IFERROR(__xludf.DUMMYFUNCTION("FILTER('Intel Xeon E5 1650 v4'!$V$8:$Z$36, 'Intel Xeon E5 1650 v4'!$A$8:$A$36=""MVT"")"),"0")</f>
        <v>0</v>
      </c>
      <c r="C7">
        <v>0.0</v>
      </c>
      <c r="D7">
        <v>0.168</v>
      </c>
      <c r="E7">
        <v>0.572</v>
      </c>
    </row>
    <row r="8">
      <c r="A8" s="5">
        <v>64.0</v>
      </c>
      <c r="B8">
        <f>IFERROR(__xludf.DUMMYFUNCTION("FILTER('Intel Xeon E5 1650 v4'!$AA$8:$AE$36, 'Intel Xeon E5 1650 v4'!$A$8:$A$36=""MVT"")"),"0")</f>
        <v>0</v>
      </c>
      <c r="C8">
        <v>0.0</v>
      </c>
      <c r="D8">
        <v>0.18</v>
      </c>
      <c r="E8">
        <v>0.592</v>
      </c>
    </row>
    <row r="9">
      <c r="A9" s="5">
        <v>128.0</v>
      </c>
      <c r="B9">
        <f>IFERROR(__xludf.DUMMYFUNCTION("FILTER('Intel Xeon E5 1650 v4'!$AF$8:$AJ$36, 'Intel Xeon E5 1650 v4'!$A$8:$A$36=""MVT"")"),"0")</f>
        <v>0</v>
      </c>
      <c r="C9">
        <v>0.0</v>
      </c>
      <c r="D9">
        <v>0.172</v>
      </c>
      <c r="E9">
        <v>0.628</v>
      </c>
    </row>
    <row r="10">
      <c r="A10" s="5">
        <v>256.0</v>
      </c>
      <c r="B10">
        <f>IFERROR(__xludf.DUMMYFUNCTION("FILTER('Intel Xeon E5 1650 v4'!$AK$8:$AO$36, 'Intel Xeon E5 1650 v4'!$A$8:$A$36=""MVT"")"),"0")</f>
        <v>0</v>
      </c>
      <c r="C10">
        <v>0.0</v>
      </c>
      <c r="D10">
        <v>0.112</v>
      </c>
      <c r="E10">
        <v>0.472</v>
      </c>
    </row>
    <row r="11">
      <c r="A11" s="5">
        <v>512.0</v>
      </c>
      <c r="B11">
        <f>IFERROR(__xludf.DUMMYFUNCTION("FILTER('Intel Xeon E5 1650 v4'!$AP$8:$AT$36, 'Intel Xeon E5 1650 v4'!$A$8:$A$36=""MVT"")"),"0")</f>
        <v>0</v>
      </c>
      <c r="C11">
        <v>0.0</v>
      </c>
      <c r="D11">
        <v>0.144</v>
      </c>
      <c r="E11">
        <v>0.536</v>
      </c>
    </row>
    <row r="12">
      <c r="A12" s="5">
        <v>1024.0</v>
      </c>
      <c r="B12">
        <f>IFERROR(__xludf.DUMMYFUNCTION("FILTER('Intel Xeon E5 1650 v4'!$AU$8:$AY$36, 'Intel Xeon E5 1650 v4'!$A$8:$A$36=""MVT"")"),"0")</f>
        <v>0</v>
      </c>
      <c r="C12">
        <v>0.004</v>
      </c>
      <c r="D12">
        <v>0.132</v>
      </c>
      <c r="E12">
        <v>0.62</v>
      </c>
    </row>
    <row r="13">
      <c r="A13" s="5">
        <v>2048.0</v>
      </c>
      <c r="B13">
        <f>IFERROR(__xludf.DUMMYFUNCTION("FILTER('Intel Xeon E5 1650 v4'!$AZ$8:$BD$36, 'Intel Xeon E5 1650 v4'!$A$8:$A$36=""MVT"")"),"11")</f>
        <v>11</v>
      </c>
      <c r="C13">
        <v>0.004</v>
      </c>
      <c r="D13">
        <v>0.168</v>
      </c>
      <c r="E13">
        <v>0.632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v4'!$A$8:$A$36=""SYMM"")"),"0")</f>
        <v>0</v>
      </c>
      <c r="C2" s="5">
        <v>0.016</v>
      </c>
      <c r="D2" s="5">
        <v>10.572</v>
      </c>
      <c r="E2" s="5">
        <v>51.244</v>
      </c>
      <c r="F2" s="5"/>
    </row>
    <row r="3">
      <c r="A3" s="5">
        <v>0.0</v>
      </c>
      <c r="B3">
        <f>IFERROR(__xludf.DUMMYFUNCTION("FILTER('Intel Xeon E5 1650 v4'!$B$8:$F$36, 'Intel Xeon E5 1650 v4'!$A$8:$A$36=""SYMM"")"),"0")</f>
        <v>0</v>
      </c>
      <c r="C3">
        <v>0.008</v>
      </c>
      <c r="D3">
        <v>10.808</v>
      </c>
      <c r="E3">
        <v>50.148</v>
      </c>
    </row>
    <row r="4">
      <c r="A4" s="5">
        <v>4.0</v>
      </c>
      <c r="B4">
        <f>IFERROR(__xludf.DUMMYFUNCTION("FILTER('Intel Xeon E5 1650 v4'!$G$8:$K$36, 'Intel Xeon E5 1650 v4'!$A$8:$A$36=""SYMM"")"),"0")</f>
        <v>0</v>
      </c>
      <c r="C4">
        <v>0.008</v>
      </c>
      <c r="D4">
        <v>12.34</v>
      </c>
      <c r="E4">
        <v>52.232</v>
      </c>
    </row>
    <row r="5">
      <c r="A5" s="5">
        <v>8.0</v>
      </c>
      <c r="B5">
        <f>IFERROR(__xludf.DUMMYFUNCTION("FILTER('Intel Xeon E5 1650 v4'!$L$8:$P$36, 'Intel Xeon E5 1650 v4'!$A$8:$A$36=""SYMM"")"),"0")</f>
        <v>0</v>
      </c>
      <c r="C5">
        <v>0.016</v>
      </c>
      <c r="D5">
        <v>12.348</v>
      </c>
      <c r="E5">
        <v>51.512</v>
      </c>
    </row>
    <row r="6">
      <c r="A6" s="5">
        <v>16.0</v>
      </c>
      <c r="B6">
        <f>IFERROR(__xludf.DUMMYFUNCTION("FILTER('Intel Xeon E5 1650 v4'!$Q$8:$U$36, 'Intel Xeon E5 1650 v4'!$A$8:$A$36=""SYMM"")"),"0")</f>
        <v>0</v>
      </c>
      <c r="C6">
        <v>0.016</v>
      </c>
      <c r="D6">
        <v>12.624</v>
      </c>
      <c r="E6">
        <v>52.296</v>
      </c>
    </row>
    <row r="7">
      <c r="A7" s="5">
        <v>32.0</v>
      </c>
      <c r="B7">
        <f>IFERROR(__xludf.DUMMYFUNCTION("FILTER('Intel Xeon E5 1650 v4'!$V$8:$Z$36, 'Intel Xeon E5 1650 v4'!$A$8:$A$36=""SYMM"")"),"0")</f>
        <v>0</v>
      </c>
      <c r="C7">
        <v>0.012</v>
      </c>
      <c r="D7">
        <v>12.236</v>
      </c>
      <c r="E7">
        <v>51.74</v>
      </c>
    </row>
    <row r="8">
      <c r="A8" s="5">
        <v>64.0</v>
      </c>
      <c r="B8">
        <f>IFERROR(__xludf.DUMMYFUNCTION("FILTER('Intel Xeon E5 1650 v4'!$AA$8:$AE$36, 'Intel Xeon E5 1650 v4'!$A$8:$A$36=""SYMM"")"),"0")</f>
        <v>0</v>
      </c>
      <c r="C8">
        <v>0.02</v>
      </c>
      <c r="D8">
        <v>12.184</v>
      </c>
      <c r="E8">
        <v>50.848</v>
      </c>
    </row>
    <row r="9">
      <c r="A9" s="5">
        <v>128.0</v>
      </c>
      <c r="B9">
        <f>IFERROR(__xludf.DUMMYFUNCTION("FILTER('Intel Xeon E5 1650 v4'!$AF$8:$AJ$36, 'Intel Xeon E5 1650 v4'!$A$8:$A$36=""SYMM"")"),"0")</f>
        <v>0</v>
      </c>
      <c r="C9">
        <v>0.012</v>
      </c>
      <c r="D9">
        <v>12.212</v>
      </c>
      <c r="E9">
        <v>51.916</v>
      </c>
    </row>
    <row r="10">
      <c r="A10" s="5">
        <v>256.0</v>
      </c>
      <c r="B10">
        <f>IFERROR(__xludf.DUMMYFUNCTION("FILTER('Intel Xeon E5 1650 v4'!$AK$8:$AO$36, 'Intel Xeon E5 1650 v4'!$A$8:$A$36=""SYMM"")"),"0")</f>
        <v>0</v>
      </c>
      <c r="C10">
        <v>0.012</v>
      </c>
      <c r="D10">
        <v>12.1</v>
      </c>
      <c r="E10">
        <v>51.816</v>
      </c>
    </row>
    <row r="11">
      <c r="A11" s="5">
        <v>512.0</v>
      </c>
      <c r="B11">
        <f>IFERROR(__xludf.DUMMYFUNCTION("FILTER('Intel Xeon E5 1650 v4'!$AP$8:$AT$36, 'Intel Xeon E5 1650 v4'!$A$8:$A$36=""SYMM"")"),"0")</f>
        <v>0</v>
      </c>
      <c r="C11">
        <v>0.016</v>
      </c>
      <c r="D11">
        <v>12.252</v>
      </c>
      <c r="E11">
        <v>51.216</v>
      </c>
    </row>
    <row r="12">
      <c r="A12" s="5">
        <v>1024.0</v>
      </c>
      <c r="B12">
        <f>IFERROR(__xludf.DUMMYFUNCTION("FILTER('Intel Xeon E5 1650 v4'!$AU$8:$AY$36, 'Intel Xeon E5 1650 v4'!$A$8:$A$36=""SYMM"")"),"0")</f>
        <v>0</v>
      </c>
      <c r="C12">
        <v>0.02</v>
      </c>
      <c r="D12">
        <v>12.084</v>
      </c>
      <c r="E12">
        <v>51.5</v>
      </c>
    </row>
    <row r="13">
      <c r="A13" s="5">
        <v>2048.0</v>
      </c>
      <c r="B13">
        <f>IFERROR(__xludf.DUMMYFUNCTION("FILTER('Intel Xeon E5 1650 v4'!$AZ$8:$BD$36, 'Intel Xeon E5 1650 v4'!$A$8:$A$36=""SYMM"")"),"12")</f>
        <v>12</v>
      </c>
      <c r="C13">
        <v>0.02</v>
      </c>
      <c r="D13">
        <v>12.496</v>
      </c>
      <c r="E13">
        <v>50.952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v4'!$A$8:$A$36=""SYR2K"")"),"0")</f>
        <v>0</v>
      </c>
      <c r="C2" s="5">
        <v>0.008</v>
      </c>
      <c r="D2" s="5">
        <v>3.552</v>
      </c>
      <c r="E2" s="5">
        <v>25.764</v>
      </c>
      <c r="F2" s="5"/>
    </row>
    <row r="3">
      <c r="A3" s="5">
        <v>0.0</v>
      </c>
      <c r="B3">
        <f>IFERROR(__xludf.DUMMYFUNCTION("FILTER('Intel Xeon E5 1650 v4'!$B$8:$F$36, 'Intel Xeon E5 1650 v4'!$A$8:$A$36=""SYR2K"")"),"0")</f>
        <v>0</v>
      </c>
      <c r="C3">
        <v>0.008</v>
      </c>
      <c r="D3">
        <v>3.436</v>
      </c>
      <c r="E3">
        <v>26.756</v>
      </c>
    </row>
    <row r="4">
      <c r="A4" s="5">
        <v>4.0</v>
      </c>
      <c r="B4">
        <f>IFERROR(__xludf.DUMMYFUNCTION("FILTER('Intel Xeon E5 1650 v4'!$G$8:$K$36, 'Intel Xeon E5 1650 v4'!$A$8:$A$36=""SYR2K"")"),"0")</f>
        <v>0</v>
      </c>
      <c r="C4">
        <v>0.008</v>
      </c>
      <c r="D4">
        <v>1.52</v>
      </c>
      <c r="E4">
        <v>9.0</v>
      </c>
    </row>
    <row r="5">
      <c r="A5" s="5">
        <v>8.0</v>
      </c>
      <c r="B5">
        <f>IFERROR(__xludf.DUMMYFUNCTION("FILTER('Intel Xeon E5 1650 v4'!$L$8:$P$36, 'Intel Xeon E5 1650 v4'!$A$8:$A$36=""SYR2K"")"),"0")</f>
        <v>0</v>
      </c>
      <c r="C5">
        <v>0.008</v>
      </c>
      <c r="D5">
        <v>2.044</v>
      </c>
      <c r="E5">
        <v>15.28</v>
      </c>
    </row>
    <row r="6">
      <c r="A6" s="5">
        <v>16.0</v>
      </c>
      <c r="B6">
        <f>IFERROR(__xludf.DUMMYFUNCTION("FILTER('Intel Xeon E5 1650 v4'!$Q$8:$U$36, 'Intel Xeon E5 1650 v4'!$A$8:$A$36=""SYR2K"")"),"0")</f>
        <v>0</v>
      </c>
      <c r="C6">
        <v>0.008</v>
      </c>
      <c r="D6">
        <v>2.812</v>
      </c>
      <c r="E6">
        <v>19.288</v>
      </c>
    </row>
    <row r="7">
      <c r="A7" s="5">
        <v>32.0</v>
      </c>
      <c r="B7">
        <f>IFERROR(__xludf.DUMMYFUNCTION("FILTER('Intel Xeon E5 1650 v4'!$V$8:$Z$36, 'Intel Xeon E5 1650 v4'!$A$8:$A$36=""SYR2K"")"),"0")</f>
        <v>0</v>
      </c>
      <c r="C7">
        <v>0.008</v>
      </c>
      <c r="D7">
        <v>3.196</v>
      </c>
      <c r="E7">
        <v>21.628</v>
      </c>
    </row>
    <row r="8">
      <c r="A8" s="5">
        <v>64.0</v>
      </c>
      <c r="B8">
        <f>IFERROR(__xludf.DUMMYFUNCTION("FILTER('Intel Xeon E5 1650 v4'!$AA$8:$AE$36, 'Intel Xeon E5 1650 v4'!$A$8:$A$36=""SYR2K"")"),"0")</f>
        <v>0</v>
      </c>
      <c r="C8">
        <v>0.008</v>
      </c>
      <c r="D8">
        <v>3.668</v>
      </c>
      <c r="E8">
        <v>24.784</v>
      </c>
    </row>
    <row r="9">
      <c r="A9" s="5">
        <v>128.0</v>
      </c>
      <c r="B9">
        <f>IFERROR(__xludf.DUMMYFUNCTION("FILTER('Intel Xeon E5 1650 v4'!$AF$8:$AJ$36, 'Intel Xeon E5 1650 v4'!$A$8:$A$36=""SYR2K"")"),"0")</f>
        <v>0</v>
      </c>
      <c r="C9">
        <v>0.008</v>
      </c>
      <c r="D9">
        <v>3.424</v>
      </c>
      <c r="E9">
        <v>26.372</v>
      </c>
    </row>
    <row r="10">
      <c r="A10" s="5">
        <v>256.0</v>
      </c>
      <c r="B10">
        <f>IFERROR(__xludf.DUMMYFUNCTION("FILTER('Intel Xeon E5 1650 v4'!$AK$8:$AO$36, 'Intel Xeon E5 1650 v4'!$A$8:$A$36=""SYR2K"")"),"0")</f>
        <v>0</v>
      </c>
      <c r="C10">
        <v>0.016</v>
      </c>
      <c r="D10">
        <v>3.432</v>
      </c>
      <c r="E10">
        <v>25.948</v>
      </c>
    </row>
    <row r="11">
      <c r="A11" s="5">
        <v>512.0</v>
      </c>
      <c r="B11">
        <f>IFERROR(__xludf.DUMMYFUNCTION("FILTER('Intel Xeon E5 1650 v4'!$AP$8:$AT$36, 'Intel Xeon E5 1650 v4'!$A$8:$A$36=""SYR2K"")"),"0")</f>
        <v>0</v>
      </c>
      <c r="C11">
        <v>0.012</v>
      </c>
      <c r="D11">
        <v>3.396</v>
      </c>
      <c r="E11">
        <v>25.664</v>
      </c>
    </row>
    <row r="12">
      <c r="A12" s="5">
        <v>1024.0</v>
      </c>
      <c r="B12">
        <f>IFERROR(__xludf.DUMMYFUNCTION("FILTER('Intel Xeon E5 1650 v4'!$AU$8:$AY$36, 'Intel Xeon E5 1650 v4'!$A$8:$A$36=""SYR2K"")"),"0")</f>
        <v>0</v>
      </c>
      <c r="C12">
        <v>0.012</v>
      </c>
      <c r="D12">
        <v>3.388</v>
      </c>
      <c r="E12">
        <v>25.872</v>
      </c>
    </row>
    <row r="13">
      <c r="A13" s="5">
        <v>2048.0</v>
      </c>
      <c r="B13">
        <f>IFERROR(__xludf.DUMMYFUNCTION("FILTER('Intel Xeon E5 1650 v4'!$AZ$8:$BD$36, 'Intel Xeon E5 1650 v4'!$A$8:$A$36=""SYR2K"")"),"13")</f>
        <v>13</v>
      </c>
      <c r="C13">
        <v>0.012</v>
      </c>
      <c r="D13">
        <v>3.6</v>
      </c>
      <c r="E13">
        <v>26.38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v4'!$A$8:$A$36=""SYRK"")"),"0")</f>
        <v>0</v>
      </c>
      <c r="C2" s="5">
        <v>0.008</v>
      </c>
      <c r="D2" s="5">
        <v>1.788</v>
      </c>
      <c r="E2" s="5">
        <v>13.452</v>
      </c>
      <c r="F2" s="5"/>
    </row>
    <row r="3">
      <c r="A3" s="5">
        <v>0.0</v>
      </c>
      <c r="B3">
        <f>IFERROR(__xludf.DUMMYFUNCTION("FILTER('Intel Xeon E5 1650 v4'!$B$8:$F$36, 'Intel Xeon E5 1650 v4'!$A$8:$A$36=""SYRK"")"),"0")</f>
        <v>0</v>
      </c>
      <c r="C3">
        <v>0.008</v>
      </c>
      <c r="D3">
        <v>1.712</v>
      </c>
      <c r="E3">
        <v>14.076</v>
      </c>
    </row>
    <row r="4">
      <c r="A4" s="5">
        <v>4.0</v>
      </c>
      <c r="B4">
        <f>IFERROR(__xludf.DUMMYFUNCTION("FILTER('Intel Xeon E5 1650 v4'!$G$8:$K$36, 'Intel Xeon E5 1650 v4'!$A$8:$A$36=""SYRK"")"),"0")</f>
        <v>0</v>
      </c>
      <c r="C4">
        <v>0.0</v>
      </c>
      <c r="D4">
        <v>0.62</v>
      </c>
      <c r="E4">
        <v>4.036</v>
      </c>
    </row>
    <row r="5">
      <c r="A5" s="5">
        <v>8.0</v>
      </c>
      <c r="B5">
        <f>IFERROR(__xludf.DUMMYFUNCTION("FILTER('Intel Xeon E5 1650 v4'!$L$8:$P$36, 'Intel Xeon E5 1650 v4'!$A$8:$A$36=""SYRK"")"),"0")</f>
        <v>0</v>
      </c>
      <c r="C5">
        <v>0.004</v>
      </c>
      <c r="D5">
        <v>0.896</v>
      </c>
      <c r="E5">
        <v>6.196</v>
      </c>
    </row>
    <row r="6">
      <c r="A6" s="5">
        <v>16.0</v>
      </c>
      <c r="B6">
        <f>IFERROR(__xludf.DUMMYFUNCTION("FILTER('Intel Xeon E5 1650 v4'!$Q$8:$U$36, 'Intel Xeon E5 1650 v4'!$A$8:$A$36=""SYRK"")"),"0")</f>
        <v>0</v>
      </c>
      <c r="C6">
        <v>0.0</v>
      </c>
      <c r="D6">
        <v>1.0</v>
      </c>
      <c r="E6">
        <v>7.74</v>
      </c>
    </row>
    <row r="7">
      <c r="A7" s="5">
        <v>32.0</v>
      </c>
      <c r="B7">
        <f>IFERROR(__xludf.DUMMYFUNCTION("FILTER('Intel Xeon E5 1650 v4'!$V$8:$Z$36, 'Intel Xeon E5 1650 v4'!$A$8:$A$36=""SYRK"")"),"0")</f>
        <v>0</v>
      </c>
      <c r="C7">
        <v>0.008</v>
      </c>
      <c r="D7">
        <v>1.516</v>
      </c>
      <c r="E7">
        <v>9.604</v>
      </c>
    </row>
    <row r="8">
      <c r="A8" s="5">
        <v>64.0</v>
      </c>
      <c r="B8">
        <f>IFERROR(__xludf.DUMMYFUNCTION("FILTER('Intel Xeon E5 1650 v4'!$AA$8:$AE$36, 'Intel Xeon E5 1650 v4'!$A$8:$A$36=""SYRK"")"),"0")</f>
        <v>0</v>
      </c>
      <c r="C8">
        <v>0.004</v>
      </c>
      <c r="D8">
        <v>1.708</v>
      </c>
      <c r="E8">
        <v>10.512</v>
      </c>
    </row>
    <row r="9">
      <c r="A9" s="5">
        <v>128.0</v>
      </c>
      <c r="B9">
        <f>IFERROR(__xludf.DUMMYFUNCTION("FILTER('Intel Xeon E5 1650 v4'!$AF$8:$AJ$36, 'Intel Xeon E5 1650 v4'!$A$8:$A$36=""SYRK"")"),"0")</f>
        <v>0</v>
      </c>
      <c r="C9">
        <v>0.008</v>
      </c>
      <c r="D9">
        <v>1.856</v>
      </c>
      <c r="E9">
        <v>11.48</v>
      </c>
    </row>
    <row r="10">
      <c r="A10" s="5">
        <v>256.0</v>
      </c>
      <c r="B10">
        <f>IFERROR(__xludf.DUMMYFUNCTION("FILTER('Intel Xeon E5 1650 v4'!$AK$8:$AO$36, 'Intel Xeon E5 1650 v4'!$A$8:$A$36=""SYRK"")"),"0")</f>
        <v>0</v>
      </c>
      <c r="C10">
        <v>0.008</v>
      </c>
      <c r="D10">
        <v>1.748</v>
      </c>
      <c r="E10">
        <v>13.068</v>
      </c>
    </row>
    <row r="11">
      <c r="A11" s="5">
        <v>512.0</v>
      </c>
      <c r="B11">
        <f>IFERROR(__xludf.DUMMYFUNCTION("FILTER('Intel Xeon E5 1650 v4'!$AP$8:$AT$36, 'Intel Xeon E5 1650 v4'!$A$8:$A$36=""SYRK"")"),"0")</f>
        <v>0</v>
      </c>
      <c r="C11">
        <v>0.004</v>
      </c>
      <c r="D11">
        <v>1.728</v>
      </c>
      <c r="E11">
        <v>12.956</v>
      </c>
    </row>
    <row r="12">
      <c r="A12" s="5">
        <v>1024.0</v>
      </c>
      <c r="B12">
        <f>IFERROR(__xludf.DUMMYFUNCTION("FILTER('Intel Xeon E5 1650 v4'!$AU$8:$AY$36, 'Intel Xeon E5 1650 v4'!$A$8:$A$36=""SYRK"")"),"0")</f>
        <v>0</v>
      </c>
      <c r="C12">
        <v>0.004</v>
      </c>
      <c r="D12">
        <v>1.716</v>
      </c>
      <c r="E12">
        <v>12.872</v>
      </c>
    </row>
    <row r="13">
      <c r="A13" s="5">
        <v>2048.0</v>
      </c>
      <c r="B13">
        <f>IFERROR(__xludf.DUMMYFUNCTION("FILTER('Intel Xeon E5 1650 v4'!$AZ$8:$BD$36, 'Intel Xeon E5 1650 v4'!$A$8:$A$36=""SYRK"")"),"14")</f>
        <v>14</v>
      </c>
      <c r="C13">
        <v>0.008</v>
      </c>
      <c r="D13">
        <v>1.716</v>
      </c>
      <c r="E13">
        <v>13.66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v4'!$A$8:$A$36=""Trisolv"")"),"0")</f>
        <v>0</v>
      </c>
      <c r="C2" s="5">
        <v>0.0</v>
      </c>
      <c r="D2" s="5">
        <v>0.024</v>
      </c>
      <c r="E2" s="5">
        <v>0.228</v>
      </c>
      <c r="F2" s="5"/>
    </row>
    <row r="3">
      <c r="A3" s="5">
        <v>0.0</v>
      </c>
      <c r="B3">
        <f>IFERROR(__xludf.DUMMYFUNCTION("FILTER('Intel Xeon E5 1650 v4'!$B$8:$F$36, 'Intel Xeon E5 1650 v4'!$A$8:$A$36=""Trisolv"")"),"0")</f>
        <v>0</v>
      </c>
      <c r="C3">
        <v>0.0</v>
      </c>
      <c r="D3">
        <v>0.044</v>
      </c>
      <c r="E3">
        <v>0.196</v>
      </c>
    </row>
    <row r="4">
      <c r="A4" s="5">
        <v>4.0</v>
      </c>
      <c r="B4">
        <f>IFERROR(__xludf.DUMMYFUNCTION("FILTER('Intel Xeon E5 1650 v4'!$G$8:$K$36, 'Intel Xeon E5 1650 v4'!$A$8:$A$36=""Trisolv"")"),"0")</f>
        <v>0</v>
      </c>
      <c r="C4">
        <v>0.0</v>
      </c>
      <c r="D4">
        <v>0.036</v>
      </c>
      <c r="E4">
        <v>0.188</v>
      </c>
    </row>
    <row r="5">
      <c r="A5" s="5">
        <v>8.0</v>
      </c>
      <c r="B5">
        <f>IFERROR(__xludf.DUMMYFUNCTION("FILTER('Intel Xeon E5 1650 v4'!$L$8:$P$36, 'Intel Xeon E5 1650 v4'!$A$8:$A$36=""Trisolv"")"),"0")</f>
        <v>0</v>
      </c>
      <c r="C5">
        <v>0.0</v>
      </c>
      <c r="D5">
        <v>0.052</v>
      </c>
      <c r="E5">
        <v>0.232</v>
      </c>
    </row>
    <row r="6">
      <c r="A6" s="5">
        <v>16.0</v>
      </c>
      <c r="B6">
        <f>IFERROR(__xludf.DUMMYFUNCTION("FILTER('Intel Xeon E5 1650 v4'!$Q$8:$U$36, 'Intel Xeon E5 1650 v4'!$A$8:$A$36=""Trisolv"")"),"0")</f>
        <v>0</v>
      </c>
      <c r="C6">
        <v>0.0</v>
      </c>
      <c r="D6">
        <v>0.068</v>
      </c>
      <c r="E6">
        <v>0.188</v>
      </c>
    </row>
    <row r="7">
      <c r="A7" s="5">
        <v>32.0</v>
      </c>
      <c r="B7">
        <f>IFERROR(__xludf.DUMMYFUNCTION("FILTER('Intel Xeon E5 1650 v4'!$V$8:$Z$36, 'Intel Xeon E5 1650 v4'!$A$8:$A$36=""Trisolv"")"),"0")</f>
        <v>0</v>
      </c>
      <c r="C7">
        <v>0.0</v>
      </c>
      <c r="D7">
        <v>0.056</v>
      </c>
      <c r="E7">
        <v>0.204</v>
      </c>
    </row>
    <row r="8">
      <c r="A8" s="5">
        <v>64.0</v>
      </c>
      <c r="B8">
        <f>IFERROR(__xludf.DUMMYFUNCTION("FILTER('Intel Xeon E5 1650 v4'!$AA$8:$AE$36, 'Intel Xeon E5 1650 v4'!$A$8:$A$36=""Trisolv"")"),"0")</f>
        <v>0</v>
      </c>
      <c r="C8">
        <v>0.0</v>
      </c>
      <c r="D8">
        <v>0.044</v>
      </c>
      <c r="E8">
        <v>0.224</v>
      </c>
    </row>
    <row r="9">
      <c r="A9" s="5">
        <v>128.0</v>
      </c>
      <c r="B9">
        <f>IFERROR(__xludf.DUMMYFUNCTION("FILTER('Intel Xeon E5 1650 v4'!$AF$8:$AJ$36, 'Intel Xeon E5 1650 v4'!$A$8:$A$36=""Trisolv"")"),"0")</f>
        <v>0</v>
      </c>
      <c r="C9">
        <v>0.0</v>
      </c>
      <c r="D9">
        <v>0.032</v>
      </c>
      <c r="E9">
        <v>0.116</v>
      </c>
    </row>
    <row r="10">
      <c r="A10" s="5">
        <v>256.0</v>
      </c>
      <c r="B10">
        <f>IFERROR(__xludf.DUMMYFUNCTION("FILTER('Intel Xeon E5 1650 v4'!$AK$8:$AO$36, 'Intel Xeon E5 1650 v4'!$A$8:$A$36=""Trisolv"")"),"0")</f>
        <v>0</v>
      </c>
      <c r="C10">
        <v>0.0</v>
      </c>
      <c r="D10">
        <v>0.056</v>
      </c>
      <c r="E10">
        <v>0.208</v>
      </c>
    </row>
    <row r="11">
      <c r="A11" s="5">
        <v>512.0</v>
      </c>
      <c r="B11">
        <f>IFERROR(__xludf.DUMMYFUNCTION("FILTER('Intel Xeon E5 1650 v4'!$AP$8:$AT$36, 'Intel Xeon E5 1650 v4'!$A$8:$A$36=""Trisolv"")"),"0")</f>
        <v>0</v>
      </c>
      <c r="C11">
        <v>0.0</v>
      </c>
      <c r="D11">
        <v>0.052</v>
      </c>
      <c r="E11">
        <v>0.228</v>
      </c>
    </row>
    <row r="12">
      <c r="A12" s="5">
        <v>1024.0</v>
      </c>
      <c r="B12">
        <f>IFERROR(__xludf.DUMMYFUNCTION("FILTER('Intel Xeon E5 1650 v4'!$AU$8:$AY$36, 'Intel Xeon E5 1650 v4'!$A$8:$A$36=""Trisolv"")"),"0")</f>
        <v>0</v>
      </c>
      <c r="C12">
        <v>0.0</v>
      </c>
      <c r="D12">
        <v>0.032</v>
      </c>
      <c r="E12">
        <v>0.216</v>
      </c>
    </row>
    <row r="13">
      <c r="A13" s="5">
        <v>2048.0</v>
      </c>
      <c r="B13">
        <f>IFERROR(__xludf.DUMMYFUNCTION("FILTER('Intel Xeon E5 1650 v4'!$AZ$8:$BD$36, 'Intel Xeon E5 1650 v4'!$A$8:$A$36=""Trisolv"")"),"15")</f>
        <v>15</v>
      </c>
      <c r="C13">
        <v>0.004</v>
      </c>
      <c r="D13">
        <v>0.04</v>
      </c>
      <c r="E13">
        <v>0.144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</row>
    <row r="2">
      <c r="A2" s="5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</row>
    <row r="3">
      <c r="A3" s="5" t="s">
        <v>14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</row>
    <row r="4">
      <c r="A4" s="5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</row>
    <row r="5">
      <c r="A5" s="5" t="s">
        <v>21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</row>
    <row r="6">
      <c r="A6" s="5" t="s">
        <v>28</v>
      </c>
      <c r="B6" s="7" t="s">
        <v>29</v>
      </c>
      <c r="C6" s="7" t="s">
        <v>30</v>
      </c>
      <c r="D6" s="7" t="s">
        <v>31</v>
      </c>
      <c r="E6" s="7" t="s">
        <v>32</v>
      </c>
      <c r="F6" s="7" t="s">
        <v>33</v>
      </c>
    </row>
    <row r="7">
      <c r="A7" s="5" t="s">
        <v>34</v>
      </c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</row>
    <row r="8">
      <c r="A8" s="5" t="s">
        <v>36</v>
      </c>
      <c r="B8" s="7" t="s">
        <v>37</v>
      </c>
      <c r="C8" s="7" t="s">
        <v>38</v>
      </c>
      <c r="D8" s="7" t="s">
        <v>39</v>
      </c>
      <c r="E8" s="7" t="s">
        <v>40</v>
      </c>
      <c r="F8" s="7" t="s">
        <v>41</v>
      </c>
    </row>
    <row r="9">
      <c r="A9" s="5" t="s">
        <v>42</v>
      </c>
      <c r="B9" s="7" t="s">
        <v>43</v>
      </c>
      <c r="C9" s="7" t="s">
        <v>44</v>
      </c>
      <c r="D9" s="7" t="s">
        <v>45</v>
      </c>
      <c r="E9" s="7" t="s">
        <v>46</v>
      </c>
      <c r="F9" s="7" t="s">
        <v>47</v>
      </c>
    </row>
    <row r="10">
      <c r="A10" s="5" t="s">
        <v>48</v>
      </c>
      <c r="B10" s="7" t="s">
        <v>49</v>
      </c>
      <c r="C10" s="7" t="s">
        <v>50</v>
      </c>
      <c r="D10" s="7" t="s">
        <v>51</v>
      </c>
      <c r="E10" s="7" t="s">
        <v>52</v>
      </c>
      <c r="F10" s="7" t="s">
        <v>53</v>
      </c>
    </row>
    <row r="11">
      <c r="A11" s="5" t="s">
        <v>54</v>
      </c>
      <c r="B11" s="7" t="s">
        <v>37</v>
      </c>
      <c r="C11" s="7" t="s">
        <v>55</v>
      </c>
      <c r="D11" s="7" t="s">
        <v>56</v>
      </c>
      <c r="E11" s="7" t="s">
        <v>57</v>
      </c>
      <c r="F11" s="7" t="s">
        <v>58</v>
      </c>
    </row>
    <row r="12">
      <c r="A12" s="5" t="s">
        <v>60</v>
      </c>
      <c r="B12" s="9" t="s">
        <v>37</v>
      </c>
      <c r="C12" s="9" t="s">
        <v>55</v>
      </c>
      <c r="D12" s="9" t="s">
        <v>56</v>
      </c>
      <c r="E12" s="9" t="s">
        <v>57</v>
      </c>
      <c r="F12" s="9" t="s">
        <v>58</v>
      </c>
    </row>
    <row r="13">
      <c r="A13" s="5" t="s">
        <v>61</v>
      </c>
      <c r="B13" s="9" t="s">
        <v>37</v>
      </c>
      <c r="C13" s="9" t="s">
        <v>55</v>
      </c>
      <c r="D13" s="9" t="s">
        <v>56</v>
      </c>
      <c r="E13" s="9" t="s">
        <v>57</v>
      </c>
      <c r="F13" s="9" t="s">
        <v>58</v>
      </c>
    </row>
    <row r="14">
      <c r="A14" s="5" t="s">
        <v>63</v>
      </c>
      <c r="B14" s="7" t="s">
        <v>64</v>
      </c>
      <c r="C14" s="7" t="s">
        <v>66</v>
      </c>
      <c r="D14" s="7" t="s">
        <v>67</v>
      </c>
      <c r="E14" s="7" t="s">
        <v>68</v>
      </c>
      <c r="F14" s="7" t="s">
        <v>69</v>
      </c>
    </row>
    <row r="15">
      <c r="A15" s="5" t="s">
        <v>71</v>
      </c>
      <c r="B15" s="9" t="s">
        <v>64</v>
      </c>
      <c r="C15" s="9" t="s">
        <v>66</v>
      </c>
      <c r="D15" s="9" t="s">
        <v>67</v>
      </c>
      <c r="E15" s="9" t="s">
        <v>68</v>
      </c>
      <c r="F15" s="9" t="s">
        <v>69</v>
      </c>
    </row>
    <row r="16">
      <c r="A16" s="5" t="s">
        <v>72</v>
      </c>
      <c r="B16" s="9" t="s">
        <v>64</v>
      </c>
      <c r="C16" s="9" t="s">
        <v>66</v>
      </c>
      <c r="D16" s="9" t="s">
        <v>67</v>
      </c>
      <c r="E16" s="9" t="s">
        <v>68</v>
      </c>
      <c r="F16" s="9" t="s">
        <v>69</v>
      </c>
    </row>
    <row r="17">
      <c r="A17" s="5" t="s">
        <v>73</v>
      </c>
      <c r="B17" s="12" t="s">
        <v>37</v>
      </c>
      <c r="C17" s="12" t="s">
        <v>55</v>
      </c>
      <c r="D17" s="12" t="s">
        <v>56</v>
      </c>
      <c r="E17" s="12" t="s">
        <v>57</v>
      </c>
      <c r="F17" s="12" t="s">
        <v>58</v>
      </c>
    </row>
    <row r="18">
      <c r="A18" s="5" t="s">
        <v>79</v>
      </c>
      <c r="B18" s="13" t="s">
        <v>80</v>
      </c>
      <c r="C18" s="13" t="s">
        <v>82</v>
      </c>
      <c r="D18" s="13" t="s">
        <v>84</v>
      </c>
      <c r="E18" s="13" t="s">
        <v>85</v>
      </c>
      <c r="F18" s="13" t="s">
        <v>86</v>
      </c>
    </row>
    <row r="19">
      <c r="A19" s="5" t="s">
        <v>87</v>
      </c>
      <c r="B19" s="13" t="s">
        <v>37</v>
      </c>
      <c r="C19" s="13" t="s">
        <v>55</v>
      </c>
      <c r="D19" s="13" t="s">
        <v>56</v>
      </c>
      <c r="E19" s="13" t="s">
        <v>57</v>
      </c>
      <c r="F19" s="13" t="s">
        <v>58</v>
      </c>
    </row>
    <row r="20">
      <c r="A20" s="5" t="s">
        <v>89</v>
      </c>
      <c r="B20" s="7" t="s">
        <v>90</v>
      </c>
      <c r="C20" s="7" t="s">
        <v>91</v>
      </c>
      <c r="D20" s="7" t="s">
        <v>92</v>
      </c>
      <c r="E20" s="7" t="s">
        <v>93</v>
      </c>
      <c r="F20" s="7" t="s">
        <v>94</v>
      </c>
    </row>
    <row r="21">
      <c r="A21" s="5" t="s">
        <v>95</v>
      </c>
      <c r="B21" s="9" t="s">
        <v>64</v>
      </c>
      <c r="C21" s="9" t="s">
        <v>66</v>
      </c>
      <c r="D21" s="7" t="s">
        <v>96</v>
      </c>
      <c r="E21" s="9" t="s">
        <v>68</v>
      </c>
      <c r="F21" s="9" t="s">
        <v>69</v>
      </c>
    </row>
    <row r="22">
      <c r="A22" s="5" t="s">
        <v>97</v>
      </c>
      <c r="B22" s="7" t="s">
        <v>37</v>
      </c>
      <c r="C22" s="7" t="s">
        <v>38</v>
      </c>
      <c r="D22" s="7" t="s">
        <v>98</v>
      </c>
      <c r="E22" s="7" t="s">
        <v>99</v>
      </c>
      <c r="F22" s="7" t="s">
        <v>41</v>
      </c>
    </row>
    <row r="23">
      <c r="A23" s="5" t="s">
        <v>100</v>
      </c>
      <c r="B23" s="9" t="s">
        <v>37</v>
      </c>
      <c r="C23" s="9" t="s">
        <v>38</v>
      </c>
      <c r="D23" s="9" t="s">
        <v>98</v>
      </c>
      <c r="E23" s="9" t="s">
        <v>99</v>
      </c>
      <c r="F23" s="9" t="s">
        <v>41</v>
      </c>
    </row>
    <row r="24">
      <c r="A24" s="5" t="s">
        <v>101</v>
      </c>
      <c r="B24" s="7" t="s">
        <v>102</v>
      </c>
      <c r="C24" s="7" t="s">
        <v>103</v>
      </c>
      <c r="D24" s="7" t="s">
        <v>104</v>
      </c>
      <c r="E24" s="7" t="s">
        <v>105</v>
      </c>
      <c r="F24" s="7" t="s">
        <v>106</v>
      </c>
    </row>
    <row r="25">
      <c r="A25" s="5" t="s">
        <v>107</v>
      </c>
      <c r="B25" s="7" t="s">
        <v>108</v>
      </c>
      <c r="C25" s="7" t="s">
        <v>110</v>
      </c>
      <c r="D25" s="7" t="s">
        <v>111</v>
      </c>
      <c r="E25" s="7" t="s">
        <v>112</v>
      </c>
      <c r="F25" s="7" t="s">
        <v>113</v>
      </c>
    </row>
    <row r="26">
      <c r="A26" s="5" t="s">
        <v>114</v>
      </c>
      <c r="B26" s="7" t="s">
        <v>115</v>
      </c>
      <c r="C26" s="7" t="s">
        <v>116</v>
      </c>
      <c r="D26" s="7" t="s">
        <v>117</v>
      </c>
      <c r="E26" s="7" t="s">
        <v>118</v>
      </c>
      <c r="F26" s="7" t="s">
        <v>119</v>
      </c>
    </row>
    <row r="27">
      <c r="A27" s="5" t="s">
        <v>120</v>
      </c>
      <c r="B27" s="7" t="s">
        <v>121</v>
      </c>
      <c r="C27" s="7" t="s">
        <v>122</v>
      </c>
      <c r="D27" s="7" t="s">
        <v>123</v>
      </c>
      <c r="E27" s="7" t="s">
        <v>124</v>
      </c>
      <c r="F27" s="7" t="s">
        <v>125</v>
      </c>
    </row>
    <row r="28">
      <c r="A28" s="5" t="s">
        <v>126</v>
      </c>
      <c r="B28" s="7" t="s">
        <v>127</v>
      </c>
      <c r="C28" s="7" t="s">
        <v>128</v>
      </c>
      <c r="D28" s="7" t="s">
        <v>129</v>
      </c>
      <c r="E28" s="7" t="s">
        <v>130</v>
      </c>
      <c r="F28" s="7" t="s">
        <v>131</v>
      </c>
    </row>
    <row r="29">
      <c r="A29" s="5" t="s">
        <v>132</v>
      </c>
      <c r="B29" s="7" t="s">
        <v>108</v>
      </c>
      <c r="C29" s="7" t="s">
        <v>110</v>
      </c>
      <c r="D29" s="7" t="s">
        <v>133</v>
      </c>
      <c r="E29" s="7" t="s">
        <v>134</v>
      </c>
      <c r="F29" s="7" t="s">
        <v>135</v>
      </c>
    </row>
    <row r="30">
      <c r="A30" s="5" t="s">
        <v>136</v>
      </c>
      <c r="B30" s="7" t="s">
        <v>137</v>
      </c>
      <c r="C30" s="7" t="s">
        <v>138</v>
      </c>
      <c r="D30" s="7" t="s">
        <v>139</v>
      </c>
      <c r="E30" s="7" t="s">
        <v>140</v>
      </c>
      <c r="F30" s="7" t="s">
        <v>135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v4'!$A$8:$A$36=""Trmm"")"),"0")</f>
        <v>0</v>
      </c>
      <c r="C2" s="5">
        <v>0.004</v>
      </c>
      <c r="D2" s="5">
        <v>0.888</v>
      </c>
      <c r="E2" s="5">
        <v>6.948</v>
      </c>
      <c r="F2" s="5"/>
    </row>
    <row r="3">
      <c r="A3" s="5">
        <v>0.0</v>
      </c>
      <c r="B3">
        <f>IFERROR(__xludf.DUMMYFUNCTION("FILTER('Intel Xeon E5 1650 v4'!$B$8:$F$36, 'Intel Xeon E5 1650 v4'!$A$8:$A$36=""Trmm"")"),"0")</f>
        <v>0</v>
      </c>
      <c r="C3">
        <v>0.004</v>
      </c>
      <c r="D3">
        <v>0.908</v>
      </c>
      <c r="E3">
        <v>7.004</v>
      </c>
    </row>
    <row r="4">
      <c r="A4" s="5">
        <v>4.0</v>
      </c>
      <c r="B4">
        <f>IFERROR(__xludf.DUMMYFUNCTION("FILTER('Intel Xeon E5 1650 v4'!$G$8:$K$36, 'Intel Xeon E5 1650 v4'!$A$8:$A$36=""Trmm"")"),"0")</f>
        <v>0</v>
      </c>
      <c r="C4">
        <v>0.004</v>
      </c>
      <c r="D4">
        <v>1.356</v>
      </c>
      <c r="E4">
        <v>23.436</v>
      </c>
    </row>
    <row r="5">
      <c r="A5" s="5">
        <v>8.0</v>
      </c>
      <c r="B5">
        <f>IFERROR(__xludf.DUMMYFUNCTION("FILTER('Intel Xeon E5 1650 v4'!$L$8:$P$36, 'Intel Xeon E5 1650 v4'!$A$8:$A$36=""Trmm"")"),"0")</f>
        <v>0</v>
      </c>
      <c r="C5">
        <v>0.004</v>
      </c>
      <c r="D5">
        <v>1.248</v>
      </c>
      <c r="E5">
        <v>23.304</v>
      </c>
    </row>
    <row r="6">
      <c r="A6" s="5">
        <v>16.0</v>
      </c>
      <c r="B6">
        <f>IFERROR(__xludf.DUMMYFUNCTION("FILTER('Intel Xeon E5 1650 v4'!$Q$8:$U$36, 'Intel Xeon E5 1650 v4'!$A$8:$A$36=""Trmm"")"),"0")</f>
        <v>0</v>
      </c>
      <c r="C6">
        <v>0.004</v>
      </c>
      <c r="D6">
        <v>1.316</v>
      </c>
      <c r="E6">
        <v>23.588</v>
      </c>
    </row>
    <row r="7">
      <c r="A7" s="5">
        <v>32.0</v>
      </c>
      <c r="B7">
        <f>IFERROR(__xludf.DUMMYFUNCTION("FILTER('Intel Xeon E5 1650 v4'!$V$8:$Z$36, 'Intel Xeon E5 1650 v4'!$A$8:$A$36=""Trmm"")"),"0")</f>
        <v>0</v>
      </c>
      <c r="C7">
        <v>0.004</v>
      </c>
      <c r="D7">
        <v>1.352</v>
      </c>
      <c r="E7">
        <v>23.448</v>
      </c>
    </row>
    <row r="8">
      <c r="A8" s="5">
        <v>64.0</v>
      </c>
      <c r="B8">
        <f>IFERROR(__xludf.DUMMYFUNCTION("FILTER('Intel Xeon E5 1650 v4'!$AA$8:$AE$36, 'Intel Xeon E5 1650 v4'!$A$8:$A$36=""Trmm"")"),"0")</f>
        <v>0</v>
      </c>
      <c r="C8">
        <v>0.0</v>
      </c>
      <c r="D8">
        <v>1.332</v>
      </c>
      <c r="E8">
        <v>23.504</v>
      </c>
    </row>
    <row r="9">
      <c r="A9" s="5">
        <v>128.0</v>
      </c>
      <c r="B9">
        <f>IFERROR(__xludf.DUMMYFUNCTION("FILTER('Intel Xeon E5 1650 v4'!$AF$8:$AJ$36, 'Intel Xeon E5 1650 v4'!$A$8:$A$36=""Trmm"")"),"0")</f>
        <v>0</v>
      </c>
      <c r="C9">
        <v>0.004</v>
      </c>
      <c r="D9">
        <v>1.364</v>
      </c>
      <c r="E9">
        <v>23.324</v>
      </c>
    </row>
    <row r="10">
      <c r="A10" s="5">
        <v>256.0</v>
      </c>
      <c r="B10">
        <f>IFERROR(__xludf.DUMMYFUNCTION("FILTER('Intel Xeon E5 1650 v4'!$AK$8:$AO$36, 'Intel Xeon E5 1650 v4'!$A$8:$A$36=""Trmm"")"),"0")</f>
        <v>0</v>
      </c>
      <c r="C10">
        <v>0.004</v>
      </c>
      <c r="D10">
        <v>1.376</v>
      </c>
      <c r="E10">
        <v>23.472</v>
      </c>
    </row>
    <row r="11">
      <c r="A11" s="5">
        <v>512.0</v>
      </c>
      <c r="B11">
        <f>IFERROR(__xludf.DUMMYFUNCTION("FILTER('Intel Xeon E5 1650 v4'!$AP$8:$AT$36, 'Intel Xeon E5 1650 v4'!$A$8:$A$36=""Trmm"")"),"0")</f>
        <v>0</v>
      </c>
      <c r="C11">
        <v>0.004</v>
      </c>
      <c r="D11">
        <v>1.364</v>
      </c>
      <c r="E11">
        <v>23.236</v>
      </c>
    </row>
    <row r="12">
      <c r="A12" s="5">
        <v>1024.0</v>
      </c>
      <c r="B12">
        <f>IFERROR(__xludf.DUMMYFUNCTION("FILTER('Intel Xeon E5 1650 v4'!$AU$8:$AY$36, 'Intel Xeon E5 1650 v4'!$A$8:$A$36=""Trmm"")"),"0")</f>
        <v>0</v>
      </c>
      <c r="C12">
        <v>0.0</v>
      </c>
      <c r="D12">
        <v>1.308</v>
      </c>
      <c r="E12">
        <v>23.18</v>
      </c>
    </row>
    <row r="13">
      <c r="A13" s="5">
        <v>2048.0</v>
      </c>
      <c r="B13">
        <f>IFERROR(__xludf.DUMMYFUNCTION("FILTER('Intel Xeon E5 1650 v4'!$AZ$8:$BD$36, 'Intel Xeon E5 1650 v4'!$A$8:$A$36=""Trmm"")"),"16")</f>
        <v>16</v>
      </c>
      <c r="C13">
        <v>0.0</v>
      </c>
      <c r="D13">
        <v>1.304</v>
      </c>
      <c r="E13">
        <v>22.9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v4'!$A$8:$A$36=""Durbin"")"),"0")</f>
        <v>0</v>
      </c>
      <c r="C2" s="5">
        <v>0.004</v>
      </c>
      <c r="D2" s="5">
        <v>0.26</v>
      </c>
      <c r="E2" s="5">
        <v>1.036</v>
      </c>
      <c r="F2" s="5"/>
    </row>
    <row r="3">
      <c r="A3" s="5">
        <v>0.0</v>
      </c>
      <c r="B3">
        <f>IFERROR(__xludf.DUMMYFUNCTION("FILTER('Intel Xeon E5 1650 v4'!$B$8:$F$36, 'Intel Xeon E5 1650 v4'!$A$8:$A$36=""Durbin"")"),"0")</f>
        <v>0</v>
      </c>
      <c r="C3">
        <v>0.004</v>
      </c>
      <c r="D3">
        <v>0.276</v>
      </c>
      <c r="E3">
        <v>1.012</v>
      </c>
    </row>
    <row r="4">
      <c r="A4" s="5">
        <v>4.0</v>
      </c>
      <c r="B4">
        <f>IFERROR(__xludf.DUMMYFUNCTION("FILTER('Intel Xeon E5 1650 v4'!$G$8:$K$36, 'Intel Xeon E5 1650 v4'!$A$8:$A$36=""Durbin"")"),"0")</f>
        <v>0</v>
      </c>
      <c r="C4">
        <v>0.004</v>
      </c>
      <c r="D4">
        <v>0.248</v>
      </c>
      <c r="E4">
        <v>1.008</v>
      </c>
    </row>
    <row r="5">
      <c r="A5" s="5">
        <v>8.0</v>
      </c>
      <c r="B5">
        <f>IFERROR(__xludf.DUMMYFUNCTION("FILTER('Intel Xeon E5 1650 v4'!$L$8:$P$36, 'Intel Xeon E5 1650 v4'!$A$8:$A$36=""Durbin"")"),"0")</f>
        <v>0</v>
      </c>
      <c r="C5">
        <v>0.004</v>
      </c>
      <c r="D5">
        <v>0.228</v>
      </c>
      <c r="E5">
        <v>0.964</v>
      </c>
    </row>
    <row r="6">
      <c r="A6" s="5">
        <v>16.0</v>
      </c>
      <c r="B6">
        <f>IFERROR(__xludf.DUMMYFUNCTION("FILTER('Intel Xeon E5 1650 v4'!$Q$8:$U$36, 'Intel Xeon E5 1650 v4'!$A$8:$A$36=""Durbin"")"),"0")</f>
        <v>0</v>
      </c>
      <c r="C6">
        <v>0.004</v>
      </c>
      <c r="D6">
        <v>0.212</v>
      </c>
      <c r="E6">
        <v>0.94</v>
      </c>
    </row>
    <row r="7">
      <c r="A7" s="5">
        <v>32.0</v>
      </c>
      <c r="B7">
        <f>IFERROR(__xludf.DUMMYFUNCTION("FILTER('Intel Xeon E5 1650 v4'!$V$8:$Z$36, 'Intel Xeon E5 1650 v4'!$A$8:$A$36=""Durbin"")"),"0")</f>
        <v>0</v>
      </c>
      <c r="C7">
        <v>0.004</v>
      </c>
      <c r="D7">
        <v>0.256</v>
      </c>
      <c r="E7">
        <v>1.036</v>
      </c>
    </row>
    <row r="8">
      <c r="A8" s="5">
        <v>64.0</v>
      </c>
      <c r="B8">
        <f>IFERROR(__xludf.DUMMYFUNCTION("FILTER('Intel Xeon E5 1650 v4'!$AA$8:$AE$36, 'Intel Xeon E5 1650 v4'!$A$8:$A$36=""Durbin"")"),"0")</f>
        <v>0</v>
      </c>
      <c r="C8">
        <v>0.004</v>
      </c>
      <c r="D8">
        <v>0.224</v>
      </c>
      <c r="E8">
        <v>0.972</v>
      </c>
    </row>
    <row r="9">
      <c r="A9" s="5">
        <v>128.0</v>
      </c>
      <c r="B9">
        <f>IFERROR(__xludf.DUMMYFUNCTION("FILTER('Intel Xeon E5 1650 v4'!$AF$8:$AJ$36, 'Intel Xeon E5 1650 v4'!$A$8:$A$36=""Durbin"")"),"0")</f>
        <v>0</v>
      </c>
      <c r="C9">
        <v>0.004</v>
      </c>
      <c r="D9">
        <v>0.236</v>
      </c>
      <c r="E9">
        <v>0.988</v>
      </c>
    </row>
    <row r="10">
      <c r="A10" s="5">
        <v>256.0</v>
      </c>
      <c r="B10">
        <f>IFERROR(__xludf.DUMMYFUNCTION("FILTER('Intel Xeon E5 1650 v4'!$AK$8:$AO$36, 'Intel Xeon E5 1650 v4'!$A$8:$A$36=""Durbin"")"),"0")</f>
        <v>0</v>
      </c>
      <c r="C10">
        <v>0.004</v>
      </c>
      <c r="D10">
        <v>0.288</v>
      </c>
      <c r="E10">
        <v>1.008</v>
      </c>
    </row>
    <row r="11">
      <c r="A11" s="5">
        <v>512.0</v>
      </c>
      <c r="B11">
        <f>IFERROR(__xludf.DUMMYFUNCTION("FILTER('Intel Xeon E5 1650 v4'!$AP$8:$AT$36, 'Intel Xeon E5 1650 v4'!$A$8:$A$36=""Durbin"")"),"0")</f>
        <v>0</v>
      </c>
      <c r="C11">
        <v>0.004</v>
      </c>
      <c r="D11">
        <v>0.28</v>
      </c>
      <c r="E11">
        <v>0.944</v>
      </c>
    </row>
    <row r="12">
      <c r="A12" s="5">
        <v>1024.0</v>
      </c>
      <c r="B12">
        <f>IFERROR(__xludf.DUMMYFUNCTION("FILTER('Intel Xeon E5 1650 v4'!$AU$8:$AY$36, 'Intel Xeon E5 1650 v4'!$A$8:$A$36=""Durbin"")"),"0")</f>
        <v>0</v>
      </c>
      <c r="C12">
        <v>0.004</v>
      </c>
      <c r="D12">
        <v>0.204</v>
      </c>
      <c r="E12">
        <v>1.02</v>
      </c>
    </row>
    <row r="13">
      <c r="A13" s="5">
        <v>2048.0</v>
      </c>
      <c r="B13">
        <f>IFERROR(__xludf.DUMMYFUNCTION("FILTER('Intel Xeon E5 1650 v4'!$AZ$8:$BD$36, 'Intel Xeon E5 1650 v4'!$A$8:$A$36=""Durbin"")"),"17")</f>
        <v>17</v>
      </c>
      <c r="C13">
        <v>0.004</v>
      </c>
      <c r="D13">
        <v>0.288</v>
      </c>
      <c r="E13">
        <v>1.04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v4'!$A$8:$A$36=""Dynprog"")"),"0")</f>
        <v>0</v>
      </c>
      <c r="C2" s="5">
        <v>0.004</v>
      </c>
      <c r="D2" s="5">
        <v>0.32</v>
      </c>
      <c r="E2" s="5">
        <v>42.148</v>
      </c>
      <c r="F2" s="5"/>
    </row>
    <row r="3">
      <c r="A3" s="5">
        <v>0.0</v>
      </c>
      <c r="B3">
        <f>IFERROR(__xludf.DUMMYFUNCTION("FILTER('Intel Xeon E5 1650 v4'!$B$8:$F$36, 'Intel Xeon E5 1650 v4'!$A$8:$A$36=""Dynprog"")"),"0")</f>
        <v>0</v>
      </c>
      <c r="C3">
        <v>0.004</v>
      </c>
      <c r="D3">
        <v>0.304</v>
      </c>
      <c r="E3">
        <v>41.0</v>
      </c>
    </row>
    <row r="4">
      <c r="A4" s="5">
        <v>4.0</v>
      </c>
      <c r="B4">
        <f>IFERROR(__xludf.DUMMYFUNCTION("FILTER('Intel Xeon E5 1650 v4'!$G$8:$K$36, 'Intel Xeon E5 1650 v4'!$A$8:$A$36=""Dynprog"")"),"0")</f>
        <v>0</v>
      </c>
      <c r="C4">
        <v>0.0</v>
      </c>
      <c r="D4">
        <v>0.28</v>
      </c>
      <c r="E4">
        <v>39.852</v>
      </c>
    </row>
    <row r="5">
      <c r="A5" s="5">
        <v>8.0</v>
      </c>
      <c r="B5">
        <f>IFERROR(__xludf.DUMMYFUNCTION("FILTER('Intel Xeon E5 1650 v4'!$L$8:$P$36, 'Intel Xeon E5 1650 v4'!$A$8:$A$36=""Dynprog"")"),"0")</f>
        <v>0</v>
      </c>
      <c r="C5">
        <v>0.004</v>
      </c>
      <c r="D5">
        <v>0.304</v>
      </c>
      <c r="E5">
        <v>39.904</v>
      </c>
    </row>
    <row r="6">
      <c r="A6" s="5">
        <v>16.0</v>
      </c>
      <c r="B6">
        <f>IFERROR(__xludf.DUMMYFUNCTION("FILTER('Intel Xeon E5 1650 v4'!$Q$8:$U$36, 'Intel Xeon E5 1650 v4'!$A$8:$A$36=""Dynprog"")"),"0")</f>
        <v>0</v>
      </c>
      <c r="C6">
        <v>0.0</v>
      </c>
      <c r="D6">
        <v>0.276</v>
      </c>
      <c r="E6">
        <v>39.86</v>
      </c>
    </row>
    <row r="7">
      <c r="A7" s="5">
        <v>32.0</v>
      </c>
      <c r="B7">
        <f>IFERROR(__xludf.DUMMYFUNCTION("FILTER('Intel Xeon E5 1650 v4'!$V$8:$Z$36, 'Intel Xeon E5 1650 v4'!$A$8:$A$36=""Dynprog"")"),"0")</f>
        <v>0</v>
      </c>
      <c r="C7">
        <v>0.008</v>
      </c>
      <c r="D7">
        <v>0.304</v>
      </c>
      <c r="E7">
        <v>40.988</v>
      </c>
    </row>
    <row r="8">
      <c r="A8" s="5">
        <v>64.0</v>
      </c>
      <c r="B8">
        <f>IFERROR(__xludf.DUMMYFUNCTION("FILTER('Intel Xeon E5 1650 v4'!$AA$8:$AE$36, 'Intel Xeon E5 1650 v4'!$A$8:$A$36=""Dynprog"")"),"0")</f>
        <v>0</v>
      </c>
      <c r="C8">
        <v>0.004</v>
      </c>
      <c r="D8">
        <v>0.272</v>
      </c>
      <c r="E8">
        <v>40.16</v>
      </c>
    </row>
    <row r="9">
      <c r="A9" s="5">
        <v>128.0</v>
      </c>
      <c r="B9">
        <f>IFERROR(__xludf.DUMMYFUNCTION("FILTER('Intel Xeon E5 1650 v4'!$AF$8:$AJ$36, 'Intel Xeon E5 1650 v4'!$A$8:$A$36=""Dynprog"")"),"0")</f>
        <v>0</v>
      </c>
      <c r="C9">
        <v>0.008</v>
      </c>
      <c r="D9">
        <v>0.284</v>
      </c>
      <c r="E9">
        <v>40.912</v>
      </c>
    </row>
    <row r="10">
      <c r="A10" s="5">
        <v>256.0</v>
      </c>
      <c r="B10">
        <f>IFERROR(__xludf.DUMMYFUNCTION("FILTER('Intel Xeon E5 1650 v4'!$AK$8:$AO$36, 'Intel Xeon E5 1650 v4'!$A$8:$A$36=""Dynprog"")"),"0")</f>
        <v>0</v>
      </c>
      <c r="C10">
        <v>0.0</v>
      </c>
      <c r="D10">
        <v>0.296</v>
      </c>
      <c r="E10">
        <v>40.804</v>
      </c>
    </row>
    <row r="11">
      <c r="A11" s="5">
        <v>512.0</v>
      </c>
      <c r="B11">
        <f>IFERROR(__xludf.DUMMYFUNCTION("FILTER('Intel Xeon E5 1650 v4'!$AP$8:$AT$36, 'Intel Xeon E5 1650 v4'!$A$8:$A$36=""Dynprog"")"),"0")</f>
        <v>0</v>
      </c>
      <c r="C11">
        <v>0.004</v>
      </c>
      <c r="D11">
        <v>0.252</v>
      </c>
      <c r="E11">
        <v>41.02</v>
      </c>
    </row>
    <row r="12">
      <c r="A12" s="5">
        <v>1024.0</v>
      </c>
      <c r="B12">
        <f>IFERROR(__xludf.DUMMYFUNCTION("FILTER('Intel Xeon E5 1650 v4'!$AU$8:$AY$36, 'Intel Xeon E5 1650 v4'!$A$8:$A$36=""Dynprog"")"),"0")</f>
        <v>0</v>
      </c>
      <c r="C12">
        <v>0.004</v>
      </c>
      <c r="D12">
        <v>0.244</v>
      </c>
      <c r="E12">
        <v>39.808</v>
      </c>
    </row>
    <row r="13">
      <c r="A13" s="5">
        <v>2048.0</v>
      </c>
      <c r="B13">
        <f>IFERROR(__xludf.DUMMYFUNCTION("FILTER('Intel Xeon E5 1650 v4'!$AZ$8:$BD$36, 'Intel Xeon E5 1650 v4'!$A$8:$A$36=""Dynprog"")"),"18")</f>
        <v>18</v>
      </c>
      <c r="C13">
        <v>0.008</v>
      </c>
      <c r="D13">
        <v>0.296</v>
      </c>
      <c r="E13">
        <v>40.932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v4'!$A$8:$A$36=""Gramschmidt"")"),"0")</f>
        <v>0</v>
      </c>
      <c r="C2" s="5">
        <v>0.024</v>
      </c>
      <c r="D2" s="5">
        <v>1.804</v>
      </c>
      <c r="E2" s="5">
        <v>53.484</v>
      </c>
      <c r="F2" s="5"/>
    </row>
    <row r="3">
      <c r="A3" s="5">
        <v>0.0</v>
      </c>
      <c r="B3">
        <f>IFERROR(__xludf.DUMMYFUNCTION("FILTER('Intel Xeon E5 1650 v4'!$B$8:$F$36, 'Intel Xeon E5 1650 v4'!$A$8:$A$36=""Gramschmidt"")"),"0")</f>
        <v>0</v>
      </c>
      <c r="C3">
        <v>0.024</v>
      </c>
      <c r="D3">
        <v>1.82</v>
      </c>
      <c r="E3">
        <v>55.076</v>
      </c>
    </row>
    <row r="4">
      <c r="A4" s="5">
        <v>4.0</v>
      </c>
      <c r="B4">
        <f>IFERROR(__xludf.DUMMYFUNCTION("FILTER('Intel Xeon E5 1650 v4'!$G$8:$K$36, 'Intel Xeon E5 1650 v4'!$A$8:$A$36=""Gramschmidt"")"),"0")</f>
        <v>0</v>
      </c>
      <c r="C4">
        <v>0.024</v>
      </c>
      <c r="D4">
        <v>1.956</v>
      </c>
      <c r="E4">
        <v>54.968</v>
      </c>
    </row>
    <row r="5">
      <c r="A5" s="5">
        <v>8.0</v>
      </c>
      <c r="B5">
        <f>IFERROR(__xludf.DUMMYFUNCTION("FILTER('Intel Xeon E5 1650 v4'!$L$8:$P$36, 'Intel Xeon E5 1650 v4'!$A$8:$A$36=""Gramschmidt"")"),"0")</f>
        <v>0</v>
      </c>
      <c r="C5">
        <v>0.028</v>
      </c>
      <c r="D5">
        <v>1.744</v>
      </c>
      <c r="E5">
        <v>54.576</v>
      </c>
    </row>
    <row r="6">
      <c r="A6" s="5">
        <v>16.0</v>
      </c>
      <c r="B6">
        <f>IFERROR(__xludf.DUMMYFUNCTION("FILTER('Intel Xeon E5 1650 v4'!$Q$8:$U$36, 'Intel Xeon E5 1650 v4'!$A$8:$A$36=""Gramschmidt"")"),"0")</f>
        <v>0</v>
      </c>
      <c r="C6">
        <v>0.036</v>
      </c>
      <c r="D6">
        <v>1.876</v>
      </c>
      <c r="E6">
        <v>53.42</v>
      </c>
    </row>
    <row r="7">
      <c r="A7" s="5">
        <v>32.0</v>
      </c>
      <c r="B7">
        <f>IFERROR(__xludf.DUMMYFUNCTION("FILTER('Intel Xeon E5 1650 v4'!$V$8:$Z$36, 'Intel Xeon E5 1650 v4'!$A$8:$A$36=""Gramschmidt"")"),"0")</f>
        <v>0</v>
      </c>
      <c r="C7">
        <v>0.048</v>
      </c>
      <c r="D7">
        <v>1.8</v>
      </c>
      <c r="E7">
        <v>53.68</v>
      </c>
    </row>
    <row r="8">
      <c r="A8" s="5">
        <v>64.0</v>
      </c>
      <c r="B8">
        <f>IFERROR(__xludf.DUMMYFUNCTION("FILTER('Intel Xeon E5 1650 v4'!$AA$8:$AE$36, 'Intel Xeon E5 1650 v4'!$A$8:$A$36=""Gramschmidt"")"),"0")</f>
        <v>0</v>
      </c>
      <c r="C8">
        <v>0.036</v>
      </c>
      <c r="D8">
        <v>1.692</v>
      </c>
      <c r="E8">
        <v>55.052</v>
      </c>
    </row>
    <row r="9">
      <c r="A9" s="5">
        <v>128.0</v>
      </c>
      <c r="B9">
        <f>IFERROR(__xludf.DUMMYFUNCTION("FILTER('Intel Xeon E5 1650 v4'!$AF$8:$AJ$36, 'Intel Xeon E5 1650 v4'!$A$8:$A$36=""Gramschmidt"")"),"0")</f>
        <v>0</v>
      </c>
      <c r="C9">
        <v>0.048</v>
      </c>
      <c r="D9">
        <v>1.78</v>
      </c>
      <c r="E9">
        <v>54.656</v>
      </c>
    </row>
    <row r="10">
      <c r="A10" s="5">
        <v>256.0</v>
      </c>
      <c r="B10">
        <f>IFERROR(__xludf.DUMMYFUNCTION("FILTER('Intel Xeon E5 1650 v4'!$AK$8:$AO$36, 'Intel Xeon E5 1650 v4'!$A$8:$A$36=""Gramschmidt"")"),"0")</f>
        <v>0</v>
      </c>
      <c r="C10">
        <v>0.02</v>
      </c>
      <c r="D10">
        <v>1.888</v>
      </c>
      <c r="E10">
        <v>53.616</v>
      </c>
    </row>
    <row r="11">
      <c r="A11" s="5">
        <v>512.0</v>
      </c>
      <c r="B11">
        <f>IFERROR(__xludf.DUMMYFUNCTION("FILTER('Intel Xeon E5 1650 v4'!$AP$8:$AT$36, 'Intel Xeon E5 1650 v4'!$A$8:$A$36=""Gramschmidt"")"),"0")</f>
        <v>0</v>
      </c>
      <c r="C11">
        <v>0.016</v>
      </c>
      <c r="D11">
        <v>1.848</v>
      </c>
      <c r="E11">
        <v>53.876</v>
      </c>
    </row>
    <row r="12">
      <c r="A12" s="5">
        <v>1024.0</v>
      </c>
      <c r="B12">
        <f>IFERROR(__xludf.DUMMYFUNCTION("FILTER('Intel Xeon E5 1650 v4'!$AU$8:$AY$36, 'Intel Xeon E5 1650 v4'!$A$8:$A$36=""Gramschmidt"")"),"0")</f>
        <v>0</v>
      </c>
      <c r="C12">
        <v>0.024</v>
      </c>
      <c r="D12">
        <v>1.752</v>
      </c>
      <c r="E12">
        <v>54.608</v>
      </c>
    </row>
    <row r="13">
      <c r="A13" s="5">
        <v>2048.0</v>
      </c>
      <c r="B13">
        <f>IFERROR(__xludf.DUMMYFUNCTION("FILTER('Intel Xeon E5 1650 v4'!$AZ$8:$BD$36, 'Intel Xeon E5 1650 v4'!$A$8:$A$36=""Gramschmidt"")"),"19")</f>
        <v>19</v>
      </c>
      <c r="C13">
        <v>0.036</v>
      </c>
      <c r="D13">
        <v>1.868</v>
      </c>
      <c r="E13">
        <v>53.424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v4'!$A$8:$A$36=""lu"")"),"0")</f>
        <v>0</v>
      </c>
      <c r="C2" s="5">
        <v>0.0</v>
      </c>
      <c r="D2" s="5">
        <v>0.352</v>
      </c>
      <c r="E2" s="5">
        <v>3.876</v>
      </c>
      <c r="F2" s="5"/>
    </row>
    <row r="3">
      <c r="A3" s="5">
        <v>0.0</v>
      </c>
      <c r="B3">
        <f>IFERROR(__xludf.DUMMYFUNCTION("FILTER('Intel Xeon E5 1650 v4'!$B$8:$F$36, 'Intel Xeon E5 1650 v4'!$A$8:$A$36=""lu"")"),"0")</f>
        <v>0</v>
      </c>
      <c r="C3">
        <v>0.0</v>
      </c>
      <c r="D3">
        <v>0.352</v>
      </c>
      <c r="E3">
        <v>3.812</v>
      </c>
    </row>
    <row r="4">
      <c r="A4" s="5">
        <v>4.0</v>
      </c>
      <c r="B4">
        <f>IFERROR(__xludf.DUMMYFUNCTION("FILTER('Intel Xeon E5 1650 v4'!$G$8:$K$36, 'Intel Xeon E5 1650 v4'!$A$8:$A$36=""lu"")"),"0")</f>
        <v>0</v>
      </c>
      <c r="C4">
        <v>0.0</v>
      </c>
      <c r="D4">
        <v>0.704</v>
      </c>
      <c r="E4">
        <v>4.216</v>
      </c>
    </row>
    <row r="5">
      <c r="A5" s="5">
        <v>8.0</v>
      </c>
      <c r="B5">
        <f>IFERROR(__xludf.DUMMYFUNCTION("FILTER('Intel Xeon E5 1650 v4'!$L$8:$P$36, 'Intel Xeon E5 1650 v4'!$A$8:$A$36=""lu"")"),"0")</f>
        <v>0</v>
      </c>
      <c r="C5">
        <v>0.0</v>
      </c>
      <c r="D5">
        <v>0.72</v>
      </c>
      <c r="E5">
        <v>4.232</v>
      </c>
    </row>
    <row r="6">
      <c r="A6" s="5">
        <v>16.0</v>
      </c>
      <c r="B6">
        <f>IFERROR(__xludf.DUMMYFUNCTION("FILTER('Intel Xeon E5 1650 v4'!$Q$8:$U$36, 'Intel Xeon E5 1650 v4'!$A$8:$A$36=""lu"")"),"0")</f>
        <v>0</v>
      </c>
      <c r="C6">
        <v>0.0</v>
      </c>
      <c r="D6">
        <v>0.568</v>
      </c>
      <c r="E6">
        <v>3.844</v>
      </c>
    </row>
    <row r="7">
      <c r="A7" s="5">
        <v>32.0</v>
      </c>
      <c r="B7">
        <f>IFERROR(__xludf.DUMMYFUNCTION("FILTER('Intel Xeon E5 1650 v4'!$V$8:$Z$36, 'Intel Xeon E5 1650 v4'!$A$8:$A$36=""lu"")"),"0")</f>
        <v>0</v>
      </c>
      <c r="C7">
        <v>0.0</v>
      </c>
      <c r="D7">
        <v>0.5</v>
      </c>
      <c r="E7">
        <v>7.028</v>
      </c>
    </row>
    <row r="8">
      <c r="A8" s="5">
        <v>64.0</v>
      </c>
      <c r="B8">
        <f>IFERROR(__xludf.DUMMYFUNCTION("FILTER('Intel Xeon E5 1650 v4'!$AA$8:$AE$36, 'Intel Xeon E5 1650 v4'!$A$8:$A$36=""lu"")"),"0")</f>
        <v>0</v>
      </c>
      <c r="C8">
        <v>0.0</v>
      </c>
      <c r="D8">
        <v>0.504</v>
      </c>
      <c r="E8">
        <v>6.9</v>
      </c>
    </row>
    <row r="9">
      <c r="A9" s="5">
        <v>128.0</v>
      </c>
      <c r="B9">
        <f>IFERROR(__xludf.DUMMYFUNCTION("FILTER('Intel Xeon E5 1650 v4'!$AF$8:$AJ$36, 'Intel Xeon E5 1650 v4'!$A$8:$A$36=""lu"")"),"0")</f>
        <v>0</v>
      </c>
      <c r="C9">
        <v>0.0</v>
      </c>
      <c r="D9">
        <v>0.38</v>
      </c>
      <c r="E9">
        <v>5.764</v>
      </c>
    </row>
    <row r="10">
      <c r="A10" s="5">
        <v>256.0</v>
      </c>
      <c r="B10">
        <f>IFERROR(__xludf.DUMMYFUNCTION("FILTER('Intel Xeon E5 1650 v4'!$AK$8:$AO$36, 'Intel Xeon E5 1650 v4'!$A$8:$A$36=""lu"")"),"0")</f>
        <v>0</v>
      </c>
      <c r="C10">
        <v>0.0</v>
      </c>
      <c r="D10">
        <v>0.336</v>
      </c>
      <c r="E10">
        <v>4.328</v>
      </c>
    </row>
    <row r="11">
      <c r="A11" s="5">
        <v>512.0</v>
      </c>
      <c r="B11">
        <f>IFERROR(__xludf.DUMMYFUNCTION("FILTER('Intel Xeon E5 1650 v4'!$AP$8:$AT$36, 'Intel Xeon E5 1650 v4'!$A$8:$A$36=""lu"")"),"0")</f>
        <v>0</v>
      </c>
      <c r="C11">
        <v>0.0</v>
      </c>
      <c r="D11">
        <v>0.316</v>
      </c>
      <c r="E11">
        <v>4.032</v>
      </c>
    </row>
    <row r="12">
      <c r="A12" s="5">
        <v>1024.0</v>
      </c>
      <c r="B12">
        <f>IFERROR(__xludf.DUMMYFUNCTION("FILTER('Intel Xeon E5 1650 v4'!$AU$8:$AY$36, 'Intel Xeon E5 1650 v4'!$A$8:$A$36=""lu"")"),"0")</f>
        <v>0</v>
      </c>
      <c r="C12">
        <v>0.0</v>
      </c>
      <c r="D12">
        <v>0.364</v>
      </c>
      <c r="E12">
        <v>3.888</v>
      </c>
    </row>
    <row r="13">
      <c r="A13" s="5">
        <v>2048.0</v>
      </c>
      <c r="B13">
        <f>IFERROR(__xludf.DUMMYFUNCTION("FILTER('Intel Xeon E5 1650 v4'!$AZ$8:$BD$36, 'Intel Xeon E5 1650 v4'!$A$8:$A$36=""lu"")"),"20")</f>
        <v>20</v>
      </c>
      <c r="C13">
        <v>0.0</v>
      </c>
      <c r="D13">
        <v>0.344</v>
      </c>
      <c r="E13">
        <v>3.752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v4'!$A$8:$A$36=""Floyd-warshall"")"),"0")</f>
        <v>0</v>
      </c>
      <c r="C2" s="5">
        <v>0.004</v>
      </c>
      <c r="D2" s="5">
        <v>1.284</v>
      </c>
      <c r="E2" s="5">
        <v>14.792</v>
      </c>
      <c r="F2" s="5"/>
    </row>
    <row r="3">
      <c r="A3" s="5">
        <v>0.0</v>
      </c>
      <c r="B3">
        <f>IFERROR(__xludf.DUMMYFUNCTION("FILTER('Intel Xeon E5 1650 v4'!$B$8:$F$36, 'Intel Xeon E5 1650 v4'!$A$8:$A$36=""Floyd-warshall"")"),"0")</f>
        <v>0</v>
      </c>
      <c r="C3">
        <v>0.004</v>
      </c>
      <c r="D3">
        <v>1.328</v>
      </c>
      <c r="E3">
        <v>14.216</v>
      </c>
    </row>
    <row r="4">
      <c r="A4" s="5">
        <v>4.0</v>
      </c>
      <c r="B4">
        <f>IFERROR(__xludf.DUMMYFUNCTION("FILTER('Intel Xeon E5 1650 v4'!$G$8:$K$36, 'Intel Xeon E5 1650 v4'!$A$8:$A$36=""Floyd-warshall"")"),"0")</f>
        <v>0</v>
      </c>
      <c r="C4">
        <v>0.004</v>
      </c>
      <c r="D4">
        <v>5.78</v>
      </c>
      <c r="E4">
        <v>63.736</v>
      </c>
    </row>
    <row r="5">
      <c r="A5" s="5">
        <v>8.0</v>
      </c>
      <c r="B5">
        <f>IFERROR(__xludf.DUMMYFUNCTION("FILTER('Intel Xeon E5 1650 v4'!$L$8:$P$36, 'Intel Xeon E5 1650 v4'!$A$8:$A$36=""Floyd-warshall"")"),"0")</f>
        <v>0</v>
      </c>
      <c r="C5">
        <v>0.008</v>
      </c>
      <c r="D5">
        <v>5.888</v>
      </c>
      <c r="E5">
        <v>63.496</v>
      </c>
    </row>
    <row r="6">
      <c r="A6" s="5">
        <v>16.0</v>
      </c>
      <c r="B6">
        <f>IFERROR(__xludf.DUMMYFUNCTION("FILTER('Intel Xeon E5 1650 v4'!$Q$8:$U$36, 'Intel Xeon E5 1650 v4'!$A$8:$A$36=""Floyd-warshall"")"),"0")</f>
        <v>0</v>
      </c>
      <c r="C6">
        <v>0.008</v>
      </c>
      <c r="D6">
        <v>5.876</v>
      </c>
      <c r="E6">
        <v>62.76</v>
      </c>
    </row>
    <row r="7">
      <c r="A7" s="5">
        <v>32.0</v>
      </c>
      <c r="B7">
        <f>IFERROR(__xludf.DUMMYFUNCTION("FILTER('Intel Xeon E5 1650 v4'!$V$8:$Z$36, 'Intel Xeon E5 1650 v4'!$A$8:$A$36=""Floyd-warshall"")"),"0")</f>
        <v>0</v>
      </c>
      <c r="C7">
        <v>0.008</v>
      </c>
      <c r="D7">
        <v>5.804</v>
      </c>
      <c r="E7">
        <v>64.5</v>
      </c>
    </row>
    <row r="8">
      <c r="A8" s="5">
        <v>64.0</v>
      </c>
      <c r="B8">
        <f>IFERROR(__xludf.DUMMYFUNCTION("FILTER('Intel Xeon E5 1650 v4'!$AA$8:$AE$36, 'Intel Xeon E5 1650 v4'!$A$8:$A$36=""Floyd-warshall"")"),"0")</f>
        <v>0</v>
      </c>
      <c r="C8">
        <v>0.004</v>
      </c>
      <c r="D8">
        <v>5.884</v>
      </c>
      <c r="E8">
        <v>62.768</v>
      </c>
    </row>
    <row r="9">
      <c r="A9" s="5">
        <v>128.0</v>
      </c>
      <c r="B9">
        <f>IFERROR(__xludf.DUMMYFUNCTION("FILTER('Intel Xeon E5 1650 v4'!$AF$8:$AJ$36, 'Intel Xeon E5 1650 v4'!$A$8:$A$36=""Floyd-warshall"")"),"0")</f>
        <v>0</v>
      </c>
      <c r="C9">
        <v>0.008</v>
      </c>
      <c r="D9">
        <v>5.756</v>
      </c>
      <c r="E9">
        <v>63.676</v>
      </c>
    </row>
    <row r="10">
      <c r="A10" s="5">
        <v>256.0</v>
      </c>
      <c r="B10">
        <f>IFERROR(__xludf.DUMMYFUNCTION("FILTER('Intel Xeon E5 1650 v4'!$AK$8:$AO$36, 'Intel Xeon E5 1650 v4'!$A$8:$A$36=""Floyd-warshall"")"),"0")</f>
        <v>0</v>
      </c>
      <c r="C10">
        <v>0.008</v>
      </c>
      <c r="D10">
        <v>5.824</v>
      </c>
      <c r="E10">
        <v>64.416</v>
      </c>
    </row>
    <row r="11">
      <c r="A11" s="5">
        <v>512.0</v>
      </c>
      <c r="B11">
        <f>IFERROR(__xludf.DUMMYFUNCTION("FILTER('Intel Xeon E5 1650 v4'!$AP$8:$AT$36, 'Intel Xeon E5 1650 v4'!$A$8:$A$36=""Floyd-warshall"")"),"0")</f>
        <v>0</v>
      </c>
      <c r="C11">
        <v>0.008</v>
      </c>
      <c r="D11">
        <v>5.812</v>
      </c>
      <c r="E11">
        <v>64.1</v>
      </c>
    </row>
    <row r="12">
      <c r="A12" s="5">
        <v>1024.0</v>
      </c>
      <c r="B12">
        <f>IFERROR(__xludf.DUMMYFUNCTION("FILTER('Intel Xeon E5 1650 v4'!$AU$8:$AY$36, 'Intel Xeon E5 1650 v4'!$A$8:$A$36=""Floyd-warshall"")"),"0")</f>
        <v>0</v>
      </c>
      <c r="C12">
        <v>0.004</v>
      </c>
      <c r="D12">
        <v>6.012</v>
      </c>
      <c r="E12">
        <v>63.796</v>
      </c>
    </row>
    <row r="13">
      <c r="A13" s="5">
        <v>2048.0</v>
      </c>
      <c r="B13">
        <f>IFERROR(__xludf.DUMMYFUNCTION("FILTER('Intel Xeon E5 1650 v4'!$AZ$8:$BD$36, 'Intel Xeon E5 1650 v4'!$A$8:$A$36=""Floyd-warshall"")"),"21")</f>
        <v>21</v>
      </c>
      <c r="C13">
        <v>0.004</v>
      </c>
      <c r="D13">
        <v>5.836</v>
      </c>
      <c r="E13">
        <v>64.04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v4'!$A$8:$A$36=""Reg_detect"")"),"0")</f>
        <v>0</v>
      </c>
      <c r="C2" s="5">
        <v>0.0</v>
      </c>
      <c r="D2" s="5">
        <v>0.016</v>
      </c>
      <c r="E2" s="5">
        <v>0.088</v>
      </c>
      <c r="F2" s="5"/>
    </row>
    <row r="3">
      <c r="A3" s="5">
        <v>0.0</v>
      </c>
      <c r="B3">
        <f>IFERROR(__xludf.DUMMYFUNCTION("FILTER('Intel Xeon E5 1650 v4'!$B$8:$F$36, 'Intel Xeon E5 1650 v4'!$A$8:$A$36=""Reg_detect"")"),"0")</f>
        <v>0</v>
      </c>
      <c r="C3">
        <v>0.0</v>
      </c>
      <c r="D3">
        <v>0.02</v>
      </c>
      <c r="E3">
        <v>0.092</v>
      </c>
    </row>
    <row r="4">
      <c r="A4" s="5">
        <v>4.0</v>
      </c>
      <c r="B4">
        <f>IFERROR(__xludf.DUMMYFUNCTION("FILTER('Intel Xeon E5 1650 v4'!$G$8:$K$36, 'Intel Xeon E5 1650 v4'!$A$8:$A$36=""Reg_detect"")"),"0")</f>
        <v>0</v>
      </c>
      <c r="C4">
        <v>0.0</v>
      </c>
      <c r="D4">
        <v>0.064</v>
      </c>
      <c r="E4">
        <v>0.164</v>
      </c>
    </row>
    <row r="5">
      <c r="A5" s="5">
        <v>8.0</v>
      </c>
      <c r="B5">
        <f>IFERROR(__xludf.DUMMYFUNCTION("FILTER('Intel Xeon E5 1650 v4'!$L$8:$P$36, 'Intel Xeon E5 1650 v4'!$A$8:$A$36=""Reg_detect"")"),"0")</f>
        <v>0</v>
      </c>
      <c r="C5">
        <v>0.0</v>
      </c>
      <c r="D5">
        <v>0.068</v>
      </c>
      <c r="E5">
        <v>0.276</v>
      </c>
    </row>
    <row r="6">
      <c r="A6" s="5">
        <v>16.0</v>
      </c>
      <c r="B6">
        <f>IFERROR(__xludf.DUMMYFUNCTION("FILTER('Intel Xeon E5 1650 v4'!$Q$8:$U$36, 'Intel Xeon E5 1650 v4'!$A$8:$A$36=""Reg_detect"")"),"0")</f>
        <v>0</v>
      </c>
      <c r="C6">
        <v>0.0</v>
      </c>
      <c r="D6">
        <v>0.108</v>
      </c>
      <c r="E6">
        <v>0.276</v>
      </c>
    </row>
    <row r="7">
      <c r="A7" s="5">
        <v>32.0</v>
      </c>
      <c r="B7">
        <f>IFERROR(__xludf.DUMMYFUNCTION("FILTER('Intel Xeon E5 1650 v4'!$V$8:$Z$36, 'Intel Xeon E5 1650 v4'!$A$8:$A$36=""Reg_detect"")"),"0")</f>
        <v>0</v>
      </c>
      <c r="C7">
        <v>0.0</v>
      </c>
      <c r="D7">
        <v>0.112</v>
      </c>
      <c r="E7">
        <v>0.272</v>
      </c>
    </row>
    <row r="8">
      <c r="A8" s="5">
        <v>64.0</v>
      </c>
      <c r="B8">
        <f>IFERROR(__xludf.DUMMYFUNCTION("FILTER('Intel Xeon E5 1650 v4'!$AA$8:$AE$36, 'Intel Xeon E5 1650 v4'!$A$8:$A$36=""Reg_detect"")"),"0")</f>
        <v>0</v>
      </c>
      <c r="C8">
        <v>0.0</v>
      </c>
      <c r="D8">
        <v>0.064</v>
      </c>
      <c r="E8">
        <v>0.28</v>
      </c>
    </row>
    <row r="9">
      <c r="A9" s="5">
        <v>128.0</v>
      </c>
      <c r="B9">
        <f>IFERROR(__xludf.DUMMYFUNCTION("FILTER('Intel Xeon E5 1650 v4'!$AF$8:$AJ$36, 'Intel Xeon E5 1650 v4'!$A$8:$A$36=""Reg_detect"")"),"0")</f>
        <v>0</v>
      </c>
      <c r="C9">
        <v>0.0</v>
      </c>
      <c r="D9">
        <v>0.068</v>
      </c>
      <c r="E9">
        <v>0.228</v>
      </c>
    </row>
    <row r="10">
      <c r="A10" s="5">
        <v>256.0</v>
      </c>
      <c r="B10">
        <f>IFERROR(__xludf.DUMMYFUNCTION("FILTER('Intel Xeon E5 1650 v4'!$AK$8:$AO$36, 'Intel Xeon E5 1650 v4'!$A$8:$A$36=""Reg_detect"")"),"0")</f>
        <v>0</v>
      </c>
      <c r="C10">
        <v>0.0</v>
      </c>
      <c r="D10">
        <v>0.116</v>
      </c>
      <c r="E10">
        <v>0.272</v>
      </c>
    </row>
    <row r="11">
      <c r="A11" s="5">
        <v>512.0</v>
      </c>
      <c r="B11">
        <f>IFERROR(__xludf.DUMMYFUNCTION("FILTER('Intel Xeon E5 1650 v4'!$AP$8:$AT$36, 'Intel Xeon E5 1650 v4'!$A$8:$A$36=""Reg_detect"")"),"0")</f>
        <v>0</v>
      </c>
      <c r="C11">
        <v>0.0</v>
      </c>
      <c r="D11">
        <v>0.112</v>
      </c>
      <c r="E11">
        <v>0.284</v>
      </c>
    </row>
    <row r="12">
      <c r="A12" s="5">
        <v>1024.0</v>
      </c>
      <c r="B12">
        <f>IFERROR(__xludf.DUMMYFUNCTION("FILTER('Intel Xeon E5 1650 v4'!$AU$8:$AY$36, 'Intel Xeon E5 1650 v4'!$A$8:$A$36=""Reg_detect"")"),"0")</f>
        <v>0</v>
      </c>
      <c r="C12">
        <v>0.0</v>
      </c>
      <c r="D12">
        <v>0.104</v>
      </c>
      <c r="E12">
        <v>0.236</v>
      </c>
    </row>
    <row r="13">
      <c r="A13" s="5">
        <v>2048.0</v>
      </c>
      <c r="B13">
        <f>IFERROR(__xludf.DUMMYFUNCTION("FILTER('Intel Xeon E5 1650 v4'!$AZ$8:$BD$36, 'Intel Xeon E5 1650 v4'!$A$8:$A$36=""Reg_detect"")"),"22")</f>
        <v>22</v>
      </c>
      <c r="C13">
        <v>0.0</v>
      </c>
      <c r="D13">
        <v>0.116</v>
      </c>
      <c r="E13">
        <v>0.256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v4'!$A$8:$A$36=""adi"")"),"0")</f>
        <v>0</v>
      </c>
      <c r="C2" s="5">
        <v>0.1</v>
      </c>
      <c r="D2" s="5">
        <v>1.156</v>
      </c>
      <c r="E2" s="5">
        <v>4.608</v>
      </c>
      <c r="F2" s="5"/>
    </row>
    <row r="3">
      <c r="A3" s="5">
        <v>0.0</v>
      </c>
      <c r="B3">
        <f>IFERROR(__xludf.DUMMYFUNCTION("FILTER('Intel Xeon E5 1650 v4'!$B$8:$F$36, 'Intel Xeon E5 1650 v4'!$A$8:$A$36=""adi"")"),"0")</f>
        <v>0</v>
      </c>
      <c r="C3">
        <v>0.096</v>
      </c>
      <c r="D3">
        <v>1.232</v>
      </c>
      <c r="E3">
        <v>4.752</v>
      </c>
    </row>
    <row r="4">
      <c r="A4" s="5">
        <v>4.0</v>
      </c>
      <c r="B4">
        <f>IFERROR(__xludf.DUMMYFUNCTION("FILTER('Intel Xeon E5 1650 v4'!$G$8:$K$36, 'Intel Xeon E5 1650 v4'!$A$8:$A$36=""adi"")"),"0")</f>
        <v>0</v>
      </c>
      <c r="C4">
        <v>0.044</v>
      </c>
      <c r="D4">
        <v>2.728</v>
      </c>
      <c r="E4">
        <v>6.336</v>
      </c>
    </row>
    <row r="5">
      <c r="A5" s="5">
        <v>8.0</v>
      </c>
      <c r="B5">
        <f>IFERROR(__xludf.DUMMYFUNCTION("FILTER('Intel Xeon E5 1650 v4'!$L$8:$P$36, 'Intel Xeon E5 1650 v4'!$A$8:$A$36=""adi"")"),"0")</f>
        <v>0</v>
      </c>
      <c r="C5">
        <v>0.096</v>
      </c>
      <c r="D5">
        <v>3.108</v>
      </c>
      <c r="E5">
        <v>6.392</v>
      </c>
    </row>
    <row r="6">
      <c r="A6" s="5">
        <v>16.0</v>
      </c>
      <c r="B6">
        <f>IFERROR(__xludf.DUMMYFUNCTION("FILTER('Intel Xeon E5 1650 v4'!$Q$8:$U$36, 'Intel Xeon E5 1650 v4'!$A$8:$A$36=""adi"")"),"0")</f>
        <v>0</v>
      </c>
      <c r="C6">
        <v>0.124</v>
      </c>
      <c r="D6">
        <v>3.7</v>
      </c>
      <c r="E6">
        <v>8.064</v>
      </c>
    </row>
    <row r="7">
      <c r="A7" s="5">
        <v>32.0</v>
      </c>
      <c r="B7">
        <f>IFERROR(__xludf.DUMMYFUNCTION("FILTER('Intel Xeon E5 1650 v4'!$V$8:$Z$36, 'Intel Xeon E5 1650 v4'!$A$8:$A$36=""adi"")"),"0")</f>
        <v>0</v>
      </c>
      <c r="C7">
        <v>0.116</v>
      </c>
      <c r="D7">
        <v>4.348</v>
      </c>
      <c r="E7">
        <v>8.612</v>
      </c>
    </row>
    <row r="8">
      <c r="A8" s="5">
        <v>64.0</v>
      </c>
      <c r="B8">
        <f>IFERROR(__xludf.DUMMYFUNCTION("FILTER('Intel Xeon E5 1650 v4'!$AA$8:$AE$36, 'Intel Xeon E5 1650 v4'!$A$8:$A$36=""adi"")"),"0")</f>
        <v>0</v>
      </c>
      <c r="C8">
        <v>0.128</v>
      </c>
      <c r="D8">
        <v>4.488</v>
      </c>
      <c r="E8">
        <v>8.948</v>
      </c>
    </row>
    <row r="9">
      <c r="A9" s="5">
        <v>128.0</v>
      </c>
      <c r="B9">
        <f>IFERROR(__xludf.DUMMYFUNCTION("FILTER('Intel Xeon E5 1650 v4'!$AF$8:$AJ$36, 'Intel Xeon E5 1650 v4'!$A$8:$A$36=""adi"")"),"0")</f>
        <v>0</v>
      </c>
      <c r="C9">
        <v>0.092</v>
      </c>
      <c r="D9">
        <v>4.148</v>
      </c>
      <c r="E9">
        <v>8.86</v>
      </c>
    </row>
    <row r="10">
      <c r="A10" s="5">
        <v>256.0</v>
      </c>
      <c r="B10">
        <f>IFERROR(__xludf.DUMMYFUNCTION("FILTER('Intel Xeon E5 1650 v4'!$AK$8:$AO$36, 'Intel Xeon E5 1650 v4'!$A$8:$A$36=""adi"")"),"0")</f>
        <v>0</v>
      </c>
      <c r="C10">
        <v>0.132</v>
      </c>
      <c r="D10">
        <v>4.252</v>
      </c>
      <c r="E10">
        <v>9.0</v>
      </c>
    </row>
    <row r="11">
      <c r="A11" s="5">
        <v>512.0</v>
      </c>
      <c r="B11">
        <f>IFERROR(__xludf.DUMMYFUNCTION("FILTER('Intel Xeon E5 1650 v4'!$AP$8:$AT$36, 'Intel Xeon E5 1650 v4'!$A$8:$A$36=""adi"")"),"0")</f>
        <v>0</v>
      </c>
      <c r="C11">
        <v>0.092</v>
      </c>
      <c r="D11">
        <v>4.296</v>
      </c>
      <c r="E11">
        <v>9.34</v>
      </c>
    </row>
    <row r="12">
      <c r="A12" s="5">
        <v>1024.0</v>
      </c>
      <c r="B12">
        <f>IFERROR(__xludf.DUMMYFUNCTION("FILTER('Intel Xeon E5 1650 v4'!$AU$8:$AY$36, 'Intel Xeon E5 1650 v4'!$A$8:$A$36=""adi"")"),"0")</f>
        <v>0</v>
      </c>
      <c r="C12">
        <v>0.128</v>
      </c>
      <c r="D12">
        <v>5.112</v>
      </c>
      <c r="E12">
        <v>10.108</v>
      </c>
    </row>
    <row r="13">
      <c r="A13" s="5">
        <v>2048.0</v>
      </c>
      <c r="B13">
        <f>IFERROR(__xludf.DUMMYFUNCTION("FILTER('Intel Xeon E5 1650 v4'!$AZ$8:$BD$36, 'Intel Xeon E5 1650 v4'!$A$8:$A$36=""adi"")"),"23")</f>
        <v>23</v>
      </c>
      <c r="C13">
        <v>0.124</v>
      </c>
      <c r="D13">
        <v>5.236</v>
      </c>
      <c r="E13">
        <v>10.328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v4'!$A$8:$A$36=""FDTD-2d"")"),"0")</f>
        <v>0</v>
      </c>
      <c r="C2" s="5">
        <v>0.02</v>
      </c>
      <c r="D2" s="5">
        <v>0.42</v>
      </c>
      <c r="E2" s="5">
        <v>2.016</v>
      </c>
      <c r="F2" s="5"/>
    </row>
    <row r="3">
      <c r="A3" s="5">
        <v>0.0</v>
      </c>
      <c r="B3">
        <f>IFERROR(__xludf.DUMMYFUNCTION("FILTER('Intel Xeon E5 1650 v4'!$B$8:$F$36, 'Intel Xeon E5 1650 v4'!$A$8:$A$36=""FDTD-2d"")"),"0")</f>
        <v>0</v>
      </c>
      <c r="C3">
        <v>0.016</v>
      </c>
      <c r="D3">
        <v>0.432</v>
      </c>
      <c r="E3">
        <v>2.068</v>
      </c>
    </row>
    <row r="4">
      <c r="A4" s="5">
        <v>4.0</v>
      </c>
      <c r="B4">
        <f>IFERROR(__xludf.DUMMYFUNCTION("FILTER('Intel Xeon E5 1650 v4'!$G$8:$K$36, 'Intel Xeon E5 1650 v4'!$A$8:$A$36=""FDTD-2d"")"),"0")</f>
        <v>0</v>
      </c>
      <c r="C4">
        <v>0.024</v>
      </c>
      <c r="D4">
        <v>0.428</v>
      </c>
      <c r="E4">
        <v>2.024</v>
      </c>
    </row>
    <row r="5">
      <c r="A5" s="5">
        <v>8.0</v>
      </c>
      <c r="B5">
        <f>IFERROR(__xludf.DUMMYFUNCTION("FILTER('Intel Xeon E5 1650 v4'!$L$8:$P$36, 'Intel Xeon E5 1650 v4'!$A$8:$A$36=""FDTD-2d"")"),"0")</f>
        <v>0</v>
      </c>
      <c r="C5">
        <v>0.02</v>
      </c>
      <c r="D5">
        <v>0.504</v>
      </c>
      <c r="E5">
        <v>2.176</v>
      </c>
    </row>
    <row r="6">
      <c r="A6" s="5">
        <v>16.0</v>
      </c>
      <c r="B6">
        <f>IFERROR(__xludf.DUMMYFUNCTION("FILTER('Intel Xeon E5 1650 v4'!$Q$8:$U$36, 'Intel Xeon E5 1650 v4'!$A$8:$A$36=""FDTD-2d"")"),"0")</f>
        <v>0</v>
      </c>
      <c r="C6">
        <v>0.028</v>
      </c>
      <c r="D6">
        <v>0.684</v>
      </c>
      <c r="E6">
        <v>3.7</v>
      </c>
    </row>
    <row r="7">
      <c r="A7" s="5">
        <v>32.0</v>
      </c>
      <c r="B7">
        <f>IFERROR(__xludf.DUMMYFUNCTION("FILTER('Intel Xeon E5 1650 v4'!$V$8:$Z$36, 'Intel Xeon E5 1650 v4'!$A$8:$A$36=""FDTD-2d"")"),"0")</f>
        <v>0</v>
      </c>
      <c r="C7">
        <v>0.008</v>
      </c>
      <c r="D7">
        <v>0.828</v>
      </c>
      <c r="E7">
        <v>3.604</v>
      </c>
    </row>
    <row r="8">
      <c r="A8" s="5">
        <v>64.0</v>
      </c>
      <c r="B8">
        <f>IFERROR(__xludf.DUMMYFUNCTION("FILTER('Intel Xeon E5 1650 v4'!$AA$8:$AE$36, 'Intel Xeon E5 1650 v4'!$A$8:$A$36=""FDTD-2d"")"),"0")</f>
        <v>0</v>
      </c>
      <c r="C8">
        <v>0.024</v>
      </c>
      <c r="D8">
        <v>0.848</v>
      </c>
      <c r="E8">
        <v>3.656</v>
      </c>
    </row>
    <row r="9">
      <c r="A9" s="5">
        <v>128.0</v>
      </c>
      <c r="B9">
        <f>IFERROR(__xludf.DUMMYFUNCTION("FILTER('Intel Xeon E5 1650 v4'!$AF$8:$AJ$36, 'Intel Xeon E5 1650 v4'!$A$8:$A$36=""FDTD-2d"")"),"0")</f>
        <v>0</v>
      </c>
      <c r="C9">
        <v>0.04</v>
      </c>
      <c r="D9">
        <v>0.54</v>
      </c>
      <c r="E9">
        <v>2.484</v>
      </c>
    </row>
    <row r="10">
      <c r="A10" s="5">
        <v>256.0</v>
      </c>
      <c r="B10">
        <f>IFERROR(__xludf.DUMMYFUNCTION("FILTER('Intel Xeon E5 1650 v4'!$AK$8:$AO$36, 'Intel Xeon E5 1650 v4'!$A$8:$A$36=""FDTD-2d"")"),"0")</f>
        <v>0</v>
      </c>
      <c r="C10">
        <v>0.036</v>
      </c>
      <c r="D10">
        <v>0.532</v>
      </c>
      <c r="E10">
        <v>2.232</v>
      </c>
    </row>
    <row r="11">
      <c r="A11" s="5">
        <v>512.0</v>
      </c>
      <c r="B11">
        <f>IFERROR(__xludf.DUMMYFUNCTION("FILTER('Intel Xeon E5 1650 v4'!$AP$8:$AT$36, 'Intel Xeon E5 1650 v4'!$A$8:$A$36=""FDTD-2d"")"),"0")</f>
        <v>0</v>
      </c>
      <c r="C11">
        <v>0.028</v>
      </c>
      <c r="D11">
        <v>0.508</v>
      </c>
      <c r="E11">
        <v>2.164</v>
      </c>
    </row>
    <row r="12">
      <c r="A12" s="5">
        <v>1024.0</v>
      </c>
      <c r="B12">
        <f>IFERROR(__xludf.DUMMYFUNCTION("FILTER('Intel Xeon E5 1650 v4'!$AU$8:$AY$36, 'Intel Xeon E5 1650 v4'!$A$8:$A$36=""FDTD-2d"")"),"0")</f>
        <v>0</v>
      </c>
      <c r="C12">
        <v>0.032</v>
      </c>
      <c r="D12">
        <v>0.488</v>
      </c>
      <c r="E12">
        <v>2.132</v>
      </c>
    </row>
    <row r="13">
      <c r="A13" s="5">
        <v>2048.0</v>
      </c>
      <c r="B13">
        <f>IFERROR(__xludf.DUMMYFUNCTION("FILTER('Intel Xeon E5 1650 v4'!$AZ$8:$BD$36, 'Intel Xeon E5 1650 v4'!$A$8:$A$36=""FDTD-2d"")"),"24")</f>
        <v>24</v>
      </c>
      <c r="C13">
        <v>0.024</v>
      </c>
      <c r="D13">
        <v>0.468</v>
      </c>
      <c r="E13">
        <v>2.064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v4'!$A$8:$A$36=""FDTD-apml"")"),"0.06")</f>
        <v>0.06</v>
      </c>
      <c r="C2" s="5">
        <v>0.42</v>
      </c>
      <c r="D2" s="5">
        <v>24.804</v>
      </c>
      <c r="E2" s="5">
        <v>209.584</v>
      </c>
      <c r="F2" s="5"/>
    </row>
    <row r="3">
      <c r="A3" s="5">
        <v>0.0</v>
      </c>
      <c r="B3">
        <f>IFERROR(__xludf.DUMMYFUNCTION("FILTER('Intel Xeon E5 1650 v4'!$B$8:$F$36, 'Intel Xeon E5 1650 v4'!$A$8:$A$36=""FDTD-apml"")"),"0.076")</f>
        <v>0.076</v>
      </c>
      <c r="C3">
        <v>0.392</v>
      </c>
      <c r="D3">
        <v>24.588</v>
      </c>
      <c r="E3">
        <v>208.596</v>
      </c>
    </row>
    <row r="4">
      <c r="A4" s="5">
        <v>4.0</v>
      </c>
      <c r="B4">
        <f>IFERROR(__xludf.DUMMYFUNCTION("FILTER('Intel Xeon E5 1650 v4'!$G$8:$K$36, 'Intel Xeon E5 1650 v4'!$A$8:$A$36=""FDTD-apml"")"),"0.072")</f>
        <v>0.072</v>
      </c>
      <c r="C4">
        <v>0.392</v>
      </c>
      <c r="D4">
        <v>25.496</v>
      </c>
      <c r="E4">
        <v>208.564</v>
      </c>
    </row>
    <row r="5">
      <c r="A5" s="5">
        <v>8.0</v>
      </c>
      <c r="B5">
        <f>IFERROR(__xludf.DUMMYFUNCTION("FILTER('Intel Xeon E5 1650 v4'!$L$8:$P$36, 'Intel Xeon E5 1650 v4'!$A$8:$A$36=""FDTD-apml"")"),"0.032")</f>
        <v>0.032</v>
      </c>
      <c r="C5">
        <v>0.3</v>
      </c>
      <c r="D5">
        <v>24.588</v>
      </c>
      <c r="E5">
        <v>210.016</v>
      </c>
    </row>
    <row r="6">
      <c r="A6" s="5">
        <v>16.0</v>
      </c>
      <c r="B6">
        <f>IFERROR(__xludf.DUMMYFUNCTION("FILTER('Intel Xeon E5 1650 v4'!$Q$8:$U$36, 'Intel Xeon E5 1650 v4'!$A$8:$A$36=""FDTD-apml"")"),"0.044")</f>
        <v>0.044</v>
      </c>
      <c r="C6">
        <v>0.404</v>
      </c>
      <c r="D6">
        <v>24.612</v>
      </c>
      <c r="E6">
        <v>211.34</v>
      </c>
    </row>
    <row r="7">
      <c r="A7" s="5">
        <v>32.0</v>
      </c>
      <c r="B7">
        <f>IFERROR(__xludf.DUMMYFUNCTION("FILTER('Intel Xeon E5 1650 v4'!$V$8:$Z$36, 'Intel Xeon E5 1650 v4'!$A$8:$A$36=""FDTD-apml"")"),"0.06")</f>
        <v>0.06</v>
      </c>
      <c r="C7">
        <v>0.384</v>
      </c>
      <c r="D7">
        <v>24.084</v>
      </c>
      <c r="E7">
        <v>209.564</v>
      </c>
    </row>
    <row r="8">
      <c r="A8" s="5">
        <v>64.0</v>
      </c>
      <c r="B8">
        <f>IFERROR(__xludf.DUMMYFUNCTION("FILTER('Intel Xeon E5 1650 v4'!$AA$8:$AE$36, 'Intel Xeon E5 1650 v4'!$A$8:$A$36=""FDTD-apml"")"),"0.052")</f>
        <v>0.052</v>
      </c>
      <c r="C8">
        <v>0.36</v>
      </c>
      <c r="D8">
        <v>24.584</v>
      </c>
      <c r="E8">
        <v>199.26</v>
      </c>
    </row>
    <row r="9">
      <c r="A9" s="5">
        <v>128.0</v>
      </c>
      <c r="B9">
        <f>IFERROR(__xludf.DUMMYFUNCTION("FILTER('Intel Xeon E5 1650 v4'!$AF$8:$AJ$36, 'Intel Xeon E5 1650 v4'!$A$8:$A$36=""FDTD-apml"")"),"0.048")</f>
        <v>0.048</v>
      </c>
      <c r="C9">
        <v>0.408</v>
      </c>
      <c r="D9">
        <v>24.316</v>
      </c>
      <c r="E9">
        <v>198.768</v>
      </c>
    </row>
    <row r="10">
      <c r="A10" s="5">
        <v>256.0</v>
      </c>
      <c r="B10">
        <f>IFERROR(__xludf.DUMMYFUNCTION("FILTER('Intel Xeon E5 1650 v4'!$AK$8:$AO$36, 'Intel Xeon E5 1650 v4'!$A$8:$A$36=""FDTD-apml"")"),"0.068")</f>
        <v>0.068</v>
      </c>
      <c r="C10">
        <v>0.376</v>
      </c>
      <c r="D10">
        <v>24.256</v>
      </c>
      <c r="E10">
        <v>207.088</v>
      </c>
    </row>
    <row r="11">
      <c r="A11" s="5">
        <v>512.0</v>
      </c>
      <c r="B11">
        <f>IFERROR(__xludf.DUMMYFUNCTION("FILTER('Intel Xeon E5 1650 v4'!$AP$8:$AT$36, 'Intel Xeon E5 1650 v4'!$A$8:$A$36=""FDTD-apml"")"),"0.044")</f>
        <v>0.044</v>
      </c>
      <c r="C11">
        <v>0.416</v>
      </c>
      <c r="D11">
        <v>24.72</v>
      </c>
      <c r="E11">
        <v>197.432</v>
      </c>
    </row>
    <row r="12">
      <c r="A12" s="5">
        <v>1024.0</v>
      </c>
      <c r="B12">
        <f>IFERROR(__xludf.DUMMYFUNCTION("FILTER('Intel Xeon E5 1650 v4'!$AU$8:$AY$36, 'Intel Xeon E5 1650 v4'!$A$8:$A$36=""FDTD-apml"")"),"0.068")</f>
        <v>0.068</v>
      </c>
      <c r="C12">
        <v>0.408</v>
      </c>
      <c r="D12">
        <v>24.428</v>
      </c>
      <c r="E12">
        <v>207.564</v>
      </c>
    </row>
    <row r="13">
      <c r="A13" s="5">
        <v>2048.0</v>
      </c>
      <c r="B13">
        <f>IFERROR(__xludf.DUMMYFUNCTION("FILTER('Intel Xeon E5 1650 v4'!$AZ$8:$BD$36, 'Intel Xeon E5 1650 v4'!$A$8:$A$36=""FDTD-apml"")"),"25")</f>
        <v>25</v>
      </c>
      <c r="C13">
        <v>0.352</v>
      </c>
      <c r="D13">
        <v>24.628</v>
      </c>
      <c r="E13">
        <v>206.808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2" t="s">
        <v>1</v>
      </c>
      <c r="B1" s="4" t="s">
        <v>3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>
      <c r="A5" s="8" t="s">
        <v>22</v>
      </c>
      <c r="B5" s="10" t="s">
        <v>35</v>
      </c>
      <c r="F5" s="11"/>
      <c r="G5" s="10" t="s">
        <v>59</v>
      </c>
      <c r="K5" s="11"/>
      <c r="L5" s="10" t="s">
        <v>62</v>
      </c>
      <c r="P5" s="11"/>
      <c r="Q5" s="10" t="s">
        <v>65</v>
      </c>
      <c r="U5" s="11"/>
      <c r="V5" s="10" t="s">
        <v>70</v>
      </c>
      <c r="Z5" s="11"/>
      <c r="AA5" s="10" t="s">
        <v>74</v>
      </c>
      <c r="AE5" s="11"/>
      <c r="AF5" s="10" t="s">
        <v>75</v>
      </c>
      <c r="AJ5" s="11"/>
      <c r="AK5" s="10" t="s">
        <v>76</v>
      </c>
      <c r="AO5" s="11"/>
      <c r="AP5" s="10" t="s">
        <v>77</v>
      </c>
      <c r="AT5" s="11"/>
      <c r="AU5" s="10" t="s">
        <v>78</v>
      </c>
      <c r="AY5" s="11"/>
      <c r="AZ5" s="10" t="s">
        <v>81</v>
      </c>
      <c r="BD5" s="11"/>
      <c r="BE5" s="10" t="s">
        <v>83</v>
      </c>
      <c r="BI5" s="11"/>
      <c r="BJ5" s="14" t="s">
        <v>88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>
      <c r="A6" s="15"/>
      <c r="B6" s="16" t="s">
        <v>109</v>
      </c>
      <c r="C6" s="17"/>
      <c r="D6" s="17"/>
      <c r="E6" s="17"/>
      <c r="F6" s="18"/>
      <c r="G6" s="16" t="s">
        <v>109</v>
      </c>
      <c r="H6" s="17"/>
      <c r="I6" s="17"/>
      <c r="J6" s="17"/>
      <c r="K6" s="18"/>
      <c r="L6" s="16" t="s">
        <v>109</v>
      </c>
      <c r="M6" s="17"/>
      <c r="N6" s="17"/>
      <c r="O6" s="17"/>
      <c r="P6" s="18"/>
      <c r="Q6" s="16" t="s">
        <v>109</v>
      </c>
      <c r="R6" s="17"/>
      <c r="S6" s="17"/>
      <c r="T6" s="17"/>
      <c r="U6" s="18"/>
      <c r="V6" s="16" t="s">
        <v>109</v>
      </c>
      <c r="W6" s="17"/>
      <c r="X6" s="17"/>
      <c r="Y6" s="17"/>
      <c r="Z6" s="18"/>
      <c r="AA6" s="16" t="s">
        <v>109</v>
      </c>
      <c r="AB6" s="17"/>
      <c r="AC6" s="17"/>
      <c r="AD6" s="17"/>
      <c r="AE6" s="18"/>
      <c r="AF6" s="16" t="s">
        <v>109</v>
      </c>
      <c r="AG6" s="17"/>
      <c r="AH6" s="17"/>
      <c r="AI6" s="17"/>
      <c r="AJ6" s="18"/>
      <c r="AK6" s="16" t="s">
        <v>109</v>
      </c>
      <c r="AL6" s="17"/>
      <c r="AM6" s="17"/>
      <c r="AN6" s="17"/>
      <c r="AO6" s="18"/>
      <c r="AP6" s="16" t="s">
        <v>109</v>
      </c>
      <c r="AQ6" s="17"/>
      <c r="AR6" s="17"/>
      <c r="AS6" s="17"/>
      <c r="AT6" s="18"/>
      <c r="AU6" s="16" t="s">
        <v>109</v>
      </c>
      <c r="AV6" s="17"/>
      <c r="AW6" s="17"/>
      <c r="AX6" s="17"/>
      <c r="AY6" s="18"/>
      <c r="AZ6" s="16" t="s">
        <v>109</v>
      </c>
      <c r="BA6" s="17"/>
      <c r="BB6" s="17"/>
      <c r="BC6" s="17"/>
      <c r="BD6" s="18"/>
      <c r="BE6" s="16" t="s">
        <v>109</v>
      </c>
      <c r="BF6" s="17"/>
      <c r="BG6" s="17"/>
      <c r="BH6" s="17"/>
      <c r="BI6" s="18"/>
      <c r="BK6" s="6"/>
      <c r="BL6" s="19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>
      <c r="A7" s="20" t="s">
        <v>141</v>
      </c>
      <c r="B7" s="21" t="s">
        <v>2</v>
      </c>
      <c r="C7" s="21" t="s">
        <v>4</v>
      </c>
      <c r="D7" s="21" t="s">
        <v>5</v>
      </c>
      <c r="E7" s="21" t="s">
        <v>6</v>
      </c>
      <c r="F7" s="22" t="s">
        <v>7</v>
      </c>
      <c r="G7" s="21" t="s">
        <v>2</v>
      </c>
      <c r="H7" s="21" t="s">
        <v>4</v>
      </c>
      <c r="I7" s="21" t="s">
        <v>5</v>
      </c>
      <c r="J7" s="21" t="s">
        <v>6</v>
      </c>
      <c r="K7" s="22" t="s">
        <v>7</v>
      </c>
      <c r="L7" s="21" t="s">
        <v>2</v>
      </c>
      <c r="M7" s="21" t="s">
        <v>4</v>
      </c>
      <c r="N7" s="21" t="s">
        <v>5</v>
      </c>
      <c r="O7" s="21" t="s">
        <v>6</v>
      </c>
      <c r="P7" s="22" t="s">
        <v>7</v>
      </c>
      <c r="Q7" s="21" t="s">
        <v>2</v>
      </c>
      <c r="R7" s="21" t="s">
        <v>4</v>
      </c>
      <c r="S7" s="21" t="s">
        <v>5</v>
      </c>
      <c r="T7" s="21" t="s">
        <v>6</v>
      </c>
      <c r="U7" s="22" t="s">
        <v>7</v>
      </c>
      <c r="V7" s="21" t="s">
        <v>2</v>
      </c>
      <c r="W7" s="21" t="s">
        <v>4</v>
      </c>
      <c r="X7" s="21" t="s">
        <v>5</v>
      </c>
      <c r="Y7" s="21" t="s">
        <v>6</v>
      </c>
      <c r="Z7" s="22" t="s">
        <v>7</v>
      </c>
      <c r="AA7" s="21" t="s">
        <v>2</v>
      </c>
      <c r="AB7" s="21" t="s">
        <v>4</v>
      </c>
      <c r="AC7" s="21" t="s">
        <v>5</v>
      </c>
      <c r="AD7" s="21" t="s">
        <v>6</v>
      </c>
      <c r="AE7" s="22" t="s">
        <v>7</v>
      </c>
      <c r="AF7" s="21" t="s">
        <v>2</v>
      </c>
      <c r="AG7" s="21" t="s">
        <v>4</v>
      </c>
      <c r="AH7" s="21" t="s">
        <v>5</v>
      </c>
      <c r="AI7" s="21" t="s">
        <v>6</v>
      </c>
      <c r="AJ7" s="22" t="s">
        <v>7</v>
      </c>
      <c r="AK7" s="21" t="s">
        <v>2</v>
      </c>
      <c r="AL7" s="21" t="s">
        <v>4</v>
      </c>
      <c r="AM7" s="21" t="s">
        <v>5</v>
      </c>
      <c r="AN7" s="21" t="s">
        <v>6</v>
      </c>
      <c r="AO7" s="22" t="s">
        <v>7</v>
      </c>
      <c r="AP7" s="21" t="s">
        <v>2</v>
      </c>
      <c r="AQ7" s="21" t="s">
        <v>4</v>
      </c>
      <c r="AR7" s="21" t="s">
        <v>5</v>
      </c>
      <c r="AS7" s="21" t="s">
        <v>6</v>
      </c>
      <c r="AT7" s="22" t="s">
        <v>7</v>
      </c>
      <c r="AU7" s="21" t="s">
        <v>2</v>
      </c>
      <c r="AV7" s="21" t="s">
        <v>4</v>
      </c>
      <c r="AW7" s="21" t="s">
        <v>5</v>
      </c>
      <c r="AX7" s="21" t="s">
        <v>6</v>
      </c>
      <c r="AY7" s="22" t="s">
        <v>7</v>
      </c>
      <c r="AZ7" s="21" t="s">
        <v>2</v>
      </c>
      <c r="BA7" s="21" t="s">
        <v>4</v>
      </c>
      <c r="BB7" s="21" t="s">
        <v>5</v>
      </c>
      <c r="BC7" s="21" t="s">
        <v>6</v>
      </c>
      <c r="BD7" s="22" t="s">
        <v>7</v>
      </c>
      <c r="BE7" s="21" t="s">
        <v>2</v>
      </c>
      <c r="BF7" s="21" t="s">
        <v>4</v>
      </c>
      <c r="BG7" s="21" t="s">
        <v>5</v>
      </c>
      <c r="BH7" s="21" t="s">
        <v>6</v>
      </c>
      <c r="BI7" s="22" t="s">
        <v>7</v>
      </c>
      <c r="BJ7" s="17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>
      <c r="A8" s="23" t="s">
        <v>8</v>
      </c>
      <c r="B8" s="24">
        <v>0.0</v>
      </c>
      <c r="C8" s="25">
        <v>0.216</v>
      </c>
      <c r="D8" s="25">
        <v>1.408</v>
      </c>
      <c r="E8" s="26">
        <v>26.988</v>
      </c>
      <c r="F8" s="27"/>
      <c r="G8" s="24">
        <v>0.0</v>
      </c>
      <c r="H8" s="26">
        <v>0.1</v>
      </c>
      <c r="I8" s="26">
        <v>0.74</v>
      </c>
      <c r="J8" s="26">
        <v>6.376</v>
      </c>
      <c r="K8" s="27"/>
      <c r="L8" s="24">
        <v>0.0</v>
      </c>
      <c r="M8" s="26">
        <v>0.084</v>
      </c>
      <c r="N8" s="25">
        <v>0.524</v>
      </c>
      <c r="O8" s="26">
        <v>3.752</v>
      </c>
      <c r="P8" s="27"/>
      <c r="Q8" s="24">
        <v>0.0</v>
      </c>
      <c r="R8" s="26">
        <v>0.108</v>
      </c>
      <c r="S8" s="25">
        <v>0.584</v>
      </c>
      <c r="T8" s="26">
        <v>2.36</v>
      </c>
      <c r="U8" s="27"/>
      <c r="V8" s="24">
        <v>0.0</v>
      </c>
      <c r="W8" s="26">
        <v>0.1</v>
      </c>
      <c r="X8" s="25">
        <v>0.628</v>
      </c>
      <c r="Y8" s="26">
        <v>4.672</v>
      </c>
      <c r="Z8" s="27"/>
      <c r="AA8" s="24">
        <v>0.0</v>
      </c>
      <c r="AB8" s="26">
        <v>0.132</v>
      </c>
      <c r="AC8" s="25">
        <v>0.672</v>
      </c>
      <c r="AD8" s="26">
        <v>4.66</v>
      </c>
      <c r="AE8" s="27"/>
      <c r="AF8" s="24">
        <v>0.0</v>
      </c>
      <c r="AG8" s="26">
        <v>0.092</v>
      </c>
      <c r="AH8" s="26">
        <v>0.776</v>
      </c>
      <c r="AI8" s="26">
        <v>5.972</v>
      </c>
      <c r="AJ8" s="27"/>
      <c r="AK8" s="24">
        <v>0.0</v>
      </c>
      <c r="AL8" s="26">
        <v>0.14</v>
      </c>
      <c r="AM8" s="25">
        <v>0.988</v>
      </c>
      <c r="AN8" s="26">
        <v>9.12</v>
      </c>
      <c r="AO8" s="27"/>
      <c r="AP8" s="24">
        <v>0.0</v>
      </c>
      <c r="AQ8" s="26">
        <v>0.22</v>
      </c>
      <c r="AR8" s="26">
        <v>1.36</v>
      </c>
      <c r="AS8" s="26">
        <v>10.66</v>
      </c>
      <c r="AT8" s="27"/>
      <c r="AU8" s="24">
        <v>0.0</v>
      </c>
      <c r="AV8" s="26">
        <v>0.22</v>
      </c>
      <c r="AW8" s="26">
        <v>1.4</v>
      </c>
      <c r="AX8" s="26">
        <v>12.18</v>
      </c>
      <c r="AY8" s="27"/>
      <c r="AZ8" s="26">
        <v>0.0</v>
      </c>
      <c r="BA8" s="26">
        <v>0.212</v>
      </c>
      <c r="BB8" s="26">
        <v>1.324</v>
      </c>
      <c r="BC8" s="26">
        <v>26.18</v>
      </c>
      <c r="BD8" s="23"/>
      <c r="BE8" s="26">
        <v>0.0</v>
      </c>
      <c r="BF8" s="26">
        <v>0.208</v>
      </c>
      <c r="BG8" s="26">
        <v>1.404</v>
      </c>
      <c r="BH8" s="26">
        <v>25.676</v>
      </c>
      <c r="BI8" s="23"/>
      <c r="BJ8" s="19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>
      <c r="A9" s="23" t="s">
        <v>14</v>
      </c>
      <c r="B9" s="24">
        <v>0.0</v>
      </c>
      <c r="C9" s="25">
        <v>0.168</v>
      </c>
      <c r="D9" s="25">
        <v>1.468</v>
      </c>
      <c r="E9" s="26">
        <v>25.82</v>
      </c>
      <c r="F9" s="27"/>
      <c r="G9" s="24">
        <v>0.0</v>
      </c>
      <c r="H9" s="26">
        <v>0.108</v>
      </c>
      <c r="I9" s="26">
        <v>0.736</v>
      </c>
      <c r="J9" s="26">
        <v>5.94</v>
      </c>
      <c r="K9" s="27"/>
      <c r="L9" s="24">
        <v>0.0</v>
      </c>
      <c r="M9" s="26">
        <v>0.084</v>
      </c>
      <c r="N9" s="25">
        <v>0.432</v>
      </c>
      <c r="O9" s="26">
        <v>3.624</v>
      </c>
      <c r="P9" s="27"/>
      <c r="Q9" s="24">
        <v>0.0</v>
      </c>
      <c r="R9" s="26">
        <v>0.092</v>
      </c>
      <c r="S9" s="25">
        <v>0.576</v>
      </c>
      <c r="T9" s="26">
        <v>2.492</v>
      </c>
      <c r="U9" s="27"/>
      <c r="V9" s="24">
        <v>0.0</v>
      </c>
      <c r="W9" s="26">
        <v>0.096</v>
      </c>
      <c r="X9" s="25">
        <v>0.548</v>
      </c>
      <c r="Y9" s="26">
        <v>4.656</v>
      </c>
      <c r="Z9" s="27"/>
      <c r="AA9" s="24">
        <v>0.0</v>
      </c>
      <c r="AB9" s="26">
        <v>0.124</v>
      </c>
      <c r="AC9" s="25">
        <v>0.564</v>
      </c>
      <c r="AD9" s="26">
        <v>4.804</v>
      </c>
      <c r="AE9" s="27"/>
      <c r="AF9" s="24">
        <v>0.0</v>
      </c>
      <c r="AG9" s="26">
        <v>0.14</v>
      </c>
      <c r="AH9" s="26">
        <v>0.804</v>
      </c>
      <c r="AI9" s="26">
        <v>5.916</v>
      </c>
      <c r="AJ9" s="27"/>
      <c r="AK9" s="24">
        <v>0.0</v>
      </c>
      <c r="AL9" s="26">
        <v>0.184</v>
      </c>
      <c r="AM9" s="25">
        <v>0.988</v>
      </c>
      <c r="AN9" s="26">
        <v>8.612</v>
      </c>
      <c r="AO9" s="27"/>
      <c r="AP9" s="24">
        <v>0.0</v>
      </c>
      <c r="AQ9" s="26">
        <v>0.216</v>
      </c>
      <c r="AR9" s="26">
        <v>1.408</v>
      </c>
      <c r="AS9" s="26">
        <v>10.064</v>
      </c>
      <c r="AT9" s="27"/>
      <c r="AU9" s="24">
        <v>0.0</v>
      </c>
      <c r="AV9" s="26">
        <v>0.18</v>
      </c>
      <c r="AW9" s="26">
        <v>1.28</v>
      </c>
      <c r="AX9" s="26">
        <v>12.752</v>
      </c>
      <c r="AY9" s="27"/>
      <c r="AZ9" s="26">
        <v>1.0</v>
      </c>
      <c r="BA9" s="26">
        <v>0.216</v>
      </c>
      <c r="BB9" s="26">
        <v>1.372</v>
      </c>
      <c r="BC9" s="26">
        <v>25.724</v>
      </c>
      <c r="BD9" s="23"/>
      <c r="BE9" s="26">
        <v>0.0</v>
      </c>
      <c r="BF9" s="26">
        <v>0.252</v>
      </c>
      <c r="BG9" s="26">
        <v>1.444</v>
      </c>
      <c r="BH9" s="26">
        <v>27.072</v>
      </c>
      <c r="BI9" s="23"/>
      <c r="BJ9" s="19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>
      <c r="A10" s="23" t="s">
        <v>15</v>
      </c>
      <c r="B10" s="24">
        <v>0.0</v>
      </c>
      <c r="C10" s="25">
        <v>0.008</v>
      </c>
      <c r="D10" s="25">
        <v>9.464</v>
      </c>
      <c r="E10" s="26">
        <v>76.664</v>
      </c>
      <c r="F10" s="27"/>
      <c r="G10" s="24">
        <v>0.0</v>
      </c>
      <c r="H10" s="24">
        <v>0.0</v>
      </c>
      <c r="I10" s="26">
        <v>1.764</v>
      </c>
      <c r="J10" s="26">
        <v>27.268</v>
      </c>
      <c r="K10" s="27"/>
      <c r="L10" s="24">
        <v>0.0</v>
      </c>
      <c r="M10" s="26">
        <v>0.004</v>
      </c>
      <c r="N10" s="25">
        <v>1.872</v>
      </c>
      <c r="O10" s="26">
        <v>15.548</v>
      </c>
      <c r="P10" s="27"/>
      <c r="Q10" s="24">
        <v>0.0</v>
      </c>
      <c r="R10" s="26">
        <v>0.004</v>
      </c>
      <c r="S10" s="25">
        <v>1.32</v>
      </c>
      <c r="T10" s="26">
        <v>8.4</v>
      </c>
      <c r="U10" s="27"/>
      <c r="V10" s="24">
        <v>0.0</v>
      </c>
      <c r="W10" s="26">
        <v>0.004</v>
      </c>
      <c r="X10" s="25">
        <v>4.204</v>
      </c>
      <c r="Y10" s="26">
        <v>19.176</v>
      </c>
      <c r="Z10" s="27"/>
      <c r="AA10" s="24">
        <v>0.0</v>
      </c>
      <c r="AB10" s="26">
        <v>0.008</v>
      </c>
      <c r="AC10" s="25">
        <v>7.296</v>
      </c>
      <c r="AD10" s="26">
        <v>18.704</v>
      </c>
      <c r="AE10" s="27"/>
      <c r="AF10" s="24">
        <v>0.0</v>
      </c>
      <c r="AG10" s="26">
        <v>0.008</v>
      </c>
      <c r="AH10" s="26">
        <v>7.524</v>
      </c>
      <c r="AI10" s="26">
        <v>23.228</v>
      </c>
      <c r="AJ10" s="27"/>
      <c r="AK10" s="24">
        <v>0.0</v>
      </c>
      <c r="AL10" s="26">
        <v>0.012</v>
      </c>
      <c r="AM10" s="25">
        <v>7.504</v>
      </c>
      <c r="AN10" s="26">
        <v>27.724</v>
      </c>
      <c r="AO10" s="27"/>
      <c r="AP10" s="24">
        <v>0.0</v>
      </c>
      <c r="AQ10" s="26">
        <v>0.02</v>
      </c>
      <c r="AR10" s="26">
        <v>7.588</v>
      </c>
      <c r="AS10" s="26">
        <v>29.532</v>
      </c>
      <c r="AT10" s="27"/>
      <c r="AU10" s="24">
        <v>0.0</v>
      </c>
      <c r="AV10" s="26">
        <v>0.008</v>
      </c>
      <c r="AW10" s="26">
        <v>7.464</v>
      </c>
      <c r="AX10" s="26">
        <v>29.744</v>
      </c>
      <c r="AY10" s="27"/>
      <c r="AZ10" s="26">
        <v>2.0</v>
      </c>
      <c r="BA10" s="26">
        <v>0.004</v>
      </c>
      <c r="BB10" s="26">
        <v>7.568</v>
      </c>
      <c r="BC10" s="26">
        <v>71.836</v>
      </c>
      <c r="BD10" s="23"/>
      <c r="BE10" s="26">
        <v>0.0</v>
      </c>
      <c r="BF10" s="26">
        <v>0.008</v>
      </c>
      <c r="BG10" s="26">
        <v>9.272</v>
      </c>
      <c r="BH10" s="26">
        <v>76.148</v>
      </c>
      <c r="BI10" s="23"/>
      <c r="BJ10" s="19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>
      <c r="A11" s="19" t="s">
        <v>21</v>
      </c>
      <c r="B11" s="24">
        <v>0.0</v>
      </c>
      <c r="C11" s="25">
        <v>0.02</v>
      </c>
      <c r="D11" s="25">
        <v>13.764</v>
      </c>
      <c r="E11" s="26">
        <v>115.292</v>
      </c>
      <c r="F11" s="27"/>
      <c r="G11" s="24">
        <v>0.0</v>
      </c>
      <c r="H11" s="26">
        <v>0.004</v>
      </c>
      <c r="I11" s="26">
        <v>2.204</v>
      </c>
      <c r="J11" s="26">
        <v>36.192</v>
      </c>
      <c r="K11" s="27"/>
      <c r="L11" s="24">
        <v>0.0</v>
      </c>
      <c r="M11" s="26">
        <v>0.008</v>
      </c>
      <c r="N11" s="25">
        <v>2.808</v>
      </c>
      <c r="O11" s="26">
        <v>22.708</v>
      </c>
      <c r="P11" s="27"/>
      <c r="Q11" s="24">
        <v>0.0</v>
      </c>
      <c r="R11" s="26">
        <v>0.008</v>
      </c>
      <c r="S11" s="25">
        <v>2.008</v>
      </c>
      <c r="T11" s="26">
        <v>11.736</v>
      </c>
      <c r="U11" s="27"/>
      <c r="V11" s="24">
        <v>0.0</v>
      </c>
      <c r="W11" s="26">
        <v>0.016</v>
      </c>
      <c r="X11" s="25">
        <v>6.052</v>
      </c>
      <c r="Y11" s="26">
        <v>27.484</v>
      </c>
      <c r="Z11" s="27"/>
      <c r="AA11" s="24">
        <v>0.0</v>
      </c>
      <c r="AB11" s="26">
        <v>0.012</v>
      </c>
      <c r="AC11" s="25">
        <v>10.736</v>
      </c>
      <c r="AD11" s="26">
        <v>26.472</v>
      </c>
      <c r="AE11" s="27"/>
      <c r="AF11" s="24">
        <v>0.0</v>
      </c>
      <c r="AG11" s="26">
        <v>0.02</v>
      </c>
      <c r="AH11" s="26">
        <v>11.256</v>
      </c>
      <c r="AI11" s="26">
        <v>32.188</v>
      </c>
      <c r="AJ11" s="27"/>
      <c r="AK11" s="24">
        <v>0.0</v>
      </c>
      <c r="AL11" s="26">
        <v>0.016</v>
      </c>
      <c r="AM11" s="25">
        <v>11.192</v>
      </c>
      <c r="AN11" s="26">
        <v>42.5</v>
      </c>
      <c r="AO11" s="27"/>
      <c r="AP11" s="24">
        <v>0.0</v>
      </c>
      <c r="AQ11" s="26">
        <v>0.016</v>
      </c>
      <c r="AR11" s="26">
        <v>11.208</v>
      </c>
      <c r="AS11" s="26">
        <v>43.76</v>
      </c>
      <c r="AT11" s="27"/>
      <c r="AU11" s="24">
        <v>0.0</v>
      </c>
      <c r="AV11" s="26">
        <v>0.02</v>
      </c>
      <c r="AW11" s="26">
        <v>11.252</v>
      </c>
      <c r="AX11" s="26">
        <v>44.252</v>
      </c>
      <c r="AY11" s="27"/>
      <c r="AZ11" s="26">
        <v>3.0</v>
      </c>
      <c r="BA11" s="26">
        <v>0.016</v>
      </c>
      <c r="BB11" s="26">
        <v>11.276</v>
      </c>
      <c r="BC11" s="26">
        <v>107.484</v>
      </c>
      <c r="BD11" s="23"/>
      <c r="BE11" s="26">
        <v>0.0</v>
      </c>
      <c r="BF11" s="26">
        <v>0.032</v>
      </c>
      <c r="BG11" s="26">
        <v>13.644</v>
      </c>
      <c r="BH11" s="26">
        <v>114.616</v>
      </c>
      <c r="BI11" s="23"/>
      <c r="BJ11" s="19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>
      <c r="A12" s="19" t="s">
        <v>28</v>
      </c>
      <c r="B12" s="24">
        <v>0.0</v>
      </c>
      <c r="C12" s="28">
        <v>0.0</v>
      </c>
      <c r="D12" s="25">
        <v>0.076</v>
      </c>
      <c r="E12" s="26">
        <v>0.304</v>
      </c>
      <c r="F12" s="27"/>
      <c r="G12" s="24">
        <v>0.0</v>
      </c>
      <c r="H12" s="24">
        <v>0.0</v>
      </c>
      <c r="I12" s="26">
        <v>0.104</v>
      </c>
      <c r="J12" s="26">
        <v>0.38</v>
      </c>
      <c r="K12" s="27"/>
      <c r="L12" s="24">
        <v>0.0</v>
      </c>
      <c r="M12" s="24">
        <v>0.0</v>
      </c>
      <c r="N12" s="25">
        <v>0.116</v>
      </c>
      <c r="O12" s="26">
        <v>0.364</v>
      </c>
      <c r="P12" s="27"/>
      <c r="Q12" s="24">
        <v>0.0</v>
      </c>
      <c r="R12" s="24">
        <v>0.0</v>
      </c>
      <c r="S12" s="25">
        <v>0.124</v>
      </c>
      <c r="T12" s="26">
        <v>0.432</v>
      </c>
      <c r="U12" s="27"/>
      <c r="V12" s="24">
        <v>0.0</v>
      </c>
      <c r="W12" s="24">
        <v>0.0</v>
      </c>
      <c r="X12" s="25">
        <v>0.18</v>
      </c>
      <c r="Y12" s="26">
        <v>0.62</v>
      </c>
      <c r="Z12" s="27"/>
      <c r="AA12" s="24">
        <v>0.0</v>
      </c>
      <c r="AB12" s="24">
        <v>0.0</v>
      </c>
      <c r="AC12" s="25">
        <v>0.16</v>
      </c>
      <c r="AD12" s="26">
        <v>0.588</v>
      </c>
      <c r="AE12" s="27"/>
      <c r="AF12" s="24">
        <v>0.0</v>
      </c>
      <c r="AG12" s="24">
        <v>0.0</v>
      </c>
      <c r="AH12" s="26">
        <v>0.184</v>
      </c>
      <c r="AI12" s="26">
        <v>0.596</v>
      </c>
      <c r="AJ12" s="27"/>
      <c r="AK12" s="24">
        <v>0.0</v>
      </c>
      <c r="AL12" s="26">
        <v>0.004</v>
      </c>
      <c r="AM12" s="25">
        <v>0.164</v>
      </c>
      <c r="AN12" s="26">
        <v>0.536</v>
      </c>
      <c r="AO12" s="27"/>
      <c r="AP12" s="24">
        <v>0.0</v>
      </c>
      <c r="AQ12" s="26">
        <v>0.004</v>
      </c>
      <c r="AR12" s="26">
        <v>0.14</v>
      </c>
      <c r="AS12" s="26">
        <v>0.568</v>
      </c>
      <c r="AT12" s="27"/>
      <c r="AU12" s="24">
        <v>0.0</v>
      </c>
      <c r="AV12" s="24">
        <v>0.0</v>
      </c>
      <c r="AW12" s="26">
        <v>0.148</v>
      </c>
      <c r="AX12" s="26">
        <v>0.64</v>
      </c>
      <c r="AY12" s="27"/>
      <c r="AZ12" s="26">
        <v>4.0</v>
      </c>
      <c r="BA12" s="26">
        <v>0.0</v>
      </c>
      <c r="BB12" s="26">
        <v>0.208</v>
      </c>
      <c r="BC12" s="26">
        <v>0.648</v>
      </c>
      <c r="BD12" s="23"/>
      <c r="BE12" s="26">
        <v>0.0</v>
      </c>
      <c r="BF12" s="26">
        <v>0.0</v>
      </c>
      <c r="BG12" s="26">
        <v>0.068</v>
      </c>
      <c r="BH12" s="26">
        <v>0.332</v>
      </c>
      <c r="BI12" s="23"/>
      <c r="BJ12" s="19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>
      <c r="A13" s="19" t="s">
        <v>34</v>
      </c>
      <c r="B13" s="24">
        <v>0.0</v>
      </c>
      <c r="C13" s="25">
        <v>0.004</v>
      </c>
      <c r="D13" s="25">
        <v>0.164</v>
      </c>
      <c r="E13" s="26">
        <v>0.416</v>
      </c>
      <c r="F13" s="27"/>
      <c r="G13" s="24">
        <v>0.0</v>
      </c>
      <c r="H13" s="24">
        <v>0.0</v>
      </c>
      <c r="I13" s="26">
        <v>0.056</v>
      </c>
      <c r="J13" s="26">
        <v>0.264</v>
      </c>
      <c r="K13" s="27"/>
      <c r="L13" s="24">
        <v>0.0</v>
      </c>
      <c r="M13" s="24">
        <v>0.0</v>
      </c>
      <c r="N13" s="25">
        <v>0.072</v>
      </c>
      <c r="O13" s="26">
        <v>0.204</v>
      </c>
      <c r="P13" s="27"/>
      <c r="Q13" s="24">
        <v>0.0</v>
      </c>
      <c r="R13" s="24">
        <v>0.0</v>
      </c>
      <c r="S13" s="25">
        <v>0.06</v>
      </c>
      <c r="T13" s="26">
        <v>0.24</v>
      </c>
      <c r="U13" s="27"/>
      <c r="V13" s="24">
        <v>0.0</v>
      </c>
      <c r="W13" s="24">
        <v>0.0</v>
      </c>
      <c r="X13" s="25">
        <v>0.128</v>
      </c>
      <c r="Y13" s="26">
        <v>0.508</v>
      </c>
      <c r="Z13" s="27"/>
      <c r="AA13" s="24">
        <v>0.0</v>
      </c>
      <c r="AB13" s="24">
        <v>0.0</v>
      </c>
      <c r="AC13" s="25">
        <v>0.14</v>
      </c>
      <c r="AD13" s="26">
        <v>0.436</v>
      </c>
      <c r="AE13" s="27"/>
      <c r="AF13" s="24">
        <v>0.0</v>
      </c>
      <c r="AG13" s="24">
        <v>0.0</v>
      </c>
      <c r="AH13" s="26">
        <v>0.096</v>
      </c>
      <c r="AI13" s="26">
        <v>0.392</v>
      </c>
      <c r="AJ13" s="27"/>
      <c r="AK13" s="24">
        <v>0.0</v>
      </c>
      <c r="AL13" s="24">
        <v>0.0</v>
      </c>
      <c r="AM13" s="25">
        <v>0.068</v>
      </c>
      <c r="AN13" s="26">
        <v>0.264</v>
      </c>
      <c r="AO13" s="27"/>
      <c r="AP13" s="24">
        <v>0.0</v>
      </c>
      <c r="AQ13" s="24">
        <v>0.0</v>
      </c>
      <c r="AR13" s="26">
        <v>0.076</v>
      </c>
      <c r="AS13" s="26">
        <v>0.28</v>
      </c>
      <c r="AT13" s="27"/>
      <c r="AU13" s="24">
        <v>0.0</v>
      </c>
      <c r="AV13" s="24">
        <v>0.0</v>
      </c>
      <c r="AW13" s="26">
        <v>0.08</v>
      </c>
      <c r="AX13" s="26">
        <v>0.26</v>
      </c>
      <c r="AY13" s="27"/>
      <c r="AZ13" s="26">
        <v>5.0</v>
      </c>
      <c r="BA13" s="26">
        <v>0.0</v>
      </c>
      <c r="BB13" s="26">
        <v>0.092</v>
      </c>
      <c r="BC13" s="26">
        <v>0.272</v>
      </c>
      <c r="BD13" s="23"/>
      <c r="BE13" s="26">
        <v>0.0</v>
      </c>
      <c r="BF13" s="26">
        <v>0.004</v>
      </c>
      <c r="BG13" s="26">
        <v>0.12</v>
      </c>
      <c r="BH13" s="26">
        <v>0.472</v>
      </c>
      <c r="BI13" s="23"/>
      <c r="BJ13" s="19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>
      <c r="A14" s="19" t="s">
        <v>36</v>
      </c>
      <c r="B14" s="24">
        <v>0.0</v>
      </c>
      <c r="C14" s="28">
        <v>0.0</v>
      </c>
      <c r="D14" s="25">
        <v>0.328</v>
      </c>
      <c r="E14" s="26">
        <v>2.2</v>
      </c>
      <c r="F14" s="27"/>
      <c r="G14" s="24">
        <v>0.0</v>
      </c>
      <c r="H14" s="24">
        <v>0.0</v>
      </c>
      <c r="I14" s="26">
        <v>0.344</v>
      </c>
      <c r="J14" s="26">
        <v>2.24</v>
      </c>
      <c r="K14" s="27"/>
      <c r="L14" s="24">
        <v>0.0</v>
      </c>
      <c r="M14" s="24">
        <v>0.0</v>
      </c>
      <c r="N14" s="25">
        <v>0.296</v>
      </c>
      <c r="O14" s="26">
        <v>2.224</v>
      </c>
      <c r="P14" s="27"/>
      <c r="Q14" s="24">
        <v>0.0</v>
      </c>
      <c r="R14" s="24">
        <v>0.0</v>
      </c>
      <c r="S14" s="25">
        <v>0.28</v>
      </c>
      <c r="T14" s="26">
        <v>2.276</v>
      </c>
      <c r="U14" s="27"/>
      <c r="V14" s="24">
        <v>0.0</v>
      </c>
      <c r="W14" s="24">
        <v>0.0</v>
      </c>
      <c r="X14" s="25">
        <v>0.34</v>
      </c>
      <c r="Y14" s="26">
        <v>2.052</v>
      </c>
      <c r="Z14" s="27"/>
      <c r="AA14" s="24">
        <v>0.0</v>
      </c>
      <c r="AB14" s="24">
        <v>0.0</v>
      </c>
      <c r="AC14" s="25">
        <v>0.344</v>
      </c>
      <c r="AD14" s="26">
        <v>2.228</v>
      </c>
      <c r="AE14" s="27"/>
      <c r="AF14" s="24">
        <v>0.0</v>
      </c>
      <c r="AG14" s="24">
        <v>0.0</v>
      </c>
      <c r="AH14" s="26">
        <v>0.348</v>
      </c>
      <c r="AI14" s="26">
        <v>2.248</v>
      </c>
      <c r="AJ14" s="27"/>
      <c r="AK14" s="24">
        <v>0.0</v>
      </c>
      <c r="AL14" s="24">
        <v>0.0</v>
      </c>
      <c r="AM14" s="25">
        <v>0.348</v>
      </c>
      <c r="AN14" s="26">
        <v>2.216</v>
      </c>
      <c r="AO14" s="27"/>
      <c r="AP14" s="24">
        <v>0.0</v>
      </c>
      <c r="AQ14" s="24">
        <v>0.0</v>
      </c>
      <c r="AR14" s="26">
        <v>0.312</v>
      </c>
      <c r="AS14" s="26">
        <v>2.276</v>
      </c>
      <c r="AT14" s="27"/>
      <c r="AU14" s="24">
        <v>0.0</v>
      </c>
      <c r="AV14" s="24">
        <v>0.0</v>
      </c>
      <c r="AW14" s="26">
        <v>0.364</v>
      </c>
      <c r="AX14" s="26">
        <v>2.164</v>
      </c>
      <c r="AY14" s="27"/>
      <c r="AZ14" s="26">
        <v>6.0</v>
      </c>
      <c r="BA14" s="26">
        <v>0.0</v>
      </c>
      <c r="BB14" s="26">
        <v>0.356</v>
      </c>
      <c r="BC14" s="26">
        <v>2.24</v>
      </c>
      <c r="BD14" s="23"/>
      <c r="BE14" s="26">
        <v>0.0</v>
      </c>
      <c r="BF14" s="26">
        <v>0.0</v>
      </c>
      <c r="BG14" s="26">
        <v>0.364</v>
      </c>
      <c r="BH14" s="26">
        <v>2.268</v>
      </c>
      <c r="BI14" s="23"/>
      <c r="BJ14" s="19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>
      <c r="A15" s="19" t="s">
        <v>42</v>
      </c>
      <c r="B15" s="24">
        <v>0.0</v>
      </c>
      <c r="C15" s="28">
        <v>0.0</v>
      </c>
      <c r="D15" s="25">
        <v>0.492</v>
      </c>
      <c r="E15" s="26">
        <v>16.052</v>
      </c>
      <c r="F15" s="27"/>
      <c r="G15" s="24">
        <v>0.0</v>
      </c>
      <c r="H15" s="24">
        <v>0.0</v>
      </c>
      <c r="I15" s="26">
        <v>0.172</v>
      </c>
      <c r="J15" s="26">
        <v>2.596</v>
      </c>
      <c r="K15" s="27"/>
      <c r="L15" s="24">
        <v>0.0</v>
      </c>
      <c r="M15" s="24">
        <v>0.0</v>
      </c>
      <c r="N15" s="25">
        <v>0.328</v>
      </c>
      <c r="O15" s="26">
        <v>3.68</v>
      </c>
      <c r="P15" s="27"/>
      <c r="Q15" s="24">
        <v>0.0</v>
      </c>
      <c r="R15" s="24">
        <v>0.0</v>
      </c>
      <c r="S15" s="25">
        <v>0.248</v>
      </c>
      <c r="T15" s="26">
        <v>2.64</v>
      </c>
      <c r="U15" s="27"/>
      <c r="V15" s="24">
        <v>0.0</v>
      </c>
      <c r="W15" s="26">
        <v>0.004</v>
      </c>
      <c r="X15" s="25">
        <v>0.42</v>
      </c>
      <c r="Y15" s="26">
        <v>5.696</v>
      </c>
      <c r="Z15" s="27"/>
      <c r="AA15" s="24">
        <v>0.0</v>
      </c>
      <c r="AB15" s="26">
        <v>0.004</v>
      </c>
      <c r="AC15" s="25">
        <v>0.432</v>
      </c>
      <c r="AD15" s="26">
        <v>7.476</v>
      </c>
      <c r="AE15" s="27"/>
      <c r="AF15" s="24">
        <v>0.0</v>
      </c>
      <c r="AG15" s="26">
        <v>0.004</v>
      </c>
      <c r="AH15" s="26">
        <v>0.46</v>
      </c>
      <c r="AI15" s="26">
        <v>9.424</v>
      </c>
      <c r="AJ15" s="27"/>
      <c r="AK15" s="24">
        <v>0.0</v>
      </c>
      <c r="AL15" s="26">
        <v>0.004</v>
      </c>
      <c r="AM15" s="25">
        <v>0.46</v>
      </c>
      <c r="AN15" s="26">
        <v>15.18</v>
      </c>
      <c r="AO15" s="27"/>
      <c r="AP15" s="24">
        <v>0.0</v>
      </c>
      <c r="AQ15" s="26">
        <v>0.004</v>
      </c>
      <c r="AR15" s="26">
        <v>0.432</v>
      </c>
      <c r="AS15" s="26">
        <v>14.676</v>
      </c>
      <c r="AT15" s="27"/>
      <c r="AU15" s="24">
        <v>0.0</v>
      </c>
      <c r="AV15" s="24">
        <v>0.0</v>
      </c>
      <c r="AW15" s="26">
        <v>0.484</v>
      </c>
      <c r="AX15" s="26">
        <v>15.22</v>
      </c>
      <c r="AY15" s="27"/>
      <c r="AZ15" s="26">
        <v>7.0</v>
      </c>
      <c r="BA15" s="26">
        <v>0.004</v>
      </c>
      <c r="BB15" s="26">
        <v>0.5</v>
      </c>
      <c r="BC15" s="26">
        <v>15.116</v>
      </c>
      <c r="BD15" s="23"/>
      <c r="BE15" s="26">
        <v>0.0</v>
      </c>
      <c r="BF15" s="26">
        <v>0.004</v>
      </c>
      <c r="BG15" s="26">
        <v>0.528</v>
      </c>
      <c r="BH15" s="26">
        <v>15.808</v>
      </c>
      <c r="BI15" s="23"/>
      <c r="BJ15" s="19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>
      <c r="A16" s="19" t="s">
        <v>48</v>
      </c>
      <c r="B16" s="24">
        <v>0.0</v>
      </c>
      <c r="C16" s="25">
        <v>0.008</v>
      </c>
      <c r="D16" s="25">
        <v>4.8</v>
      </c>
      <c r="E16" s="26">
        <v>37.652</v>
      </c>
      <c r="F16" s="27"/>
      <c r="G16" s="24">
        <v>0.0</v>
      </c>
      <c r="H16" s="24">
        <v>0.0</v>
      </c>
      <c r="I16" s="26">
        <v>1.16</v>
      </c>
      <c r="J16" s="26">
        <v>15.048</v>
      </c>
      <c r="K16" s="27"/>
      <c r="L16" s="24">
        <v>0.0</v>
      </c>
      <c r="M16" s="26">
        <v>0.004</v>
      </c>
      <c r="N16" s="25">
        <v>1.052</v>
      </c>
      <c r="O16" s="26">
        <v>7.776</v>
      </c>
      <c r="P16" s="27"/>
      <c r="Q16" s="24">
        <v>0.0</v>
      </c>
      <c r="R16" s="24">
        <v>0.0</v>
      </c>
      <c r="S16" s="25">
        <v>0.704</v>
      </c>
      <c r="T16" s="26">
        <v>4.444</v>
      </c>
      <c r="U16" s="27"/>
      <c r="V16" s="24">
        <v>0.0</v>
      </c>
      <c r="W16" s="26">
        <v>0.004</v>
      </c>
      <c r="X16" s="25">
        <v>2.216</v>
      </c>
      <c r="Y16" s="26">
        <v>9.676</v>
      </c>
      <c r="Z16" s="27"/>
      <c r="AA16" s="24">
        <v>0.0</v>
      </c>
      <c r="AB16" s="26">
        <v>0.004</v>
      </c>
      <c r="AC16" s="25">
        <v>3.672</v>
      </c>
      <c r="AD16" s="26">
        <v>9.892</v>
      </c>
      <c r="AE16" s="27"/>
      <c r="AF16" s="24">
        <v>0.0</v>
      </c>
      <c r="AG16" s="26">
        <v>0.004</v>
      </c>
      <c r="AH16" s="26">
        <v>3.836</v>
      </c>
      <c r="AI16" s="26">
        <v>12.104</v>
      </c>
      <c r="AJ16" s="27"/>
      <c r="AK16" s="24">
        <v>0.0</v>
      </c>
      <c r="AL16" s="26">
        <v>0.008</v>
      </c>
      <c r="AM16" s="25">
        <v>3.892</v>
      </c>
      <c r="AN16" s="26">
        <v>14.736</v>
      </c>
      <c r="AO16" s="27"/>
      <c r="AP16" s="24">
        <v>0.0</v>
      </c>
      <c r="AQ16" s="26">
        <v>0.008</v>
      </c>
      <c r="AR16" s="26">
        <v>3.82</v>
      </c>
      <c r="AS16" s="26">
        <v>14.388</v>
      </c>
      <c r="AT16" s="27"/>
      <c r="AU16" s="24">
        <v>0.0</v>
      </c>
      <c r="AV16" s="26">
        <v>0.008</v>
      </c>
      <c r="AW16" s="26">
        <v>3.828</v>
      </c>
      <c r="AX16" s="26">
        <v>14.504</v>
      </c>
      <c r="AY16" s="27"/>
      <c r="AZ16" s="26">
        <v>8.0</v>
      </c>
      <c r="BA16" s="26">
        <v>0.008</v>
      </c>
      <c r="BB16" s="26">
        <v>3.86</v>
      </c>
      <c r="BC16" s="26">
        <v>37.98</v>
      </c>
      <c r="BD16" s="23"/>
      <c r="BE16" s="26">
        <v>0.0</v>
      </c>
      <c r="BF16" s="26">
        <v>0.008</v>
      </c>
      <c r="BG16" s="26">
        <v>4.732</v>
      </c>
      <c r="BH16" s="26">
        <v>38.148</v>
      </c>
      <c r="BI16" s="23"/>
      <c r="BJ16" s="19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>
      <c r="A17" s="19" t="s">
        <v>54</v>
      </c>
      <c r="B17" s="24">
        <v>0.0</v>
      </c>
      <c r="C17" s="28">
        <v>0.0</v>
      </c>
      <c r="D17" s="25">
        <v>0.2</v>
      </c>
      <c r="E17" s="26">
        <v>0.712</v>
      </c>
      <c r="F17" s="27"/>
      <c r="G17" s="24">
        <v>0.0</v>
      </c>
      <c r="H17" s="24">
        <v>0.0</v>
      </c>
      <c r="I17" s="26">
        <v>0.164</v>
      </c>
      <c r="J17" s="26">
        <v>0.628</v>
      </c>
      <c r="K17" s="27"/>
      <c r="L17" s="24">
        <v>0.0</v>
      </c>
      <c r="M17" s="26">
        <v>0.004</v>
      </c>
      <c r="N17" s="25">
        <v>0.184</v>
      </c>
      <c r="O17" s="26">
        <v>0.656</v>
      </c>
      <c r="P17" s="27"/>
      <c r="Q17" s="24">
        <v>0.0</v>
      </c>
      <c r="R17" s="26">
        <v>0.004</v>
      </c>
      <c r="S17" s="25">
        <v>0.208</v>
      </c>
      <c r="T17" s="26">
        <v>0.732</v>
      </c>
      <c r="U17" s="27"/>
      <c r="V17" s="24">
        <v>0.0</v>
      </c>
      <c r="W17" s="24">
        <v>0.0</v>
      </c>
      <c r="X17" s="25">
        <v>0.26</v>
      </c>
      <c r="Y17" s="26">
        <v>0.848</v>
      </c>
      <c r="Z17" s="27"/>
      <c r="AA17" s="24">
        <v>0.0</v>
      </c>
      <c r="AB17" s="26">
        <v>0.004</v>
      </c>
      <c r="AC17" s="25">
        <v>0.292</v>
      </c>
      <c r="AD17" s="26">
        <v>0.9</v>
      </c>
      <c r="AE17" s="27"/>
      <c r="AF17" s="24">
        <v>0.0</v>
      </c>
      <c r="AG17" s="26">
        <v>0.004</v>
      </c>
      <c r="AH17" s="26">
        <v>0.228</v>
      </c>
      <c r="AI17" s="26">
        <v>0.876</v>
      </c>
      <c r="AJ17" s="27"/>
      <c r="AK17" s="24">
        <v>0.0</v>
      </c>
      <c r="AL17" s="26">
        <v>0.004</v>
      </c>
      <c r="AM17" s="25">
        <v>0.196</v>
      </c>
      <c r="AN17" s="26">
        <v>0.736</v>
      </c>
      <c r="AO17" s="27"/>
      <c r="AP17" s="24">
        <v>0.0</v>
      </c>
      <c r="AQ17" s="26">
        <v>0.004</v>
      </c>
      <c r="AR17" s="26">
        <v>0.22</v>
      </c>
      <c r="AS17" s="26">
        <v>0.788</v>
      </c>
      <c r="AT17" s="27"/>
      <c r="AU17" s="24">
        <v>0.0</v>
      </c>
      <c r="AV17" s="24">
        <v>0.0</v>
      </c>
      <c r="AW17" s="26">
        <v>0.228</v>
      </c>
      <c r="AX17" s="26">
        <v>0.896</v>
      </c>
      <c r="AY17" s="27"/>
      <c r="AZ17" s="26">
        <v>9.0</v>
      </c>
      <c r="BA17" s="26">
        <v>0.0</v>
      </c>
      <c r="BB17" s="26">
        <v>0.228</v>
      </c>
      <c r="BC17" s="26">
        <v>0.856</v>
      </c>
      <c r="BD17" s="23"/>
      <c r="BE17" s="26">
        <v>0.0</v>
      </c>
      <c r="BF17" s="26">
        <v>0.004</v>
      </c>
      <c r="BG17" s="26">
        <v>0.244</v>
      </c>
      <c r="BH17" s="26">
        <v>0.848</v>
      </c>
      <c r="BI17" s="23"/>
      <c r="BJ17" s="19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>
      <c r="A18" s="19" t="s">
        <v>60</v>
      </c>
      <c r="B18" s="24">
        <v>0.0</v>
      </c>
      <c r="C18" s="28">
        <v>0.0</v>
      </c>
      <c r="D18" s="25">
        <v>0.108</v>
      </c>
      <c r="E18" s="26">
        <v>0.448</v>
      </c>
      <c r="F18" s="27"/>
      <c r="G18" s="24">
        <v>0.0</v>
      </c>
      <c r="H18" s="24">
        <v>0.0</v>
      </c>
      <c r="I18" s="26">
        <v>0.068</v>
      </c>
      <c r="J18" s="26">
        <v>0.264</v>
      </c>
      <c r="K18" s="27"/>
      <c r="L18" s="24">
        <v>0.0</v>
      </c>
      <c r="M18" s="24">
        <v>0.0</v>
      </c>
      <c r="N18" s="25">
        <v>0.088</v>
      </c>
      <c r="O18" s="26">
        <v>0.328</v>
      </c>
      <c r="P18" s="27"/>
      <c r="Q18" s="24">
        <v>0.0</v>
      </c>
      <c r="R18" s="24">
        <v>0.0</v>
      </c>
      <c r="S18" s="25">
        <v>0.136</v>
      </c>
      <c r="T18" s="26">
        <v>0.52</v>
      </c>
      <c r="U18" s="27"/>
      <c r="V18" s="24">
        <v>0.0</v>
      </c>
      <c r="W18" s="24">
        <v>0.0</v>
      </c>
      <c r="X18" s="25">
        <v>0.124</v>
      </c>
      <c r="Y18" s="26">
        <v>0.536</v>
      </c>
      <c r="Z18" s="27"/>
      <c r="AA18" s="24">
        <v>0.0</v>
      </c>
      <c r="AB18" s="24">
        <v>0.0</v>
      </c>
      <c r="AC18" s="25">
        <v>0.164</v>
      </c>
      <c r="AD18" s="26">
        <v>0.58</v>
      </c>
      <c r="AE18" s="27"/>
      <c r="AF18" s="24">
        <v>0.0</v>
      </c>
      <c r="AG18" s="24">
        <v>0.0</v>
      </c>
      <c r="AH18" s="26">
        <v>0.08</v>
      </c>
      <c r="AI18" s="26">
        <v>0.292</v>
      </c>
      <c r="AJ18" s="27"/>
      <c r="AK18" s="24">
        <v>0.0</v>
      </c>
      <c r="AL18" s="24">
        <v>0.0</v>
      </c>
      <c r="AM18" s="25">
        <v>0.088</v>
      </c>
      <c r="AN18" s="26">
        <v>0.284</v>
      </c>
      <c r="AO18" s="27"/>
      <c r="AP18" s="24">
        <v>0.0</v>
      </c>
      <c r="AQ18" s="24">
        <v>0.0</v>
      </c>
      <c r="AR18" s="26">
        <v>0.076</v>
      </c>
      <c r="AS18" s="26">
        <v>0.296</v>
      </c>
      <c r="AT18" s="27"/>
      <c r="AU18" s="24">
        <v>0.0</v>
      </c>
      <c r="AV18" s="24">
        <v>0.0</v>
      </c>
      <c r="AW18" s="26">
        <v>0.088</v>
      </c>
      <c r="AX18" s="26">
        <v>0.336</v>
      </c>
      <c r="AY18" s="27"/>
      <c r="AZ18" s="26">
        <v>10.0</v>
      </c>
      <c r="BA18" s="26">
        <v>0.0</v>
      </c>
      <c r="BB18" s="26">
        <v>0.068</v>
      </c>
      <c r="BC18" s="26">
        <v>0.292</v>
      </c>
      <c r="BD18" s="23"/>
      <c r="BE18" s="26">
        <v>0.0</v>
      </c>
      <c r="BF18" s="26">
        <v>0.004</v>
      </c>
      <c r="BG18" s="26">
        <v>0.096</v>
      </c>
      <c r="BH18" s="26">
        <v>0.484</v>
      </c>
      <c r="BI18" s="23"/>
      <c r="BJ18" s="19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>
      <c r="A19" s="19" t="s">
        <v>61</v>
      </c>
      <c r="B19" s="24">
        <v>0.0</v>
      </c>
      <c r="C19" s="28">
        <v>0.0</v>
      </c>
      <c r="D19" s="25">
        <v>0.148</v>
      </c>
      <c r="E19" s="26">
        <v>0.556</v>
      </c>
      <c r="F19" s="27"/>
      <c r="G19" s="24">
        <v>0.0</v>
      </c>
      <c r="H19" s="24">
        <v>0.0</v>
      </c>
      <c r="I19" s="26">
        <v>0.116</v>
      </c>
      <c r="J19" s="26">
        <v>0.376</v>
      </c>
      <c r="K19" s="27"/>
      <c r="L19" s="24">
        <v>0.0</v>
      </c>
      <c r="M19" s="24">
        <v>0.0</v>
      </c>
      <c r="N19" s="25">
        <v>0.1</v>
      </c>
      <c r="O19" s="26">
        <v>0.44</v>
      </c>
      <c r="P19" s="27"/>
      <c r="Q19" s="24">
        <v>0.0</v>
      </c>
      <c r="R19" s="24">
        <v>0.0</v>
      </c>
      <c r="S19" s="25">
        <v>0.12</v>
      </c>
      <c r="T19" s="26">
        <v>0.424</v>
      </c>
      <c r="U19" s="27"/>
      <c r="V19" s="24">
        <v>0.0</v>
      </c>
      <c r="W19" s="24">
        <v>0.0</v>
      </c>
      <c r="X19" s="25">
        <v>0.168</v>
      </c>
      <c r="Y19" s="26">
        <v>0.572</v>
      </c>
      <c r="Z19" s="27"/>
      <c r="AA19" s="24">
        <v>0.0</v>
      </c>
      <c r="AB19" s="24">
        <v>0.0</v>
      </c>
      <c r="AC19" s="25">
        <v>0.18</v>
      </c>
      <c r="AD19" s="26">
        <v>0.592</v>
      </c>
      <c r="AE19" s="27"/>
      <c r="AF19" s="24">
        <v>0.0</v>
      </c>
      <c r="AG19" s="24">
        <v>0.0</v>
      </c>
      <c r="AH19" s="26">
        <v>0.172</v>
      </c>
      <c r="AI19" s="26">
        <v>0.628</v>
      </c>
      <c r="AJ19" s="27"/>
      <c r="AK19" s="24">
        <v>0.0</v>
      </c>
      <c r="AL19" s="24">
        <v>0.0</v>
      </c>
      <c r="AM19" s="25">
        <v>0.112</v>
      </c>
      <c r="AN19" s="26">
        <v>0.472</v>
      </c>
      <c r="AO19" s="27"/>
      <c r="AP19" s="24">
        <v>0.0</v>
      </c>
      <c r="AQ19" s="24">
        <v>0.0</v>
      </c>
      <c r="AR19" s="26">
        <v>0.144</v>
      </c>
      <c r="AS19" s="26">
        <v>0.536</v>
      </c>
      <c r="AT19" s="27"/>
      <c r="AU19" s="24">
        <v>0.0</v>
      </c>
      <c r="AV19" s="26">
        <v>0.004</v>
      </c>
      <c r="AW19" s="26">
        <v>0.132</v>
      </c>
      <c r="AX19" s="26">
        <v>0.62</v>
      </c>
      <c r="AY19" s="27"/>
      <c r="AZ19" s="26">
        <v>11.0</v>
      </c>
      <c r="BA19" s="26">
        <v>0.004</v>
      </c>
      <c r="BB19" s="26">
        <v>0.168</v>
      </c>
      <c r="BC19" s="26">
        <v>0.632</v>
      </c>
      <c r="BD19" s="23"/>
      <c r="BE19" s="26">
        <v>0.0</v>
      </c>
      <c r="BF19" s="26">
        <v>0.0</v>
      </c>
      <c r="BG19" s="26">
        <v>0.148</v>
      </c>
      <c r="BH19" s="26">
        <v>0.696</v>
      </c>
      <c r="BI19" s="23"/>
      <c r="BJ19" s="19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>
      <c r="A20" s="19" t="s">
        <v>63</v>
      </c>
      <c r="B20" s="24">
        <v>0.0</v>
      </c>
      <c r="C20" s="25">
        <v>0.008</v>
      </c>
      <c r="D20" s="25">
        <v>10.808</v>
      </c>
      <c r="E20" s="26">
        <v>50.148</v>
      </c>
      <c r="F20" s="27"/>
      <c r="G20" s="24">
        <v>0.0</v>
      </c>
      <c r="H20" s="26">
        <v>0.008</v>
      </c>
      <c r="I20" s="26">
        <v>12.34</v>
      </c>
      <c r="J20" s="26">
        <v>52.232</v>
      </c>
      <c r="K20" s="27"/>
      <c r="L20" s="24">
        <v>0.0</v>
      </c>
      <c r="M20" s="26">
        <v>0.016</v>
      </c>
      <c r="N20" s="25">
        <v>12.348</v>
      </c>
      <c r="O20" s="26">
        <v>51.512</v>
      </c>
      <c r="P20" s="29"/>
      <c r="Q20" s="24">
        <v>0.0</v>
      </c>
      <c r="R20" s="26">
        <v>0.016</v>
      </c>
      <c r="S20" s="25">
        <v>12.624</v>
      </c>
      <c r="T20" s="26">
        <v>52.296</v>
      </c>
      <c r="U20" s="27"/>
      <c r="V20" s="24">
        <v>0.0</v>
      </c>
      <c r="W20" s="26">
        <v>0.012</v>
      </c>
      <c r="X20" s="25">
        <v>12.236</v>
      </c>
      <c r="Y20" s="26">
        <v>51.74</v>
      </c>
      <c r="Z20" s="27"/>
      <c r="AA20" s="24">
        <v>0.0</v>
      </c>
      <c r="AB20" s="26">
        <v>0.02</v>
      </c>
      <c r="AC20" s="25">
        <v>12.184</v>
      </c>
      <c r="AD20" s="26">
        <v>50.848</v>
      </c>
      <c r="AE20" s="27"/>
      <c r="AF20" s="24">
        <v>0.0</v>
      </c>
      <c r="AG20" s="26">
        <v>0.012</v>
      </c>
      <c r="AH20" s="26">
        <v>12.212</v>
      </c>
      <c r="AI20" s="26">
        <v>51.916</v>
      </c>
      <c r="AJ20" s="27"/>
      <c r="AK20" s="24">
        <v>0.0</v>
      </c>
      <c r="AL20" s="26">
        <v>0.012</v>
      </c>
      <c r="AM20" s="25">
        <v>12.1</v>
      </c>
      <c r="AN20" s="26">
        <v>51.816</v>
      </c>
      <c r="AO20" s="27"/>
      <c r="AP20" s="24">
        <v>0.0</v>
      </c>
      <c r="AQ20" s="26">
        <v>0.016</v>
      </c>
      <c r="AR20" s="26">
        <v>12.252</v>
      </c>
      <c r="AS20" s="26">
        <v>51.216</v>
      </c>
      <c r="AT20" s="27"/>
      <c r="AU20" s="24">
        <v>0.0</v>
      </c>
      <c r="AV20" s="26">
        <v>0.02</v>
      </c>
      <c r="AW20" s="26">
        <v>12.084</v>
      </c>
      <c r="AX20" s="26">
        <v>51.5</v>
      </c>
      <c r="AY20" s="27"/>
      <c r="AZ20" s="26">
        <v>12.0</v>
      </c>
      <c r="BA20" s="26">
        <v>0.02</v>
      </c>
      <c r="BB20" s="26">
        <v>12.496</v>
      </c>
      <c r="BC20" s="26">
        <v>50.952</v>
      </c>
      <c r="BD20" s="23"/>
      <c r="BE20" s="26">
        <v>0.0</v>
      </c>
      <c r="BF20" s="26">
        <v>0.016</v>
      </c>
      <c r="BG20" s="26">
        <v>10.572</v>
      </c>
      <c r="BH20" s="26">
        <v>51.244</v>
      </c>
      <c r="BI20" s="23"/>
      <c r="BJ20" s="19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>
      <c r="A21" s="19" t="s">
        <v>71</v>
      </c>
      <c r="B21" s="24">
        <v>0.0</v>
      </c>
      <c r="C21" s="25">
        <v>0.008</v>
      </c>
      <c r="D21" s="25">
        <v>3.436</v>
      </c>
      <c r="E21" s="26">
        <v>26.756</v>
      </c>
      <c r="F21" s="27"/>
      <c r="G21" s="24">
        <v>0.0</v>
      </c>
      <c r="H21" s="26">
        <v>0.008</v>
      </c>
      <c r="I21" s="26">
        <v>1.52</v>
      </c>
      <c r="J21" s="26">
        <v>9.0</v>
      </c>
      <c r="K21" s="27"/>
      <c r="L21" s="24">
        <v>0.0</v>
      </c>
      <c r="M21" s="26">
        <v>0.008</v>
      </c>
      <c r="N21" s="25">
        <v>2.044</v>
      </c>
      <c r="O21" s="26">
        <v>15.28</v>
      </c>
      <c r="P21" s="29"/>
      <c r="Q21" s="24">
        <v>0.0</v>
      </c>
      <c r="R21" s="26">
        <v>0.008</v>
      </c>
      <c r="S21" s="25">
        <v>2.812</v>
      </c>
      <c r="T21" s="26">
        <v>19.288</v>
      </c>
      <c r="U21" s="27"/>
      <c r="V21" s="24">
        <v>0.0</v>
      </c>
      <c r="W21" s="26">
        <v>0.008</v>
      </c>
      <c r="X21" s="25">
        <v>3.196</v>
      </c>
      <c r="Y21" s="26">
        <v>21.628</v>
      </c>
      <c r="Z21" s="27"/>
      <c r="AA21" s="24">
        <v>0.0</v>
      </c>
      <c r="AB21" s="26">
        <v>0.008</v>
      </c>
      <c r="AC21" s="25">
        <v>3.668</v>
      </c>
      <c r="AD21" s="26">
        <v>24.784</v>
      </c>
      <c r="AE21" s="27"/>
      <c r="AF21" s="24">
        <v>0.0</v>
      </c>
      <c r="AG21" s="26">
        <v>0.008</v>
      </c>
      <c r="AH21" s="26">
        <v>3.424</v>
      </c>
      <c r="AI21" s="26">
        <v>26.372</v>
      </c>
      <c r="AJ21" s="27"/>
      <c r="AK21" s="24">
        <v>0.0</v>
      </c>
      <c r="AL21" s="26">
        <v>0.016</v>
      </c>
      <c r="AM21" s="25">
        <v>3.432</v>
      </c>
      <c r="AN21" s="26">
        <v>25.948</v>
      </c>
      <c r="AO21" s="27"/>
      <c r="AP21" s="24">
        <v>0.0</v>
      </c>
      <c r="AQ21" s="26">
        <v>0.012</v>
      </c>
      <c r="AR21" s="26">
        <v>3.396</v>
      </c>
      <c r="AS21" s="26">
        <v>25.664</v>
      </c>
      <c r="AT21" s="27"/>
      <c r="AU21" s="24">
        <v>0.0</v>
      </c>
      <c r="AV21" s="26">
        <v>0.012</v>
      </c>
      <c r="AW21" s="26">
        <v>3.388</v>
      </c>
      <c r="AX21" s="26">
        <v>25.872</v>
      </c>
      <c r="AY21" s="27"/>
      <c r="AZ21" s="26">
        <v>13.0</v>
      </c>
      <c r="BA21" s="26">
        <v>0.012</v>
      </c>
      <c r="BB21" s="26">
        <v>3.6</v>
      </c>
      <c r="BC21" s="26">
        <v>26.38</v>
      </c>
      <c r="BD21" s="23"/>
      <c r="BE21" s="26">
        <v>0.0</v>
      </c>
      <c r="BF21" s="26">
        <v>0.008</v>
      </c>
      <c r="BG21" s="26">
        <v>3.552</v>
      </c>
      <c r="BH21" s="26">
        <v>25.764</v>
      </c>
      <c r="BI21" s="23"/>
      <c r="BJ21" s="19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>
      <c r="A22" s="19" t="s">
        <v>72</v>
      </c>
      <c r="B22" s="24">
        <v>0.0</v>
      </c>
      <c r="C22" s="25">
        <v>0.008</v>
      </c>
      <c r="D22" s="25">
        <v>1.712</v>
      </c>
      <c r="E22" s="26">
        <v>14.076</v>
      </c>
      <c r="F22" s="27"/>
      <c r="G22" s="24">
        <v>0.0</v>
      </c>
      <c r="H22" s="24">
        <v>0.0</v>
      </c>
      <c r="I22" s="26">
        <v>0.62</v>
      </c>
      <c r="J22" s="26">
        <v>4.036</v>
      </c>
      <c r="K22" s="27"/>
      <c r="L22" s="24">
        <v>0.0</v>
      </c>
      <c r="M22" s="26">
        <v>0.004</v>
      </c>
      <c r="N22" s="25">
        <v>0.896</v>
      </c>
      <c r="O22" s="26">
        <v>6.196</v>
      </c>
      <c r="P22" s="29"/>
      <c r="Q22" s="24">
        <v>0.0</v>
      </c>
      <c r="R22" s="24">
        <v>0.0</v>
      </c>
      <c r="S22" s="25">
        <v>1.0</v>
      </c>
      <c r="T22" s="26">
        <v>7.74</v>
      </c>
      <c r="U22" s="27"/>
      <c r="V22" s="24">
        <v>0.0</v>
      </c>
      <c r="W22" s="26">
        <v>0.008</v>
      </c>
      <c r="X22" s="25">
        <v>1.516</v>
      </c>
      <c r="Y22" s="26">
        <v>9.604</v>
      </c>
      <c r="Z22" s="27"/>
      <c r="AA22" s="24">
        <v>0.0</v>
      </c>
      <c r="AB22" s="26">
        <v>0.004</v>
      </c>
      <c r="AC22" s="25">
        <v>1.708</v>
      </c>
      <c r="AD22" s="26">
        <v>10.512</v>
      </c>
      <c r="AE22" s="27"/>
      <c r="AF22" s="24">
        <v>0.0</v>
      </c>
      <c r="AG22" s="26">
        <v>0.008</v>
      </c>
      <c r="AH22" s="26">
        <v>1.856</v>
      </c>
      <c r="AI22" s="26">
        <v>11.48</v>
      </c>
      <c r="AJ22" s="27"/>
      <c r="AK22" s="24">
        <v>0.0</v>
      </c>
      <c r="AL22" s="26">
        <v>0.008</v>
      </c>
      <c r="AM22" s="25">
        <v>1.748</v>
      </c>
      <c r="AN22" s="26">
        <v>13.068</v>
      </c>
      <c r="AO22" s="27"/>
      <c r="AP22" s="24">
        <v>0.0</v>
      </c>
      <c r="AQ22" s="26">
        <v>0.004</v>
      </c>
      <c r="AR22" s="26">
        <v>1.728</v>
      </c>
      <c r="AS22" s="26">
        <v>12.956</v>
      </c>
      <c r="AT22" s="27"/>
      <c r="AU22" s="24">
        <v>0.0</v>
      </c>
      <c r="AV22" s="26">
        <v>0.004</v>
      </c>
      <c r="AW22" s="26">
        <v>1.716</v>
      </c>
      <c r="AX22" s="26">
        <v>12.872</v>
      </c>
      <c r="AY22" s="27"/>
      <c r="AZ22" s="26">
        <v>14.0</v>
      </c>
      <c r="BA22" s="26">
        <v>0.008</v>
      </c>
      <c r="BB22" s="26">
        <v>1.716</v>
      </c>
      <c r="BC22" s="26">
        <v>13.66</v>
      </c>
      <c r="BD22" s="23"/>
      <c r="BE22" s="26">
        <v>0.0</v>
      </c>
      <c r="BF22" s="26">
        <v>0.008</v>
      </c>
      <c r="BG22" s="26">
        <v>1.788</v>
      </c>
      <c r="BH22" s="26">
        <v>13.452</v>
      </c>
      <c r="BI22" s="23"/>
      <c r="BJ22" s="19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>
      <c r="A23" s="19" t="s">
        <v>73</v>
      </c>
      <c r="B23" s="24">
        <v>0.0</v>
      </c>
      <c r="C23" s="28">
        <v>0.0</v>
      </c>
      <c r="D23" s="25">
        <v>0.044</v>
      </c>
      <c r="E23" s="26">
        <v>0.196</v>
      </c>
      <c r="F23" s="27"/>
      <c r="G23" s="24">
        <v>0.0</v>
      </c>
      <c r="H23" s="24">
        <v>0.0</v>
      </c>
      <c r="I23" s="26">
        <v>0.036</v>
      </c>
      <c r="J23" s="26">
        <v>0.188</v>
      </c>
      <c r="K23" s="27"/>
      <c r="L23" s="24">
        <v>0.0</v>
      </c>
      <c r="M23" s="24">
        <v>0.0</v>
      </c>
      <c r="N23" s="25">
        <v>0.052</v>
      </c>
      <c r="O23" s="26">
        <v>0.232</v>
      </c>
      <c r="P23" s="29"/>
      <c r="Q23" s="24">
        <v>0.0</v>
      </c>
      <c r="R23" s="24">
        <v>0.0</v>
      </c>
      <c r="S23" s="25">
        <v>0.068</v>
      </c>
      <c r="T23" s="26">
        <v>0.188</v>
      </c>
      <c r="U23" s="27"/>
      <c r="V23" s="24">
        <v>0.0</v>
      </c>
      <c r="W23" s="24">
        <v>0.0</v>
      </c>
      <c r="X23" s="25">
        <v>0.056</v>
      </c>
      <c r="Y23" s="26">
        <v>0.204</v>
      </c>
      <c r="Z23" s="27"/>
      <c r="AA23" s="24">
        <v>0.0</v>
      </c>
      <c r="AB23" s="24">
        <v>0.0</v>
      </c>
      <c r="AC23" s="25">
        <v>0.044</v>
      </c>
      <c r="AD23" s="26">
        <v>0.224</v>
      </c>
      <c r="AE23" s="27"/>
      <c r="AF23" s="24">
        <v>0.0</v>
      </c>
      <c r="AG23" s="24">
        <v>0.0</v>
      </c>
      <c r="AH23" s="26">
        <v>0.032</v>
      </c>
      <c r="AI23" s="26">
        <v>0.116</v>
      </c>
      <c r="AJ23" s="27"/>
      <c r="AK23" s="24">
        <v>0.0</v>
      </c>
      <c r="AL23" s="24">
        <v>0.0</v>
      </c>
      <c r="AM23" s="25">
        <v>0.056</v>
      </c>
      <c r="AN23" s="26">
        <v>0.208</v>
      </c>
      <c r="AO23" s="27"/>
      <c r="AP23" s="24">
        <v>0.0</v>
      </c>
      <c r="AQ23" s="24">
        <v>0.0</v>
      </c>
      <c r="AR23" s="26">
        <v>0.052</v>
      </c>
      <c r="AS23" s="26">
        <v>0.228</v>
      </c>
      <c r="AT23" s="27"/>
      <c r="AU23" s="24">
        <v>0.0</v>
      </c>
      <c r="AV23" s="24">
        <v>0.0</v>
      </c>
      <c r="AW23" s="26">
        <v>0.032</v>
      </c>
      <c r="AX23" s="26">
        <v>0.216</v>
      </c>
      <c r="AY23" s="27"/>
      <c r="AZ23" s="26">
        <v>15.0</v>
      </c>
      <c r="BA23" s="26">
        <v>0.004</v>
      </c>
      <c r="BB23" s="26">
        <v>0.04</v>
      </c>
      <c r="BC23" s="26">
        <v>0.144</v>
      </c>
      <c r="BD23" s="23"/>
      <c r="BE23" s="26">
        <v>0.0</v>
      </c>
      <c r="BF23" s="26">
        <v>0.0</v>
      </c>
      <c r="BG23" s="26">
        <v>0.024</v>
      </c>
      <c r="BH23" s="26">
        <v>0.228</v>
      </c>
      <c r="BI23" s="23"/>
      <c r="BJ23" s="19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>
      <c r="A24" s="19" t="s">
        <v>79</v>
      </c>
      <c r="B24" s="24">
        <v>0.0</v>
      </c>
      <c r="C24" s="25">
        <v>0.004</v>
      </c>
      <c r="D24" s="25">
        <v>0.908</v>
      </c>
      <c r="E24" s="26">
        <v>7.004</v>
      </c>
      <c r="F24" s="27"/>
      <c r="G24" s="24">
        <v>0.0</v>
      </c>
      <c r="H24" s="26">
        <v>0.004</v>
      </c>
      <c r="I24" s="26">
        <v>1.356</v>
      </c>
      <c r="J24" s="26">
        <v>23.436</v>
      </c>
      <c r="K24" s="27"/>
      <c r="L24" s="24">
        <v>0.0</v>
      </c>
      <c r="M24" s="26">
        <v>0.004</v>
      </c>
      <c r="N24" s="25">
        <v>1.248</v>
      </c>
      <c r="O24" s="26">
        <v>23.304</v>
      </c>
      <c r="P24" s="29"/>
      <c r="Q24" s="24">
        <v>0.0</v>
      </c>
      <c r="R24" s="26">
        <v>0.004</v>
      </c>
      <c r="S24" s="25">
        <v>1.316</v>
      </c>
      <c r="T24" s="26">
        <v>23.588</v>
      </c>
      <c r="U24" s="27"/>
      <c r="V24" s="24">
        <v>0.0</v>
      </c>
      <c r="W24" s="26">
        <v>0.004</v>
      </c>
      <c r="X24" s="25">
        <v>1.352</v>
      </c>
      <c r="Y24" s="26">
        <v>23.448</v>
      </c>
      <c r="Z24" s="27"/>
      <c r="AA24" s="24">
        <v>0.0</v>
      </c>
      <c r="AB24" s="24">
        <v>0.0</v>
      </c>
      <c r="AC24" s="25">
        <v>1.332</v>
      </c>
      <c r="AD24" s="26">
        <v>23.504</v>
      </c>
      <c r="AE24" s="27"/>
      <c r="AF24" s="24">
        <v>0.0</v>
      </c>
      <c r="AG24" s="26">
        <v>0.004</v>
      </c>
      <c r="AH24" s="26">
        <v>1.364</v>
      </c>
      <c r="AI24" s="26">
        <v>23.324</v>
      </c>
      <c r="AJ24" s="27"/>
      <c r="AK24" s="24">
        <v>0.0</v>
      </c>
      <c r="AL24" s="26">
        <v>0.004</v>
      </c>
      <c r="AM24" s="25">
        <v>1.376</v>
      </c>
      <c r="AN24" s="26">
        <v>23.472</v>
      </c>
      <c r="AO24" s="27"/>
      <c r="AP24" s="24">
        <v>0.0</v>
      </c>
      <c r="AQ24" s="26">
        <v>0.004</v>
      </c>
      <c r="AR24" s="26">
        <v>1.364</v>
      </c>
      <c r="AS24" s="26">
        <v>23.236</v>
      </c>
      <c r="AT24" s="27"/>
      <c r="AU24" s="24">
        <v>0.0</v>
      </c>
      <c r="AV24" s="24">
        <v>0.0</v>
      </c>
      <c r="AW24" s="26">
        <v>1.308</v>
      </c>
      <c r="AX24" s="26">
        <v>23.18</v>
      </c>
      <c r="AY24" s="27"/>
      <c r="AZ24" s="26">
        <v>16.0</v>
      </c>
      <c r="BA24" s="26">
        <v>0.0</v>
      </c>
      <c r="BB24" s="26">
        <v>1.304</v>
      </c>
      <c r="BC24" s="26">
        <v>22.9</v>
      </c>
      <c r="BD24" s="23"/>
      <c r="BE24" s="26">
        <v>0.0</v>
      </c>
      <c r="BF24" s="26">
        <v>0.004</v>
      </c>
      <c r="BG24" s="26">
        <v>0.888</v>
      </c>
      <c r="BH24" s="26">
        <v>6.948</v>
      </c>
      <c r="BI24" s="23"/>
      <c r="BJ24" s="19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>
      <c r="A25" s="19" t="s">
        <v>87</v>
      </c>
      <c r="B25" s="24">
        <v>0.0</v>
      </c>
      <c r="C25" s="25">
        <v>0.004</v>
      </c>
      <c r="D25" s="25">
        <v>0.276</v>
      </c>
      <c r="E25" s="26">
        <v>1.012</v>
      </c>
      <c r="F25" s="27"/>
      <c r="G25" s="24">
        <v>0.0</v>
      </c>
      <c r="H25" s="26">
        <v>0.004</v>
      </c>
      <c r="I25" s="26">
        <v>0.248</v>
      </c>
      <c r="J25" s="26">
        <v>1.008</v>
      </c>
      <c r="K25" s="27"/>
      <c r="L25" s="24">
        <v>0.0</v>
      </c>
      <c r="M25" s="26">
        <v>0.004</v>
      </c>
      <c r="N25" s="25">
        <v>0.228</v>
      </c>
      <c r="O25" s="26">
        <v>0.964</v>
      </c>
      <c r="P25" s="29"/>
      <c r="Q25" s="24">
        <v>0.0</v>
      </c>
      <c r="R25" s="26">
        <v>0.004</v>
      </c>
      <c r="S25" s="25">
        <v>0.212</v>
      </c>
      <c r="T25" s="26">
        <v>0.94</v>
      </c>
      <c r="U25" s="27"/>
      <c r="V25" s="24">
        <v>0.0</v>
      </c>
      <c r="W25" s="26">
        <v>0.004</v>
      </c>
      <c r="X25" s="25">
        <v>0.256</v>
      </c>
      <c r="Y25" s="26">
        <v>1.036</v>
      </c>
      <c r="Z25" s="27"/>
      <c r="AA25" s="24">
        <v>0.0</v>
      </c>
      <c r="AB25" s="26">
        <v>0.004</v>
      </c>
      <c r="AC25" s="25">
        <v>0.224</v>
      </c>
      <c r="AD25" s="26">
        <v>0.972</v>
      </c>
      <c r="AE25" s="27"/>
      <c r="AF25" s="24">
        <v>0.0</v>
      </c>
      <c r="AG25" s="26">
        <v>0.004</v>
      </c>
      <c r="AH25" s="26">
        <v>0.236</v>
      </c>
      <c r="AI25" s="26">
        <v>0.988</v>
      </c>
      <c r="AJ25" s="27"/>
      <c r="AK25" s="24">
        <v>0.0</v>
      </c>
      <c r="AL25" s="26">
        <v>0.004</v>
      </c>
      <c r="AM25" s="25">
        <v>0.288</v>
      </c>
      <c r="AN25" s="26">
        <v>1.008</v>
      </c>
      <c r="AO25" s="27"/>
      <c r="AP25" s="24">
        <v>0.0</v>
      </c>
      <c r="AQ25" s="26">
        <v>0.004</v>
      </c>
      <c r="AR25" s="26">
        <v>0.28</v>
      </c>
      <c r="AS25" s="26">
        <v>0.944</v>
      </c>
      <c r="AT25" s="27"/>
      <c r="AU25" s="24">
        <v>0.0</v>
      </c>
      <c r="AV25" s="26">
        <v>0.004</v>
      </c>
      <c r="AW25" s="26">
        <v>0.204</v>
      </c>
      <c r="AX25" s="26">
        <v>1.02</v>
      </c>
      <c r="AY25" s="27"/>
      <c r="AZ25" s="26">
        <v>17.0</v>
      </c>
      <c r="BA25" s="26">
        <v>0.004</v>
      </c>
      <c r="BB25" s="26">
        <v>0.288</v>
      </c>
      <c r="BC25" s="26">
        <v>1.04</v>
      </c>
      <c r="BD25" s="23"/>
      <c r="BE25" s="26">
        <v>0.0</v>
      </c>
      <c r="BF25" s="26">
        <v>0.004</v>
      </c>
      <c r="BG25" s="26">
        <v>0.26</v>
      </c>
      <c r="BH25" s="26">
        <v>1.036</v>
      </c>
      <c r="BI25" s="23"/>
      <c r="BJ25" s="19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>
      <c r="A26" s="19" t="s">
        <v>89</v>
      </c>
      <c r="B26" s="24">
        <v>0.0</v>
      </c>
      <c r="C26" s="25">
        <v>0.004</v>
      </c>
      <c r="D26" s="25">
        <v>0.304</v>
      </c>
      <c r="E26" s="26">
        <v>41.0</v>
      </c>
      <c r="F26" s="27"/>
      <c r="G26" s="24">
        <v>0.0</v>
      </c>
      <c r="H26" s="24">
        <v>0.0</v>
      </c>
      <c r="I26" s="26">
        <v>0.28</v>
      </c>
      <c r="J26" s="26">
        <v>39.852</v>
      </c>
      <c r="K26" s="27"/>
      <c r="L26" s="24">
        <v>0.0</v>
      </c>
      <c r="M26" s="26">
        <v>0.004</v>
      </c>
      <c r="N26" s="25">
        <v>0.304</v>
      </c>
      <c r="O26" s="26">
        <v>39.904</v>
      </c>
      <c r="P26" s="29"/>
      <c r="Q26" s="24">
        <v>0.0</v>
      </c>
      <c r="R26" s="24">
        <v>0.0</v>
      </c>
      <c r="S26" s="25">
        <v>0.276</v>
      </c>
      <c r="T26" s="26">
        <v>39.86</v>
      </c>
      <c r="U26" s="27"/>
      <c r="V26" s="24">
        <v>0.0</v>
      </c>
      <c r="W26" s="26">
        <v>0.008</v>
      </c>
      <c r="X26" s="25">
        <v>0.304</v>
      </c>
      <c r="Y26" s="26">
        <v>40.988</v>
      </c>
      <c r="Z26" s="27"/>
      <c r="AA26" s="24">
        <v>0.0</v>
      </c>
      <c r="AB26" s="26">
        <v>0.004</v>
      </c>
      <c r="AC26" s="25">
        <v>0.272</v>
      </c>
      <c r="AD26" s="26">
        <v>40.16</v>
      </c>
      <c r="AE26" s="27"/>
      <c r="AF26" s="24">
        <v>0.0</v>
      </c>
      <c r="AG26" s="26">
        <v>0.008</v>
      </c>
      <c r="AH26" s="26">
        <v>0.284</v>
      </c>
      <c r="AI26" s="26">
        <v>40.912</v>
      </c>
      <c r="AJ26" s="27"/>
      <c r="AK26" s="24">
        <v>0.0</v>
      </c>
      <c r="AL26" s="24">
        <v>0.0</v>
      </c>
      <c r="AM26" s="25">
        <v>0.296</v>
      </c>
      <c r="AN26" s="26">
        <v>40.804</v>
      </c>
      <c r="AO26" s="27"/>
      <c r="AP26" s="24">
        <v>0.0</v>
      </c>
      <c r="AQ26" s="26">
        <v>0.004</v>
      </c>
      <c r="AR26" s="26">
        <v>0.252</v>
      </c>
      <c r="AS26" s="26">
        <v>41.02</v>
      </c>
      <c r="AT26" s="27"/>
      <c r="AU26" s="24">
        <v>0.0</v>
      </c>
      <c r="AV26" s="26">
        <v>0.004</v>
      </c>
      <c r="AW26" s="26">
        <v>0.244</v>
      </c>
      <c r="AX26" s="26">
        <v>39.808</v>
      </c>
      <c r="AY26" s="27"/>
      <c r="AZ26" s="26">
        <v>18.0</v>
      </c>
      <c r="BA26" s="26">
        <v>0.008</v>
      </c>
      <c r="BB26" s="26">
        <v>0.296</v>
      </c>
      <c r="BC26" s="26">
        <v>40.932</v>
      </c>
      <c r="BD26" s="23"/>
      <c r="BE26" s="26">
        <v>0.0</v>
      </c>
      <c r="BF26" s="26">
        <v>0.004</v>
      </c>
      <c r="BG26" s="26">
        <v>0.32</v>
      </c>
      <c r="BH26" s="26">
        <v>42.148</v>
      </c>
      <c r="BI26" s="23"/>
      <c r="BJ26" s="19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>
      <c r="A27" s="19" t="s">
        <v>95</v>
      </c>
      <c r="B27" s="24">
        <v>0.0</v>
      </c>
      <c r="C27" s="25">
        <v>0.024</v>
      </c>
      <c r="D27" s="25">
        <v>1.82</v>
      </c>
      <c r="E27" s="26">
        <v>55.076</v>
      </c>
      <c r="F27" s="27"/>
      <c r="G27" s="24">
        <v>0.0</v>
      </c>
      <c r="H27" s="26">
        <v>0.024</v>
      </c>
      <c r="I27" s="26">
        <v>1.956</v>
      </c>
      <c r="J27" s="26">
        <v>54.968</v>
      </c>
      <c r="K27" s="27"/>
      <c r="L27" s="24">
        <v>0.0</v>
      </c>
      <c r="M27" s="26">
        <v>0.028</v>
      </c>
      <c r="N27" s="25">
        <v>1.744</v>
      </c>
      <c r="O27" s="26">
        <v>54.576</v>
      </c>
      <c r="P27" s="29"/>
      <c r="Q27" s="24">
        <v>0.0</v>
      </c>
      <c r="R27" s="26">
        <v>0.036</v>
      </c>
      <c r="S27" s="25">
        <v>1.876</v>
      </c>
      <c r="T27" s="26">
        <v>53.42</v>
      </c>
      <c r="U27" s="27"/>
      <c r="V27" s="24">
        <v>0.0</v>
      </c>
      <c r="W27" s="26">
        <v>0.048</v>
      </c>
      <c r="X27" s="25">
        <v>1.8</v>
      </c>
      <c r="Y27" s="26">
        <v>53.68</v>
      </c>
      <c r="Z27" s="27"/>
      <c r="AA27" s="24">
        <v>0.0</v>
      </c>
      <c r="AB27" s="26">
        <v>0.036</v>
      </c>
      <c r="AC27" s="25">
        <v>1.692</v>
      </c>
      <c r="AD27" s="26">
        <v>55.052</v>
      </c>
      <c r="AE27" s="27"/>
      <c r="AF27" s="24">
        <v>0.0</v>
      </c>
      <c r="AG27" s="26">
        <v>0.048</v>
      </c>
      <c r="AH27" s="26">
        <v>1.78</v>
      </c>
      <c r="AI27" s="26">
        <v>54.656</v>
      </c>
      <c r="AJ27" s="27"/>
      <c r="AK27" s="24">
        <v>0.0</v>
      </c>
      <c r="AL27" s="26">
        <v>0.02</v>
      </c>
      <c r="AM27" s="25">
        <v>1.888</v>
      </c>
      <c r="AN27" s="26">
        <v>53.616</v>
      </c>
      <c r="AO27" s="27"/>
      <c r="AP27" s="24">
        <v>0.0</v>
      </c>
      <c r="AQ27" s="26">
        <v>0.016</v>
      </c>
      <c r="AR27" s="26">
        <v>1.848</v>
      </c>
      <c r="AS27" s="26">
        <v>53.876</v>
      </c>
      <c r="AT27" s="27"/>
      <c r="AU27" s="24">
        <v>0.0</v>
      </c>
      <c r="AV27" s="26">
        <v>0.024</v>
      </c>
      <c r="AW27" s="26">
        <v>1.752</v>
      </c>
      <c r="AX27" s="26">
        <v>54.608</v>
      </c>
      <c r="AY27" s="27"/>
      <c r="AZ27" s="26">
        <v>19.0</v>
      </c>
      <c r="BA27" s="26">
        <v>0.036</v>
      </c>
      <c r="BB27" s="26">
        <v>1.868</v>
      </c>
      <c r="BC27" s="26">
        <v>53.424</v>
      </c>
      <c r="BD27" s="23"/>
      <c r="BE27" s="26">
        <v>0.0</v>
      </c>
      <c r="BF27" s="26">
        <v>0.024</v>
      </c>
      <c r="BG27" s="26">
        <v>1.804</v>
      </c>
      <c r="BH27" s="26">
        <v>53.484</v>
      </c>
      <c r="BI27" s="23"/>
      <c r="BJ27" s="19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>
      <c r="A28" s="19" t="s">
        <v>97</v>
      </c>
      <c r="B28" s="24">
        <v>0.0</v>
      </c>
      <c r="C28" s="28">
        <v>0.0</v>
      </c>
      <c r="D28" s="25">
        <v>0.352</v>
      </c>
      <c r="E28" s="26">
        <v>3.812</v>
      </c>
      <c r="F28" s="27"/>
      <c r="G28" s="24">
        <v>0.0</v>
      </c>
      <c r="H28" s="24">
        <v>0.0</v>
      </c>
      <c r="I28" s="26">
        <v>0.704</v>
      </c>
      <c r="J28" s="26">
        <v>4.216</v>
      </c>
      <c r="K28" s="27"/>
      <c r="L28" s="24">
        <v>0.0</v>
      </c>
      <c r="M28" s="24">
        <v>0.0</v>
      </c>
      <c r="N28" s="25">
        <v>0.72</v>
      </c>
      <c r="O28" s="26">
        <v>4.232</v>
      </c>
      <c r="P28" s="29"/>
      <c r="Q28" s="24">
        <v>0.0</v>
      </c>
      <c r="R28" s="24">
        <v>0.0</v>
      </c>
      <c r="S28" s="25">
        <v>0.568</v>
      </c>
      <c r="T28" s="26">
        <v>3.844</v>
      </c>
      <c r="U28" s="27"/>
      <c r="V28" s="24">
        <v>0.0</v>
      </c>
      <c r="W28" s="24">
        <v>0.0</v>
      </c>
      <c r="X28" s="25">
        <v>0.5</v>
      </c>
      <c r="Y28" s="26">
        <v>7.028</v>
      </c>
      <c r="Z28" s="27"/>
      <c r="AA28" s="24">
        <v>0.0</v>
      </c>
      <c r="AB28" s="24">
        <v>0.0</v>
      </c>
      <c r="AC28" s="25">
        <v>0.504</v>
      </c>
      <c r="AD28" s="26">
        <v>6.9</v>
      </c>
      <c r="AE28" s="27"/>
      <c r="AF28" s="24">
        <v>0.0</v>
      </c>
      <c r="AG28" s="24">
        <v>0.0</v>
      </c>
      <c r="AH28" s="26">
        <v>0.38</v>
      </c>
      <c r="AI28" s="26">
        <v>5.764</v>
      </c>
      <c r="AJ28" s="27"/>
      <c r="AK28" s="24">
        <v>0.0</v>
      </c>
      <c r="AL28" s="24">
        <v>0.0</v>
      </c>
      <c r="AM28" s="25">
        <v>0.336</v>
      </c>
      <c r="AN28" s="26">
        <v>4.328</v>
      </c>
      <c r="AO28" s="27"/>
      <c r="AP28" s="24">
        <v>0.0</v>
      </c>
      <c r="AQ28" s="24">
        <v>0.0</v>
      </c>
      <c r="AR28" s="26">
        <v>0.316</v>
      </c>
      <c r="AS28" s="26">
        <v>4.032</v>
      </c>
      <c r="AT28" s="27"/>
      <c r="AU28" s="24">
        <v>0.0</v>
      </c>
      <c r="AV28" s="24">
        <v>0.0</v>
      </c>
      <c r="AW28" s="26">
        <v>0.364</v>
      </c>
      <c r="AX28" s="26">
        <v>3.888</v>
      </c>
      <c r="AY28" s="27"/>
      <c r="AZ28" s="26">
        <v>20.0</v>
      </c>
      <c r="BA28" s="26">
        <v>0.0</v>
      </c>
      <c r="BB28" s="26">
        <v>0.344</v>
      </c>
      <c r="BC28" s="26">
        <v>3.752</v>
      </c>
      <c r="BD28" s="23"/>
      <c r="BE28" s="26">
        <v>0.0</v>
      </c>
      <c r="BF28" s="26">
        <v>0.0</v>
      </c>
      <c r="BG28" s="26">
        <v>0.352</v>
      </c>
      <c r="BH28" s="26">
        <v>3.876</v>
      </c>
      <c r="BI28" s="23"/>
      <c r="BJ28" s="19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>
      <c r="A29" s="19" t="s">
        <v>100</v>
      </c>
      <c r="B29" s="24">
        <v>0.0</v>
      </c>
      <c r="C29" s="25">
        <v>0.004</v>
      </c>
      <c r="D29" s="25">
        <v>1.328</v>
      </c>
      <c r="E29" s="26">
        <v>14.216</v>
      </c>
      <c r="F29" s="27"/>
      <c r="G29" s="24">
        <v>0.0</v>
      </c>
      <c r="H29" s="26">
        <v>0.004</v>
      </c>
      <c r="I29" s="26">
        <v>5.78</v>
      </c>
      <c r="J29" s="26">
        <v>63.736</v>
      </c>
      <c r="K29" s="27"/>
      <c r="L29" s="24">
        <v>0.0</v>
      </c>
      <c r="M29" s="26">
        <v>0.008</v>
      </c>
      <c r="N29" s="25">
        <v>5.888</v>
      </c>
      <c r="O29" s="26">
        <v>63.496</v>
      </c>
      <c r="P29" s="29"/>
      <c r="Q29" s="24">
        <v>0.0</v>
      </c>
      <c r="R29" s="26">
        <v>0.008</v>
      </c>
      <c r="S29" s="25">
        <v>5.876</v>
      </c>
      <c r="T29" s="26">
        <v>62.76</v>
      </c>
      <c r="U29" s="27"/>
      <c r="V29" s="24">
        <v>0.0</v>
      </c>
      <c r="W29" s="26">
        <v>0.008</v>
      </c>
      <c r="X29" s="25">
        <v>5.804</v>
      </c>
      <c r="Y29" s="26">
        <v>64.5</v>
      </c>
      <c r="Z29" s="27"/>
      <c r="AA29" s="24">
        <v>0.0</v>
      </c>
      <c r="AB29" s="26">
        <v>0.004</v>
      </c>
      <c r="AC29" s="25">
        <v>5.884</v>
      </c>
      <c r="AD29" s="26">
        <v>62.768</v>
      </c>
      <c r="AE29" s="27"/>
      <c r="AF29" s="24">
        <v>0.0</v>
      </c>
      <c r="AG29" s="26">
        <v>0.008</v>
      </c>
      <c r="AH29" s="26">
        <v>5.756</v>
      </c>
      <c r="AI29" s="26">
        <v>63.676</v>
      </c>
      <c r="AJ29" s="27"/>
      <c r="AK29" s="24">
        <v>0.0</v>
      </c>
      <c r="AL29" s="26">
        <v>0.008</v>
      </c>
      <c r="AM29" s="25">
        <v>5.824</v>
      </c>
      <c r="AN29" s="26">
        <v>64.416</v>
      </c>
      <c r="AO29" s="27"/>
      <c r="AP29" s="24">
        <v>0.0</v>
      </c>
      <c r="AQ29" s="26">
        <v>0.008</v>
      </c>
      <c r="AR29" s="26">
        <v>5.812</v>
      </c>
      <c r="AS29" s="26">
        <v>64.1</v>
      </c>
      <c r="AT29" s="27"/>
      <c r="AU29" s="24">
        <v>0.0</v>
      </c>
      <c r="AV29" s="26">
        <v>0.004</v>
      </c>
      <c r="AW29" s="26">
        <v>6.012</v>
      </c>
      <c r="AX29" s="26">
        <v>63.796</v>
      </c>
      <c r="AY29" s="27"/>
      <c r="AZ29" s="26">
        <v>21.0</v>
      </c>
      <c r="BA29" s="26">
        <v>0.004</v>
      </c>
      <c r="BB29" s="26">
        <v>5.836</v>
      </c>
      <c r="BC29" s="26">
        <v>64.04</v>
      </c>
      <c r="BD29" s="23"/>
      <c r="BE29" s="26">
        <v>0.0</v>
      </c>
      <c r="BF29" s="26">
        <v>0.004</v>
      </c>
      <c r="BG29" s="26">
        <v>1.284</v>
      </c>
      <c r="BH29" s="26">
        <v>14.792</v>
      </c>
      <c r="BI29" s="23"/>
      <c r="BJ29" s="19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>
      <c r="A30" s="19" t="s">
        <v>101</v>
      </c>
      <c r="B30" s="24">
        <v>0.0</v>
      </c>
      <c r="C30" s="28">
        <v>0.0</v>
      </c>
      <c r="D30" s="25">
        <v>0.02</v>
      </c>
      <c r="E30" s="26">
        <v>0.092</v>
      </c>
      <c r="F30" s="27"/>
      <c r="G30" s="24">
        <v>0.0</v>
      </c>
      <c r="H30" s="24">
        <v>0.0</v>
      </c>
      <c r="I30" s="26">
        <v>0.064</v>
      </c>
      <c r="J30" s="26">
        <v>0.164</v>
      </c>
      <c r="K30" s="27"/>
      <c r="L30" s="24">
        <v>0.0</v>
      </c>
      <c r="M30" s="24">
        <v>0.0</v>
      </c>
      <c r="N30" s="25">
        <v>0.068</v>
      </c>
      <c r="O30" s="26">
        <v>0.276</v>
      </c>
      <c r="P30" s="29"/>
      <c r="Q30" s="24">
        <v>0.0</v>
      </c>
      <c r="R30" s="24">
        <v>0.0</v>
      </c>
      <c r="S30" s="25">
        <v>0.108</v>
      </c>
      <c r="T30" s="26">
        <v>0.276</v>
      </c>
      <c r="U30" s="27"/>
      <c r="V30" s="24">
        <v>0.0</v>
      </c>
      <c r="W30" s="24">
        <v>0.0</v>
      </c>
      <c r="X30" s="25">
        <v>0.112</v>
      </c>
      <c r="Y30" s="26">
        <v>0.272</v>
      </c>
      <c r="Z30" s="27"/>
      <c r="AA30" s="24">
        <v>0.0</v>
      </c>
      <c r="AB30" s="24">
        <v>0.0</v>
      </c>
      <c r="AC30" s="25">
        <v>0.064</v>
      </c>
      <c r="AD30" s="26">
        <v>0.28</v>
      </c>
      <c r="AE30" s="27"/>
      <c r="AF30" s="24">
        <v>0.0</v>
      </c>
      <c r="AG30" s="24">
        <v>0.0</v>
      </c>
      <c r="AH30" s="26">
        <v>0.068</v>
      </c>
      <c r="AI30" s="26">
        <v>0.228</v>
      </c>
      <c r="AJ30" s="27"/>
      <c r="AK30" s="24">
        <v>0.0</v>
      </c>
      <c r="AL30" s="24">
        <v>0.0</v>
      </c>
      <c r="AM30" s="25">
        <v>0.116</v>
      </c>
      <c r="AN30" s="26">
        <v>0.272</v>
      </c>
      <c r="AO30" s="27"/>
      <c r="AP30" s="24">
        <v>0.0</v>
      </c>
      <c r="AQ30" s="24">
        <v>0.0</v>
      </c>
      <c r="AR30" s="26">
        <v>0.112</v>
      </c>
      <c r="AS30" s="26">
        <v>0.284</v>
      </c>
      <c r="AT30" s="27"/>
      <c r="AU30" s="24">
        <v>0.0</v>
      </c>
      <c r="AV30" s="24">
        <v>0.0</v>
      </c>
      <c r="AW30" s="26">
        <v>0.104</v>
      </c>
      <c r="AX30" s="26">
        <v>0.236</v>
      </c>
      <c r="AY30" s="27"/>
      <c r="AZ30" s="26">
        <v>22.0</v>
      </c>
      <c r="BA30" s="26">
        <v>0.0</v>
      </c>
      <c r="BB30" s="26">
        <v>0.116</v>
      </c>
      <c r="BC30" s="26">
        <v>0.256</v>
      </c>
      <c r="BD30" s="23"/>
      <c r="BE30" s="26">
        <v>0.0</v>
      </c>
      <c r="BF30" s="26">
        <v>0.0</v>
      </c>
      <c r="BG30" s="26">
        <v>0.016</v>
      </c>
      <c r="BH30" s="26">
        <v>0.088</v>
      </c>
      <c r="BI30" s="23"/>
      <c r="BJ30" s="19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>
      <c r="A31" s="19" t="s">
        <v>107</v>
      </c>
      <c r="B31" s="24">
        <v>0.0</v>
      </c>
      <c r="C31" s="25">
        <v>0.096</v>
      </c>
      <c r="D31" s="25">
        <v>1.232</v>
      </c>
      <c r="E31" s="26">
        <v>4.752</v>
      </c>
      <c r="F31" s="27"/>
      <c r="G31" s="24">
        <v>0.0</v>
      </c>
      <c r="H31" s="26">
        <v>0.044</v>
      </c>
      <c r="I31" s="26">
        <v>2.728</v>
      </c>
      <c r="J31" s="26">
        <v>6.336</v>
      </c>
      <c r="K31" s="27"/>
      <c r="L31" s="24">
        <v>0.0</v>
      </c>
      <c r="M31" s="26">
        <v>0.096</v>
      </c>
      <c r="N31" s="25">
        <v>3.108</v>
      </c>
      <c r="O31" s="26">
        <v>6.392</v>
      </c>
      <c r="P31" s="29"/>
      <c r="Q31" s="24">
        <v>0.0</v>
      </c>
      <c r="R31" s="26">
        <v>0.124</v>
      </c>
      <c r="S31" s="25">
        <v>3.7</v>
      </c>
      <c r="T31" s="26">
        <v>8.064</v>
      </c>
      <c r="U31" s="27"/>
      <c r="V31" s="24">
        <v>0.0</v>
      </c>
      <c r="W31" s="26">
        <v>0.116</v>
      </c>
      <c r="X31" s="25">
        <v>4.348</v>
      </c>
      <c r="Y31" s="26">
        <v>8.612</v>
      </c>
      <c r="Z31" s="27"/>
      <c r="AA31" s="24">
        <v>0.0</v>
      </c>
      <c r="AB31" s="26">
        <v>0.128</v>
      </c>
      <c r="AC31" s="25">
        <v>4.488</v>
      </c>
      <c r="AD31" s="26">
        <v>8.948</v>
      </c>
      <c r="AE31" s="27"/>
      <c r="AF31" s="24">
        <v>0.0</v>
      </c>
      <c r="AG31" s="26">
        <v>0.092</v>
      </c>
      <c r="AH31" s="26">
        <v>4.148</v>
      </c>
      <c r="AI31" s="26">
        <v>8.86</v>
      </c>
      <c r="AJ31" s="27"/>
      <c r="AK31" s="24">
        <v>0.0</v>
      </c>
      <c r="AL31" s="26">
        <v>0.132</v>
      </c>
      <c r="AM31" s="25">
        <v>4.252</v>
      </c>
      <c r="AN31" s="26">
        <v>9.0</v>
      </c>
      <c r="AO31" s="27"/>
      <c r="AP31" s="24">
        <v>0.0</v>
      </c>
      <c r="AQ31" s="26">
        <v>0.092</v>
      </c>
      <c r="AR31" s="26">
        <v>4.296</v>
      </c>
      <c r="AS31" s="26">
        <v>9.34</v>
      </c>
      <c r="AT31" s="27"/>
      <c r="AU31" s="24">
        <v>0.0</v>
      </c>
      <c r="AV31" s="26">
        <v>0.128</v>
      </c>
      <c r="AW31" s="26">
        <v>5.112</v>
      </c>
      <c r="AX31" s="26">
        <v>10.108</v>
      </c>
      <c r="AY31" s="27"/>
      <c r="AZ31" s="26">
        <v>23.0</v>
      </c>
      <c r="BA31" s="26">
        <v>0.124</v>
      </c>
      <c r="BB31" s="26">
        <v>5.236</v>
      </c>
      <c r="BC31" s="26">
        <v>10.328</v>
      </c>
      <c r="BD31" s="23"/>
      <c r="BE31" s="26">
        <v>0.0</v>
      </c>
      <c r="BF31" s="26">
        <v>0.1</v>
      </c>
      <c r="BG31" s="26">
        <v>1.156</v>
      </c>
      <c r="BH31" s="26">
        <v>4.608</v>
      </c>
      <c r="BI31" s="23"/>
      <c r="BJ31" s="19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>
      <c r="A32" s="19" t="s">
        <v>114</v>
      </c>
      <c r="B32" s="24">
        <v>0.0</v>
      </c>
      <c r="C32" s="25">
        <v>0.016</v>
      </c>
      <c r="D32" s="25">
        <v>0.432</v>
      </c>
      <c r="E32" s="26">
        <v>2.068</v>
      </c>
      <c r="F32" s="27"/>
      <c r="G32" s="24">
        <v>0.0</v>
      </c>
      <c r="H32" s="26">
        <v>0.024</v>
      </c>
      <c r="I32" s="26">
        <v>0.428</v>
      </c>
      <c r="J32" s="26">
        <v>2.024</v>
      </c>
      <c r="K32" s="27"/>
      <c r="L32" s="24">
        <v>0.0</v>
      </c>
      <c r="M32" s="26">
        <v>0.02</v>
      </c>
      <c r="N32" s="25">
        <v>0.504</v>
      </c>
      <c r="O32" s="26">
        <v>2.176</v>
      </c>
      <c r="P32" s="29"/>
      <c r="Q32" s="24">
        <v>0.0</v>
      </c>
      <c r="R32" s="26">
        <v>0.028</v>
      </c>
      <c r="S32" s="25">
        <v>0.684</v>
      </c>
      <c r="T32" s="26">
        <v>3.7</v>
      </c>
      <c r="U32" s="27"/>
      <c r="V32" s="24">
        <v>0.0</v>
      </c>
      <c r="W32" s="26">
        <v>0.008</v>
      </c>
      <c r="X32" s="25">
        <v>0.828</v>
      </c>
      <c r="Y32" s="26">
        <v>3.604</v>
      </c>
      <c r="Z32" s="27"/>
      <c r="AA32" s="24">
        <v>0.0</v>
      </c>
      <c r="AB32" s="26">
        <v>0.024</v>
      </c>
      <c r="AC32" s="25">
        <v>0.848</v>
      </c>
      <c r="AD32" s="26">
        <v>3.656</v>
      </c>
      <c r="AE32" s="27"/>
      <c r="AF32" s="24">
        <v>0.0</v>
      </c>
      <c r="AG32" s="26">
        <v>0.04</v>
      </c>
      <c r="AH32" s="26">
        <v>0.54</v>
      </c>
      <c r="AI32" s="26">
        <v>2.484</v>
      </c>
      <c r="AJ32" s="27"/>
      <c r="AK32" s="24">
        <v>0.0</v>
      </c>
      <c r="AL32" s="26">
        <v>0.036</v>
      </c>
      <c r="AM32" s="25">
        <v>0.532</v>
      </c>
      <c r="AN32" s="26">
        <v>2.232</v>
      </c>
      <c r="AO32" s="27"/>
      <c r="AP32" s="24">
        <v>0.0</v>
      </c>
      <c r="AQ32" s="26">
        <v>0.028</v>
      </c>
      <c r="AR32" s="26">
        <v>0.508</v>
      </c>
      <c r="AS32" s="26">
        <v>2.164</v>
      </c>
      <c r="AT32" s="27"/>
      <c r="AU32" s="24">
        <v>0.0</v>
      </c>
      <c r="AV32" s="26">
        <v>0.032</v>
      </c>
      <c r="AW32" s="26">
        <v>0.488</v>
      </c>
      <c r="AX32" s="26">
        <v>2.132</v>
      </c>
      <c r="AY32" s="27"/>
      <c r="AZ32" s="26">
        <v>24.0</v>
      </c>
      <c r="BA32" s="26">
        <v>0.024</v>
      </c>
      <c r="BB32" s="26">
        <v>0.468</v>
      </c>
      <c r="BC32" s="26">
        <v>2.064</v>
      </c>
      <c r="BD32" s="23"/>
      <c r="BE32" s="26">
        <v>0.0</v>
      </c>
      <c r="BF32" s="26">
        <v>0.02</v>
      </c>
      <c r="BG32" s="26">
        <v>0.42</v>
      </c>
      <c r="BH32" s="26">
        <v>2.016</v>
      </c>
      <c r="BI32" s="23"/>
      <c r="BJ32" s="19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>
      <c r="A33" s="19" t="s">
        <v>120</v>
      </c>
      <c r="B33" s="26">
        <v>0.076</v>
      </c>
      <c r="C33" s="25">
        <v>0.392</v>
      </c>
      <c r="D33" s="25">
        <v>24.588</v>
      </c>
      <c r="E33" s="26">
        <v>208.596</v>
      </c>
      <c r="F33" s="23"/>
      <c r="G33" s="26">
        <v>0.072</v>
      </c>
      <c r="H33" s="26">
        <v>0.392</v>
      </c>
      <c r="I33" s="26">
        <v>25.496</v>
      </c>
      <c r="J33" s="26">
        <v>208.564</v>
      </c>
      <c r="K33" s="23"/>
      <c r="L33" s="24">
        <v>0.032</v>
      </c>
      <c r="M33" s="26">
        <v>0.3</v>
      </c>
      <c r="N33" s="25">
        <v>24.588</v>
      </c>
      <c r="O33" s="26">
        <v>210.016</v>
      </c>
      <c r="P33" s="19"/>
      <c r="Q33" s="26">
        <v>0.044</v>
      </c>
      <c r="R33" s="26">
        <v>0.404</v>
      </c>
      <c r="S33" s="25">
        <v>24.612</v>
      </c>
      <c r="T33" s="26">
        <v>211.34</v>
      </c>
      <c r="U33" s="23"/>
      <c r="V33" s="26">
        <v>0.06</v>
      </c>
      <c r="W33" s="26">
        <v>0.384</v>
      </c>
      <c r="X33" s="25">
        <v>24.084</v>
      </c>
      <c r="Y33" s="26">
        <v>209.564</v>
      </c>
      <c r="Z33" s="23"/>
      <c r="AA33" s="26">
        <v>0.052</v>
      </c>
      <c r="AB33" s="26">
        <v>0.36</v>
      </c>
      <c r="AC33" s="25">
        <v>24.584</v>
      </c>
      <c r="AD33" s="26">
        <v>199.26</v>
      </c>
      <c r="AE33" s="23"/>
      <c r="AF33" s="26">
        <v>0.048</v>
      </c>
      <c r="AG33" s="26">
        <v>0.408</v>
      </c>
      <c r="AH33" s="26">
        <v>24.316</v>
      </c>
      <c r="AI33" s="26">
        <v>198.768</v>
      </c>
      <c r="AJ33" s="23"/>
      <c r="AK33" s="26">
        <v>0.068</v>
      </c>
      <c r="AL33" s="26">
        <v>0.376</v>
      </c>
      <c r="AM33" s="25">
        <v>24.256</v>
      </c>
      <c r="AN33" s="26">
        <v>207.088</v>
      </c>
      <c r="AO33" s="23"/>
      <c r="AP33" s="26">
        <v>0.044</v>
      </c>
      <c r="AQ33" s="26">
        <v>0.416</v>
      </c>
      <c r="AR33" s="26">
        <v>24.72</v>
      </c>
      <c r="AS33" s="26">
        <v>197.432</v>
      </c>
      <c r="AT33" s="23"/>
      <c r="AU33" s="26">
        <v>0.068</v>
      </c>
      <c r="AV33" s="26">
        <v>0.408</v>
      </c>
      <c r="AW33" s="26">
        <v>24.428</v>
      </c>
      <c r="AX33" s="26">
        <v>207.564</v>
      </c>
      <c r="AY33" s="23"/>
      <c r="AZ33" s="26">
        <v>25.0</v>
      </c>
      <c r="BA33" s="26">
        <v>0.352</v>
      </c>
      <c r="BB33" s="26">
        <v>24.628</v>
      </c>
      <c r="BC33" s="26">
        <v>206.808</v>
      </c>
      <c r="BD33" s="23"/>
      <c r="BE33" s="26">
        <v>0.06</v>
      </c>
      <c r="BF33" s="26">
        <v>0.42</v>
      </c>
      <c r="BG33" s="26">
        <v>24.804</v>
      </c>
      <c r="BH33" s="26">
        <v>209.584</v>
      </c>
      <c r="BI33" s="23"/>
      <c r="BJ33" s="19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>
      <c r="A34" s="19" t="s">
        <v>126</v>
      </c>
      <c r="B34" s="24">
        <v>0.0</v>
      </c>
      <c r="C34" s="28">
        <v>0.0</v>
      </c>
      <c r="D34" s="28">
        <v>0.0</v>
      </c>
      <c r="E34" s="26">
        <v>0.304</v>
      </c>
      <c r="F34" s="27"/>
      <c r="G34" s="24">
        <v>0.0</v>
      </c>
      <c r="H34" s="24">
        <v>0.0</v>
      </c>
      <c r="I34" s="26">
        <v>0.004</v>
      </c>
      <c r="J34" s="26">
        <v>0.356</v>
      </c>
      <c r="K34" s="27"/>
      <c r="L34" s="24">
        <v>0.0</v>
      </c>
      <c r="M34" s="24">
        <v>0.0</v>
      </c>
      <c r="N34" s="25">
        <v>0.004</v>
      </c>
      <c r="O34" s="26">
        <v>0.344</v>
      </c>
      <c r="P34" s="29"/>
      <c r="Q34" s="24">
        <v>0.0</v>
      </c>
      <c r="R34" s="24">
        <v>0.0</v>
      </c>
      <c r="S34" s="28">
        <v>0.0</v>
      </c>
      <c r="T34" s="26">
        <v>0.348</v>
      </c>
      <c r="U34" s="27"/>
      <c r="V34" s="24">
        <v>0.0</v>
      </c>
      <c r="W34" s="24">
        <v>0.0</v>
      </c>
      <c r="X34" s="25">
        <v>0.004</v>
      </c>
      <c r="Y34" s="26">
        <v>0.336</v>
      </c>
      <c r="Z34" s="27"/>
      <c r="AA34" s="24">
        <v>0.0</v>
      </c>
      <c r="AB34" s="24">
        <v>0.0</v>
      </c>
      <c r="AC34" s="28">
        <v>0.0</v>
      </c>
      <c r="AD34" s="26">
        <v>0.344</v>
      </c>
      <c r="AE34" s="27"/>
      <c r="AF34" s="24">
        <v>0.0</v>
      </c>
      <c r="AG34" s="24">
        <v>0.0</v>
      </c>
      <c r="AH34" s="24">
        <v>0.0</v>
      </c>
      <c r="AI34" s="26">
        <v>0.332</v>
      </c>
      <c r="AJ34" s="27"/>
      <c r="AK34" s="24">
        <v>0.0</v>
      </c>
      <c r="AL34" s="24">
        <v>0.0</v>
      </c>
      <c r="AM34" s="28">
        <v>0.0</v>
      </c>
      <c r="AN34" s="26">
        <v>0.264</v>
      </c>
      <c r="AO34" s="27"/>
      <c r="AP34" s="24">
        <v>0.0</v>
      </c>
      <c r="AQ34" s="24">
        <v>0.0</v>
      </c>
      <c r="AR34" s="24">
        <v>0.0</v>
      </c>
      <c r="AS34" s="26">
        <v>0.308</v>
      </c>
      <c r="AT34" s="27"/>
      <c r="AU34" s="24">
        <v>0.0</v>
      </c>
      <c r="AV34" s="24">
        <v>0.0</v>
      </c>
      <c r="AW34" s="24">
        <v>0.0</v>
      </c>
      <c r="AX34" s="26">
        <v>0.3</v>
      </c>
      <c r="AY34" s="27"/>
      <c r="AZ34" s="26">
        <v>26.0</v>
      </c>
      <c r="BA34" s="26">
        <v>0.0</v>
      </c>
      <c r="BB34" s="26">
        <v>0.004</v>
      </c>
      <c r="BC34" s="26">
        <v>0.344</v>
      </c>
      <c r="BD34" s="23"/>
      <c r="BE34" s="26">
        <v>0.0</v>
      </c>
      <c r="BF34" s="26">
        <v>0.0</v>
      </c>
      <c r="BG34" s="26">
        <v>0.0</v>
      </c>
      <c r="BH34" s="26">
        <v>0.348</v>
      </c>
      <c r="BI34" s="23"/>
      <c r="BJ34" s="19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>
      <c r="A35" s="19" t="s">
        <v>132</v>
      </c>
      <c r="B35" s="24">
        <v>0.0</v>
      </c>
      <c r="C35" s="25">
        <v>0.02</v>
      </c>
      <c r="D35" s="25">
        <v>0.12</v>
      </c>
      <c r="E35" s="26">
        <v>0.592</v>
      </c>
      <c r="F35" s="27"/>
      <c r="G35" s="24">
        <v>0.0</v>
      </c>
      <c r="H35" s="26">
        <v>0.02</v>
      </c>
      <c r="I35" s="26">
        <v>0.128</v>
      </c>
      <c r="J35" s="26">
        <v>0.488</v>
      </c>
      <c r="K35" s="27"/>
      <c r="L35" s="24">
        <v>0.0</v>
      </c>
      <c r="M35" s="26">
        <v>0.008</v>
      </c>
      <c r="N35" s="25">
        <v>0.116</v>
      </c>
      <c r="O35" s="26">
        <v>0.484</v>
      </c>
      <c r="P35" s="29"/>
      <c r="Q35" s="24">
        <v>0.0</v>
      </c>
      <c r="R35" s="26">
        <v>0.02</v>
      </c>
      <c r="S35" s="25">
        <v>0.1</v>
      </c>
      <c r="T35" s="26">
        <v>0.484</v>
      </c>
      <c r="U35" s="27"/>
      <c r="V35" s="24">
        <v>0.0</v>
      </c>
      <c r="W35" s="26">
        <v>0.02</v>
      </c>
      <c r="X35" s="25">
        <v>0.112</v>
      </c>
      <c r="Y35" s="26">
        <v>0.468</v>
      </c>
      <c r="Z35" s="27"/>
      <c r="AA35" s="24">
        <v>0.0</v>
      </c>
      <c r="AB35" s="26">
        <v>0.012</v>
      </c>
      <c r="AC35" s="25">
        <v>0.132</v>
      </c>
      <c r="AD35" s="26">
        <v>0.42</v>
      </c>
      <c r="AE35" s="27"/>
      <c r="AF35" s="24">
        <v>0.0</v>
      </c>
      <c r="AG35" s="26">
        <v>0.008</v>
      </c>
      <c r="AH35" s="26">
        <v>0.096</v>
      </c>
      <c r="AI35" s="26">
        <v>0.46</v>
      </c>
      <c r="AJ35" s="27"/>
      <c r="AK35" s="24">
        <v>0.0</v>
      </c>
      <c r="AL35" s="26">
        <v>0.008</v>
      </c>
      <c r="AM35" s="25">
        <v>0.116</v>
      </c>
      <c r="AN35" s="26">
        <v>0.436</v>
      </c>
      <c r="AO35" s="27"/>
      <c r="AP35" s="24">
        <v>0.0</v>
      </c>
      <c r="AQ35" s="26">
        <v>0.016</v>
      </c>
      <c r="AR35" s="26">
        <v>0.112</v>
      </c>
      <c r="AS35" s="26">
        <v>0.476</v>
      </c>
      <c r="AT35" s="27"/>
      <c r="AU35" s="24">
        <v>0.0</v>
      </c>
      <c r="AV35" s="26">
        <v>0.024</v>
      </c>
      <c r="AW35" s="26">
        <v>0.112</v>
      </c>
      <c r="AX35" s="26">
        <v>0.372</v>
      </c>
      <c r="AY35" s="27"/>
      <c r="AZ35" s="26">
        <v>27.0</v>
      </c>
      <c r="BA35" s="26">
        <v>0.016</v>
      </c>
      <c r="BB35" s="26">
        <v>0.12</v>
      </c>
      <c r="BC35" s="26">
        <v>0.404</v>
      </c>
      <c r="BD35" s="23"/>
      <c r="BE35" s="26">
        <v>0.0</v>
      </c>
      <c r="BF35" s="26">
        <v>0.02</v>
      </c>
      <c r="BG35" s="26">
        <v>0.088</v>
      </c>
      <c r="BH35" s="26">
        <v>0.588</v>
      </c>
      <c r="BI35" s="23"/>
      <c r="BJ35" s="19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>
      <c r="A36" s="19" t="s">
        <v>136</v>
      </c>
      <c r="B36" s="24">
        <v>0.0</v>
      </c>
      <c r="C36" s="25">
        <v>0.044</v>
      </c>
      <c r="D36" s="25">
        <v>0.368</v>
      </c>
      <c r="E36" s="26">
        <v>1.472</v>
      </c>
      <c r="F36" s="27"/>
      <c r="G36" s="24">
        <v>0.0</v>
      </c>
      <c r="H36" s="26">
        <v>0.04</v>
      </c>
      <c r="I36" s="26">
        <v>0.28</v>
      </c>
      <c r="J36" s="26">
        <v>0.828</v>
      </c>
      <c r="K36" s="27"/>
      <c r="L36" s="24">
        <v>0.0</v>
      </c>
      <c r="M36" s="26">
        <v>0.04</v>
      </c>
      <c r="N36" s="25">
        <v>0.276</v>
      </c>
      <c r="O36" s="26">
        <v>0.96</v>
      </c>
      <c r="P36" s="29"/>
      <c r="Q36" s="24">
        <v>0.0</v>
      </c>
      <c r="R36" s="26">
        <v>0.052</v>
      </c>
      <c r="S36" s="25">
        <v>0.28</v>
      </c>
      <c r="T36" s="26">
        <v>1.092</v>
      </c>
      <c r="U36" s="27"/>
      <c r="V36" s="24">
        <v>0.0</v>
      </c>
      <c r="W36" s="26">
        <v>0.048</v>
      </c>
      <c r="X36" s="25">
        <v>0.36</v>
      </c>
      <c r="Y36" s="26">
        <v>1.316</v>
      </c>
      <c r="Z36" s="27"/>
      <c r="AA36" s="24">
        <v>0.0</v>
      </c>
      <c r="AB36" s="26">
        <v>0.076</v>
      </c>
      <c r="AC36" s="25">
        <v>0.38</v>
      </c>
      <c r="AD36" s="26">
        <v>1.428</v>
      </c>
      <c r="AE36" s="27"/>
      <c r="AF36" s="24">
        <v>0.0</v>
      </c>
      <c r="AG36" s="26">
        <v>0.052</v>
      </c>
      <c r="AH36" s="26">
        <v>0.332</v>
      </c>
      <c r="AI36" s="26">
        <v>1.488</v>
      </c>
      <c r="AJ36" s="27"/>
      <c r="AK36" s="24">
        <v>0.0</v>
      </c>
      <c r="AL36" s="26">
        <v>0.072</v>
      </c>
      <c r="AM36" s="25">
        <v>0.412</v>
      </c>
      <c r="AN36" s="26">
        <v>1.512</v>
      </c>
      <c r="AO36" s="27"/>
      <c r="AP36" s="24">
        <v>0.0</v>
      </c>
      <c r="AQ36" s="26">
        <v>0.044</v>
      </c>
      <c r="AR36" s="26">
        <v>0.42</v>
      </c>
      <c r="AS36" s="26">
        <v>1.368</v>
      </c>
      <c r="AT36" s="27"/>
      <c r="AU36" s="24">
        <v>0.0</v>
      </c>
      <c r="AV36" s="26">
        <v>0.088</v>
      </c>
      <c r="AW36" s="26">
        <v>0.388</v>
      </c>
      <c r="AX36" s="26">
        <v>1.484</v>
      </c>
      <c r="AY36" s="27"/>
      <c r="AZ36" s="26">
        <v>28.0</v>
      </c>
      <c r="BA36" s="26">
        <v>0.052</v>
      </c>
      <c r="BB36" s="26">
        <v>0.388</v>
      </c>
      <c r="BC36" s="26">
        <v>1.508</v>
      </c>
      <c r="BD36" s="23"/>
      <c r="BE36" s="26">
        <v>0.0</v>
      </c>
      <c r="BF36" s="26">
        <v>0.068</v>
      </c>
      <c r="BG36" s="26">
        <v>0.352</v>
      </c>
      <c r="BH36" s="26">
        <v>1.488</v>
      </c>
      <c r="BI36" s="23"/>
      <c r="BJ36" s="19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>
      <c r="A37" s="6"/>
      <c r="B37" s="6"/>
      <c r="C37" s="6"/>
      <c r="D37" s="6"/>
      <c r="E37" s="6"/>
      <c r="F37" s="6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>
      <c r="A38" s="6"/>
      <c r="B38" s="6"/>
      <c r="C38" s="6"/>
      <c r="D38" s="6"/>
      <c r="E38" s="6"/>
      <c r="F38" s="6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</row>
    <row r="40">
      <c r="A40" s="6"/>
      <c r="B40" s="6"/>
      <c r="C40" s="6"/>
      <c r="D40" s="6"/>
      <c r="E40" s="6"/>
      <c r="F40" s="6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</row>
    <row r="41">
      <c r="A41" s="6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</row>
    <row r="42">
      <c r="A42" s="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</row>
    <row r="43">
      <c r="A43" s="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</row>
    <row r="44">
      <c r="A44" s="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</row>
    <row r="45">
      <c r="A45" s="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</row>
    <row r="46">
      <c r="A46" s="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</row>
    <row r="47">
      <c r="A47" s="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</row>
    <row r="48">
      <c r="A48" s="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</row>
    <row r="49">
      <c r="A49" s="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</row>
    <row r="50">
      <c r="A50" s="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>
      <c r="A51" s="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>
      <c r="A52" s="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>
      <c r="A53" s="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>
      <c r="A54" s="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>
      <c r="A55" s="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>
      <c r="A56" s="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>
      <c r="A57" s="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>
      <c r="A58" s="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>
      <c r="A59" s="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>
      <c r="A60" s="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>
      <c r="A61" s="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>
      <c r="A62" s="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>
      <c r="A63" s="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>
      <c r="A64" s="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>
      <c r="A68" s="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>
      <c r="A69" s="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>
      <c r="A70" s="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>
      <c r="A71" s="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  <row r="72">
      <c r="A72" s="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</row>
    <row r="73">
      <c r="A73" s="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</row>
    <row r="74">
      <c r="A74" s="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</row>
    <row r="75">
      <c r="A75" s="6"/>
      <c r="B75" s="19"/>
      <c r="C75" s="19"/>
      <c r="D75" s="19"/>
      <c r="E75" s="19"/>
      <c r="F75" s="1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</row>
  </sheetData>
  <mergeCells count="28"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1:BJ4"/>
    <mergeCell ref="A1:A4"/>
    <mergeCell ref="A5:A6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J7"/>
  </mergeCells>
  <conditionalFormatting sqref="B8:BI8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v4'!$A$8:$A$36=""Jacobi-1d-imper"")"),"0")</f>
        <v>0</v>
      </c>
      <c r="C2" s="5">
        <v>0.0</v>
      </c>
      <c r="D2" s="5">
        <v>0.0</v>
      </c>
      <c r="E2" s="5">
        <v>0.348</v>
      </c>
      <c r="F2" s="5"/>
    </row>
    <row r="3">
      <c r="A3" s="5">
        <v>0.0</v>
      </c>
      <c r="B3">
        <f>IFERROR(__xludf.DUMMYFUNCTION("FILTER('Intel Xeon E5 1650 v4'!$B$8:$F$36, 'Intel Xeon E5 1650 v4'!$A$8:$A$36=""Jacobi-1d-imper"")"),"0")</f>
        <v>0</v>
      </c>
      <c r="C3">
        <v>0.0</v>
      </c>
      <c r="D3">
        <v>0.0</v>
      </c>
      <c r="E3">
        <v>0.304</v>
      </c>
    </row>
    <row r="4">
      <c r="A4" s="5">
        <v>4.0</v>
      </c>
      <c r="B4">
        <f>IFERROR(__xludf.DUMMYFUNCTION("FILTER('Intel Xeon E5 1650 v4'!$G$8:$K$36, 'Intel Xeon E5 1650 v4'!$A$8:$A$36=""Jacobi-1d-imper"")"),"0")</f>
        <v>0</v>
      </c>
      <c r="C4">
        <v>0.0</v>
      </c>
      <c r="D4">
        <v>0.004</v>
      </c>
      <c r="E4">
        <v>0.356</v>
      </c>
    </row>
    <row r="5">
      <c r="A5" s="5">
        <v>8.0</v>
      </c>
      <c r="B5">
        <f>IFERROR(__xludf.DUMMYFUNCTION("FILTER('Intel Xeon E5 1650 v4'!$L$8:$P$36, 'Intel Xeon E5 1650 v4'!$A$8:$A$36=""Jacobi-1d-imper"")"),"0")</f>
        <v>0</v>
      </c>
      <c r="C5">
        <v>0.0</v>
      </c>
      <c r="D5">
        <v>0.004</v>
      </c>
      <c r="E5">
        <v>0.344</v>
      </c>
    </row>
    <row r="6">
      <c r="A6" s="5">
        <v>16.0</v>
      </c>
      <c r="B6">
        <f>IFERROR(__xludf.DUMMYFUNCTION("FILTER('Intel Xeon E5 1650 v4'!$Q$8:$U$36, 'Intel Xeon E5 1650 v4'!$A$8:$A$36=""Jacobi-1d-imper"")"),"0")</f>
        <v>0</v>
      </c>
      <c r="C6">
        <v>0.0</v>
      </c>
      <c r="D6">
        <v>0.0</v>
      </c>
      <c r="E6">
        <v>0.348</v>
      </c>
    </row>
    <row r="7">
      <c r="A7" s="5">
        <v>32.0</v>
      </c>
      <c r="B7">
        <f>IFERROR(__xludf.DUMMYFUNCTION("FILTER('Intel Xeon E5 1650 v4'!$V$8:$Z$36, 'Intel Xeon E5 1650 v4'!$A$8:$A$36=""Jacobi-1d-imper"")"),"0")</f>
        <v>0</v>
      </c>
      <c r="C7">
        <v>0.0</v>
      </c>
      <c r="D7">
        <v>0.004</v>
      </c>
      <c r="E7">
        <v>0.336</v>
      </c>
    </row>
    <row r="8">
      <c r="A8" s="5">
        <v>64.0</v>
      </c>
      <c r="B8">
        <f>IFERROR(__xludf.DUMMYFUNCTION("FILTER('Intel Xeon E5 1650 v4'!$AA$8:$AE$36, 'Intel Xeon E5 1650 v4'!$A$8:$A$36=""Jacobi-1d-imper"")"),"0")</f>
        <v>0</v>
      </c>
      <c r="C8">
        <v>0.0</v>
      </c>
      <c r="D8">
        <v>0.0</v>
      </c>
      <c r="E8">
        <v>0.344</v>
      </c>
    </row>
    <row r="9">
      <c r="A9" s="5">
        <v>128.0</v>
      </c>
      <c r="B9">
        <f>IFERROR(__xludf.DUMMYFUNCTION("FILTER('Intel Xeon E5 1650 v4'!$AF$8:$AJ$36, 'Intel Xeon E5 1650 v4'!$A$8:$A$36=""Jacobi-1d-imper"")"),"0")</f>
        <v>0</v>
      </c>
      <c r="C9">
        <v>0.0</v>
      </c>
      <c r="D9">
        <v>0.0</v>
      </c>
      <c r="E9">
        <v>0.332</v>
      </c>
    </row>
    <row r="10">
      <c r="A10" s="5">
        <v>256.0</v>
      </c>
      <c r="B10">
        <f>IFERROR(__xludf.DUMMYFUNCTION("FILTER('Intel Xeon E5 1650 v4'!$AK$8:$AO$36, 'Intel Xeon E5 1650 v4'!$A$8:$A$36=""Jacobi-1d-imper"")"),"0")</f>
        <v>0</v>
      </c>
      <c r="C10">
        <v>0.0</v>
      </c>
      <c r="D10">
        <v>0.0</v>
      </c>
      <c r="E10">
        <v>0.264</v>
      </c>
    </row>
    <row r="11">
      <c r="A11" s="5">
        <v>512.0</v>
      </c>
      <c r="B11">
        <f>IFERROR(__xludf.DUMMYFUNCTION("FILTER('Intel Xeon E5 1650 v4'!$AP$8:$AT$36, 'Intel Xeon E5 1650 v4'!$A$8:$A$36=""Jacobi-1d-imper"")"),"0")</f>
        <v>0</v>
      </c>
      <c r="C11">
        <v>0.0</v>
      </c>
      <c r="D11">
        <v>0.0</v>
      </c>
      <c r="E11">
        <v>0.308</v>
      </c>
    </row>
    <row r="12">
      <c r="A12" s="5">
        <v>1024.0</v>
      </c>
      <c r="B12">
        <f>IFERROR(__xludf.DUMMYFUNCTION("FILTER('Intel Xeon E5 1650 v4'!$AU$8:$AY$36, 'Intel Xeon E5 1650 v4'!$A$8:$A$36=""Jacobi-1d-imper"")"),"0")</f>
        <v>0</v>
      </c>
      <c r="C12">
        <v>0.0</v>
      </c>
      <c r="D12">
        <v>0.0</v>
      </c>
      <c r="E12">
        <v>0.3</v>
      </c>
    </row>
    <row r="13">
      <c r="A13" s="5">
        <v>2048.0</v>
      </c>
      <c r="B13">
        <f>IFERROR(__xludf.DUMMYFUNCTION("FILTER('Intel Xeon E5 1650 v4'!$AZ$8:$BD$36, 'Intel Xeon E5 1650 v4'!$A$8:$A$36=""Jacobi-1d-imper"")"),"26")</f>
        <v>26</v>
      </c>
      <c r="C13">
        <v>0.0</v>
      </c>
      <c r="D13">
        <v>0.004</v>
      </c>
      <c r="E13">
        <v>0.344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v4'!$A$8:$A$36=""Jacobi-2d-imper"")"),"0")</f>
        <v>0</v>
      </c>
      <c r="C2" s="5">
        <v>0.02</v>
      </c>
      <c r="D2" s="5">
        <v>0.088</v>
      </c>
      <c r="E2" s="5">
        <v>0.588</v>
      </c>
      <c r="F2" s="5"/>
    </row>
    <row r="3">
      <c r="A3" s="5">
        <v>0.0</v>
      </c>
      <c r="B3">
        <f>IFERROR(__xludf.DUMMYFUNCTION("FILTER('Intel Xeon E5 1650 v4'!$B$8:$F$36, 'Intel Xeon E5 1650 v4'!$A$8:$A$36=""Jacobi-2d-imper"")"),"0")</f>
        <v>0</v>
      </c>
      <c r="C3">
        <v>0.02</v>
      </c>
      <c r="D3">
        <v>0.12</v>
      </c>
      <c r="E3">
        <v>0.592</v>
      </c>
    </row>
    <row r="4">
      <c r="A4" s="5">
        <v>4.0</v>
      </c>
      <c r="B4">
        <f>IFERROR(__xludf.DUMMYFUNCTION("FILTER('Intel Xeon E5 1650 v4'!$G$8:$K$36, 'Intel Xeon E5 1650 v4'!$A$8:$A$36=""Jacobi-2d-imper"")"),"0")</f>
        <v>0</v>
      </c>
      <c r="C4">
        <v>0.02</v>
      </c>
      <c r="D4">
        <v>0.128</v>
      </c>
      <c r="E4">
        <v>0.488</v>
      </c>
    </row>
    <row r="5">
      <c r="A5" s="5">
        <v>8.0</v>
      </c>
      <c r="B5">
        <f>IFERROR(__xludf.DUMMYFUNCTION("FILTER('Intel Xeon E5 1650 v4'!$L$8:$P$36, 'Intel Xeon E5 1650 v4'!$A$8:$A$36=""Jacobi-2d-imper"")"),"0")</f>
        <v>0</v>
      </c>
      <c r="C5">
        <v>0.008</v>
      </c>
      <c r="D5">
        <v>0.116</v>
      </c>
      <c r="E5">
        <v>0.484</v>
      </c>
    </row>
    <row r="6">
      <c r="A6" s="5">
        <v>16.0</v>
      </c>
      <c r="B6">
        <f>IFERROR(__xludf.DUMMYFUNCTION("FILTER('Intel Xeon E5 1650 v4'!$Q$8:$U$36, 'Intel Xeon E5 1650 v4'!$A$8:$A$36=""Jacobi-2d-imper"")"),"0")</f>
        <v>0</v>
      </c>
      <c r="C6">
        <v>0.02</v>
      </c>
      <c r="D6">
        <v>0.1</v>
      </c>
      <c r="E6">
        <v>0.484</v>
      </c>
    </row>
    <row r="7">
      <c r="A7" s="5">
        <v>32.0</v>
      </c>
      <c r="B7">
        <f>IFERROR(__xludf.DUMMYFUNCTION("FILTER('Intel Xeon E5 1650 v4'!$V$8:$Z$36, 'Intel Xeon E5 1650 v4'!$A$8:$A$36=""Jacobi-2d-imper"")"),"0")</f>
        <v>0</v>
      </c>
      <c r="C7">
        <v>0.02</v>
      </c>
      <c r="D7">
        <v>0.112</v>
      </c>
      <c r="E7">
        <v>0.468</v>
      </c>
    </row>
    <row r="8">
      <c r="A8" s="5">
        <v>64.0</v>
      </c>
      <c r="B8">
        <f>IFERROR(__xludf.DUMMYFUNCTION("FILTER('Intel Xeon E5 1650 v4'!$AA$8:$AE$36, 'Intel Xeon E5 1650 v4'!$A$8:$A$36=""Jacobi-2d-imper"")"),"0")</f>
        <v>0</v>
      </c>
      <c r="C8">
        <v>0.012</v>
      </c>
      <c r="D8">
        <v>0.132</v>
      </c>
      <c r="E8">
        <v>0.42</v>
      </c>
    </row>
    <row r="9">
      <c r="A9" s="5">
        <v>128.0</v>
      </c>
      <c r="B9">
        <f>IFERROR(__xludf.DUMMYFUNCTION("FILTER('Intel Xeon E5 1650 v4'!$AF$8:$AJ$36, 'Intel Xeon E5 1650 v4'!$A$8:$A$36=""Jacobi-2d-imper"")"),"0")</f>
        <v>0</v>
      </c>
      <c r="C9">
        <v>0.008</v>
      </c>
      <c r="D9">
        <v>0.096</v>
      </c>
      <c r="E9">
        <v>0.46</v>
      </c>
    </row>
    <row r="10">
      <c r="A10" s="5">
        <v>256.0</v>
      </c>
      <c r="B10">
        <f>IFERROR(__xludf.DUMMYFUNCTION("FILTER('Intel Xeon E5 1650 v4'!$AK$8:$AO$36, 'Intel Xeon E5 1650 v4'!$A$8:$A$36=""Jacobi-2d-imper"")"),"0")</f>
        <v>0</v>
      </c>
      <c r="C10">
        <v>0.008</v>
      </c>
      <c r="D10">
        <v>0.116</v>
      </c>
      <c r="E10">
        <v>0.436</v>
      </c>
    </row>
    <row r="11">
      <c r="A11" s="5">
        <v>512.0</v>
      </c>
      <c r="B11">
        <f>IFERROR(__xludf.DUMMYFUNCTION("FILTER('Intel Xeon E5 1650 v4'!$AP$8:$AT$36, 'Intel Xeon E5 1650 v4'!$A$8:$A$36=""Jacobi-2d-imper"")"),"0")</f>
        <v>0</v>
      </c>
      <c r="C11">
        <v>0.016</v>
      </c>
      <c r="D11">
        <v>0.112</v>
      </c>
      <c r="E11">
        <v>0.476</v>
      </c>
    </row>
    <row r="12">
      <c r="A12" s="5">
        <v>1024.0</v>
      </c>
      <c r="B12">
        <f>IFERROR(__xludf.DUMMYFUNCTION("FILTER('Intel Xeon E5 1650 v4'!$AU$8:$AY$36, 'Intel Xeon E5 1650 v4'!$A$8:$A$36=""Jacobi-2d-imper"")"),"0")</f>
        <v>0</v>
      </c>
      <c r="C12">
        <v>0.024</v>
      </c>
      <c r="D12">
        <v>0.112</v>
      </c>
      <c r="E12">
        <v>0.372</v>
      </c>
    </row>
    <row r="13">
      <c r="A13" s="5">
        <v>2048.0</v>
      </c>
      <c r="B13">
        <f>IFERROR(__xludf.DUMMYFUNCTION("FILTER('Intel Xeon E5 1650 v4'!$AZ$8:$BD$36, 'Intel Xeon E5 1650 v4'!$A$8:$A$36=""Jacobi-2d-imper"")"),"27")</f>
        <v>27</v>
      </c>
      <c r="C13">
        <v>0.016</v>
      </c>
      <c r="D13">
        <v>0.12</v>
      </c>
      <c r="E13">
        <v>0.404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v4'!$A$8:$A$36=""Seidel-2d"")"),"0")</f>
        <v>0</v>
      </c>
      <c r="C2" s="5">
        <v>0.068</v>
      </c>
      <c r="D2" s="5">
        <v>0.352</v>
      </c>
      <c r="E2" s="5">
        <v>1.488</v>
      </c>
      <c r="F2" s="5"/>
    </row>
    <row r="3">
      <c r="A3" s="5">
        <v>0.0</v>
      </c>
      <c r="B3">
        <f>IFERROR(__xludf.DUMMYFUNCTION("FILTER('Intel Xeon E5 1650 v4'!$B$8:$F$36, 'Intel Xeon E5 1650 v4'!$A$8:$A$36=""Seidel-2d"")"),"0")</f>
        <v>0</v>
      </c>
      <c r="C3">
        <v>0.044</v>
      </c>
      <c r="D3">
        <v>0.368</v>
      </c>
      <c r="E3">
        <v>1.472</v>
      </c>
    </row>
    <row r="4">
      <c r="A4" s="5">
        <v>4.0</v>
      </c>
      <c r="B4">
        <f>IFERROR(__xludf.DUMMYFUNCTION("FILTER('Intel Xeon E5 1650 v4'!$G$8:$K$36, 'Intel Xeon E5 1650 v4'!$A$8:$A$36=""Seidel-2d"")"),"0")</f>
        <v>0</v>
      </c>
      <c r="C4">
        <v>0.04</v>
      </c>
      <c r="D4">
        <v>0.28</v>
      </c>
      <c r="E4">
        <v>0.828</v>
      </c>
    </row>
    <row r="5">
      <c r="A5" s="5">
        <v>8.0</v>
      </c>
      <c r="B5">
        <f>IFERROR(__xludf.DUMMYFUNCTION("FILTER('Intel Xeon E5 1650 v4'!$L$8:$P$36, 'Intel Xeon E5 1650 v4'!$A$8:$A$36=""Seidel-2d"")"),"0")</f>
        <v>0</v>
      </c>
      <c r="C5">
        <v>0.04</v>
      </c>
      <c r="D5">
        <v>0.276</v>
      </c>
      <c r="E5">
        <v>0.96</v>
      </c>
    </row>
    <row r="6">
      <c r="A6" s="5">
        <v>16.0</v>
      </c>
      <c r="B6">
        <f>IFERROR(__xludf.DUMMYFUNCTION("FILTER('Intel Xeon E5 1650 v4'!$Q$8:$U$36, 'Intel Xeon E5 1650 v4'!$A$8:$A$36=""Seidel-2d"")"),"0")</f>
        <v>0</v>
      </c>
      <c r="C6">
        <v>0.052</v>
      </c>
      <c r="D6">
        <v>0.28</v>
      </c>
      <c r="E6">
        <v>1.092</v>
      </c>
    </row>
    <row r="7">
      <c r="A7" s="5">
        <v>32.0</v>
      </c>
      <c r="B7">
        <f>IFERROR(__xludf.DUMMYFUNCTION("FILTER('Intel Xeon E5 1650 v4'!$V$8:$Z$36, 'Intel Xeon E5 1650 v4'!$A$8:$A$36=""Seidel-2d"")"),"0")</f>
        <v>0</v>
      </c>
      <c r="C7">
        <v>0.048</v>
      </c>
      <c r="D7">
        <v>0.36</v>
      </c>
      <c r="E7">
        <v>1.316</v>
      </c>
    </row>
    <row r="8">
      <c r="A8" s="5">
        <v>64.0</v>
      </c>
      <c r="B8">
        <f>IFERROR(__xludf.DUMMYFUNCTION("FILTER('Intel Xeon E5 1650 v4'!$AA$8:$AE$36, 'Intel Xeon E5 1650 v4'!$A$8:$A$36=""Seidel-2d"")"),"0")</f>
        <v>0</v>
      </c>
      <c r="C8">
        <v>0.076</v>
      </c>
      <c r="D8">
        <v>0.38</v>
      </c>
      <c r="E8">
        <v>1.428</v>
      </c>
    </row>
    <row r="9">
      <c r="A9" s="5">
        <v>128.0</v>
      </c>
      <c r="B9">
        <f>IFERROR(__xludf.DUMMYFUNCTION("FILTER('Intel Xeon E5 1650 v4'!$AF$8:$AJ$36, 'Intel Xeon E5 1650 v4'!$A$8:$A$36=""Seidel-2d"")"),"0")</f>
        <v>0</v>
      </c>
      <c r="C9">
        <v>0.052</v>
      </c>
      <c r="D9">
        <v>0.332</v>
      </c>
      <c r="E9">
        <v>1.488</v>
      </c>
    </row>
    <row r="10">
      <c r="A10" s="5">
        <v>256.0</v>
      </c>
      <c r="B10">
        <f>IFERROR(__xludf.DUMMYFUNCTION("FILTER('Intel Xeon E5 1650 v4'!$AK$8:$AO$36, 'Intel Xeon E5 1650 v4'!$A$8:$A$36=""Seidel-2d"")"),"0")</f>
        <v>0</v>
      </c>
      <c r="C10">
        <v>0.072</v>
      </c>
      <c r="D10">
        <v>0.412</v>
      </c>
      <c r="E10">
        <v>1.512</v>
      </c>
    </row>
    <row r="11">
      <c r="A11" s="5">
        <v>512.0</v>
      </c>
      <c r="B11">
        <f>IFERROR(__xludf.DUMMYFUNCTION("FILTER('Intel Xeon E5 1650 v4'!$AP$8:$AT$36, 'Intel Xeon E5 1650 v4'!$A$8:$A$36=""Seidel-2d"")"),"0")</f>
        <v>0</v>
      </c>
      <c r="C11">
        <v>0.044</v>
      </c>
      <c r="D11">
        <v>0.42</v>
      </c>
      <c r="E11">
        <v>1.368</v>
      </c>
    </row>
    <row r="12">
      <c r="A12" s="5">
        <v>1024.0</v>
      </c>
      <c r="B12">
        <f>IFERROR(__xludf.DUMMYFUNCTION("FILTER('Intel Xeon E5 1650 v4'!$AU$8:$AY$36, 'Intel Xeon E5 1650 v4'!$A$8:$A$36=""Seidel-2d"")"),"0")</f>
        <v>0</v>
      </c>
      <c r="C12">
        <v>0.088</v>
      </c>
      <c r="D12">
        <v>0.388</v>
      </c>
      <c r="E12">
        <v>1.484</v>
      </c>
    </row>
    <row r="13">
      <c r="A13" s="5">
        <v>2048.0</v>
      </c>
      <c r="B13">
        <f>IFERROR(__xludf.DUMMYFUNCTION("FILTER('Intel Xeon E5 1650 v4'!$AZ$8:$BD$36, 'Intel Xeon E5 1650 v4'!$A$8:$A$36=""Seidel-2d"")"),"28")</f>
        <v>28</v>
      </c>
      <c r="C13">
        <v>0.052</v>
      </c>
      <c r="D13">
        <v>0.388</v>
      </c>
      <c r="E13">
        <v>1.508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5" t="s">
        <v>142</v>
      </c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v4'!$A$8:$A$36=""Correlation"")"),"0")</f>
        <v>0</v>
      </c>
      <c r="C2">
        <v>0.208</v>
      </c>
      <c r="D2">
        <v>1.404</v>
      </c>
      <c r="E2">
        <v>25.676</v>
      </c>
    </row>
    <row r="3">
      <c r="A3" s="5">
        <v>0.0</v>
      </c>
      <c r="B3">
        <f>IFERROR(__xludf.DUMMYFUNCTION("FILTER('Intel Xeon E5 1650 v4'!$B$8:$F$36, 'Intel Xeon E5 1650 v4'!$A$8:$A$36=""Correlation"")"),"0")</f>
        <v>0</v>
      </c>
      <c r="C3">
        <v>0.216</v>
      </c>
      <c r="D3">
        <v>1.408</v>
      </c>
      <c r="E3">
        <v>26.988</v>
      </c>
    </row>
    <row r="4">
      <c r="A4" s="5">
        <v>4.0</v>
      </c>
      <c r="B4">
        <f>IFERROR(__xludf.DUMMYFUNCTION("FILTER('Intel Xeon E5 1650 v4'!$G$8:$K$36, 'Intel Xeon E5 1650 v4'!$A$8:$A$36=""Correlation"")"),"0")</f>
        <v>0</v>
      </c>
      <c r="C4">
        <v>0.1</v>
      </c>
      <c r="D4">
        <v>0.74</v>
      </c>
      <c r="E4">
        <v>6.376</v>
      </c>
    </row>
    <row r="5">
      <c r="A5" s="5">
        <v>8.0</v>
      </c>
      <c r="B5">
        <f>IFERROR(__xludf.DUMMYFUNCTION("FILTER('Intel Xeon E5 1650 v4'!$L$8:$P$36, 'Intel Xeon E5 1650 v4'!$A$8:$A$36=""Correlation"")"),"0")</f>
        <v>0</v>
      </c>
      <c r="C5">
        <v>0.084</v>
      </c>
      <c r="D5">
        <v>0.524</v>
      </c>
      <c r="E5">
        <v>3.752</v>
      </c>
    </row>
    <row r="6">
      <c r="A6" s="5">
        <v>16.0</v>
      </c>
      <c r="B6">
        <f>IFERROR(__xludf.DUMMYFUNCTION("FILTER('Intel Xeon E5 1650 v4'!$Q$8:$U$36, 'Intel Xeon E5 1650 v4'!$A$8:$A$36=""Correlation"")"),"0")</f>
        <v>0</v>
      </c>
      <c r="C6">
        <v>0.108</v>
      </c>
      <c r="D6">
        <v>0.584</v>
      </c>
      <c r="E6">
        <v>2.36</v>
      </c>
    </row>
    <row r="7">
      <c r="A7" s="5">
        <v>32.0</v>
      </c>
      <c r="B7">
        <f>IFERROR(__xludf.DUMMYFUNCTION("FILTER('Intel Xeon E5 1650 v4'!$V$8:$Z$36, 'Intel Xeon E5 1650 v4'!$A$8:$A$36=""Correlation"")"),"0")</f>
        <v>0</v>
      </c>
      <c r="C7">
        <v>0.1</v>
      </c>
      <c r="D7">
        <v>0.628</v>
      </c>
      <c r="E7">
        <v>4.672</v>
      </c>
    </row>
    <row r="8">
      <c r="A8" s="5">
        <v>64.0</v>
      </c>
      <c r="B8">
        <f>IFERROR(__xludf.DUMMYFUNCTION("FILTER('Intel Xeon E5 1650 v4'!$AA$8:$AE$36, 'Intel Xeon E5 1650 v4'!$A$8:$A$36=""Correlation"")"),"0")</f>
        <v>0</v>
      </c>
      <c r="C8">
        <v>0.132</v>
      </c>
      <c r="D8">
        <v>0.672</v>
      </c>
      <c r="E8">
        <v>4.66</v>
      </c>
    </row>
    <row r="9">
      <c r="A9" s="5">
        <v>128.0</v>
      </c>
      <c r="B9">
        <f>IFERROR(__xludf.DUMMYFUNCTION("FILTER('Intel Xeon E5 1650 v4'!$AF$8:$AJ$36, 'Intel Xeon E5 1650 v4'!$A$8:$A$36=""Correlation"")"),"0")</f>
        <v>0</v>
      </c>
      <c r="C9">
        <v>0.092</v>
      </c>
      <c r="D9">
        <v>0.776</v>
      </c>
      <c r="E9">
        <v>5.972</v>
      </c>
    </row>
    <row r="10">
      <c r="A10" s="5">
        <v>256.0</v>
      </c>
      <c r="B10">
        <f>IFERROR(__xludf.DUMMYFUNCTION("FILTER('Intel Xeon E5 1650 v4'!$AK$8:$AO$36, 'Intel Xeon E5 1650 v4'!$A$8:$A$36=""Correlation"")"),"0")</f>
        <v>0</v>
      </c>
      <c r="C10">
        <v>0.14</v>
      </c>
      <c r="D10">
        <v>0.988</v>
      </c>
      <c r="E10">
        <v>9.12</v>
      </c>
    </row>
    <row r="11">
      <c r="A11" s="5">
        <v>512.0</v>
      </c>
      <c r="B11">
        <f>IFERROR(__xludf.DUMMYFUNCTION("FILTER('Intel Xeon E5 1650 v4'!$AP$8:$AT$36, 'Intel Xeon E5 1650 v4'!$A$8:$A$36=""Correlation"")"),"0")</f>
        <v>0</v>
      </c>
      <c r="C11">
        <v>0.22</v>
      </c>
      <c r="D11">
        <v>1.36</v>
      </c>
      <c r="E11">
        <v>10.66</v>
      </c>
    </row>
    <row r="12">
      <c r="A12" s="5">
        <v>1024.0</v>
      </c>
      <c r="B12">
        <f>IFERROR(__xludf.DUMMYFUNCTION("FILTER('Intel Xeon E5 1650 v4'!$AU$8:$AY$36, 'Intel Xeon E5 1650 v4'!$A$8:$A$36=""Correlation"")"),"0")</f>
        <v>0</v>
      </c>
      <c r="C12">
        <v>0.22</v>
      </c>
      <c r="D12">
        <v>1.4</v>
      </c>
      <c r="E12">
        <v>12.18</v>
      </c>
    </row>
    <row r="13">
      <c r="A13" s="5">
        <v>2048.0</v>
      </c>
      <c r="B13">
        <f>IFERROR(__xludf.DUMMYFUNCTION("FILTER('Intel Xeon E5 1650 v4'!$AZ$8:$BD$36, 'Intel Xeon E5 1650 v4'!$A$8:$A$36=""Correlation"")"),"0")</f>
        <v>0</v>
      </c>
      <c r="C13">
        <v>0.212</v>
      </c>
      <c r="D13">
        <v>1.324</v>
      </c>
      <c r="E13">
        <v>26.18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v4'!$A$8:$A$36=""Covariance"")"),"0")</f>
        <v>0</v>
      </c>
      <c r="C2">
        <v>0.252</v>
      </c>
      <c r="D2">
        <v>1.444</v>
      </c>
      <c r="E2">
        <v>27.072</v>
      </c>
    </row>
    <row r="3">
      <c r="A3" s="5">
        <v>0.0</v>
      </c>
      <c r="B3">
        <f>IFERROR(__xludf.DUMMYFUNCTION("FILTER('Intel Xeon E5 1650 v4'!$B$8:$F$36, 'Intel Xeon E5 1650 v4'!$A$8:$A$36=""Covariance"")"),"0")</f>
        <v>0</v>
      </c>
      <c r="C3">
        <v>0.168</v>
      </c>
      <c r="D3">
        <v>1.468</v>
      </c>
      <c r="E3">
        <v>25.82</v>
      </c>
    </row>
    <row r="4">
      <c r="A4" s="5">
        <v>4.0</v>
      </c>
      <c r="B4">
        <f>IFERROR(__xludf.DUMMYFUNCTION("FILTER('Intel Xeon E5 1650 v4'!$G$8:$K$36, 'Intel Xeon E5 1650 v4'!$A$8:$A$36=""Covariance"")"),"0")</f>
        <v>0</v>
      </c>
      <c r="C4">
        <v>0.108</v>
      </c>
      <c r="D4">
        <v>0.736</v>
      </c>
      <c r="E4">
        <v>5.94</v>
      </c>
    </row>
    <row r="5">
      <c r="A5" s="5">
        <v>8.0</v>
      </c>
      <c r="B5">
        <f>IFERROR(__xludf.DUMMYFUNCTION("FILTER('Intel Xeon E5 1650 v4'!$L$8:$P$36, 'Intel Xeon E5 1650 v4'!$A$8:$A$36=""Covariance"")"),"0")</f>
        <v>0</v>
      </c>
      <c r="C5">
        <v>0.084</v>
      </c>
      <c r="D5">
        <v>0.432</v>
      </c>
      <c r="E5">
        <v>3.624</v>
      </c>
    </row>
    <row r="6">
      <c r="A6" s="5">
        <v>16.0</v>
      </c>
      <c r="B6">
        <f>IFERROR(__xludf.DUMMYFUNCTION("FILTER('Intel Xeon E5 1650 v4'!$Q$8:$U$36, 'Intel Xeon E5 1650 v4'!$A$8:$A$36=""Covariance"")"),"0")</f>
        <v>0</v>
      </c>
      <c r="C6">
        <v>0.092</v>
      </c>
      <c r="D6">
        <v>0.576</v>
      </c>
      <c r="E6">
        <v>2.492</v>
      </c>
    </row>
    <row r="7">
      <c r="A7" s="5">
        <v>32.0</v>
      </c>
      <c r="B7">
        <f>IFERROR(__xludf.DUMMYFUNCTION("FILTER('Intel Xeon E5 1650 v4'!$V$8:$Z$36, 'Intel Xeon E5 1650 v4'!$A$8:$A$36=""Covariance"")"),"0")</f>
        <v>0</v>
      </c>
      <c r="C7">
        <v>0.096</v>
      </c>
      <c r="D7">
        <v>0.548</v>
      </c>
      <c r="E7">
        <v>4.656</v>
      </c>
    </row>
    <row r="8">
      <c r="A8" s="5">
        <v>64.0</v>
      </c>
      <c r="B8">
        <f>IFERROR(__xludf.DUMMYFUNCTION("FILTER('Intel Xeon E5 1650 v4'!$AA$8:$AE$36, 'Intel Xeon E5 1650 v4'!$A$8:$A$36=""Covariance"")"),"0")</f>
        <v>0</v>
      </c>
      <c r="C8">
        <v>0.124</v>
      </c>
      <c r="D8">
        <v>0.564</v>
      </c>
      <c r="E8">
        <v>4.804</v>
      </c>
    </row>
    <row r="9">
      <c r="A9" s="5">
        <v>128.0</v>
      </c>
      <c r="B9">
        <f>IFERROR(__xludf.DUMMYFUNCTION("FILTER('Intel Xeon E5 1650 v4'!$AF$8:$AJ$36, 'Intel Xeon E5 1650 v4'!$A$8:$A$36=""Covariance"")"),"0")</f>
        <v>0</v>
      </c>
      <c r="C9">
        <v>0.14</v>
      </c>
      <c r="D9">
        <v>0.804</v>
      </c>
      <c r="E9">
        <v>5.916</v>
      </c>
    </row>
    <row r="10">
      <c r="A10" s="5">
        <v>256.0</v>
      </c>
      <c r="B10">
        <f>IFERROR(__xludf.DUMMYFUNCTION("FILTER('Intel Xeon E5 1650 v4'!$AK$8:$AO$36, 'Intel Xeon E5 1650 v4'!$A$8:$A$36=""Covariance"")"),"0")</f>
        <v>0</v>
      </c>
      <c r="C10">
        <v>0.184</v>
      </c>
      <c r="D10">
        <v>0.988</v>
      </c>
      <c r="E10">
        <v>8.612</v>
      </c>
    </row>
    <row r="11">
      <c r="A11" s="5">
        <v>512.0</v>
      </c>
      <c r="B11">
        <f>IFERROR(__xludf.DUMMYFUNCTION("FILTER('Intel Xeon E5 1650 v4'!$AP$8:$AT$36, 'Intel Xeon E5 1650 v4'!$A$8:$A$36=""Covariance"")"),"0")</f>
        <v>0</v>
      </c>
      <c r="C11">
        <v>0.216</v>
      </c>
      <c r="D11">
        <v>1.408</v>
      </c>
      <c r="E11">
        <v>10.064</v>
      </c>
    </row>
    <row r="12">
      <c r="A12" s="5">
        <v>1024.0</v>
      </c>
      <c r="B12">
        <f>IFERROR(__xludf.DUMMYFUNCTION("FILTER('Intel Xeon E5 1650 v4'!$AU$8:$AY$36, 'Intel Xeon E5 1650 v4'!$A$8:$A$36=""Covariance"")"),"0")</f>
        <v>0</v>
      </c>
      <c r="C12">
        <v>0.18</v>
      </c>
      <c r="D12">
        <v>1.28</v>
      </c>
      <c r="E12">
        <v>12.752</v>
      </c>
    </row>
    <row r="13">
      <c r="A13" s="5">
        <v>2048.0</v>
      </c>
      <c r="B13">
        <f>IFERROR(__xludf.DUMMYFUNCTION("FILTER('Intel Xeon E5 1650 v4'!$AZ$8:$BD$36, 'Intel Xeon E5 1650 v4'!$A$8:$A$36=""Covariance"")"),"1")</f>
        <v>1</v>
      </c>
      <c r="C13">
        <v>0.216</v>
      </c>
      <c r="D13">
        <v>1.372</v>
      </c>
      <c r="E13">
        <v>25.724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v4'!$A$8:$A$36=""2mm"")"),"0")</f>
        <v>0</v>
      </c>
      <c r="C2">
        <v>0.008</v>
      </c>
      <c r="D2">
        <v>9.272</v>
      </c>
      <c r="E2">
        <v>76.148</v>
      </c>
    </row>
    <row r="3">
      <c r="A3" s="5">
        <v>0.0</v>
      </c>
      <c r="B3">
        <f>IFERROR(__xludf.DUMMYFUNCTION("FILTER('Intel Xeon E5 1650 v4'!$B$8:$F$36, 'Intel Xeon E5 1650 v4'!$A$8:$A$36=""2mm"")"),"0")</f>
        <v>0</v>
      </c>
      <c r="C3">
        <v>0.008</v>
      </c>
      <c r="D3">
        <v>9.464</v>
      </c>
      <c r="E3">
        <v>76.664</v>
      </c>
    </row>
    <row r="4">
      <c r="A4" s="5">
        <v>4.0</v>
      </c>
      <c r="B4">
        <f>IFERROR(__xludf.DUMMYFUNCTION("FILTER('Intel Xeon E5 1650 v4'!$G$8:$K$36, 'Intel Xeon E5 1650 v4'!$A$8:$A$36=""2mm"")"),"0")</f>
        <v>0</v>
      </c>
      <c r="C4">
        <v>0.0</v>
      </c>
      <c r="D4">
        <v>1.764</v>
      </c>
      <c r="E4">
        <v>27.268</v>
      </c>
    </row>
    <row r="5">
      <c r="A5" s="5">
        <v>8.0</v>
      </c>
      <c r="B5">
        <f>IFERROR(__xludf.DUMMYFUNCTION("FILTER('Intel Xeon E5 1650 v4'!$L$8:$P$36, 'Intel Xeon E5 1650 v4'!$A$8:$A$36=""2mm"")"),"0")</f>
        <v>0</v>
      </c>
      <c r="C5">
        <v>0.004</v>
      </c>
      <c r="D5">
        <v>1.872</v>
      </c>
      <c r="E5">
        <v>15.548</v>
      </c>
    </row>
    <row r="6">
      <c r="A6" s="5">
        <v>16.0</v>
      </c>
      <c r="B6">
        <f>IFERROR(__xludf.DUMMYFUNCTION("FILTER('Intel Xeon E5 1650 v4'!$Q$8:$U$36, 'Intel Xeon E5 1650 v4'!$A$8:$A$36=""2mm"")"),"0")</f>
        <v>0</v>
      </c>
      <c r="C6">
        <v>0.004</v>
      </c>
      <c r="D6">
        <v>1.32</v>
      </c>
      <c r="E6">
        <v>8.4</v>
      </c>
    </row>
    <row r="7">
      <c r="A7" s="5">
        <v>32.0</v>
      </c>
      <c r="B7">
        <f>IFERROR(__xludf.DUMMYFUNCTION("FILTER('Intel Xeon E5 1650 v4'!$V$8:$Z$36, 'Intel Xeon E5 1650 v4'!$A$8:$A$36=""2mm"")"),"0")</f>
        <v>0</v>
      </c>
      <c r="C7">
        <v>0.004</v>
      </c>
      <c r="D7">
        <v>4.204</v>
      </c>
      <c r="E7">
        <v>19.176</v>
      </c>
    </row>
    <row r="8">
      <c r="A8" s="5">
        <v>64.0</v>
      </c>
      <c r="B8">
        <f>IFERROR(__xludf.DUMMYFUNCTION("FILTER('Intel Xeon E5 1650 v4'!$AA$8:$AE$36, 'Intel Xeon E5 1650 v4'!$A$8:$A$36=""2mm"")"),"0")</f>
        <v>0</v>
      </c>
      <c r="C8">
        <v>0.008</v>
      </c>
      <c r="D8">
        <v>7.296</v>
      </c>
      <c r="E8">
        <v>18.704</v>
      </c>
    </row>
    <row r="9">
      <c r="A9" s="5">
        <v>128.0</v>
      </c>
      <c r="B9">
        <f>IFERROR(__xludf.DUMMYFUNCTION("FILTER('Intel Xeon E5 1650 v4'!$AF$8:$AJ$36, 'Intel Xeon E5 1650 v4'!$A$8:$A$36=""2mm"")"),"0")</f>
        <v>0</v>
      </c>
      <c r="C9">
        <v>0.008</v>
      </c>
      <c r="D9">
        <v>7.524</v>
      </c>
      <c r="E9">
        <v>23.228</v>
      </c>
    </row>
    <row r="10">
      <c r="A10" s="5">
        <v>256.0</v>
      </c>
      <c r="B10">
        <f>IFERROR(__xludf.DUMMYFUNCTION("FILTER('Intel Xeon E5 1650 v4'!$AK$8:$AO$36, 'Intel Xeon E5 1650 v4'!$A$8:$A$36=""2mm"")"),"0")</f>
        <v>0</v>
      </c>
      <c r="C10">
        <v>0.012</v>
      </c>
      <c r="D10">
        <v>7.504</v>
      </c>
      <c r="E10">
        <v>27.724</v>
      </c>
    </row>
    <row r="11">
      <c r="A11" s="5">
        <v>512.0</v>
      </c>
      <c r="B11">
        <f>IFERROR(__xludf.DUMMYFUNCTION("FILTER('Intel Xeon E5 1650 v4'!$AP$8:$AT$36, 'Intel Xeon E5 1650 v4'!$A$8:$A$36=""2mm"")"),"0")</f>
        <v>0</v>
      </c>
      <c r="C11">
        <v>0.02</v>
      </c>
      <c r="D11">
        <v>7.588</v>
      </c>
      <c r="E11">
        <v>29.532</v>
      </c>
    </row>
    <row r="12">
      <c r="A12" s="5">
        <v>1024.0</v>
      </c>
      <c r="B12">
        <f>IFERROR(__xludf.DUMMYFUNCTION("FILTER('Intel Xeon E5 1650 v4'!$AU$8:$AY$36, 'Intel Xeon E5 1650 v4'!$A$8:$A$36=""2mm"")"),"0")</f>
        <v>0</v>
      </c>
      <c r="C12">
        <v>0.008</v>
      </c>
      <c r="D12">
        <v>7.464</v>
      </c>
      <c r="E12">
        <v>29.744</v>
      </c>
    </row>
    <row r="13">
      <c r="A13" s="5">
        <v>2048.0</v>
      </c>
      <c r="B13">
        <f>IFERROR(__xludf.DUMMYFUNCTION("FILTER('Intel Xeon E5 1650 v4'!$AZ$8:$BD$36, 'Intel Xeon E5 1650 v4'!$A$8:$A$36=""2mm"")"),"2")</f>
        <v>2</v>
      </c>
      <c r="C13">
        <v>0.004</v>
      </c>
      <c r="D13">
        <v>7.568</v>
      </c>
      <c r="E13">
        <v>71.836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v4'!$A$8:$A$36=""3mm"")"),"0")</f>
        <v>0</v>
      </c>
      <c r="C2" s="5">
        <v>0.032</v>
      </c>
      <c r="D2" s="5">
        <v>13.644</v>
      </c>
      <c r="E2" s="5">
        <v>114.616</v>
      </c>
      <c r="F2" s="5"/>
    </row>
    <row r="3">
      <c r="A3" s="5">
        <v>0.0</v>
      </c>
      <c r="B3">
        <f>IFERROR(__xludf.DUMMYFUNCTION("FILTER('Intel Xeon E5 1650 v4'!$B$8:$F$36, 'Intel Xeon E5 1650 v4'!$A$8:$A$36=""3mm"")"),"0")</f>
        <v>0</v>
      </c>
      <c r="C3">
        <v>0.02</v>
      </c>
      <c r="D3">
        <v>13.764</v>
      </c>
      <c r="E3">
        <v>115.292</v>
      </c>
    </row>
    <row r="4">
      <c r="A4" s="5">
        <v>4.0</v>
      </c>
      <c r="B4">
        <f>IFERROR(__xludf.DUMMYFUNCTION("FILTER('Intel Xeon E5 1650 v4'!$G$8:$K$36, 'Intel Xeon E5 1650 v4'!$A$8:$A$36=""3mm"")"),"0")</f>
        <v>0</v>
      </c>
      <c r="C4">
        <v>0.004</v>
      </c>
      <c r="D4">
        <v>2.204</v>
      </c>
      <c r="E4">
        <v>36.192</v>
      </c>
    </row>
    <row r="5">
      <c r="A5" s="5">
        <v>8.0</v>
      </c>
      <c r="B5">
        <f>IFERROR(__xludf.DUMMYFUNCTION("FILTER('Intel Xeon E5 1650 v4'!$L$8:$P$36, 'Intel Xeon E5 1650 v4'!$A$8:$A$36=""3mm"")"),"0")</f>
        <v>0</v>
      </c>
      <c r="C5">
        <v>0.008</v>
      </c>
      <c r="D5">
        <v>2.808</v>
      </c>
      <c r="E5">
        <v>22.708</v>
      </c>
    </row>
    <row r="6">
      <c r="A6" s="5">
        <v>16.0</v>
      </c>
      <c r="B6">
        <f>IFERROR(__xludf.DUMMYFUNCTION("FILTER('Intel Xeon E5 1650 v4'!$Q$8:$U$36, 'Intel Xeon E5 1650 v4'!$A$8:$A$36=""3mm"")"),"0")</f>
        <v>0</v>
      </c>
      <c r="C6">
        <v>0.008</v>
      </c>
      <c r="D6">
        <v>2.008</v>
      </c>
      <c r="E6">
        <v>11.736</v>
      </c>
    </row>
    <row r="7">
      <c r="A7" s="5">
        <v>32.0</v>
      </c>
      <c r="B7">
        <f>IFERROR(__xludf.DUMMYFUNCTION("FILTER('Intel Xeon E5 1650 v4'!$V$8:$Z$36, 'Intel Xeon E5 1650 v4'!$A$8:$A$36=""3mm"")"),"0")</f>
        <v>0</v>
      </c>
      <c r="C7">
        <v>0.016</v>
      </c>
      <c r="D7">
        <v>6.052</v>
      </c>
      <c r="E7">
        <v>27.484</v>
      </c>
    </row>
    <row r="8">
      <c r="A8" s="5">
        <v>64.0</v>
      </c>
      <c r="B8">
        <f>IFERROR(__xludf.DUMMYFUNCTION("FILTER('Intel Xeon E5 1650 v4'!$AA$8:$AE$36, 'Intel Xeon E5 1650 v4'!$A$8:$A$36=""3mm"")"),"0")</f>
        <v>0</v>
      </c>
      <c r="C8">
        <v>0.012</v>
      </c>
      <c r="D8">
        <v>10.736</v>
      </c>
      <c r="E8">
        <v>26.472</v>
      </c>
    </row>
    <row r="9">
      <c r="A9" s="5">
        <v>128.0</v>
      </c>
      <c r="B9">
        <f>IFERROR(__xludf.DUMMYFUNCTION("FILTER('Intel Xeon E5 1650 v4'!$AF$8:$AJ$36, 'Intel Xeon E5 1650 v4'!$A$8:$A$36=""3mm"")"),"0")</f>
        <v>0</v>
      </c>
      <c r="C9">
        <v>0.02</v>
      </c>
      <c r="D9">
        <v>11.256</v>
      </c>
      <c r="E9">
        <v>32.188</v>
      </c>
    </row>
    <row r="10">
      <c r="A10" s="5">
        <v>256.0</v>
      </c>
      <c r="B10">
        <f>IFERROR(__xludf.DUMMYFUNCTION("FILTER('Intel Xeon E5 1650 v4'!$AK$8:$AO$36, 'Intel Xeon E5 1650 v4'!$A$8:$A$36=""3mm"")"),"0")</f>
        <v>0</v>
      </c>
      <c r="C10">
        <v>0.016</v>
      </c>
      <c r="D10">
        <v>11.192</v>
      </c>
      <c r="E10">
        <v>42.5</v>
      </c>
    </row>
    <row r="11">
      <c r="A11" s="5">
        <v>512.0</v>
      </c>
      <c r="B11">
        <f>IFERROR(__xludf.DUMMYFUNCTION("FILTER('Intel Xeon E5 1650 v4'!$AP$8:$AT$36, 'Intel Xeon E5 1650 v4'!$A$8:$A$36=""3mm"")"),"0")</f>
        <v>0</v>
      </c>
      <c r="C11">
        <v>0.016</v>
      </c>
      <c r="D11">
        <v>11.208</v>
      </c>
      <c r="E11">
        <v>43.76</v>
      </c>
    </row>
    <row r="12">
      <c r="A12" s="5">
        <v>1024.0</v>
      </c>
      <c r="B12">
        <f>IFERROR(__xludf.DUMMYFUNCTION("FILTER('Intel Xeon E5 1650 v4'!$AU$8:$AY$36, 'Intel Xeon E5 1650 v4'!$A$8:$A$36=""3mm"")"),"0")</f>
        <v>0</v>
      </c>
      <c r="C12">
        <v>0.02</v>
      </c>
      <c r="D12">
        <v>11.252</v>
      </c>
      <c r="E12">
        <v>44.252</v>
      </c>
    </row>
    <row r="13">
      <c r="A13" s="5">
        <v>2048.0</v>
      </c>
      <c r="B13">
        <f>IFERROR(__xludf.DUMMYFUNCTION("FILTER('Intel Xeon E5 1650 v4'!$AZ$8:$BD$36, 'Intel Xeon E5 1650 v4'!$A$8:$A$36=""3mm"")"),"3")</f>
        <v>3</v>
      </c>
      <c r="C13">
        <v>0.016</v>
      </c>
      <c r="D13">
        <v>11.276</v>
      </c>
      <c r="E13">
        <v>107.484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v4'!$A$8:$A$36=""Atax"")"),"0")</f>
        <v>0</v>
      </c>
      <c r="C2" s="5">
        <v>0.0</v>
      </c>
      <c r="D2" s="5">
        <v>0.068</v>
      </c>
      <c r="E2" s="5">
        <v>0.332</v>
      </c>
      <c r="F2" s="5"/>
    </row>
    <row r="3">
      <c r="A3" s="5">
        <v>0.0</v>
      </c>
      <c r="B3">
        <f>IFERROR(__xludf.DUMMYFUNCTION("FILTER('Intel Xeon E5 1650 v4'!$B$8:$F$36, 'Intel Xeon E5 1650 v4'!$A$8:$A$36=""Atax"")"),"0")</f>
        <v>0</v>
      </c>
      <c r="C3">
        <v>0.0</v>
      </c>
      <c r="D3">
        <v>0.076</v>
      </c>
      <c r="E3">
        <v>0.304</v>
      </c>
    </row>
    <row r="4">
      <c r="A4" s="5">
        <v>4.0</v>
      </c>
      <c r="B4">
        <f>IFERROR(__xludf.DUMMYFUNCTION("FILTER('Intel Xeon E5 1650 v4'!$G$8:$K$36, 'Intel Xeon E5 1650 v4'!$A$8:$A$36=""Atax"")"),"0")</f>
        <v>0</v>
      </c>
      <c r="C4">
        <v>0.0</v>
      </c>
      <c r="D4">
        <v>0.104</v>
      </c>
      <c r="E4">
        <v>0.38</v>
      </c>
    </row>
    <row r="5">
      <c r="A5" s="5">
        <v>8.0</v>
      </c>
      <c r="B5">
        <f>IFERROR(__xludf.DUMMYFUNCTION("FILTER('Intel Xeon E5 1650 v4'!$L$8:$P$36, 'Intel Xeon E5 1650 v4'!$A$8:$A$36=""Atax"")"),"0")</f>
        <v>0</v>
      </c>
      <c r="C5">
        <v>0.0</v>
      </c>
      <c r="D5">
        <v>0.116</v>
      </c>
      <c r="E5">
        <v>0.364</v>
      </c>
    </row>
    <row r="6">
      <c r="A6" s="5">
        <v>16.0</v>
      </c>
      <c r="B6">
        <f>IFERROR(__xludf.DUMMYFUNCTION("FILTER('Intel Xeon E5 1650 v4'!$Q$8:$U$36, 'Intel Xeon E5 1650 v4'!$A$8:$A$36=""Atax"")"),"0")</f>
        <v>0</v>
      </c>
      <c r="C6">
        <v>0.0</v>
      </c>
      <c r="D6">
        <v>0.124</v>
      </c>
      <c r="E6">
        <v>0.432</v>
      </c>
    </row>
    <row r="7">
      <c r="A7" s="5">
        <v>32.0</v>
      </c>
      <c r="B7">
        <f>IFERROR(__xludf.DUMMYFUNCTION("FILTER('Intel Xeon E5 1650 v4'!$V$8:$Z$36, 'Intel Xeon E5 1650 v4'!$A$8:$A$36=""Atax"")"),"0")</f>
        <v>0</v>
      </c>
      <c r="C7">
        <v>0.0</v>
      </c>
      <c r="D7">
        <v>0.18</v>
      </c>
      <c r="E7">
        <v>0.62</v>
      </c>
    </row>
    <row r="8">
      <c r="A8" s="5">
        <v>64.0</v>
      </c>
      <c r="B8">
        <f>IFERROR(__xludf.DUMMYFUNCTION("FILTER('Intel Xeon E5 1650 v4'!$AA$8:$AE$36, 'Intel Xeon E5 1650 v4'!$A$8:$A$36=""Atax"")"),"0")</f>
        <v>0</v>
      </c>
      <c r="C8">
        <v>0.0</v>
      </c>
      <c r="D8">
        <v>0.16</v>
      </c>
      <c r="E8">
        <v>0.588</v>
      </c>
    </row>
    <row r="9">
      <c r="A9" s="5">
        <v>128.0</v>
      </c>
      <c r="B9">
        <f>IFERROR(__xludf.DUMMYFUNCTION("FILTER('Intel Xeon E5 1650 v4'!$AF$8:$AJ$36, 'Intel Xeon E5 1650 v4'!$A$8:$A$36=""Atax"")"),"0")</f>
        <v>0</v>
      </c>
      <c r="C9">
        <v>0.0</v>
      </c>
      <c r="D9">
        <v>0.184</v>
      </c>
      <c r="E9">
        <v>0.596</v>
      </c>
    </row>
    <row r="10">
      <c r="A10" s="5">
        <v>256.0</v>
      </c>
      <c r="B10">
        <f>IFERROR(__xludf.DUMMYFUNCTION("FILTER('Intel Xeon E5 1650 v4'!$AK$8:$AO$36, 'Intel Xeon E5 1650 v4'!$A$8:$A$36=""Atax"")"),"0")</f>
        <v>0</v>
      </c>
      <c r="C10">
        <v>0.004</v>
      </c>
      <c r="D10">
        <v>0.164</v>
      </c>
      <c r="E10">
        <v>0.536</v>
      </c>
    </row>
    <row r="11">
      <c r="A11" s="5">
        <v>512.0</v>
      </c>
      <c r="B11">
        <f>IFERROR(__xludf.DUMMYFUNCTION("FILTER('Intel Xeon E5 1650 v4'!$AP$8:$AT$36, 'Intel Xeon E5 1650 v4'!$A$8:$A$36=""Atax"")"),"0")</f>
        <v>0</v>
      </c>
      <c r="C11">
        <v>0.004</v>
      </c>
      <c r="D11">
        <v>0.14</v>
      </c>
      <c r="E11">
        <v>0.568</v>
      </c>
    </row>
    <row r="12">
      <c r="A12" s="5">
        <v>1024.0</v>
      </c>
      <c r="B12">
        <f>IFERROR(__xludf.DUMMYFUNCTION("FILTER('Intel Xeon E5 1650 v4'!$AU$8:$AY$36, 'Intel Xeon E5 1650 v4'!$A$8:$A$36=""Atax"")"),"0")</f>
        <v>0</v>
      </c>
      <c r="C12">
        <v>0.0</v>
      </c>
      <c r="D12">
        <v>0.148</v>
      </c>
      <c r="E12">
        <v>0.64</v>
      </c>
    </row>
    <row r="13">
      <c r="A13" s="5">
        <v>2048.0</v>
      </c>
      <c r="B13">
        <f>IFERROR(__xludf.DUMMYFUNCTION("FILTER('Intel Xeon E5 1650 v4'!$AZ$8:$BD$36, 'Intel Xeon E5 1650 v4'!$A$8:$A$36=""Atax"")"),"4")</f>
        <v>4</v>
      </c>
      <c r="C13">
        <v>0.0</v>
      </c>
      <c r="D13">
        <v>0.208</v>
      </c>
      <c r="E13">
        <v>0.648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 t="s">
        <v>2</v>
      </c>
      <c r="C1" s="5" t="s">
        <v>4</v>
      </c>
      <c r="D1" s="5" t="s">
        <v>5</v>
      </c>
      <c r="E1" s="5" t="s">
        <v>6</v>
      </c>
      <c r="F1" s="5" t="s">
        <v>7</v>
      </c>
    </row>
    <row r="2">
      <c r="A2" s="5">
        <v>-1.0</v>
      </c>
      <c r="B2">
        <f>IFERROR(__xludf.DUMMYFUNCTION("FILTER('Intel Xeon E5 1650 v4'!$BE$8:$BI$36, 'Intel Xeon E5 1650 v4'!$A$8:$A$36=""Bicg"")"),"0")</f>
        <v>0</v>
      </c>
      <c r="C2">
        <v>0.004</v>
      </c>
      <c r="D2">
        <v>0.12</v>
      </c>
      <c r="E2">
        <v>0.472</v>
      </c>
    </row>
    <row r="3">
      <c r="A3" s="5">
        <v>0.0</v>
      </c>
      <c r="B3">
        <f>IFERROR(__xludf.DUMMYFUNCTION("FILTER('Intel Xeon E5 1650 v4'!$B$8:$F$36, 'Intel Xeon E5 1650 v4'!$A$8:$A$36=""Bicg"")"),"0")</f>
        <v>0</v>
      </c>
      <c r="C3">
        <v>0.004</v>
      </c>
      <c r="D3">
        <v>0.164</v>
      </c>
      <c r="E3">
        <v>0.416</v>
      </c>
    </row>
    <row r="4">
      <c r="A4" s="5">
        <v>4.0</v>
      </c>
      <c r="B4">
        <f>IFERROR(__xludf.DUMMYFUNCTION("FILTER('Intel Xeon E5 1650 v4'!$G$8:$K$36, 'Intel Xeon E5 1650 v4'!$A$8:$A$36=""Bicg"")"),"0")</f>
        <v>0</v>
      </c>
      <c r="C4">
        <v>0.0</v>
      </c>
      <c r="D4">
        <v>0.056</v>
      </c>
      <c r="E4">
        <v>0.264</v>
      </c>
    </row>
    <row r="5">
      <c r="A5" s="5">
        <v>8.0</v>
      </c>
      <c r="B5">
        <f>IFERROR(__xludf.DUMMYFUNCTION("FILTER('Intel Xeon E5 1650 v4'!$L$8:$P$36, 'Intel Xeon E5 1650 v4'!$A$8:$A$36=""Bicg"")"),"0")</f>
        <v>0</v>
      </c>
      <c r="C5">
        <v>0.0</v>
      </c>
      <c r="D5">
        <v>0.072</v>
      </c>
      <c r="E5">
        <v>0.204</v>
      </c>
    </row>
    <row r="6">
      <c r="A6" s="5">
        <v>16.0</v>
      </c>
      <c r="B6">
        <f>IFERROR(__xludf.DUMMYFUNCTION("FILTER('Intel Xeon E5 1650 v4'!$Q$8:$U$36, 'Intel Xeon E5 1650 v4'!$A$8:$A$36=""Bicg"")"),"0")</f>
        <v>0</v>
      </c>
      <c r="C6">
        <v>0.0</v>
      </c>
      <c r="D6">
        <v>0.06</v>
      </c>
      <c r="E6">
        <v>0.24</v>
      </c>
    </row>
    <row r="7">
      <c r="A7" s="5">
        <v>32.0</v>
      </c>
      <c r="B7">
        <f>IFERROR(__xludf.DUMMYFUNCTION("FILTER('Intel Xeon E5 1650 v4'!$V$8:$Z$36, 'Intel Xeon E5 1650 v4'!$A$8:$A$36=""Bicg"")"),"0")</f>
        <v>0</v>
      </c>
      <c r="C7">
        <v>0.0</v>
      </c>
      <c r="D7">
        <v>0.128</v>
      </c>
      <c r="E7">
        <v>0.508</v>
      </c>
    </row>
    <row r="8">
      <c r="A8" s="5">
        <v>64.0</v>
      </c>
      <c r="B8">
        <f>IFERROR(__xludf.DUMMYFUNCTION("FILTER('Intel Xeon E5 1650 v4'!$AA$8:$AE$36, 'Intel Xeon E5 1650 v4'!$A$8:$A$36=""Bicg"")"),"0")</f>
        <v>0</v>
      </c>
      <c r="C8">
        <v>0.0</v>
      </c>
      <c r="D8">
        <v>0.14</v>
      </c>
      <c r="E8">
        <v>0.436</v>
      </c>
    </row>
    <row r="9">
      <c r="A9" s="5">
        <v>128.0</v>
      </c>
      <c r="B9">
        <f>IFERROR(__xludf.DUMMYFUNCTION("FILTER('Intel Xeon E5 1650 v4'!$AF$8:$AJ$36, 'Intel Xeon E5 1650 v4'!$A$8:$A$36=""Bicg"")"),"0")</f>
        <v>0</v>
      </c>
      <c r="C9">
        <v>0.0</v>
      </c>
      <c r="D9">
        <v>0.096</v>
      </c>
      <c r="E9">
        <v>0.392</v>
      </c>
    </row>
    <row r="10">
      <c r="A10" s="5">
        <v>256.0</v>
      </c>
      <c r="B10">
        <f>IFERROR(__xludf.DUMMYFUNCTION("FILTER('Intel Xeon E5 1650 v4'!$AK$8:$AO$36, 'Intel Xeon E5 1650 v4'!$A$8:$A$36=""Bicg"")"),"0")</f>
        <v>0</v>
      </c>
      <c r="C10">
        <v>0.0</v>
      </c>
      <c r="D10">
        <v>0.068</v>
      </c>
      <c r="E10">
        <v>0.264</v>
      </c>
    </row>
    <row r="11">
      <c r="A11" s="5">
        <v>512.0</v>
      </c>
      <c r="B11">
        <f>IFERROR(__xludf.DUMMYFUNCTION("FILTER('Intel Xeon E5 1650 v4'!$AP$8:$AT$36, 'Intel Xeon E5 1650 v4'!$A$8:$A$36=""Bicg"")"),"0")</f>
        <v>0</v>
      </c>
      <c r="C11">
        <v>0.0</v>
      </c>
      <c r="D11">
        <v>0.076</v>
      </c>
      <c r="E11">
        <v>0.28</v>
      </c>
    </row>
    <row r="12">
      <c r="A12" s="5">
        <v>1024.0</v>
      </c>
      <c r="B12">
        <f>IFERROR(__xludf.DUMMYFUNCTION("FILTER('Intel Xeon E5 1650 v4'!$AU$8:$AY$36, 'Intel Xeon E5 1650 v4'!$A$8:$A$36=""Bicg"")"),"0")</f>
        <v>0</v>
      </c>
      <c r="C12">
        <v>0.0</v>
      </c>
      <c r="D12">
        <v>0.08</v>
      </c>
      <c r="E12">
        <v>0.26</v>
      </c>
    </row>
    <row r="13">
      <c r="A13" s="5">
        <v>2048.0</v>
      </c>
      <c r="B13">
        <f>IFERROR(__xludf.DUMMYFUNCTION("FILTER('Intel Xeon E5 1650 v4'!$AZ$8:$BD$36, 'Intel Xeon E5 1650 v4'!$A$8:$A$36=""Bicg"")"),"5")</f>
        <v>5</v>
      </c>
      <c r="C13">
        <v>0.0</v>
      </c>
      <c r="D13">
        <v>0.092</v>
      </c>
      <c r="E13">
        <v>0.272</v>
      </c>
    </row>
  </sheetData>
  <drawing r:id="rId1"/>
</worksheet>
</file>