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_\Documents\"/>
    </mc:Choice>
  </mc:AlternateContent>
  <xr:revisionPtr revIDLastSave="0" documentId="13_ncr:1_{859D6D8E-4244-42BA-B31D-8302AAC7DB68}" xr6:coauthVersionLast="47" xr6:coauthVersionMax="47" xr10:uidLastSave="{00000000-0000-0000-0000-000000000000}"/>
  <bookViews>
    <workbookView xWindow="-108" yWindow="-108" windowWidth="23256" windowHeight="12576" tabRatio="0" xr2:uid="{58DD84DD-1314-43E3-9EA7-DD7482BC7E55}"/>
  </bookViews>
  <sheets>
    <sheet name="Planilha1" sheetId="1" r:id="rId1"/>
    <sheet name="Planilha2" sheetId="2" r:id="rId2"/>
  </sheets>
  <definedNames>
    <definedName name="Aporte_mensal">Planilha1!$D$13</definedName>
    <definedName name="Patrimonio">Planilha1!$D$25</definedName>
    <definedName name="Taxa_mensal">Planilha1!$D$9</definedName>
    <definedName name="Tempo_aplicacao">Planilha1!$D$22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D30" i="1" s="1"/>
  <c r="C31" i="1"/>
  <c r="D31" i="1" s="1"/>
  <c r="C32" i="1"/>
  <c r="D32" i="1" s="1"/>
  <c r="C33" i="1"/>
  <c r="D33" i="1" s="1"/>
  <c r="C29" i="1"/>
  <c r="D29" i="1" s="1"/>
  <c r="J7" i="2"/>
  <c r="I7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D10" i="1"/>
  <c r="C17" i="1"/>
  <c r="D17" i="1" s="1"/>
  <c r="C18" i="1"/>
  <c r="D18" i="1" s="1"/>
  <c r="C19" i="1"/>
  <c r="D19" i="1" s="1"/>
  <c r="C16" i="1"/>
  <c r="D16" i="1" s="1"/>
  <c r="D25" i="1"/>
  <c r="D26" i="1" s="1"/>
  <c r="D23" i="1"/>
  <c r="D24" i="1"/>
  <c r="D34" i="1" l="1"/>
</calcChain>
</file>

<file path=xl/sharedStrings.xml><?xml version="1.0" encoding="utf-8"?>
<sst xmlns="http://schemas.openxmlformats.org/spreadsheetml/2006/main" count="64" uniqueCount="34">
  <si>
    <t>Total investido</t>
  </si>
  <si>
    <t>Patrimônio acumulado</t>
  </si>
  <si>
    <t>Dividendos mensais</t>
  </si>
  <si>
    <t>Valor de aporte mensal</t>
  </si>
  <si>
    <t>Taxa de rendimento mensal</t>
  </si>
  <si>
    <t>Salário mensal</t>
  </si>
  <si>
    <t>Valor mensal sugerido para  investir (25%)</t>
  </si>
  <si>
    <t>Tempo de aplicação (anos)</t>
  </si>
  <si>
    <t>Plano de investimentos</t>
  </si>
  <si>
    <t>Objetivos de investimento</t>
  </si>
  <si>
    <t>Curto prazo (1 ano)</t>
  </si>
  <si>
    <t>Longo prazo (10 anos)</t>
  </si>
  <si>
    <t>Médio prazo (5 anos)</t>
  </si>
  <si>
    <t>Aposentadoria (25 anos)</t>
  </si>
  <si>
    <t xml:space="preserve">Tijolo </t>
  </si>
  <si>
    <t>Papel</t>
  </si>
  <si>
    <t>Híbrido</t>
  </si>
  <si>
    <t>FoF</t>
  </si>
  <si>
    <t>Desenvolvimento</t>
  </si>
  <si>
    <t>Tipos de FIIs</t>
  </si>
  <si>
    <t>Conservador</t>
  </si>
  <si>
    <t>Moderado</t>
  </si>
  <si>
    <t>Arrojado</t>
  </si>
  <si>
    <t>Aportes mensais</t>
  </si>
  <si>
    <t>FIIs</t>
  </si>
  <si>
    <t>%</t>
  </si>
  <si>
    <t>Perfil</t>
  </si>
  <si>
    <t>Chave</t>
  </si>
  <si>
    <t>Divisão sugerida (%)</t>
  </si>
  <si>
    <t>Dados iniciais</t>
  </si>
  <si>
    <t>PERFIL DE INVESTIDOR</t>
  </si>
  <si>
    <t>Aporte mensal</t>
  </si>
  <si>
    <t>AS Invest</t>
  </si>
  <si>
    <t>Controle de investimento em FIIs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</si>
</sst>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  <font>
      <b/>
      <i/>
      <sz val="20"/>
      <color theme="0"/>
      <name val="Aptos Narrow"/>
      <family val="2"/>
      <scheme val="minor"/>
    </font>
    <font>
      <b/>
      <sz val="12"/>
      <color theme="1"/>
      <name val="Aptos"/>
      <family val="2"/>
    </font>
    <font>
      <b/>
      <i/>
      <sz val="12"/>
      <color theme="0"/>
      <name val="Aptos"/>
      <family val="2"/>
    </font>
    <font>
      <b/>
      <i/>
      <sz val="26"/>
      <color theme="7" tint="-0.249977111117893"/>
      <name val="Algerian"/>
      <family val="5"/>
    </font>
    <font>
      <b/>
      <i/>
      <sz val="18"/>
      <color theme="7" tint="-0.249977111117893"/>
      <name val="Cavolini"/>
      <family val="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8DA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9" fontId="0" fillId="0" borderId="0" xfId="2" applyFont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0" xfId="2" applyFont="1"/>
    <xf numFmtId="0" fontId="5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 indent="2"/>
    </xf>
    <xf numFmtId="164" fontId="0" fillId="5" borderId="13" xfId="0" applyNumberForma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indent="2"/>
    </xf>
    <xf numFmtId="164" fontId="0" fillId="5" borderId="9" xfId="1" applyNumberFormat="1" applyFon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/>
    </xf>
    <xf numFmtId="164" fontId="0" fillId="5" borderId="12" xfId="1" applyNumberFormat="1" applyFont="1" applyFill="1" applyBorder="1" applyAlignment="1">
      <alignment horizontal="center" vertical="center"/>
    </xf>
    <xf numFmtId="164" fontId="0" fillId="5" borderId="13" xfId="0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4" fillId="4" borderId="0" xfId="0" applyFont="1" applyFill="1"/>
    <xf numFmtId="0" fontId="0" fillId="4" borderId="0" xfId="0" applyFill="1" applyAlignment="1">
      <alignment horizontal="center" vertical="center"/>
    </xf>
    <xf numFmtId="164" fontId="2" fillId="4" borderId="0" xfId="0" applyNumberFormat="1" applyFont="1" applyFill="1" applyAlignment="1">
      <alignment horizontal="center"/>
    </xf>
    <xf numFmtId="0" fontId="4" fillId="5" borderId="19" xfId="0" applyFont="1" applyFill="1" applyBorder="1" applyAlignment="1">
      <alignment horizontal="left" indent="2"/>
    </xf>
    <xf numFmtId="9" fontId="4" fillId="5" borderId="19" xfId="2" applyFont="1" applyFill="1" applyBorder="1" applyAlignment="1">
      <alignment horizontal="center" vertical="center"/>
    </xf>
    <xf numFmtId="164" fontId="0" fillId="5" borderId="19" xfId="0" applyNumberForma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indent="2"/>
    </xf>
    <xf numFmtId="0" fontId="4" fillId="5" borderId="9" xfId="0" applyFont="1" applyFill="1" applyBorder="1" applyAlignment="1">
      <alignment horizontal="left" vertical="center" indent="2"/>
    </xf>
    <xf numFmtId="0" fontId="4" fillId="5" borderId="11" xfId="0" applyFont="1" applyFill="1" applyBorder="1" applyAlignment="1">
      <alignment horizontal="left" vertical="center" indent="2"/>
    </xf>
    <xf numFmtId="0" fontId="4" fillId="5" borderId="12" xfId="0" applyFont="1" applyFill="1" applyBorder="1" applyAlignment="1">
      <alignment horizontal="left" vertical="center" indent="2"/>
    </xf>
    <xf numFmtId="0" fontId="6" fillId="3" borderId="14" xfId="0" applyFont="1" applyFill="1" applyBorder="1" applyAlignment="1">
      <alignment horizontal="left" indent="2"/>
    </xf>
    <xf numFmtId="0" fontId="6" fillId="3" borderId="15" xfId="0" applyFont="1" applyFill="1" applyBorder="1" applyAlignment="1">
      <alignment horizontal="left" indent="2"/>
    </xf>
    <xf numFmtId="0" fontId="6" fillId="0" borderId="11" xfId="0" applyFont="1" applyBorder="1" applyAlignment="1">
      <alignment horizontal="left" indent="2"/>
    </xf>
    <xf numFmtId="0" fontId="6" fillId="0" borderId="12" xfId="0" applyFont="1" applyBorder="1" applyAlignment="1">
      <alignment horizontal="left" indent="2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2"/>
    </xf>
    <xf numFmtId="0" fontId="6" fillId="0" borderId="6" xfId="0" applyFont="1" applyBorder="1" applyAlignment="1">
      <alignment horizontal="left" vertical="center" indent="2"/>
    </xf>
    <xf numFmtId="0" fontId="6" fillId="0" borderId="8" xfId="0" applyFont="1" applyBorder="1" applyAlignment="1">
      <alignment horizontal="left" vertical="center" indent="2"/>
    </xf>
    <xf numFmtId="0" fontId="6" fillId="0" borderId="9" xfId="0" applyFont="1" applyBorder="1" applyAlignment="1">
      <alignment horizontal="left" vertical="center" indent="2"/>
    </xf>
    <xf numFmtId="164" fontId="2" fillId="2" borderId="7" xfId="1" applyNumberFormat="1" applyFont="1" applyFill="1" applyBorder="1" applyAlignment="1" applyProtection="1">
      <alignment horizontal="center" vertical="center"/>
      <protection locked="0"/>
    </xf>
    <xf numFmtId="10" fontId="2" fillId="2" borderId="10" xfId="0" applyNumberFormat="1" applyFont="1" applyFill="1" applyBorder="1" applyAlignment="1" applyProtection="1">
      <alignment horizontal="center" vertical="center"/>
      <protection locked="0"/>
    </xf>
    <xf numFmtId="164" fontId="2" fillId="2" borderId="17" xfId="1" applyNumberFormat="1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C8DAA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Planilha1!$B$29:$B$33</c:f>
              <c:strCache>
                <c:ptCount val="5"/>
                <c:pt idx="0">
                  <c:v>Tijolo </c:v>
                </c:pt>
                <c:pt idx="1">
                  <c:v>Papel</c:v>
                </c:pt>
                <c:pt idx="2">
                  <c:v>FoF</c:v>
                </c:pt>
                <c:pt idx="3">
                  <c:v>Híbrido</c:v>
                </c:pt>
                <c:pt idx="4">
                  <c:v>Desenvolvimento</c:v>
                </c:pt>
              </c:strCache>
            </c:strRef>
          </c:cat>
          <c:val>
            <c:numRef>
              <c:f>Planilha1!$C$29:$C$33</c:f>
              <c:numCache>
                <c:formatCode>0%</c:formatCode>
                <c:ptCount val="5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2-4B6E-B6F9-8E15837A9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858511"/>
        <c:axId val="1842875791"/>
      </c:barChart>
      <c:catAx>
        <c:axId val="184285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2875791"/>
        <c:crosses val="autoZero"/>
        <c:auto val="1"/>
        <c:lblAlgn val="ctr"/>
        <c:lblOffset val="100"/>
        <c:noMultiLvlLbl val="0"/>
      </c:catAx>
      <c:valAx>
        <c:axId val="184287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285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21772</xdr:colOff>
      <xdr:row>35</xdr:row>
      <xdr:rowOff>141513</xdr:rowOff>
    </xdr:from>
    <xdr:to>
      <xdr:col>3</xdr:col>
      <xdr:colOff>1545770</xdr:colOff>
      <xdr:row>50</xdr:row>
      <xdr:rowOff>10885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CB8297-0F97-8A31-32C6-C0BC62C1B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F84-4619-4A73-AC45-FA9A1F9F4E39}">
  <dimension ref="A1:G54"/>
  <sheetViews>
    <sheetView showGridLines="0" showRowColHeaders="0" tabSelected="1" zoomScale="70" zoomScaleNormal="70" workbookViewId="0">
      <selection activeCell="D13" sqref="D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.6" zeroHeight="1" x14ac:dyDescent="0.3"/>
  <cols>
    <col min="1" max="1" width="8.88671875" customWidth="1"/>
    <col min="2" max="2" width="44.5546875" style="1" bestFit="1" customWidth="1"/>
    <col min="3" max="3" width="31.77734375" style="2" bestFit="1" customWidth="1"/>
    <col min="4" max="4" width="22.5546875" bestFit="1" customWidth="1"/>
    <col min="5" max="5" width="8.88671875" customWidth="1"/>
    <col min="6" max="6" width="8.88671875" hidden="1" customWidth="1"/>
    <col min="7" max="7" width="0" hidden="1" customWidth="1"/>
    <col min="8" max="16384" width="8.88671875" hidden="1"/>
  </cols>
  <sheetData>
    <row r="1" spans="1:4" x14ac:dyDescent="0.3"/>
    <row r="2" spans="1:4" ht="15.6" customHeight="1" x14ac:dyDescent="0.3">
      <c r="B2" s="54" t="s">
        <v>32</v>
      </c>
      <c r="C2" s="54"/>
      <c r="D2" s="54"/>
    </row>
    <row r="3" spans="1:4" ht="15.6" customHeight="1" x14ac:dyDescent="0.3">
      <c r="B3" s="54"/>
      <c r="C3" s="54"/>
      <c r="D3" s="54"/>
    </row>
    <row r="4" spans="1:4" ht="14.4" x14ac:dyDescent="0.3">
      <c r="B4" s="55" t="s">
        <v>33</v>
      </c>
      <c r="C4" s="55"/>
      <c r="D4" s="55"/>
    </row>
    <row r="5" spans="1:4" ht="14.4" x14ac:dyDescent="0.3">
      <c r="B5" s="55"/>
      <c r="C5" s="55"/>
      <c r="D5" s="55"/>
    </row>
    <row r="6" spans="1:4" ht="16.2" thickBot="1" x14ac:dyDescent="0.35"/>
    <row r="7" spans="1:4" ht="30" customHeight="1" x14ac:dyDescent="0.3">
      <c r="B7" s="39" t="s">
        <v>29</v>
      </c>
      <c r="C7" s="40"/>
      <c r="D7" s="41"/>
    </row>
    <row r="8" spans="1:4" x14ac:dyDescent="0.3">
      <c r="B8" s="45" t="s">
        <v>5</v>
      </c>
      <c r="C8" s="46"/>
      <c r="D8" s="49">
        <v>5000</v>
      </c>
    </row>
    <row r="9" spans="1:4" x14ac:dyDescent="0.3">
      <c r="B9" s="47" t="s">
        <v>4</v>
      </c>
      <c r="C9" s="48"/>
      <c r="D9" s="50">
        <v>8.0000000000000002E-3</v>
      </c>
    </row>
    <row r="10" spans="1:4" ht="16.2" thickBot="1" x14ac:dyDescent="0.35">
      <c r="B10" s="33" t="s">
        <v>6</v>
      </c>
      <c r="C10" s="34"/>
      <c r="D10" s="16">
        <f>$D$8*25%</f>
        <v>1250</v>
      </c>
    </row>
    <row r="11" spans="1:4" ht="16.2" thickBot="1" x14ac:dyDescent="0.35">
      <c r="B11" s="3"/>
    </row>
    <row r="12" spans="1:4" x14ac:dyDescent="0.3">
      <c r="B12" s="35" t="s">
        <v>30</v>
      </c>
      <c r="C12" s="36"/>
      <c r="D12" s="52" t="s">
        <v>22</v>
      </c>
    </row>
    <row r="13" spans="1:4" ht="16.2" thickBot="1" x14ac:dyDescent="0.35">
      <c r="B13" s="37" t="s">
        <v>31</v>
      </c>
      <c r="C13" s="38"/>
      <c r="D13" s="51">
        <v>1000</v>
      </c>
    </row>
    <row r="14" spans="1:4" ht="16.2" thickBot="1" x14ac:dyDescent="0.35">
      <c r="B14" s="3"/>
    </row>
    <row r="15" spans="1:4" ht="25.8" x14ac:dyDescent="0.3">
      <c r="B15" s="12" t="s">
        <v>9</v>
      </c>
      <c r="C15" s="13" t="s">
        <v>1</v>
      </c>
      <c r="D15" s="14" t="s">
        <v>2</v>
      </c>
    </row>
    <row r="16" spans="1:4" x14ac:dyDescent="0.3">
      <c r="A16" s="6">
        <v>1</v>
      </c>
      <c r="B16" s="17" t="s">
        <v>10</v>
      </c>
      <c r="C16" s="18">
        <f>FV(Taxa_mensal,$A16*12,Aporte_mensal*-1)</f>
        <v>12542.336714518377</v>
      </c>
      <c r="D16" s="19">
        <f>$C16*Taxa_mensal</f>
        <v>100.33869371614702</v>
      </c>
    </row>
    <row r="17" spans="1:4" x14ac:dyDescent="0.3">
      <c r="A17" s="6">
        <v>5</v>
      </c>
      <c r="B17" s="17" t="s">
        <v>12</v>
      </c>
      <c r="C17" s="18">
        <f>FV(Taxa_mensal,$A17*12,Aporte_mensal*-1)</f>
        <v>76623.866831880223</v>
      </c>
      <c r="D17" s="19">
        <f>$C17*Taxa_mensal</f>
        <v>612.99093465504177</v>
      </c>
    </row>
    <row r="18" spans="1:4" x14ac:dyDescent="0.3">
      <c r="A18" s="6">
        <v>10</v>
      </c>
      <c r="B18" s="17" t="s">
        <v>11</v>
      </c>
      <c r="C18" s="18">
        <f>FV(Taxa_mensal,$A18*12,Aporte_mensal*-1)</f>
        <v>200217.46940991812</v>
      </c>
      <c r="D18" s="19">
        <f>$C18*Taxa_mensal</f>
        <v>1601.739755279345</v>
      </c>
    </row>
    <row r="19" spans="1:4" ht="16.2" thickBot="1" x14ac:dyDescent="0.35">
      <c r="A19" s="6">
        <v>25</v>
      </c>
      <c r="B19" s="15" t="s">
        <v>13</v>
      </c>
      <c r="C19" s="20">
        <f>FV(Taxa_mensal,$A19*12,Aporte_mensal*-1)</f>
        <v>1239801.9862193991</v>
      </c>
      <c r="D19" s="21">
        <f>$C19*Taxa_mensal</f>
        <v>9918.4158897551933</v>
      </c>
    </row>
    <row r="20" spans="1:4" ht="16.2" thickBot="1" x14ac:dyDescent="0.35"/>
    <row r="21" spans="1:4" ht="25.8" x14ac:dyDescent="0.3">
      <c r="B21" s="42" t="s">
        <v>8</v>
      </c>
      <c r="C21" s="43"/>
      <c r="D21" s="44"/>
    </row>
    <row r="22" spans="1:4" x14ac:dyDescent="0.3">
      <c r="B22" s="47" t="s">
        <v>7</v>
      </c>
      <c r="C22" s="48"/>
      <c r="D22" s="53">
        <v>3</v>
      </c>
    </row>
    <row r="23" spans="1:4" x14ac:dyDescent="0.3">
      <c r="B23" s="31" t="s">
        <v>3</v>
      </c>
      <c r="C23" s="32"/>
      <c r="D23" s="22">
        <f>Aporte_mensal</f>
        <v>1000</v>
      </c>
    </row>
    <row r="24" spans="1:4" x14ac:dyDescent="0.3">
      <c r="B24" s="31" t="s">
        <v>0</v>
      </c>
      <c r="C24" s="32"/>
      <c r="D24" s="22">
        <f>Aporte_mensal*Tempo_aplicacao*12</f>
        <v>36000</v>
      </c>
    </row>
    <row r="25" spans="1:4" x14ac:dyDescent="0.3">
      <c r="B25" s="31" t="s">
        <v>1</v>
      </c>
      <c r="C25" s="32"/>
      <c r="D25" s="22">
        <f>FV(Taxa_mensal,Tempo_aplicacao*12,Aporte_mensal*-1)</f>
        <v>41528.729597849502</v>
      </c>
    </row>
    <row r="26" spans="1:4" ht="16.2" thickBot="1" x14ac:dyDescent="0.35">
      <c r="B26" s="33" t="s">
        <v>2</v>
      </c>
      <c r="C26" s="34"/>
      <c r="D26" s="16">
        <f>Patrimonio*Taxa_mensal</f>
        <v>332.22983678279604</v>
      </c>
    </row>
    <row r="27" spans="1:4" x14ac:dyDescent="0.3">
      <c r="B27" s="3"/>
      <c r="D27" s="2"/>
    </row>
    <row r="28" spans="1:4" ht="25.8" x14ac:dyDescent="0.3">
      <c r="B28" s="23" t="s">
        <v>19</v>
      </c>
      <c r="C28" s="24" t="s">
        <v>28</v>
      </c>
      <c r="D28" s="24" t="s">
        <v>23</v>
      </c>
    </row>
    <row r="29" spans="1:4" x14ac:dyDescent="0.3">
      <c r="B29" s="28" t="s">
        <v>14</v>
      </c>
      <c r="C29" s="29">
        <f>VLOOKUP($D$12&amp;"-"&amp;$B29,Planilha2!$B:$E,4,)</f>
        <v>0.3</v>
      </c>
      <c r="D29" s="30">
        <f>$D$13*$C29</f>
        <v>300</v>
      </c>
    </row>
    <row r="30" spans="1:4" x14ac:dyDescent="0.3">
      <c r="B30" s="28" t="s">
        <v>15</v>
      </c>
      <c r="C30" s="29">
        <f>VLOOKUP($D$12&amp;"-"&amp;$B30,Planilha2!$B:$E,4,)</f>
        <v>0.2</v>
      </c>
      <c r="D30" s="30">
        <f>$D$13*$C30</f>
        <v>200</v>
      </c>
    </row>
    <row r="31" spans="1:4" x14ac:dyDescent="0.3">
      <c r="B31" s="28" t="s">
        <v>17</v>
      </c>
      <c r="C31" s="29">
        <f>VLOOKUP($D$12&amp;"-"&amp;$B31,Planilha2!$B:$E,4,)</f>
        <v>0.2</v>
      </c>
      <c r="D31" s="30">
        <f>$D$13*$C31</f>
        <v>200</v>
      </c>
    </row>
    <row r="32" spans="1:4" x14ac:dyDescent="0.3">
      <c r="B32" s="28" t="s">
        <v>16</v>
      </c>
      <c r="C32" s="29">
        <f>VLOOKUP($D$12&amp;"-"&amp;$B32,Planilha2!$B:$E,4,)</f>
        <v>0.2</v>
      </c>
      <c r="D32" s="30">
        <f>$D$13*$C32</f>
        <v>200</v>
      </c>
    </row>
    <row r="33" spans="2:4" x14ac:dyDescent="0.3">
      <c r="B33" s="28" t="s">
        <v>18</v>
      </c>
      <c r="C33" s="29">
        <f>VLOOKUP($D$12&amp;"-"&amp;$B33,Planilha2!$B:$E,4,)</f>
        <v>0.1</v>
      </c>
      <c r="D33" s="30">
        <f>$D$13*$C33</f>
        <v>100</v>
      </c>
    </row>
    <row r="34" spans="2:4" x14ac:dyDescent="0.3">
      <c r="B34" s="25"/>
      <c r="C34" s="26"/>
      <c r="D34" s="27">
        <f>SUM(D29:D33)</f>
        <v>1000</v>
      </c>
    </row>
    <row r="35" spans="2:4" x14ac:dyDescent="0.3"/>
    <row r="36" spans="2:4" x14ac:dyDescent="0.3"/>
    <row r="37" spans="2:4" x14ac:dyDescent="0.3"/>
    <row r="38" spans="2:4" ht="14.4" customHeight="1" x14ac:dyDescent="0.3"/>
    <row r="39" spans="2:4" x14ac:dyDescent="0.3"/>
    <row r="40" spans="2:4" x14ac:dyDescent="0.3"/>
    <row r="41" spans="2:4" x14ac:dyDescent="0.3"/>
    <row r="42" spans="2:4" x14ac:dyDescent="0.3"/>
    <row r="43" spans="2:4" x14ac:dyDescent="0.3"/>
    <row r="44" spans="2:4" x14ac:dyDescent="0.3"/>
    <row r="45" spans="2:4" x14ac:dyDescent="0.3"/>
    <row r="46" spans="2:4" x14ac:dyDescent="0.3"/>
    <row r="47" spans="2:4" x14ac:dyDescent="0.3"/>
    <row r="48" spans="2:4" x14ac:dyDescent="0.3"/>
    <row r="49" x14ac:dyDescent="0.3"/>
    <row r="50" x14ac:dyDescent="0.3"/>
    <row r="51" x14ac:dyDescent="0.3"/>
    <row r="52" x14ac:dyDescent="0.3"/>
    <row r="53" x14ac:dyDescent="0.3"/>
    <row r="54" x14ac:dyDescent="0.3"/>
  </sheetData>
  <sheetProtection sheet="1" objects="1" scenarios="1" selectLockedCells="1"/>
  <mergeCells count="14">
    <mergeCell ref="B2:D3"/>
    <mergeCell ref="B4:D5"/>
    <mergeCell ref="B25:C25"/>
    <mergeCell ref="B26:C26"/>
    <mergeCell ref="B12:C12"/>
    <mergeCell ref="B13:C13"/>
    <mergeCell ref="B7:D7"/>
    <mergeCell ref="B21:D21"/>
    <mergeCell ref="B8:C8"/>
    <mergeCell ref="B9:C9"/>
    <mergeCell ref="B10:C10"/>
    <mergeCell ref="B23:C23"/>
    <mergeCell ref="B22:C22"/>
    <mergeCell ref="B24:C24"/>
  </mergeCells>
  <dataValidations count="1">
    <dataValidation type="list" allowBlank="1" showInputMessage="1" showErrorMessage="1" errorTitle="ERRO" error="Selecione dentre os perfis disponíveis" promptTitle="Perfil" prompt="Selecione seu perfil de investidor" sqref="D12" xr:uid="{5D5A44B5-7EC8-40F6-B975-364E8D84546E}">
      <formula1>"Conservador,Moderado,Arrojado"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F1C8-5F74-4F20-AABD-508B89F4CD86}">
  <dimension ref="A4:J19"/>
  <sheetViews>
    <sheetView workbookViewId="0">
      <selection activeCell="F20" sqref="F20"/>
    </sheetView>
  </sheetViews>
  <sheetFormatPr defaultRowHeight="14.4" x14ac:dyDescent="0.3"/>
  <cols>
    <col min="2" max="2" width="31.77734375" style="2" bestFit="1" customWidth="1"/>
    <col min="3" max="4" width="18.109375" style="2" bestFit="1" customWidth="1"/>
    <col min="5" max="5" width="8.88671875" style="2"/>
    <col min="9" max="9" width="18" bestFit="1" customWidth="1"/>
  </cols>
  <sheetData>
    <row r="4" spans="1:10" ht="15.6" x14ac:dyDescent="0.3">
      <c r="B4" s="5" t="s">
        <v>27</v>
      </c>
      <c r="C4" s="5" t="s">
        <v>26</v>
      </c>
      <c r="D4" s="5" t="s">
        <v>24</v>
      </c>
      <c r="E4" s="5" t="s">
        <v>25</v>
      </c>
    </row>
    <row r="5" spans="1:10" ht="15.6" x14ac:dyDescent="0.3">
      <c r="B5" s="4" t="str">
        <f>$C5&amp;"-"&amp;$D5</f>
        <v xml:space="preserve">Conservador-Tijolo </v>
      </c>
      <c r="C5" s="4" t="s">
        <v>20</v>
      </c>
      <c r="D5" s="4" t="s">
        <v>14</v>
      </c>
      <c r="E5" s="9">
        <v>0.5</v>
      </c>
    </row>
    <row r="6" spans="1:10" ht="15.6" x14ac:dyDescent="0.3">
      <c r="B6" s="4" t="str">
        <f t="shared" ref="B6:B19" si="0">$C6&amp;"-"&amp;$D6</f>
        <v>Conservador-Papel</v>
      </c>
      <c r="C6" s="4" t="s">
        <v>20</v>
      </c>
      <c r="D6" s="4" t="s">
        <v>15</v>
      </c>
      <c r="E6" s="9">
        <v>0.3</v>
      </c>
    </row>
    <row r="7" spans="1:10" ht="15.6" x14ac:dyDescent="0.3">
      <c r="B7" s="4" t="str">
        <f t="shared" si="0"/>
        <v>Conservador-FoF</v>
      </c>
      <c r="C7" s="4" t="s">
        <v>20</v>
      </c>
      <c r="D7" s="4" t="s">
        <v>17</v>
      </c>
      <c r="E7" s="9">
        <v>0.15</v>
      </c>
      <c r="I7" s="4" t="str">
        <f t="shared" ref="I7" si="1">$C7&amp;"-"&amp;$D7</f>
        <v>Conservador-FoF</v>
      </c>
      <c r="J7" s="11">
        <f>VLOOKUP(I7,$B:$E,4,FALSE)</f>
        <v>0.15</v>
      </c>
    </row>
    <row r="8" spans="1:10" ht="15.6" x14ac:dyDescent="0.3">
      <c r="B8" s="4" t="str">
        <f t="shared" si="0"/>
        <v>Conservador-Híbrido</v>
      </c>
      <c r="C8" s="4" t="s">
        <v>20</v>
      </c>
      <c r="D8" s="4" t="s">
        <v>16</v>
      </c>
      <c r="E8" s="9">
        <v>0.05</v>
      </c>
    </row>
    <row r="9" spans="1:10" ht="16.2" thickBot="1" x14ac:dyDescent="0.35">
      <c r="A9" s="7"/>
      <c r="B9" s="8" t="str">
        <f t="shared" si="0"/>
        <v>Conservador-Desenvolvimento</v>
      </c>
      <c r="C9" s="8" t="s">
        <v>20</v>
      </c>
      <c r="D9" s="8" t="s">
        <v>18</v>
      </c>
      <c r="E9" s="10">
        <v>0</v>
      </c>
      <c r="F9" s="7"/>
    </row>
    <row r="10" spans="1:10" ht="16.2" thickTop="1" x14ac:dyDescent="0.3">
      <c r="B10" s="4" t="str">
        <f t="shared" si="0"/>
        <v xml:space="preserve">Moderado-Tijolo </v>
      </c>
      <c r="C10" s="4" t="s">
        <v>21</v>
      </c>
      <c r="D10" s="4" t="s">
        <v>14</v>
      </c>
      <c r="E10" s="9">
        <v>0.4</v>
      </c>
    </row>
    <row r="11" spans="1:10" ht="15.6" x14ac:dyDescent="0.3">
      <c r="B11" s="4" t="str">
        <f t="shared" si="0"/>
        <v>Moderado-Papel</v>
      </c>
      <c r="C11" s="4" t="s">
        <v>21</v>
      </c>
      <c r="D11" s="4" t="s">
        <v>15</v>
      </c>
      <c r="E11" s="9">
        <v>0.25</v>
      </c>
    </row>
    <row r="12" spans="1:10" ht="15.6" x14ac:dyDescent="0.3">
      <c r="B12" s="4" t="str">
        <f t="shared" si="0"/>
        <v>Moderado-FoF</v>
      </c>
      <c r="C12" s="4" t="s">
        <v>21</v>
      </c>
      <c r="D12" s="4" t="s">
        <v>17</v>
      </c>
      <c r="E12" s="9">
        <v>0.2</v>
      </c>
    </row>
    <row r="13" spans="1:10" ht="15.6" x14ac:dyDescent="0.3">
      <c r="B13" s="4" t="str">
        <f t="shared" si="0"/>
        <v>Moderado-Híbrido</v>
      </c>
      <c r="C13" s="4" t="s">
        <v>21</v>
      </c>
      <c r="D13" s="4" t="s">
        <v>16</v>
      </c>
      <c r="E13" s="9">
        <v>0.1</v>
      </c>
    </row>
    <row r="14" spans="1:10" ht="16.2" thickBot="1" x14ac:dyDescent="0.35">
      <c r="A14" s="7"/>
      <c r="B14" s="8" t="str">
        <f t="shared" si="0"/>
        <v>Moderado-Desenvolvimento</v>
      </c>
      <c r="C14" s="8" t="s">
        <v>21</v>
      </c>
      <c r="D14" s="8" t="s">
        <v>18</v>
      </c>
      <c r="E14" s="10">
        <v>0.05</v>
      </c>
      <c r="F14" s="7"/>
    </row>
    <row r="15" spans="1:10" ht="16.2" thickTop="1" x14ac:dyDescent="0.3">
      <c r="B15" s="4" t="str">
        <f t="shared" si="0"/>
        <v xml:space="preserve">Arrojado-Tijolo </v>
      </c>
      <c r="C15" s="4" t="s">
        <v>22</v>
      </c>
      <c r="D15" s="4" t="s">
        <v>14</v>
      </c>
      <c r="E15" s="9">
        <v>0.3</v>
      </c>
    </row>
    <row r="16" spans="1:10" ht="15.6" x14ac:dyDescent="0.3">
      <c r="B16" s="4" t="str">
        <f t="shared" si="0"/>
        <v>Arrojado-Papel</v>
      </c>
      <c r="C16" s="4" t="s">
        <v>22</v>
      </c>
      <c r="D16" s="4" t="s">
        <v>15</v>
      </c>
      <c r="E16" s="9">
        <v>0.2</v>
      </c>
    </row>
    <row r="17" spans="2:5" ht="15.6" x14ac:dyDescent="0.3">
      <c r="B17" s="4" t="str">
        <f t="shared" si="0"/>
        <v>Arrojado-FoF</v>
      </c>
      <c r="C17" s="4" t="s">
        <v>22</v>
      </c>
      <c r="D17" s="4" t="s">
        <v>17</v>
      </c>
      <c r="E17" s="9">
        <v>0.2</v>
      </c>
    </row>
    <row r="18" spans="2:5" ht="15.6" x14ac:dyDescent="0.3">
      <c r="B18" s="4" t="str">
        <f t="shared" si="0"/>
        <v>Arrojado-Híbrido</v>
      </c>
      <c r="C18" s="4" t="s">
        <v>22</v>
      </c>
      <c r="D18" s="4" t="s">
        <v>16</v>
      </c>
      <c r="E18" s="9">
        <v>0.2</v>
      </c>
    </row>
    <row r="19" spans="2:5" ht="15.6" x14ac:dyDescent="0.3">
      <c r="B19" s="4" t="str">
        <f t="shared" si="0"/>
        <v>Arrojado-Desenvolvimento</v>
      </c>
      <c r="C19" s="4" t="s">
        <v>22</v>
      </c>
      <c r="D19" s="4" t="s">
        <v>18</v>
      </c>
      <c r="E19" s="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Planilha1</vt:lpstr>
      <vt:lpstr>Planilha2</vt:lpstr>
      <vt:lpstr>Aporte_mensal</vt:lpstr>
      <vt:lpstr>Patrimonio</vt:lpstr>
      <vt:lpstr>Taxa_mensal</vt:lpstr>
      <vt:lpstr>Tempo_aplicacao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Silva</dc:creator>
  <cp:lastModifiedBy>Adilson Silva</cp:lastModifiedBy>
  <dcterms:created xsi:type="dcterms:W3CDTF">2025-06-19T17:47:32Z</dcterms:created>
  <dcterms:modified xsi:type="dcterms:W3CDTF">2025-06-19T22:52:15Z</dcterms:modified>
</cp:coreProperties>
</file>