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Ex5.xml" ContentType="application/vnd.ms-office.chartex+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charts/chart33.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Orhine\Desktop\"/>
    </mc:Choice>
  </mc:AlternateContent>
  <xr:revisionPtr revIDLastSave="0" documentId="13_ncr:1_{88C53392-6E1F-400B-9A48-1F2EA63920DF}" xr6:coauthVersionLast="47" xr6:coauthVersionMax="47" xr10:uidLastSave="{00000000-0000-0000-0000-000000000000}"/>
  <bookViews>
    <workbookView xWindow="-120" yWindow="-120" windowWidth="20730" windowHeight="11160" xr2:uid="{A93C2041-6328-42F0-90FC-8DF7DC67F85B}"/>
  </bookViews>
  <sheets>
    <sheet name="HNG 0" sheetId="9" r:id="rId1"/>
    <sheet name="Coffee (Sales Overview)" sheetId="6" r:id="rId2"/>
    <sheet name="Location" sheetId="7" r:id="rId3"/>
    <sheet name="Other Insights" sheetId="8" r:id="rId4"/>
    <sheet name="Analysis" sheetId="4" r:id="rId5"/>
    <sheet name="KPIs" sheetId="5" state="hidden" r:id="rId6"/>
    <sheet name="Clean Chain Data" sheetId="2" r:id="rId7"/>
    <sheet name="Coffee_Chain_Sales " sheetId="1" state="hidden" r:id="rId8"/>
  </sheets>
  <definedNames>
    <definedName name="_xlnm._FilterDatabase" localSheetId="7" hidden="1">'Coffee_Chain_Sales '!$A$1:$U$1063</definedName>
    <definedName name="_xlchart.v5.0" hidden="1">Analysis!$AG$3</definedName>
    <definedName name="_xlchart.v5.1" hidden="1">Analysis!$AG$4:$AG$23</definedName>
    <definedName name="_xlchart.v5.10" hidden="1">Analysis!$AI$3</definedName>
    <definedName name="_xlchart.v5.11" hidden="1">Analysis!$AI$4:$AI$23</definedName>
    <definedName name="_xlchart.v5.12" hidden="1">Analysis!$AG$3</definedName>
    <definedName name="_xlchart.v5.13" hidden="1">Analysis!$AG$4:$AG$23</definedName>
    <definedName name="_xlchart.v5.14" hidden="1">Analysis!$AH$3</definedName>
    <definedName name="_xlchart.v5.15" hidden="1">Analysis!$AH$4:$AH$23</definedName>
    <definedName name="_xlchart.v5.16" hidden="1">Analysis!$AG$3</definedName>
    <definedName name="_xlchart.v5.17" hidden="1">Analysis!$AG$4:$AG$23</definedName>
    <definedName name="_xlchart.v5.18" hidden="1">Analysis!$AI$3</definedName>
    <definedName name="_xlchart.v5.19" hidden="1">Analysis!$AI$4:$AI$23</definedName>
    <definedName name="_xlchart.v5.2" hidden="1">Analysis!$AH$3</definedName>
    <definedName name="_xlchart.v5.3" hidden="1">Analysis!$AH$4:$AH$23</definedName>
    <definedName name="_xlchart.v5.4" hidden="1">Analysis!$AG$3</definedName>
    <definedName name="_xlchart.v5.5" hidden="1">Analysis!$AG$4:$AG$23</definedName>
    <definedName name="_xlchart.v5.6" hidden="1">Analysis!$AH$3</definedName>
    <definedName name="_xlchart.v5.7" hidden="1">Analysis!$AH$4:$AH$23</definedName>
    <definedName name="_xlchart.v5.8" hidden="1">Analysis!$AG$3</definedName>
    <definedName name="_xlchart.v5.9" hidden="1">Analysis!$AG$4:$AG$23</definedName>
    <definedName name="_xlcn.WorksheetConnection_Coffee_Chain_Sales.xlsxClean_Chain_Data1" hidden="1">Clean_Chain_Data[]</definedName>
    <definedName name="ExternalData_1" localSheetId="6" hidden="1">'Clean Chain Data'!$A$1:$X$1063</definedName>
    <definedName name="_xlnm.Print_Area" localSheetId="1">'Coffee (Sales Overview)'!$O$1:$AQ$68</definedName>
    <definedName name="_xlnm.Print_Area" localSheetId="0">'HNG 0'!$O$1:$AQ$68</definedName>
    <definedName name="_xlnm.Print_Area" localSheetId="2">Location!$O$1:$AQ$68</definedName>
    <definedName name="_xlnm.Print_Area" localSheetId="3">'Other Insights'!$O$1:$AQ$68</definedName>
    <definedName name="Slicer_Date__Month">#N/A</definedName>
    <definedName name="Slicer_Date__Year">#N/A</definedName>
    <definedName name="Slicer_Market">#N/A</definedName>
    <definedName name="Slicer_Market_size">#N/A</definedName>
    <definedName name="Slicer_Product">#N/A</definedName>
    <definedName name="Slicer_State">#N/A</definedName>
    <definedName name="Slicer_State1">#N/A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7" r:id="rId25"/>
    <pivotCache cacheId="18" r:id="rId26"/>
    <pivotCache cacheId="23" r:id="rId27"/>
  </pivotCaches>
  <extLst>
    <ext xmlns:x14="http://schemas.microsoft.com/office/spreadsheetml/2009/9/main" uri="{876F7934-8845-4945-9796-88D515C7AA90}">
      <x14:pivotCaches>
        <pivotCache cacheId="19" r:id="rId28"/>
        <pivotCache cacheId="20"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ean_Chain_Data" name="Clean_Chain_Data" connection="WorksheetConnection_Coffee_Chain_Sales .xlsx!Clean_Chain_Data"/>
          <x15:modelTable id="Calendar" name="Calendar" connection="Connection"/>
        </x15:modelTables>
        <x15:modelRelationships>
          <x15:modelRelationship fromTable="Clean_Chain_Data" fromColumn="Date" toTable="Calendar" toColumn="Date"/>
        </x15:modelRelationships>
        <x15:extLst>
          <ext xmlns:x16="http://schemas.microsoft.com/office/spreadsheetml/2014/11/main" uri="{9835A34E-60A6-4A7C-AAB8-D5F71C897F49}">
            <x16:modelTimeGroupings>
              <x16:modelTimeGrouping tableName="Clean_Chain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P2" i="2"/>
  <c r="D2" i="2" s="1"/>
  <c r="P3" i="2"/>
  <c r="D3" i="2" s="1"/>
  <c r="P4" i="2"/>
  <c r="D4" i="2" s="1"/>
  <c r="P5" i="2"/>
  <c r="D5" i="2" s="1"/>
  <c r="P6" i="2"/>
  <c r="D6" i="2" s="1"/>
  <c r="P7" i="2"/>
  <c r="D7" i="2" s="1"/>
  <c r="P8" i="2"/>
  <c r="D8" i="2" s="1"/>
  <c r="P9" i="2"/>
  <c r="D9" i="2" s="1"/>
  <c r="P10" i="2"/>
  <c r="D10" i="2" s="1"/>
  <c r="P11" i="2"/>
  <c r="D11" i="2" s="1"/>
  <c r="P12" i="2"/>
  <c r="D12" i="2" s="1"/>
  <c r="P13" i="2"/>
  <c r="D13" i="2" s="1"/>
  <c r="P14" i="2"/>
  <c r="D14" i="2" s="1"/>
  <c r="P15" i="2"/>
  <c r="D15" i="2" s="1"/>
  <c r="P16" i="2"/>
  <c r="D16" i="2" s="1"/>
  <c r="P17" i="2"/>
  <c r="D17" i="2" s="1"/>
  <c r="P18" i="2"/>
  <c r="D18" i="2" s="1"/>
  <c r="P19" i="2"/>
  <c r="D19" i="2" s="1"/>
  <c r="P20" i="2"/>
  <c r="D20" i="2" s="1"/>
  <c r="P21" i="2"/>
  <c r="D21" i="2" s="1"/>
  <c r="P22" i="2"/>
  <c r="D22" i="2" s="1"/>
  <c r="P23" i="2"/>
  <c r="D23" i="2" s="1"/>
  <c r="P24" i="2"/>
  <c r="D24" i="2" s="1"/>
  <c r="P25" i="2"/>
  <c r="D25" i="2" s="1"/>
  <c r="P26" i="2"/>
  <c r="D26" i="2" s="1"/>
  <c r="P27" i="2"/>
  <c r="D27" i="2" s="1"/>
  <c r="P28" i="2"/>
  <c r="D28" i="2" s="1"/>
  <c r="P29" i="2"/>
  <c r="D29" i="2" s="1"/>
  <c r="P30" i="2"/>
  <c r="D30" i="2" s="1"/>
  <c r="P31" i="2"/>
  <c r="D31" i="2" s="1"/>
  <c r="P32" i="2"/>
  <c r="D32" i="2" s="1"/>
  <c r="P33" i="2"/>
  <c r="D33" i="2" s="1"/>
  <c r="P34" i="2"/>
  <c r="D34" i="2" s="1"/>
  <c r="P35" i="2"/>
  <c r="D35" i="2" s="1"/>
  <c r="P36" i="2"/>
  <c r="D36" i="2" s="1"/>
  <c r="P37" i="2"/>
  <c r="D37" i="2" s="1"/>
  <c r="P38" i="2"/>
  <c r="D38" i="2" s="1"/>
  <c r="P39" i="2"/>
  <c r="D39" i="2" s="1"/>
  <c r="P40" i="2"/>
  <c r="D40" i="2" s="1"/>
  <c r="P41" i="2"/>
  <c r="D41" i="2" s="1"/>
  <c r="P42" i="2"/>
  <c r="D42" i="2" s="1"/>
  <c r="P43" i="2"/>
  <c r="D43" i="2" s="1"/>
  <c r="P44" i="2"/>
  <c r="D44" i="2" s="1"/>
  <c r="P45" i="2"/>
  <c r="D45" i="2" s="1"/>
  <c r="P46" i="2"/>
  <c r="D46" i="2" s="1"/>
  <c r="P47" i="2"/>
  <c r="D47" i="2" s="1"/>
  <c r="P48" i="2"/>
  <c r="D48" i="2" s="1"/>
  <c r="P49" i="2"/>
  <c r="D49" i="2" s="1"/>
  <c r="P50" i="2"/>
  <c r="D50" i="2" s="1"/>
  <c r="P51" i="2"/>
  <c r="D51" i="2" s="1"/>
  <c r="P52" i="2"/>
  <c r="D52" i="2" s="1"/>
  <c r="P53" i="2"/>
  <c r="D53" i="2" s="1"/>
  <c r="P54" i="2"/>
  <c r="D54" i="2" s="1"/>
  <c r="P55" i="2"/>
  <c r="D55" i="2" s="1"/>
  <c r="P56" i="2"/>
  <c r="D56" i="2" s="1"/>
  <c r="P57" i="2"/>
  <c r="D57" i="2" s="1"/>
  <c r="P58" i="2"/>
  <c r="D58" i="2" s="1"/>
  <c r="P59" i="2"/>
  <c r="D59" i="2" s="1"/>
  <c r="P60" i="2"/>
  <c r="D60" i="2" s="1"/>
  <c r="P61" i="2"/>
  <c r="D61" i="2" s="1"/>
  <c r="P62" i="2"/>
  <c r="D62" i="2" s="1"/>
  <c r="P63" i="2"/>
  <c r="D63" i="2" s="1"/>
  <c r="P64" i="2"/>
  <c r="D64" i="2" s="1"/>
  <c r="P65" i="2"/>
  <c r="D65" i="2" s="1"/>
  <c r="P66" i="2"/>
  <c r="D66" i="2" s="1"/>
  <c r="P67" i="2"/>
  <c r="D67" i="2" s="1"/>
  <c r="P68" i="2"/>
  <c r="D68" i="2" s="1"/>
  <c r="P69" i="2"/>
  <c r="D69" i="2" s="1"/>
  <c r="P70" i="2"/>
  <c r="D70" i="2" s="1"/>
  <c r="P71" i="2"/>
  <c r="D71" i="2" s="1"/>
  <c r="P72" i="2"/>
  <c r="D72" i="2" s="1"/>
  <c r="P73" i="2"/>
  <c r="D73" i="2" s="1"/>
  <c r="P74" i="2"/>
  <c r="D74" i="2" s="1"/>
  <c r="P75" i="2"/>
  <c r="D75" i="2" s="1"/>
  <c r="P76" i="2"/>
  <c r="D76" i="2" s="1"/>
  <c r="P77" i="2"/>
  <c r="D77" i="2" s="1"/>
  <c r="P78" i="2"/>
  <c r="D78" i="2" s="1"/>
  <c r="P79" i="2"/>
  <c r="D79" i="2" s="1"/>
  <c r="P80" i="2"/>
  <c r="D80" i="2" s="1"/>
  <c r="P81" i="2"/>
  <c r="D81" i="2" s="1"/>
  <c r="P82" i="2"/>
  <c r="D82" i="2" s="1"/>
  <c r="P83" i="2"/>
  <c r="D83" i="2" s="1"/>
  <c r="P84" i="2"/>
  <c r="D84" i="2" s="1"/>
  <c r="P85" i="2"/>
  <c r="D85" i="2" s="1"/>
  <c r="P86" i="2"/>
  <c r="D86" i="2" s="1"/>
  <c r="P87" i="2"/>
  <c r="D87" i="2" s="1"/>
  <c r="P88" i="2"/>
  <c r="D88" i="2" s="1"/>
  <c r="P89" i="2"/>
  <c r="D89" i="2" s="1"/>
  <c r="P90" i="2"/>
  <c r="D90" i="2" s="1"/>
  <c r="P91" i="2"/>
  <c r="D91" i="2" s="1"/>
  <c r="P92" i="2"/>
  <c r="D92" i="2" s="1"/>
  <c r="P93" i="2"/>
  <c r="D93" i="2" s="1"/>
  <c r="P94" i="2"/>
  <c r="D94" i="2" s="1"/>
  <c r="P95" i="2"/>
  <c r="D95" i="2" s="1"/>
  <c r="P96" i="2"/>
  <c r="D96" i="2" s="1"/>
  <c r="P97" i="2"/>
  <c r="D97" i="2" s="1"/>
  <c r="P98" i="2"/>
  <c r="D98" i="2" s="1"/>
  <c r="P99" i="2"/>
  <c r="D99" i="2" s="1"/>
  <c r="P100" i="2"/>
  <c r="D100" i="2" s="1"/>
  <c r="P101" i="2"/>
  <c r="D101" i="2" s="1"/>
  <c r="P102" i="2"/>
  <c r="D102" i="2" s="1"/>
  <c r="P103" i="2"/>
  <c r="D103" i="2" s="1"/>
  <c r="P104" i="2"/>
  <c r="D104" i="2" s="1"/>
  <c r="P105" i="2"/>
  <c r="D105" i="2" s="1"/>
  <c r="P106" i="2"/>
  <c r="D106" i="2" s="1"/>
  <c r="P107" i="2"/>
  <c r="D107" i="2" s="1"/>
  <c r="P108" i="2"/>
  <c r="D108" i="2" s="1"/>
  <c r="P109" i="2"/>
  <c r="D109" i="2" s="1"/>
  <c r="P110" i="2"/>
  <c r="D110" i="2" s="1"/>
  <c r="P111" i="2"/>
  <c r="D111" i="2" s="1"/>
  <c r="P112" i="2"/>
  <c r="D112" i="2" s="1"/>
  <c r="P113" i="2"/>
  <c r="D113" i="2" s="1"/>
  <c r="P114" i="2"/>
  <c r="D114" i="2" s="1"/>
  <c r="P115" i="2"/>
  <c r="D115" i="2" s="1"/>
  <c r="P116" i="2"/>
  <c r="D116" i="2" s="1"/>
  <c r="P117" i="2"/>
  <c r="D117" i="2" s="1"/>
  <c r="P118" i="2"/>
  <c r="D118" i="2" s="1"/>
  <c r="P119" i="2"/>
  <c r="D119" i="2" s="1"/>
  <c r="P120" i="2"/>
  <c r="D120" i="2" s="1"/>
  <c r="P121" i="2"/>
  <c r="D121" i="2" s="1"/>
  <c r="P122" i="2"/>
  <c r="D122" i="2" s="1"/>
  <c r="P123" i="2"/>
  <c r="D123" i="2" s="1"/>
  <c r="P124" i="2"/>
  <c r="D124" i="2" s="1"/>
  <c r="P125" i="2"/>
  <c r="D125" i="2" s="1"/>
  <c r="P126" i="2"/>
  <c r="D126" i="2" s="1"/>
  <c r="P127" i="2"/>
  <c r="D127" i="2" s="1"/>
  <c r="P128" i="2"/>
  <c r="D128" i="2" s="1"/>
  <c r="P129" i="2"/>
  <c r="D129" i="2" s="1"/>
  <c r="P130" i="2"/>
  <c r="D130" i="2" s="1"/>
  <c r="P131" i="2"/>
  <c r="D131" i="2" s="1"/>
  <c r="P132" i="2"/>
  <c r="D132" i="2" s="1"/>
  <c r="P133" i="2"/>
  <c r="D133" i="2" s="1"/>
  <c r="P134" i="2"/>
  <c r="D134" i="2" s="1"/>
  <c r="P135" i="2"/>
  <c r="D135" i="2" s="1"/>
  <c r="P136" i="2"/>
  <c r="D136" i="2" s="1"/>
  <c r="P137" i="2"/>
  <c r="D137" i="2" s="1"/>
  <c r="P138" i="2"/>
  <c r="D138" i="2" s="1"/>
  <c r="P139" i="2"/>
  <c r="D139" i="2" s="1"/>
  <c r="P140" i="2"/>
  <c r="D140" i="2" s="1"/>
  <c r="P141" i="2"/>
  <c r="D141" i="2" s="1"/>
  <c r="P142" i="2"/>
  <c r="D142" i="2" s="1"/>
  <c r="P143" i="2"/>
  <c r="D143" i="2" s="1"/>
  <c r="P144" i="2"/>
  <c r="D144" i="2" s="1"/>
  <c r="P145" i="2"/>
  <c r="D145" i="2" s="1"/>
  <c r="P146" i="2"/>
  <c r="D146" i="2" s="1"/>
  <c r="P147" i="2"/>
  <c r="D147" i="2" s="1"/>
  <c r="P148" i="2"/>
  <c r="D148" i="2" s="1"/>
  <c r="P149" i="2"/>
  <c r="D149" i="2" s="1"/>
  <c r="P150" i="2"/>
  <c r="D150" i="2" s="1"/>
  <c r="P151" i="2"/>
  <c r="D151" i="2" s="1"/>
  <c r="P152" i="2"/>
  <c r="D152" i="2" s="1"/>
  <c r="P153" i="2"/>
  <c r="D153" i="2" s="1"/>
  <c r="P154" i="2"/>
  <c r="D154" i="2" s="1"/>
  <c r="P155" i="2"/>
  <c r="D155" i="2" s="1"/>
  <c r="P156" i="2"/>
  <c r="D156" i="2" s="1"/>
  <c r="P157" i="2"/>
  <c r="D157" i="2" s="1"/>
  <c r="P158" i="2"/>
  <c r="D158" i="2" s="1"/>
  <c r="P159" i="2"/>
  <c r="D159" i="2" s="1"/>
  <c r="P160" i="2"/>
  <c r="D160" i="2" s="1"/>
  <c r="P161" i="2"/>
  <c r="D161" i="2" s="1"/>
  <c r="P162" i="2"/>
  <c r="D162" i="2" s="1"/>
  <c r="P163" i="2"/>
  <c r="D163" i="2" s="1"/>
  <c r="P164" i="2"/>
  <c r="D164" i="2" s="1"/>
  <c r="P165" i="2"/>
  <c r="D165" i="2" s="1"/>
  <c r="P166" i="2"/>
  <c r="D166" i="2" s="1"/>
  <c r="P167" i="2"/>
  <c r="D167" i="2" s="1"/>
  <c r="P168" i="2"/>
  <c r="D168" i="2" s="1"/>
  <c r="P169" i="2"/>
  <c r="D169" i="2" s="1"/>
  <c r="P170" i="2"/>
  <c r="D170" i="2" s="1"/>
  <c r="P171" i="2"/>
  <c r="D171" i="2" s="1"/>
  <c r="P172" i="2"/>
  <c r="D172" i="2" s="1"/>
  <c r="P173" i="2"/>
  <c r="D173" i="2" s="1"/>
  <c r="P174" i="2"/>
  <c r="D174" i="2" s="1"/>
  <c r="P175" i="2"/>
  <c r="D175" i="2" s="1"/>
  <c r="P176" i="2"/>
  <c r="D176" i="2" s="1"/>
  <c r="P177" i="2"/>
  <c r="D177" i="2" s="1"/>
  <c r="P178" i="2"/>
  <c r="D178" i="2" s="1"/>
  <c r="P179" i="2"/>
  <c r="D179" i="2" s="1"/>
  <c r="P180" i="2"/>
  <c r="D180" i="2" s="1"/>
  <c r="P181" i="2"/>
  <c r="D181" i="2" s="1"/>
  <c r="P182" i="2"/>
  <c r="D182" i="2" s="1"/>
  <c r="P183" i="2"/>
  <c r="D183" i="2" s="1"/>
  <c r="P184" i="2"/>
  <c r="D184" i="2" s="1"/>
  <c r="P185" i="2"/>
  <c r="D185" i="2" s="1"/>
  <c r="P186" i="2"/>
  <c r="D186" i="2" s="1"/>
  <c r="P187" i="2"/>
  <c r="D187" i="2" s="1"/>
  <c r="P188" i="2"/>
  <c r="D188" i="2" s="1"/>
  <c r="P189" i="2"/>
  <c r="D189" i="2" s="1"/>
  <c r="P190" i="2"/>
  <c r="D190" i="2" s="1"/>
  <c r="P191" i="2"/>
  <c r="D191" i="2" s="1"/>
  <c r="P192" i="2"/>
  <c r="D192" i="2" s="1"/>
  <c r="P193" i="2"/>
  <c r="D193" i="2" s="1"/>
  <c r="P194" i="2"/>
  <c r="D194" i="2" s="1"/>
  <c r="P195" i="2"/>
  <c r="D195" i="2" s="1"/>
  <c r="P196" i="2"/>
  <c r="D196" i="2" s="1"/>
  <c r="P197" i="2"/>
  <c r="D197" i="2" s="1"/>
  <c r="P198" i="2"/>
  <c r="D198" i="2" s="1"/>
  <c r="P199" i="2"/>
  <c r="D199" i="2" s="1"/>
  <c r="P200" i="2"/>
  <c r="D200" i="2" s="1"/>
  <c r="P201" i="2"/>
  <c r="D201" i="2" s="1"/>
  <c r="P202" i="2"/>
  <c r="D202" i="2" s="1"/>
  <c r="P203" i="2"/>
  <c r="D203" i="2" s="1"/>
  <c r="P204" i="2"/>
  <c r="D204" i="2" s="1"/>
  <c r="P205" i="2"/>
  <c r="D205" i="2" s="1"/>
  <c r="P206" i="2"/>
  <c r="D206" i="2" s="1"/>
  <c r="P207" i="2"/>
  <c r="D207" i="2" s="1"/>
  <c r="P208" i="2"/>
  <c r="D208" i="2" s="1"/>
  <c r="P209" i="2"/>
  <c r="D209" i="2" s="1"/>
  <c r="P210" i="2"/>
  <c r="D210" i="2" s="1"/>
  <c r="P211" i="2"/>
  <c r="D211" i="2" s="1"/>
  <c r="P212" i="2"/>
  <c r="D212" i="2" s="1"/>
  <c r="P213" i="2"/>
  <c r="D213" i="2" s="1"/>
  <c r="P214" i="2"/>
  <c r="D214" i="2" s="1"/>
  <c r="P215" i="2"/>
  <c r="D215" i="2" s="1"/>
  <c r="P216" i="2"/>
  <c r="D216" i="2" s="1"/>
  <c r="P217" i="2"/>
  <c r="D217" i="2" s="1"/>
  <c r="P218" i="2"/>
  <c r="D218" i="2" s="1"/>
  <c r="P219" i="2"/>
  <c r="D219" i="2" s="1"/>
  <c r="P220" i="2"/>
  <c r="D220" i="2" s="1"/>
  <c r="P221" i="2"/>
  <c r="D221" i="2" s="1"/>
  <c r="P222" i="2"/>
  <c r="D222" i="2" s="1"/>
  <c r="P223" i="2"/>
  <c r="D223" i="2" s="1"/>
  <c r="P224" i="2"/>
  <c r="D224" i="2" s="1"/>
  <c r="P225" i="2"/>
  <c r="D225" i="2" s="1"/>
  <c r="P226" i="2"/>
  <c r="D226" i="2" s="1"/>
  <c r="P227" i="2"/>
  <c r="D227" i="2" s="1"/>
  <c r="P228" i="2"/>
  <c r="D228" i="2" s="1"/>
  <c r="P229" i="2"/>
  <c r="D229" i="2" s="1"/>
  <c r="P230" i="2"/>
  <c r="D230" i="2" s="1"/>
  <c r="P231" i="2"/>
  <c r="D231" i="2" s="1"/>
  <c r="P232" i="2"/>
  <c r="D232" i="2" s="1"/>
  <c r="P233" i="2"/>
  <c r="D233" i="2" s="1"/>
  <c r="P234" i="2"/>
  <c r="D234" i="2" s="1"/>
  <c r="P235" i="2"/>
  <c r="D235" i="2" s="1"/>
  <c r="P236" i="2"/>
  <c r="D236" i="2" s="1"/>
  <c r="P237" i="2"/>
  <c r="D237" i="2" s="1"/>
  <c r="P238" i="2"/>
  <c r="D238" i="2" s="1"/>
  <c r="P239" i="2"/>
  <c r="D239" i="2" s="1"/>
  <c r="P240" i="2"/>
  <c r="D240" i="2" s="1"/>
  <c r="P241" i="2"/>
  <c r="D241" i="2" s="1"/>
  <c r="P242" i="2"/>
  <c r="D242" i="2" s="1"/>
  <c r="P243" i="2"/>
  <c r="D243" i="2" s="1"/>
  <c r="P244" i="2"/>
  <c r="D244" i="2" s="1"/>
  <c r="P245" i="2"/>
  <c r="D245" i="2" s="1"/>
  <c r="P246" i="2"/>
  <c r="D246" i="2" s="1"/>
  <c r="P247" i="2"/>
  <c r="D247" i="2" s="1"/>
  <c r="P248" i="2"/>
  <c r="D248" i="2" s="1"/>
  <c r="P249" i="2"/>
  <c r="D249" i="2" s="1"/>
  <c r="P250" i="2"/>
  <c r="D250" i="2" s="1"/>
  <c r="P251" i="2"/>
  <c r="D251" i="2" s="1"/>
  <c r="P252" i="2"/>
  <c r="D252" i="2" s="1"/>
  <c r="P253" i="2"/>
  <c r="D253" i="2" s="1"/>
  <c r="P254" i="2"/>
  <c r="D254" i="2" s="1"/>
  <c r="P255" i="2"/>
  <c r="D255" i="2" s="1"/>
  <c r="P256" i="2"/>
  <c r="D256" i="2" s="1"/>
  <c r="P257" i="2"/>
  <c r="D257" i="2" s="1"/>
  <c r="P258" i="2"/>
  <c r="D258" i="2" s="1"/>
  <c r="P259" i="2"/>
  <c r="D259" i="2" s="1"/>
  <c r="P260" i="2"/>
  <c r="D260" i="2" s="1"/>
  <c r="P261" i="2"/>
  <c r="D261" i="2" s="1"/>
  <c r="P262" i="2"/>
  <c r="D262" i="2" s="1"/>
  <c r="P263" i="2"/>
  <c r="D263" i="2" s="1"/>
  <c r="P264" i="2"/>
  <c r="D264" i="2" s="1"/>
  <c r="P265" i="2"/>
  <c r="D265" i="2" s="1"/>
  <c r="P266" i="2"/>
  <c r="D266" i="2" s="1"/>
  <c r="P267" i="2"/>
  <c r="D267" i="2" s="1"/>
  <c r="P268" i="2"/>
  <c r="D268" i="2" s="1"/>
  <c r="P269" i="2"/>
  <c r="D269" i="2" s="1"/>
  <c r="P270" i="2"/>
  <c r="D270" i="2" s="1"/>
  <c r="P271" i="2"/>
  <c r="D271" i="2" s="1"/>
  <c r="P272" i="2"/>
  <c r="D272" i="2" s="1"/>
  <c r="P273" i="2"/>
  <c r="D273" i="2" s="1"/>
  <c r="P274" i="2"/>
  <c r="D274" i="2" s="1"/>
  <c r="P275" i="2"/>
  <c r="D275" i="2" s="1"/>
  <c r="P276" i="2"/>
  <c r="D276" i="2" s="1"/>
  <c r="P277" i="2"/>
  <c r="D277" i="2" s="1"/>
  <c r="P278" i="2"/>
  <c r="D278" i="2" s="1"/>
  <c r="P279" i="2"/>
  <c r="D279" i="2" s="1"/>
  <c r="P280" i="2"/>
  <c r="D280" i="2" s="1"/>
  <c r="P281" i="2"/>
  <c r="D281" i="2" s="1"/>
  <c r="P282" i="2"/>
  <c r="D282" i="2" s="1"/>
  <c r="P283" i="2"/>
  <c r="D283" i="2" s="1"/>
  <c r="P284" i="2"/>
  <c r="D284" i="2" s="1"/>
  <c r="P285" i="2"/>
  <c r="D285" i="2" s="1"/>
  <c r="P286" i="2"/>
  <c r="D286" i="2" s="1"/>
  <c r="P287" i="2"/>
  <c r="D287" i="2" s="1"/>
  <c r="P288" i="2"/>
  <c r="D288" i="2" s="1"/>
  <c r="P289" i="2"/>
  <c r="D289" i="2" s="1"/>
  <c r="P290" i="2"/>
  <c r="D290" i="2" s="1"/>
  <c r="P291" i="2"/>
  <c r="D291" i="2" s="1"/>
  <c r="P292" i="2"/>
  <c r="D292" i="2" s="1"/>
  <c r="P293" i="2"/>
  <c r="D293" i="2" s="1"/>
  <c r="P294" i="2"/>
  <c r="D294" i="2" s="1"/>
  <c r="P295" i="2"/>
  <c r="D295" i="2" s="1"/>
  <c r="P296" i="2"/>
  <c r="D296" i="2" s="1"/>
  <c r="P297" i="2"/>
  <c r="D297" i="2" s="1"/>
  <c r="P298" i="2"/>
  <c r="D298" i="2" s="1"/>
  <c r="P299" i="2"/>
  <c r="D299" i="2" s="1"/>
  <c r="P300" i="2"/>
  <c r="D300" i="2" s="1"/>
  <c r="P301" i="2"/>
  <c r="D301" i="2" s="1"/>
  <c r="P302" i="2"/>
  <c r="D302" i="2" s="1"/>
  <c r="P303" i="2"/>
  <c r="D303" i="2" s="1"/>
  <c r="P304" i="2"/>
  <c r="D304" i="2" s="1"/>
  <c r="P305" i="2"/>
  <c r="D305" i="2" s="1"/>
  <c r="P306" i="2"/>
  <c r="D306" i="2" s="1"/>
  <c r="P307" i="2"/>
  <c r="D307" i="2" s="1"/>
  <c r="P308" i="2"/>
  <c r="D308" i="2" s="1"/>
  <c r="P309" i="2"/>
  <c r="D309" i="2" s="1"/>
  <c r="P310" i="2"/>
  <c r="D310" i="2" s="1"/>
  <c r="P311" i="2"/>
  <c r="D311" i="2" s="1"/>
  <c r="P312" i="2"/>
  <c r="D312" i="2" s="1"/>
  <c r="P313" i="2"/>
  <c r="D313" i="2" s="1"/>
  <c r="P314" i="2"/>
  <c r="D314" i="2" s="1"/>
  <c r="P315" i="2"/>
  <c r="D315" i="2" s="1"/>
  <c r="P316" i="2"/>
  <c r="D316" i="2" s="1"/>
  <c r="P317" i="2"/>
  <c r="D317" i="2" s="1"/>
  <c r="P318" i="2"/>
  <c r="D318" i="2" s="1"/>
  <c r="P319" i="2"/>
  <c r="D319" i="2" s="1"/>
  <c r="P320" i="2"/>
  <c r="D320" i="2" s="1"/>
  <c r="P321" i="2"/>
  <c r="D321" i="2" s="1"/>
  <c r="P322" i="2"/>
  <c r="D322" i="2" s="1"/>
  <c r="P323" i="2"/>
  <c r="D323" i="2" s="1"/>
  <c r="P324" i="2"/>
  <c r="D324" i="2" s="1"/>
  <c r="P325" i="2"/>
  <c r="D325" i="2" s="1"/>
  <c r="P326" i="2"/>
  <c r="D326" i="2" s="1"/>
  <c r="P327" i="2"/>
  <c r="D327" i="2" s="1"/>
  <c r="P328" i="2"/>
  <c r="D328" i="2" s="1"/>
  <c r="P329" i="2"/>
  <c r="D329" i="2" s="1"/>
  <c r="P330" i="2"/>
  <c r="D330" i="2" s="1"/>
  <c r="P331" i="2"/>
  <c r="D331" i="2" s="1"/>
  <c r="P332" i="2"/>
  <c r="D332" i="2" s="1"/>
  <c r="P333" i="2"/>
  <c r="D333" i="2" s="1"/>
  <c r="P334" i="2"/>
  <c r="D334" i="2" s="1"/>
  <c r="P335" i="2"/>
  <c r="D335" i="2" s="1"/>
  <c r="P336" i="2"/>
  <c r="D336" i="2" s="1"/>
  <c r="P337" i="2"/>
  <c r="D337" i="2" s="1"/>
  <c r="P338" i="2"/>
  <c r="D338" i="2" s="1"/>
  <c r="P339" i="2"/>
  <c r="D339" i="2" s="1"/>
  <c r="P340" i="2"/>
  <c r="D340" i="2" s="1"/>
  <c r="P341" i="2"/>
  <c r="D341" i="2" s="1"/>
  <c r="P342" i="2"/>
  <c r="D342" i="2" s="1"/>
  <c r="P343" i="2"/>
  <c r="D343" i="2" s="1"/>
  <c r="P344" i="2"/>
  <c r="D344" i="2" s="1"/>
  <c r="P345" i="2"/>
  <c r="D345" i="2" s="1"/>
  <c r="P346" i="2"/>
  <c r="D346" i="2" s="1"/>
  <c r="P347" i="2"/>
  <c r="D347" i="2" s="1"/>
  <c r="P348" i="2"/>
  <c r="D348" i="2" s="1"/>
  <c r="P349" i="2"/>
  <c r="D349" i="2" s="1"/>
  <c r="P350" i="2"/>
  <c r="D350" i="2" s="1"/>
  <c r="P351" i="2"/>
  <c r="D351" i="2" s="1"/>
  <c r="P352" i="2"/>
  <c r="D352" i="2" s="1"/>
  <c r="P353" i="2"/>
  <c r="D353" i="2" s="1"/>
  <c r="P354" i="2"/>
  <c r="D354" i="2" s="1"/>
  <c r="P355" i="2"/>
  <c r="D355" i="2" s="1"/>
  <c r="P356" i="2"/>
  <c r="D356" i="2" s="1"/>
  <c r="P357" i="2"/>
  <c r="D357" i="2" s="1"/>
  <c r="P358" i="2"/>
  <c r="D358" i="2" s="1"/>
  <c r="P359" i="2"/>
  <c r="D359" i="2" s="1"/>
  <c r="P360" i="2"/>
  <c r="D360" i="2" s="1"/>
  <c r="P361" i="2"/>
  <c r="D361" i="2" s="1"/>
  <c r="P362" i="2"/>
  <c r="D362" i="2" s="1"/>
  <c r="P363" i="2"/>
  <c r="D363" i="2" s="1"/>
  <c r="P364" i="2"/>
  <c r="D364" i="2" s="1"/>
  <c r="P365" i="2"/>
  <c r="D365" i="2" s="1"/>
  <c r="P366" i="2"/>
  <c r="D366" i="2" s="1"/>
  <c r="P367" i="2"/>
  <c r="D367" i="2" s="1"/>
  <c r="P368" i="2"/>
  <c r="D368" i="2" s="1"/>
  <c r="P369" i="2"/>
  <c r="D369" i="2" s="1"/>
  <c r="P370" i="2"/>
  <c r="D370" i="2" s="1"/>
  <c r="P371" i="2"/>
  <c r="D371" i="2" s="1"/>
  <c r="P372" i="2"/>
  <c r="D372" i="2" s="1"/>
  <c r="P373" i="2"/>
  <c r="D373" i="2" s="1"/>
  <c r="P374" i="2"/>
  <c r="D374" i="2" s="1"/>
  <c r="P375" i="2"/>
  <c r="D375" i="2" s="1"/>
  <c r="P376" i="2"/>
  <c r="D376" i="2" s="1"/>
  <c r="P377" i="2"/>
  <c r="D377" i="2" s="1"/>
  <c r="P378" i="2"/>
  <c r="D378" i="2" s="1"/>
  <c r="P379" i="2"/>
  <c r="D379" i="2" s="1"/>
  <c r="P380" i="2"/>
  <c r="D380" i="2" s="1"/>
  <c r="P381" i="2"/>
  <c r="D381" i="2" s="1"/>
  <c r="P382" i="2"/>
  <c r="D382" i="2" s="1"/>
  <c r="P383" i="2"/>
  <c r="D383" i="2" s="1"/>
  <c r="P384" i="2"/>
  <c r="D384" i="2" s="1"/>
  <c r="P385" i="2"/>
  <c r="D385" i="2" s="1"/>
  <c r="P386" i="2"/>
  <c r="D386" i="2" s="1"/>
  <c r="P387" i="2"/>
  <c r="D387" i="2" s="1"/>
  <c r="P388" i="2"/>
  <c r="D388" i="2" s="1"/>
  <c r="P389" i="2"/>
  <c r="D389" i="2" s="1"/>
  <c r="P390" i="2"/>
  <c r="D390" i="2" s="1"/>
  <c r="P391" i="2"/>
  <c r="D391" i="2" s="1"/>
  <c r="P392" i="2"/>
  <c r="D392" i="2" s="1"/>
  <c r="P393" i="2"/>
  <c r="D393" i="2" s="1"/>
  <c r="P394" i="2"/>
  <c r="D394" i="2" s="1"/>
  <c r="P395" i="2"/>
  <c r="D395" i="2" s="1"/>
  <c r="P396" i="2"/>
  <c r="D396" i="2" s="1"/>
  <c r="P397" i="2"/>
  <c r="D397" i="2" s="1"/>
  <c r="P398" i="2"/>
  <c r="D398" i="2" s="1"/>
  <c r="P399" i="2"/>
  <c r="D399" i="2" s="1"/>
  <c r="P400" i="2"/>
  <c r="D400" i="2" s="1"/>
  <c r="P401" i="2"/>
  <c r="D401" i="2" s="1"/>
  <c r="P402" i="2"/>
  <c r="D402" i="2" s="1"/>
  <c r="P403" i="2"/>
  <c r="D403" i="2" s="1"/>
  <c r="P404" i="2"/>
  <c r="D404" i="2" s="1"/>
  <c r="P405" i="2"/>
  <c r="D405" i="2" s="1"/>
  <c r="P406" i="2"/>
  <c r="D406" i="2" s="1"/>
  <c r="P407" i="2"/>
  <c r="D407" i="2" s="1"/>
  <c r="P408" i="2"/>
  <c r="D408" i="2" s="1"/>
  <c r="P409" i="2"/>
  <c r="D409" i="2" s="1"/>
  <c r="P410" i="2"/>
  <c r="D410" i="2" s="1"/>
  <c r="P411" i="2"/>
  <c r="D411" i="2" s="1"/>
  <c r="P412" i="2"/>
  <c r="D412" i="2" s="1"/>
  <c r="P413" i="2"/>
  <c r="D413" i="2" s="1"/>
  <c r="P414" i="2"/>
  <c r="D414" i="2" s="1"/>
  <c r="P415" i="2"/>
  <c r="D415" i="2" s="1"/>
  <c r="P416" i="2"/>
  <c r="D416" i="2" s="1"/>
  <c r="P417" i="2"/>
  <c r="D417" i="2" s="1"/>
  <c r="P418" i="2"/>
  <c r="D418" i="2" s="1"/>
  <c r="P419" i="2"/>
  <c r="D419" i="2" s="1"/>
  <c r="P420" i="2"/>
  <c r="D420" i="2" s="1"/>
  <c r="P421" i="2"/>
  <c r="D421" i="2" s="1"/>
  <c r="P422" i="2"/>
  <c r="D422" i="2" s="1"/>
  <c r="P423" i="2"/>
  <c r="D423" i="2" s="1"/>
  <c r="P424" i="2"/>
  <c r="D424" i="2" s="1"/>
  <c r="P425" i="2"/>
  <c r="D425" i="2" s="1"/>
  <c r="P426" i="2"/>
  <c r="D426" i="2" s="1"/>
  <c r="P427" i="2"/>
  <c r="D427" i="2" s="1"/>
  <c r="P428" i="2"/>
  <c r="D428" i="2" s="1"/>
  <c r="P429" i="2"/>
  <c r="D429" i="2" s="1"/>
  <c r="P430" i="2"/>
  <c r="D430" i="2" s="1"/>
  <c r="P431" i="2"/>
  <c r="D431" i="2" s="1"/>
  <c r="P432" i="2"/>
  <c r="D432" i="2" s="1"/>
  <c r="P433" i="2"/>
  <c r="D433" i="2" s="1"/>
  <c r="P434" i="2"/>
  <c r="D434" i="2" s="1"/>
  <c r="P435" i="2"/>
  <c r="D435" i="2" s="1"/>
  <c r="P436" i="2"/>
  <c r="D436" i="2" s="1"/>
  <c r="P437" i="2"/>
  <c r="D437" i="2" s="1"/>
  <c r="P438" i="2"/>
  <c r="D438" i="2" s="1"/>
  <c r="P439" i="2"/>
  <c r="D439" i="2" s="1"/>
  <c r="P440" i="2"/>
  <c r="D440" i="2" s="1"/>
  <c r="P441" i="2"/>
  <c r="D441" i="2" s="1"/>
  <c r="P442" i="2"/>
  <c r="D442" i="2" s="1"/>
  <c r="P443" i="2"/>
  <c r="D443" i="2" s="1"/>
  <c r="P444" i="2"/>
  <c r="D444" i="2" s="1"/>
  <c r="P445" i="2"/>
  <c r="D445" i="2" s="1"/>
  <c r="P446" i="2"/>
  <c r="D446" i="2" s="1"/>
  <c r="P447" i="2"/>
  <c r="D447" i="2" s="1"/>
  <c r="P448" i="2"/>
  <c r="D448" i="2" s="1"/>
  <c r="P449" i="2"/>
  <c r="D449" i="2" s="1"/>
  <c r="P450" i="2"/>
  <c r="D450" i="2" s="1"/>
  <c r="P451" i="2"/>
  <c r="D451" i="2" s="1"/>
  <c r="P452" i="2"/>
  <c r="D452" i="2" s="1"/>
  <c r="P453" i="2"/>
  <c r="D453" i="2" s="1"/>
  <c r="P454" i="2"/>
  <c r="D454" i="2" s="1"/>
  <c r="P455" i="2"/>
  <c r="D455" i="2" s="1"/>
  <c r="P456" i="2"/>
  <c r="D456" i="2" s="1"/>
  <c r="P457" i="2"/>
  <c r="D457" i="2" s="1"/>
  <c r="P458" i="2"/>
  <c r="D458" i="2" s="1"/>
  <c r="P459" i="2"/>
  <c r="D459" i="2" s="1"/>
  <c r="P460" i="2"/>
  <c r="D460" i="2" s="1"/>
  <c r="P461" i="2"/>
  <c r="D461" i="2" s="1"/>
  <c r="P462" i="2"/>
  <c r="D462" i="2" s="1"/>
  <c r="P463" i="2"/>
  <c r="D463" i="2" s="1"/>
  <c r="P464" i="2"/>
  <c r="D464" i="2" s="1"/>
  <c r="P465" i="2"/>
  <c r="D465" i="2" s="1"/>
  <c r="P466" i="2"/>
  <c r="D466" i="2" s="1"/>
  <c r="P467" i="2"/>
  <c r="D467" i="2" s="1"/>
  <c r="P468" i="2"/>
  <c r="D468" i="2" s="1"/>
  <c r="P469" i="2"/>
  <c r="D469" i="2" s="1"/>
  <c r="P470" i="2"/>
  <c r="D470" i="2" s="1"/>
  <c r="P471" i="2"/>
  <c r="D471" i="2" s="1"/>
  <c r="P472" i="2"/>
  <c r="D472" i="2" s="1"/>
  <c r="P473" i="2"/>
  <c r="D473" i="2" s="1"/>
  <c r="P474" i="2"/>
  <c r="D474" i="2" s="1"/>
  <c r="P475" i="2"/>
  <c r="D475" i="2" s="1"/>
  <c r="P476" i="2"/>
  <c r="D476" i="2" s="1"/>
  <c r="P477" i="2"/>
  <c r="D477" i="2" s="1"/>
  <c r="P478" i="2"/>
  <c r="D478" i="2" s="1"/>
  <c r="P479" i="2"/>
  <c r="D479" i="2" s="1"/>
  <c r="P480" i="2"/>
  <c r="D480" i="2" s="1"/>
  <c r="P481" i="2"/>
  <c r="D481" i="2" s="1"/>
  <c r="P482" i="2"/>
  <c r="D482" i="2" s="1"/>
  <c r="P483" i="2"/>
  <c r="D483" i="2" s="1"/>
  <c r="P484" i="2"/>
  <c r="D484" i="2" s="1"/>
  <c r="P485" i="2"/>
  <c r="D485" i="2" s="1"/>
  <c r="P486" i="2"/>
  <c r="D486" i="2" s="1"/>
  <c r="P487" i="2"/>
  <c r="D487" i="2" s="1"/>
  <c r="P488" i="2"/>
  <c r="D488" i="2" s="1"/>
  <c r="P489" i="2"/>
  <c r="D489" i="2" s="1"/>
  <c r="P490" i="2"/>
  <c r="D490" i="2" s="1"/>
  <c r="P491" i="2"/>
  <c r="D491" i="2" s="1"/>
  <c r="P492" i="2"/>
  <c r="D492" i="2" s="1"/>
  <c r="P493" i="2"/>
  <c r="D493" i="2" s="1"/>
  <c r="P494" i="2"/>
  <c r="D494" i="2" s="1"/>
  <c r="P495" i="2"/>
  <c r="D495" i="2" s="1"/>
  <c r="P496" i="2"/>
  <c r="D496" i="2" s="1"/>
  <c r="P497" i="2"/>
  <c r="D497" i="2" s="1"/>
  <c r="P498" i="2"/>
  <c r="D498" i="2" s="1"/>
  <c r="P499" i="2"/>
  <c r="D499" i="2" s="1"/>
  <c r="P500" i="2"/>
  <c r="D500" i="2" s="1"/>
  <c r="P501" i="2"/>
  <c r="D501" i="2" s="1"/>
  <c r="P502" i="2"/>
  <c r="D502" i="2" s="1"/>
  <c r="P503" i="2"/>
  <c r="D503" i="2" s="1"/>
  <c r="P504" i="2"/>
  <c r="D504" i="2" s="1"/>
  <c r="P505" i="2"/>
  <c r="D505" i="2" s="1"/>
  <c r="P506" i="2"/>
  <c r="D506" i="2" s="1"/>
  <c r="P507" i="2"/>
  <c r="D507" i="2" s="1"/>
  <c r="P508" i="2"/>
  <c r="D508" i="2" s="1"/>
  <c r="P509" i="2"/>
  <c r="D509" i="2" s="1"/>
  <c r="P510" i="2"/>
  <c r="D510" i="2" s="1"/>
  <c r="P511" i="2"/>
  <c r="D511" i="2" s="1"/>
  <c r="P512" i="2"/>
  <c r="D512" i="2" s="1"/>
  <c r="P513" i="2"/>
  <c r="D513" i="2" s="1"/>
  <c r="P514" i="2"/>
  <c r="D514" i="2" s="1"/>
  <c r="P515" i="2"/>
  <c r="D515" i="2" s="1"/>
  <c r="P516" i="2"/>
  <c r="D516" i="2" s="1"/>
  <c r="P517" i="2"/>
  <c r="D517" i="2" s="1"/>
  <c r="P518" i="2"/>
  <c r="D518" i="2" s="1"/>
  <c r="P519" i="2"/>
  <c r="D519" i="2" s="1"/>
  <c r="P520" i="2"/>
  <c r="D520" i="2" s="1"/>
  <c r="P521" i="2"/>
  <c r="D521" i="2" s="1"/>
  <c r="P522" i="2"/>
  <c r="D522" i="2" s="1"/>
  <c r="P523" i="2"/>
  <c r="D523" i="2" s="1"/>
  <c r="P524" i="2"/>
  <c r="D524" i="2" s="1"/>
  <c r="P525" i="2"/>
  <c r="D525" i="2" s="1"/>
  <c r="P526" i="2"/>
  <c r="D526" i="2" s="1"/>
  <c r="P527" i="2"/>
  <c r="D527" i="2" s="1"/>
  <c r="P528" i="2"/>
  <c r="D528" i="2" s="1"/>
  <c r="P529" i="2"/>
  <c r="D529" i="2" s="1"/>
  <c r="P530" i="2"/>
  <c r="D530" i="2" s="1"/>
  <c r="P531" i="2"/>
  <c r="D531" i="2" s="1"/>
  <c r="P532" i="2"/>
  <c r="D532" i="2" s="1"/>
  <c r="P533" i="2"/>
  <c r="D533" i="2" s="1"/>
  <c r="P534" i="2"/>
  <c r="D534" i="2" s="1"/>
  <c r="P535" i="2"/>
  <c r="D535" i="2" s="1"/>
  <c r="P536" i="2"/>
  <c r="D536" i="2" s="1"/>
  <c r="P537" i="2"/>
  <c r="D537" i="2" s="1"/>
  <c r="P538" i="2"/>
  <c r="D538" i="2" s="1"/>
  <c r="P539" i="2"/>
  <c r="D539" i="2" s="1"/>
  <c r="P540" i="2"/>
  <c r="D540" i="2" s="1"/>
  <c r="P541" i="2"/>
  <c r="D541" i="2" s="1"/>
  <c r="P542" i="2"/>
  <c r="D542" i="2" s="1"/>
  <c r="P543" i="2"/>
  <c r="D543" i="2" s="1"/>
  <c r="P544" i="2"/>
  <c r="D544" i="2" s="1"/>
  <c r="P545" i="2"/>
  <c r="D545" i="2" s="1"/>
  <c r="P546" i="2"/>
  <c r="D546" i="2" s="1"/>
  <c r="P547" i="2"/>
  <c r="D547" i="2" s="1"/>
  <c r="P548" i="2"/>
  <c r="D548" i="2" s="1"/>
  <c r="P549" i="2"/>
  <c r="D549" i="2" s="1"/>
  <c r="P550" i="2"/>
  <c r="D550" i="2" s="1"/>
  <c r="P551" i="2"/>
  <c r="D551" i="2" s="1"/>
  <c r="P552" i="2"/>
  <c r="D552" i="2" s="1"/>
  <c r="P553" i="2"/>
  <c r="D553" i="2" s="1"/>
  <c r="P554" i="2"/>
  <c r="D554" i="2" s="1"/>
  <c r="P555" i="2"/>
  <c r="D555" i="2" s="1"/>
  <c r="P556" i="2"/>
  <c r="D556" i="2" s="1"/>
  <c r="P557" i="2"/>
  <c r="D557" i="2" s="1"/>
  <c r="P558" i="2"/>
  <c r="D558" i="2" s="1"/>
  <c r="P559" i="2"/>
  <c r="D559" i="2" s="1"/>
  <c r="P560" i="2"/>
  <c r="D560" i="2" s="1"/>
  <c r="P561" i="2"/>
  <c r="D561" i="2" s="1"/>
  <c r="P562" i="2"/>
  <c r="D562" i="2" s="1"/>
  <c r="P563" i="2"/>
  <c r="D563" i="2" s="1"/>
  <c r="P564" i="2"/>
  <c r="D564" i="2" s="1"/>
  <c r="P565" i="2"/>
  <c r="D565" i="2" s="1"/>
  <c r="P566" i="2"/>
  <c r="D566" i="2" s="1"/>
  <c r="P567" i="2"/>
  <c r="D567" i="2" s="1"/>
  <c r="P568" i="2"/>
  <c r="D568" i="2" s="1"/>
  <c r="P569" i="2"/>
  <c r="D569" i="2" s="1"/>
  <c r="P570" i="2"/>
  <c r="D570" i="2" s="1"/>
  <c r="P571" i="2"/>
  <c r="D571" i="2" s="1"/>
  <c r="P572" i="2"/>
  <c r="D572" i="2" s="1"/>
  <c r="P573" i="2"/>
  <c r="D573" i="2" s="1"/>
  <c r="P574" i="2"/>
  <c r="D574" i="2" s="1"/>
  <c r="P575" i="2"/>
  <c r="D575" i="2" s="1"/>
  <c r="P576" i="2"/>
  <c r="D576" i="2" s="1"/>
  <c r="P577" i="2"/>
  <c r="D577" i="2" s="1"/>
  <c r="P578" i="2"/>
  <c r="D578" i="2" s="1"/>
  <c r="P579" i="2"/>
  <c r="D579" i="2" s="1"/>
  <c r="P580" i="2"/>
  <c r="D580" i="2" s="1"/>
  <c r="P581" i="2"/>
  <c r="D581" i="2" s="1"/>
  <c r="P582" i="2"/>
  <c r="D582" i="2" s="1"/>
  <c r="P583" i="2"/>
  <c r="D583" i="2" s="1"/>
  <c r="P584" i="2"/>
  <c r="D584" i="2" s="1"/>
  <c r="P585" i="2"/>
  <c r="D585" i="2" s="1"/>
  <c r="P586" i="2"/>
  <c r="D586" i="2" s="1"/>
  <c r="P587" i="2"/>
  <c r="D587" i="2" s="1"/>
  <c r="P588" i="2"/>
  <c r="D588" i="2" s="1"/>
  <c r="P589" i="2"/>
  <c r="D589" i="2" s="1"/>
  <c r="P590" i="2"/>
  <c r="D590" i="2" s="1"/>
  <c r="P591" i="2"/>
  <c r="D591" i="2" s="1"/>
  <c r="P592" i="2"/>
  <c r="D592" i="2" s="1"/>
  <c r="P593" i="2"/>
  <c r="D593" i="2" s="1"/>
  <c r="P594" i="2"/>
  <c r="D594" i="2" s="1"/>
  <c r="P595" i="2"/>
  <c r="D595" i="2" s="1"/>
  <c r="P596" i="2"/>
  <c r="D596" i="2" s="1"/>
  <c r="P597" i="2"/>
  <c r="D597" i="2" s="1"/>
  <c r="P598" i="2"/>
  <c r="D598" i="2" s="1"/>
  <c r="P599" i="2"/>
  <c r="D599" i="2" s="1"/>
  <c r="P600" i="2"/>
  <c r="D600" i="2" s="1"/>
  <c r="P601" i="2"/>
  <c r="D601" i="2" s="1"/>
  <c r="P602" i="2"/>
  <c r="D602" i="2" s="1"/>
  <c r="P603" i="2"/>
  <c r="D603" i="2" s="1"/>
  <c r="P604" i="2"/>
  <c r="D604" i="2" s="1"/>
  <c r="P605" i="2"/>
  <c r="D605" i="2" s="1"/>
  <c r="P606" i="2"/>
  <c r="D606" i="2" s="1"/>
  <c r="P607" i="2"/>
  <c r="D607" i="2" s="1"/>
  <c r="P608" i="2"/>
  <c r="D608" i="2" s="1"/>
  <c r="P609" i="2"/>
  <c r="D609" i="2" s="1"/>
  <c r="P610" i="2"/>
  <c r="D610" i="2" s="1"/>
  <c r="P611" i="2"/>
  <c r="D611" i="2" s="1"/>
  <c r="P612" i="2"/>
  <c r="D612" i="2" s="1"/>
  <c r="P613" i="2"/>
  <c r="D613" i="2" s="1"/>
  <c r="P614" i="2"/>
  <c r="D614" i="2" s="1"/>
  <c r="P615" i="2"/>
  <c r="D615" i="2" s="1"/>
  <c r="P616" i="2"/>
  <c r="D616" i="2" s="1"/>
  <c r="P617" i="2"/>
  <c r="D617" i="2" s="1"/>
  <c r="P618" i="2"/>
  <c r="D618" i="2" s="1"/>
  <c r="P619" i="2"/>
  <c r="D619" i="2" s="1"/>
  <c r="P620" i="2"/>
  <c r="D620" i="2" s="1"/>
  <c r="P621" i="2"/>
  <c r="D621" i="2" s="1"/>
  <c r="P622" i="2"/>
  <c r="D622" i="2" s="1"/>
  <c r="P623" i="2"/>
  <c r="D623" i="2" s="1"/>
  <c r="P624" i="2"/>
  <c r="D624" i="2" s="1"/>
  <c r="P625" i="2"/>
  <c r="D625" i="2" s="1"/>
  <c r="P626" i="2"/>
  <c r="D626" i="2" s="1"/>
  <c r="P627" i="2"/>
  <c r="D627" i="2" s="1"/>
  <c r="P628" i="2"/>
  <c r="D628" i="2" s="1"/>
  <c r="P629" i="2"/>
  <c r="D629" i="2" s="1"/>
  <c r="P630" i="2"/>
  <c r="D630" i="2" s="1"/>
  <c r="P631" i="2"/>
  <c r="D631" i="2" s="1"/>
  <c r="P632" i="2"/>
  <c r="D632" i="2" s="1"/>
  <c r="P633" i="2"/>
  <c r="D633" i="2" s="1"/>
  <c r="P634" i="2"/>
  <c r="D634" i="2" s="1"/>
  <c r="P635" i="2"/>
  <c r="D635" i="2" s="1"/>
  <c r="P636" i="2"/>
  <c r="D636" i="2" s="1"/>
  <c r="P637" i="2"/>
  <c r="D637" i="2" s="1"/>
  <c r="P638" i="2"/>
  <c r="D638" i="2" s="1"/>
  <c r="P639" i="2"/>
  <c r="D639" i="2" s="1"/>
  <c r="P640" i="2"/>
  <c r="D640" i="2" s="1"/>
  <c r="P641" i="2"/>
  <c r="D641" i="2" s="1"/>
  <c r="P642" i="2"/>
  <c r="D642" i="2" s="1"/>
  <c r="P643" i="2"/>
  <c r="D643" i="2" s="1"/>
  <c r="P644" i="2"/>
  <c r="D644" i="2" s="1"/>
  <c r="P645" i="2"/>
  <c r="D645" i="2" s="1"/>
  <c r="P646" i="2"/>
  <c r="D646" i="2" s="1"/>
  <c r="P647" i="2"/>
  <c r="D647" i="2" s="1"/>
  <c r="P648" i="2"/>
  <c r="D648" i="2" s="1"/>
  <c r="P649" i="2"/>
  <c r="D649" i="2" s="1"/>
  <c r="P650" i="2"/>
  <c r="D650" i="2" s="1"/>
  <c r="P651" i="2"/>
  <c r="D651" i="2" s="1"/>
  <c r="P652" i="2"/>
  <c r="D652" i="2" s="1"/>
  <c r="P653" i="2"/>
  <c r="D653" i="2" s="1"/>
  <c r="P654" i="2"/>
  <c r="D654" i="2" s="1"/>
  <c r="P655" i="2"/>
  <c r="D655" i="2" s="1"/>
  <c r="P656" i="2"/>
  <c r="D656" i="2" s="1"/>
  <c r="P657" i="2"/>
  <c r="D657" i="2" s="1"/>
  <c r="P658" i="2"/>
  <c r="D658" i="2" s="1"/>
  <c r="P659" i="2"/>
  <c r="D659" i="2" s="1"/>
  <c r="P660" i="2"/>
  <c r="D660" i="2" s="1"/>
  <c r="P661" i="2"/>
  <c r="D661" i="2" s="1"/>
  <c r="P662" i="2"/>
  <c r="D662" i="2" s="1"/>
  <c r="P663" i="2"/>
  <c r="D663" i="2" s="1"/>
  <c r="P664" i="2"/>
  <c r="D664" i="2" s="1"/>
  <c r="P665" i="2"/>
  <c r="D665" i="2" s="1"/>
  <c r="P666" i="2"/>
  <c r="D666" i="2" s="1"/>
  <c r="P667" i="2"/>
  <c r="D667" i="2" s="1"/>
  <c r="P668" i="2"/>
  <c r="D668" i="2" s="1"/>
  <c r="P669" i="2"/>
  <c r="D669" i="2" s="1"/>
  <c r="P670" i="2"/>
  <c r="D670" i="2" s="1"/>
  <c r="P671" i="2"/>
  <c r="D671" i="2" s="1"/>
  <c r="P672" i="2"/>
  <c r="D672" i="2" s="1"/>
  <c r="P673" i="2"/>
  <c r="D673" i="2" s="1"/>
  <c r="P674" i="2"/>
  <c r="D674" i="2" s="1"/>
  <c r="P675" i="2"/>
  <c r="D675" i="2" s="1"/>
  <c r="P676" i="2"/>
  <c r="D676" i="2" s="1"/>
  <c r="P677" i="2"/>
  <c r="D677" i="2" s="1"/>
  <c r="P678" i="2"/>
  <c r="D678" i="2" s="1"/>
  <c r="P679" i="2"/>
  <c r="D679" i="2" s="1"/>
  <c r="P680" i="2"/>
  <c r="D680" i="2" s="1"/>
  <c r="P681" i="2"/>
  <c r="D681" i="2" s="1"/>
  <c r="P682" i="2"/>
  <c r="D682" i="2" s="1"/>
  <c r="P683" i="2"/>
  <c r="D683" i="2" s="1"/>
  <c r="P684" i="2"/>
  <c r="D684" i="2" s="1"/>
  <c r="P685" i="2"/>
  <c r="D685" i="2" s="1"/>
  <c r="P686" i="2"/>
  <c r="D686" i="2" s="1"/>
  <c r="P687" i="2"/>
  <c r="D687" i="2" s="1"/>
  <c r="P688" i="2"/>
  <c r="D688" i="2" s="1"/>
  <c r="P689" i="2"/>
  <c r="D689" i="2" s="1"/>
  <c r="P690" i="2"/>
  <c r="D690" i="2" s="1"/>
  <c r="P691" i="2"/>
  <c r="D691" i="2" s="1"/>
  <c r="P692" i="2"/>
  <c r="D692" i="2" s="1"/>
  <c r="P693" i="2"/>
  <c r="D693" i="2" s="1"/>
  <c r="P694" i="2"/>
  <c r="D694" i="2" s="1"/>
  <c r="P695" i="2"/>
  <c r="D695" i="2" s="1"/>
  <c r="P696" i="2"/>
  <c r="D696" i="2" s="1"/>
  <c r="P697" i="2"/>
  <c r="D697" i="2" s="1"/>
  <c r="P698" i="2"/>
  <c r="D698" i="2" s="1"/>
  <c r="P699" i="2"/>
  <c r="D699" i="2" s="1"/>
  <c r="P700" i="2"/>
  <c r="D700" i="2" s="1"/>
  <c r="P701" i="2"/>
  <c r="D701" i="2" s="1"/>
  <c r="P702" i="2"/>
  <c r="D702" i="2" s="1"/>
  <c r="P703" i="2"/>
  <c r="D703" i="2" s="1"/>
  <c r="P704" i="2"/>
  <c r="D704" i="2" s="1"/>
  <c r="P705" i="2"/>
  <c r="D705" i="2" s="1"/>
  <c r="P706" i="2"/>
  <c r="D706" i="2" s="1"/>
  <c r="P707" i="2"/>
  <c r="D707" i="2" s="1"/>
  <c r="P708" i="2"/>
  <c r="D708" i="2" s="1"/>
  <c r="P709" i="2"/>
  <c r="D709" i="2" s="1"/>
  <c r="P710" i="2"/>
  <c r="D710" i="2" s="1"/>
  <c r="P711" i="2"/>
  <c r="D711" i="2" s="1"/>
  <c r="P712" i="2"/>
  <c r="D712" i="2" s="1"/>
  <c r="P713" i="2"/>
  <c r="D713" i="2" s="1"/>
  <c r="P714" i="2"/>
  <c r="D714" i="2" s="1"/>
  <c r="P715" i="2"/>
  <c r="D715" i="2" s="1"/>
  <c r="P716" i="2"/>
  <c r="D716" i="2" s="1"/>
  <c r="P717" i="2"/>
  <c r="D717" i="2" s="1"/>
  <c r="P718" i="2"/>
  <c r="D718" i="2" s="1"/>
  <c r="P719" i="2"/>
  <c r="D719" i="2" s="1"/>
  <c r="P720" i="2"/>
  <c r="D720" i="2" s="1"/>
  <c r="P721" i="2"/>
  <c r="D721" i="2" s="1"/>
  <c r="P722" i="2"/>
  <c r="D722" i="2" s="1"/>
  <c r="P723" i="2"/>
  <c r="D723" i="2" s="1"/>
  <c r="P724" i="2"/>
  <c r="D724" i="2" s="1"/>
  <c r="P725" i="2"/>
  <c r="D725" i="2" s="1"/>
  <c r="P726" i="2"/>
  <c r="D726" i="2" s="1"/>
  <c r="P727" i="2"/>
  <c r="D727" i="2" s="1"/>
  <c r="P728" i="2"/>
  <c r="D728" i="2" s="1"/>
  <c r="P729" i="2"/>
  <c r="D729" i="2" s="1"/>
  <c r="P730" i="2"/>
  <c r="D730" i="2" s="1"/>
  <c r="P731" i="2"/>
  <c r="D731" i="2" s="1"/>
  <c r="P732" i="2"/>
  <c r="D732" i="2" s="1"/>
  <c r="P733" i="2"/>
  <c r="D733" i="2" s="1"/>
  <c r="P734" i="2"/>
  <c r="D734" i="2" s="1"/>
  <c r="P735" i="2"/>
  <c r="D735" i="2" s="1"/>
  <c r="P736" i="2"/>
  <c r="D736" i="2" s="1"/>
  <c r="P737" i="2"/>
  <c r="D737" i="2" s="1"/>
  <c r="P738" i="2"/>
  <c r="D738" i="2" s="1"/>
  <c r="P739" i="2"/>
  <c r="D739" i="2" s="1"/>
  <c r="P740" i="2"/>
  <c r="D740" i="2" s="1"/>
  <c r="P741" i="2"/>
  <c r="D741" i="2" s="1"/>
  <c r="P742" i="2"/>
  <c r="D742" i="2" s="1"/>
  <c r="P743" i="2"/>
  <c r="D743" i="2" s="1"/>
  <c r="P744" i="2"/>
  <c r="D744" i="2" s="1"/>
  <c r="P745" i="2"/>
  <c r="D745" i="2" s="1"/>
  <c r="P746" i="2"/>
  <c r="D746" i="2" s="1"/>
  <c r="P747" i="2"/>
  <c r="D747" i="2" s="1"/>
  <c r="P748" i="2"/>
  <c r="D748" i="2" s="1"/>
  <c r="P749" i="2"/>
  <c r="D749" i="2" s="1"/>
  <c r="P750" i="2"/>
  <c r="D750" i="2" s="1"/>
  <c r="P751" i="2"/>
  <c r="D751" i="2" s="1"/>
  <c r="P752" i="2"/>
  <c r="D752" i="2" s="1"/>
  <c r="P753" i="2"/>
  <c r="D753" i="2" s="1"/>
  <c r="P754" i="2"/>
  <c r="D754" i="2" s="1"/>
  <c r="P755" i="2"/>
  <c r="D755" i="2" s="1"/>
  <c r="P756" i="2"/>
  <c r="D756" i="2" s="1"/>
  <c r="P757" i="2"/>
  <c r="D757" i="2" s="1"/>
  <c r="P758" i="2"/>
  <c r="D758" i="2" s="1"/>
  <c r="P759" i="2"/>
  <c r="D759" i="2" s="1"/>
  <c r="P760" i="2"/>
  <c r="D760" i="2" s="1"/>
  <c r="P761" i="2"/>
  <c r="D761" i="2" s="1"/>
  <c r="P762" i="2"/>
  <c r="D762" i="2" s="1"/>
  <c r="P763" i="2"/>
  <c r="D763" i="2" s="1"/>
  <c r="P764" i="2"/>
  <c r="D764" i="2" s="1"/>
  <c r="P765" i="2"/>
  <c r="D765" i="2" s="1"/>
  <c r="P766" i="2"/>
  <c r="D766" i="2" s="1"/>
  <c r="P767" i="2"/>
  <c r="D767" i="2" s="1"/>
  <c r="P768" i="2"/>
  <c r="D768" i="2" s="1"/>
  <c r="P769" i="2"/>
  <c r="D769" i="2" s="1"/>
  <c r="P770" i="2"/>
  <c r="D770" i="2" s="1"/>
  <c r="P771" i="2"/>
  <c r="D771" i="2" s="1"/>
  <c r="P772" i="2"/>
  <c r="D772" i="2" s="1"/>
  <c r="P773" i="2"/>
  <c r="D773" i="2" s="1"/>
  <c r="P774" i="2"/>
  <c r="D774" i="2" s="1"/>
  <c r="P775" i="2"/>
  <c r="D775" i="2" s="1"/>
  <c r="P776" i="2"/>
  <c r="D776" i="2" s="1"/>
  <c r="P777" i="2"/>
  <c r="D777" i="2" s="1"/>
  <c r="P778" i="2"/>
  <c r="D778" i="2" s="1"/>
  <c r="P779" i="2"/>
  <c r="D779" i="2" s="1"/>
  <c r="P780" i="2"/>
  <c r="D780" i="2" s="1"/>
  <c r="P781" i="2"/>
  <c r="D781" i="2" s="1"/>
  <c r="P782" i="2"/>
  <c r="D782" i="2" s="1"/>
  <c r="P783" i="2"/>
  <c r="D783" i="2" s="1"/>
  <c r="P784" i="2"/>
  <c r="D784" i="2" s="1"/>
  <c r="P785" i="2"/>
  <c r="D785" i="2" s="1"/>
  <c r="P786" i="2"/>
  <c r="D786" i="2" s="1"/>
  <c r="P787" i="2"/>
  <c r="D787" i="2" s="1"/>
  <c r="P788" i="2"/>
  <c r="D788" i="2" s="1"/>
  <c r="P789" i="2"/>
  <c r="D789" i="2" s="1"/>
  <c r="P790" i="2"/>
  <c r="D790" i="2" s="1"/>
  <c r="P791" i="2"/>
  <c r="D791" i="2" s="1"/>
  <c r="P792" i="2"/>
  <c r="D792" i="2" s="1"/>
  <c r="P793" i="2"/>
  <c r="D793" i="2" s="1"/>
  <c r="P794" i="2"/>
  <c r="D794" i="2" s="1"/>
  <c r="P795" i="2"/>
  <c r="D795" i="2" s="1"/>
  <c r="P796" i="2"/>
  <c r="D796" i="2" s="1"/>
  <c r="P797" i="2"/>
  <c r="D797" i="2" s="1"/>
  <c r="P798" i="2"/>
  <c r="D798" i="2" s="1"/>
  <c r="P799" i="2"/>
  <c r="D799" i="2" s="1"/>
  <c r="P800" i="2"/>
  <c r="D800" i="2" s="1"/>
  <c r="P801" i="2"/>
  <c r="D801" i="2" s="1"/>
  <c r="P802" i="2"/>
  <c r="D802" i="2" s="1"/>
  <c r="P803" i="2"/>
  <c r="D803" i="2" s="1"/>
  <c r="P804" i="2"/>
  <c r="D804" i="2" s="1"/>
  <c r="P805" i="2"/>
  <c r="D805" i="2" s="1"/>
  <c r="P806" i="2"/>
  <c r="D806" i="2" s="1"/>
  <c r="P807" i="2"/>
  <c r="D807" i="2" s="1"/>
  <c r="P808" i="2"/>
  <c r="D808" i="2" s="1"/>
  <c r="P809" i="2"/>
  <c r="D809" i="2" s="1"/>
  <c r="P810" i="2"/>
  <c r="D810" i="2" s="1"/>
  <c r="P811" i="2"/>
  <c r="D811" i="2" s="1"/>
  <c r="P812" i="2"/>
  <c r="D812" i="2" s="1"/>
  <c r="P813" i="2"/>
  <c r="D813" i="2" s="1"/>
  <c r="P814" i="2"/>
  <c r="D814" i="2" s="1"/>
  <c r="P815" i="2"/>
  <c r="D815" i="2" s="1"/>
  <c r="P816" i="2"/>
  <c r="D816" i="2" s="1"/>
  <c r="P817" i="2"/>
  <c r="D817" i="2" s="1"/>
  <c r="P818" i="2"/>
  <c r="D818" i="2" s="1"/>
  <c r="P819" i="2"/>
  <c r="D819" i="2" s="1"/>
  <c r="P820" i="2"/>
  <c r="D820" i="2" s="1"/>
  <c r="P821" i="2"/>
  <c r="D821" i="2" s="1"/>
  <c r="P822" i="2"/>
  <c r="D822" i="2" s="1"/>
  <c r="P823" i="2"/>
  <c r="D823" i="2" s="1"/>
  <c r="P824" i="2"/>
  <c r="D824" i="2" s="1"/>
  <c r="P825" i="2"/>
  <c r="D825" i="2" s="1"/>
  <c r="P826" i="2"/>
  <c r="D826" i="2" s="1"/>
  <c r="P827" i="2"/>
  <c r="D827" i="2" s="1"/>
  <c r="P828" i="2"/>
  <c r="D828" i="2" s="1"/>
  <c r="P829" i="2"/>
  <c r="D829" i="2" s="1"/>
  <c r="P830" i="2"/>
  <c r="D830" i="2" s="1"/>
  <c r="P831" i="2"/>
  <c r="D831" i="2" s="1"/>
  <c r="P832" i="2"/>
  <c r="D832" i="2" s="1"/>
  <c r="P833" i="2"/>
  <c r="D833" i="2" s="1"/>
  <c r="P834" i="2"/>
  <c r="D834" i="2" s="1"/>
  <c r="P835" i="2"/>
  <c r="D835" i="2" s="1"/>
  <c r="P836" i="2"/>
  <c r="D836" i="2" s="1"/>
  <c r="P837" i="2"/>
  <c r="D837" i="2" s="1"/>
  <c r="P838" i="2"/>
  <c r="D838" i="2" s="1"/>
  <c r="P839" i="2"/>
  <c r="D839" i="2" s="1"/>
  <c r="P840" i="2"/>
  <c r="D840" i="2" s="1"/>
  <c r="P841" i="2"/>
  <c r="D841" i="2" s="1"/>
  <c r="P842" i="2"/>
  <c r="D842" i="2" s="1"/>
  <c r="P843" i="2"/>
  <c r="D843" i="2" s="1"/>
  <c r="P844" i="2"/>
  <c r="D844" i="2" s="1"/>
  <c r="P845" i="2"/>
  <c r="D845" i="2" s="1"/>
  <c r="P846" i="2"/>
  <c r="D846" i="2" s="1"/>
  <c r="P847" i="2"/>
  <c r="D847" i="2" s="1"/>
  <c r="P848" i="2"/>
  <c r="D848" i="2" s="1"/>
  <c r="P849" i="2"/>
  <c r="D849" i="2" s="1"/>
  <c r="P850" i="2"/>
  <c r="D850" i="2" s="1"/>
  <c r="P851" i="2"/>
  <c r="D851" i="2" s="1"/>
  <c r="P852" i="2"/>
  <c r="D852" i="2" s="1"/>
  <c r="P853" i="2"/>
  <c r="D853" i="2" s="1"/>
  <c r="P854" i="2"/>
  <c r="D854" i="2" s="1"/>
  <c r="P855" i="2"/>
  <c r="D855" i="2" s="1"/>
  <c r="P856" i="2"/>
  <c r="D856" i="2" s="1"/>
  <c r="P857" i="2"/>
  <c r="D857" i="2" s="1"/>
  <c r="P858" i="2"/>
  <c r="D858" i="2" s="1"/>
  <c r="P859" i="2"/>
  <c r="D859" i="2" s="1"/>
  <c r="P860" i="2"/>
  <c r="D860" i="2" s="1"/>
  <c r="P861" i="2"/>
  <c r="D861" i="2" s="1"/>
  <c r="P862" i="2"/>
  <c r="D862" i="2" s="1"/>
  <c r="P863" i="2"/>
  <c r="D863" i="2" s="1"/>
  <c r="P864" i="2"/>
  <c r="D864" i="2" s="1"/>
  <c r="P865" i="2"/>
  <c r="D865" i="2" s="1"/>
  <c r="P866" i="2"/>
  <c r="D866" i="2" s="1"/>
  <c r="P867" i="2"/>
  <c r="D867" i="2" s="1"/>
  <c r="P868" i="2"/>
  <c r="D868" i="2" s="1"/>
  <c r="P869" i="2"/>
  <c r="D869" i="2" s="1"/>
  <c r="P870" i="2"/>
  <c r="D870" i="2" s="1"/>
  <c r="P871" i="2"/>
  <c r="D871" i="2" s="1"/>
  <c r="P872" i="2"/>
  <c r="D872" i="2" s="1"/>
  <c r="P873" i="2"/>
  <c r="D873" i="2" s="1"/>
  <c r="P874" i="2"/>
  <c r="D874" i="2" s="1"/>
  <c r="P875" i="2"/>
  <c r="D875" i="2" s="1"/>
  <c r="P876" i="2"/>
  <c r="D876" i="2" s="1"/>
  <c r="P877" i="2"/>
  <c r="D877" i="2" s="1"/>
  <c r="P878" i="2"/>
  <c r="D878" i="2" s="1"/>
  <c r="P879" i="2"/>
  <c r="D879" i="2" s="1"/>
  <c r="P880" i="2"/>
  <c r="D880" i="2" s="1"/>
  <c r="P881" i="2"/>
  <c r="D881" i="2" s="1"/>
  <c r="P882" i="2"/>
  <c r="D882" i="2" s="1"/>
  <c r="P883" i="2"/>
  <c r="D883" i="2" s="1"/>
  <c r="P884" i="2"/>
  <c r="D884" i="2" s="1"/>
  <c r="P885" i="2"/>
  <c r="D885" i="2" s="1"/>
  <c r="P886" i="2"/>
  <c r="D886" i="2" s="1"/>
  <c r="P887" i="2"/>
  <c r="D887" i="2" s="1"/>
  <c r="P888" i="2"/>
  <c r="D888" i="2" s="1"/>
  <c r="P889" i="2"/>
  <c r="D889" i="2" s="1"/>
  <c r="P890" i="2"/>
  <c r="D890" i="2" s="1"/>
  <c r="P891" i="2"/>
  <c r="D891" i="2" s="1"/>
  <c r="P892" i="2"/>
  <c r="D892" i="2" s="1"/>
  <c r="P893" i="2"/>
  <c r="D893" i="2" s="1"/>
  <c r="P894" i="2"/>
  <c r="D894" i="2" s="1"/>
  <c r="P895" i="2"/>
  <c r="D895" i="2" s="1"/>
  <c r="P896" i="2"/>
  <c r="D896" i="2" s="1"/>
  <c r="P897" i="2"/>
  <c r="D897" i="2" s="1"/>
  <c r="P898" i="2"/>
  <c r="D898" i="2" s="1"/>
  <c r="P899" i="2"/>
  <c r="D899" i="2" s="1"/>
  <c r="P900" i="2"/>
  <c r="D900" i="2" s="1"/>
  <c r="P901" i="2"/>
  <c r="D901" i="2" s="1"/>
  <c r="P902" i="2"/>
  <c r="D902" i="2" s="1"/>
  <c r="P903" i="2"/>
  <c r="D903" i="2" s="1"/>
  <c r="P904" i="2"/>
  <c r="D904" i="2" s="1"/>
  <c r="P905" i="2"/>
  <c r="D905" i="2" s="1"/>
  <c r="P906" i="2"/>
  <c r="D906" i="2" s="1"/>
  <c r="P907" i="2"/>
  <c r="D907" i="2" s="1"/>
  <c r="P908" i="2"/>
  <c r="D908" i="2" s="1"/>
  <c r="P909" i="2"/>
  <c r="D909" i="2" s="1"/>
  <c r="P910" i="2"/>
  <c r="D910" i="2" s="1"/>
  <c r="P911" i="2"/>
  <c r="D911" i="2" s="1"/>
  <c r="P912" i="2"/>
  <c r="D912" i="2" s="1"/>
  <c r="P913" i="2"/>
  <c r="D913" i="2" s="1"/>
  <c r="P914" i="2"/>
  <c r="D914" i="2" s="1"/>
  <c r="P915" i="2"/>
  <c r="D915" i="2" s="1"/>
  <c r="P916" i="2"/>
  <c r="D916" i="2" s="1"/>
  <c r="P917" i="2"/>
  <c r="D917" i="2" s="1"/>
  <c r="P918" i="2"/>
  <c r="D918" i="2" s="1"/>
  <c r="P919" i="2"/>
  <c r="D919" i="2" s="1"/>
  <c r="P920" i="2"/>
  <c r="D920" i="2" s="1"/>
  <c r="P921" i="2"/>
  <c r="D921" i="2" s="1"/>
  <c r="P922" i="2"/>
  <c r="D922" i="2" s="1"/>
  <c r="P923" i="2"/>
  <c r="D923" i="2" s="1"/>
  <c r="P924" i="2"/>
  <c r="D924" i="2" s="1"/>
  <c r="P925" i="2"/>
  <c r="D925" i="2" s="1"/>
  <c r="P926" i="2"/>
  <c r="D926" i="2" s="1"/>
  <c r="P927" i="2"/>
  <c r="D927" i="2" s="1"/>
  <c r="P928" i="2"/>
  <c r="D928" i="2" s="1"/>
  <c r="P929" i="2"/>
  <c r="D929" i="2" s="1"/>
  <c r="P930" i="2"/>
  <c r="D930" i="2" s="1"/>
  <c r="P931" i="2"/>
  <c r="D931" i="2" s="1"/>
  <c r="P932" i="2"/>
  <c r="D932" i="2" s="1"/>
  <c r="P933" i="2"/>
  <c r="D933" i="2" s="1"/>
  <c r="P934" i="2"/>
  <c r="D934" i="2" s="1"/>
  <c r="P935" i="2"/>
  <c r="D935" i="2" s="1"/>
  <c r="P936" i="2"/>
  <c r="D936" i="2" s="1"/>
  <c r="P937" i="2"/>
  <c r="D937" i="2" s="1"/>
  <c r="P938" i="2"/>
  <c r="D938" i="2" s="1"/>
  <c r="P939" i="2"/>
  <c r="D939" i="2" s="1"/>
  <c r="P940" i="2"/>
  <c r="D940" i="2" s="1"/>
  <c r="P941" i="2"/>
  <c r="D941" i="2" s="1"/>
  <c r="P942" i="2"/>
  <c r="D942" i="2" s="1"/>
  <c r="P943" i="2"/>
  <c r="D943" i="2" s="1"/>
  <c r="P944" i="2"/>
  <c r="D944" i="2" s="1"/>
  <c r="P945" i="2"/>
  <c r="D945" i="2" s="1"/>
  <c r="P946" i="2"/>
  <c r="D946" i="2" s="1"/>
  <c r="P947" i="2"/>
  <c r="D947" i="2" s="1"/>
  <c r="P948" i="2"/>
  <c r="D948" i="2" s="1"/>
  <c r="P949" i="2"/>
  <c r="D949" i="2" s="1"/>
  <c r="P950" i="2"/>
  <c r="D950" i="2" s="1"/>
  <c r="P951" i="2"/>
  <c r="D951" i="2" s="1"/>
  <c r="P952" i="2"/>
  <c r="D952" i="2" s="1"/>
  <c r="P953" i="2"/>
  <c r="D953" i="2" s="1"/>
  <c r="P954" i="2"/>
  <c r="D954" i="2" s="1"/>
  <c r="P955" i="2"/>
  <c r="D955" i="2" s="1"/>
  <c r="P956" i="2"/>
  <c r="D956" i="2" s="1"/>
  <c r="P957" i="2"/>
  <c r="D957" i="2" s="1"/>
  <c r="P958" i="2"/>
  <c r="D958" i="2" s="1"/>
  <c r="P959" i="2"/>
  <c r="D959" i="2" s="1"/>
  <c r="P960" i="2"/>
  <c r="D960" i="2" s="1"/>
  <c r="P961" i="2"/>
  <c r="D961" i="2" s="1"/>
  <c r="P962" i="2"/>
  <c r="D962" i="2" s="1"/>
  <c r="P963" i="2"/>
  <c r="D963" i="2" s="1"/>
  <c r="P964" i="2"/>
  <c r="D964" i="2" s="1"/>
  <c r="P965" i="2"/>
  <c r="D965" i="2" s="1"/>
  <c r="P966" i="2"/>
  <c r="D966" i="2" s="1"/>
  <c r="P967" i="2"/>
  <c r="D967" i="2" s="1"/>
  <c r="P968" i="2"/>
  <c r="D968" i="2" s="1"/>
  <c r="P969" i="2"/>
  <c r="D969" i="2" s="1"/>
  <c r="P970" i="2"/>
  <c r="D970" i="2" s="1"/>
  <c r="P971" i="2"/>
  <c r="D971" i="2" s="1"/>
  <c r="P972" i="2"/>
  <c r="D972" i="2" s="1"/>
  <c r="P973" i="2"/>
  <c r="D973" i="2" s="1"/>
  <c r="P974" i="2"/>
  <c r="D974" i="2" s="1"/>
  <c r="P975" i="2"/>
  <c r="D975" i="2" s="1"/>
  <c r="P976" i="2"/>
  <c r="D976" i="2" s="1"/>
  <c r="P977" i="2"/>
  <c r="D977" i="2" s="1"/>
  <c r="P978" i="2"/>
  <c r="D978" i="2" s="1"/>
  <c r="P979" i="2"/>
  <c r="D979" i="2" s="1"/>
  <c r="P980" i="2"/>
  <c r="D980" i="2" s="1"/>
  <c r="P981" i="2"/>
  <c r="D981" i="2" s="1"/>
  <c r="P982" i="2"/>
  <c r="D982" i="2" s="1"/>
  <c r="P983" i="2"/>
  <c r="D983" i="2" s="1"/>
  <c r="P984" i="2"/>
  <c r="D984" i="2" s="1"/>
  <c r="P985" i="2"/>
  <c r="D985" i="2" s="1"/>
  <c r="P986" i="2"/>
  <c r="D986" i="2" s="1"/>
  <c r="P987" i="2"/>
  <c r="D987" i="2" s="1"/>
  <c r="P988" i="2"/>
  <c r="D988" i="2" s="1"/>
  <c r="P989" i="2"/>
  <c r="D989" i="2" s="1"/>
  <c r="P990" i="2"/>
  <c r="D990" i="2" s="1"/>
  <c r="P991" i="2"/>
  <c r="D991" i="2" s="1"/>
  <c r="P992" i="2"/>
  <c r="D992" i="2" s="1"/>
  <c r="P993" i="2"/>
  <c r="D993" i="2" s="1"/>
  <c r="P994" i="2"/>
  <c r="D994" i="2" s="1"/>
  <c r="P995" i="2"/>
  <c r="D995" i="2" s="1"/>
  <c r="P996" i="2"/>
  <c r="D996" i="2" s="1"/>
  <c r="P997" i="2"/>
  <c r="D997" i="2" s="1"/>
  <c r="P998" i="2"/>
  <c r="D998" i="2" s="1"/>
  <c r="P999" i="2"/>
  <c r="D999" i="2" s="1"/>
  <c r="P1000" i="2"/>
  <c r="D1000" i="2" s="1"/>
  <c r="P1001" i="2"/>
  <c r="D1001" i="2" s="1"/>
  <c r="P1002" i="2"/>
  <c r="D1002" i="2" s="1"/>
  <c r="P1003" i="2"/>
  <c r="D1003" i="2" s="1"/>
  <c r="P1004" i="2"/>
  <c r="D1004" i="2" s="1"/>
  <c r="P1005" i="2"/>
  <c r="D1005" i="2" s="1"/>
  <c r="P1006" i="2"/>
  <c r="D1006" i="2" s="1"/>
  <c r="P1007" i="2"/>
  <c r="D1007" i="2" s="1"/>
  <c r="P1008" i="2"/>
  <c r="D1008" i="2" s="1"/>
  <c r="P1009" i="2"/>
  <c r="D1009" i="2" s="1"/>
  <c r="P1010" i="2"/>
  <c r="D1010" i="2" s="1"/>
  <c r="P1011" i="2"/>
  <c r="D1011" i="2" s="1"/>
  <c r="P1012" i="2"/>
  <c r="D1012" i="2" s="1"/>
  <c r="P1013" i="2"/>
  <c r="D1013" i="2" s="1"/>
  <c r="P1014" i="2"/>
  <c r="D1014" i="2" s="1"/>
  <c r="P1015" i="2"/>
  <c r="D1015" i="2" s="1"/>
  <c r="P1016" i="2"/>
  <c r="D1016" i="2" s="1"/>
  <c r="P1017" i="2"/>
  <c r="D1017" i="2" s="1"/>
  <c r="P1018" i="2"/>
  <c r="D1018" i="2" s="1"/>
  <c r="P1019" i="2"/>
  <c r="D1019" i="2" s="1"/>
  <c r="P1020" i="2"/>
  <c r="D1020" i="2" s="1"/>
  <c r="P1021" i="2"/>
  <c r="D1021" i="2" s="1"/>
  <c r="P1022" i="2"/>
  <c r="D1022" i="2" s="1"/>
  <c r="P1023" i="2"/>
  <c r="D1023" i="2" s="1"/>
  <c r="P1024" i="2"/>
  <c r="D1024" i="2" s="1"/>
  <c r="P1025" i="2"/>
  <c r="D1025" i="2" s="1"/>
  <c r="P1026" i="2"/>
  <c r="D1026" i="2" s="1"/>
  <c r="P1027" i="2"/>
  <c r="D1027" i="2" s="1"/>
  <c r="P1028" i="2"/>
  <c r="D1028" i="2" s="1"/>
  <c r="P1029" i="2"/>
  <c r="D1029" i="2" s="1"/>
  <c r="P1030" i="2"/>
  <c r="D1030" i="2" s="1"/>
  <c r="P1031" i="2"/>
  <c r="D1031" i="2" s="1"/>
  <c r="P1032" i="2"/>
  <c r="D1032" i="2" s="1"/>
  <c r="P1033" i="2"/>
  <c r="D1033" i="2" s="1"/>
  <c r="P1034" i="2"/>
  <c r="D1034" i="2" s="1"/>
  <c r="P1035" i="2"/>
  <c r="D1035" i="2" s="1"/>
  <c r="P1036" i="2"/>
  <c r="D1036" i="2" s="1"/>
  <c r="P1037" i="2"/>
  <c r="D1037" i="2" s="1"/>
  <c r="P1038" i="2"/>
  <c r="D1038" i="2" s="1"/>
  <c r="P1039" i="2"/>
  <c r="D1039" i="2" s="1"/>
  <c r="P1040" i="2"/>
  <c r="D1040" i="2" s="1"/>
  <c r="P1041" i="2"/>
  <c r="D1041" i="2" s="1"/>
  <c r="P1042" i="2"/>
  <c r="D1042" i="2" s="1"/>
  <c r="P1043" i="2"/>
  <c r="D1043" i="2" s="1"/>
  <c r="P1044" i="2"/>
  <c r="D1044" i="2" s="1"/>
  <c r="P1045" i="2"/>
  <c r="D1045" i="2" s="1"/>
  <c r="P1046" i="2"/>
  <c r="D1046" i="2" s="1"/>
  <c r="P1047" i="2"/>
  <c r="D1047" i="2" s="1"/>
  <c r="P1048" i="2"/>
  <c r="D1048" i="2" s="1"/>
  <c r="P1049" i="2"/>
  <c r="D1049" i="2" s="1"/>
  <c r="P1050" i="2"/>
  <c r="D1050" i="2" s="1"/>
  <c r="P1051" i="2"/>
  <c r="D1051" i="2" s="1"/>
  <c r="P1052" i="2"/>
  <c r="D1052" i="2" s="1"/>
  <c r="P1053" i="2"/>
  <c r="D1053" i="2" s="1"/>
  <c r="P1054" i="2"/>
  <c r="D1054" i="2" s="1"/>
  <c r="P1055" i="2"/>
  <c r="D1055" i="2" s="1"/>
  <c r="P1056" i="2"/>
  <c r="D1056" i="2" s="1"/>
  <c r="P1057" i="2"/>
  <c r="D1057" i="2" s="1"/>
  <c r="P1058" i="2"/>
  <c r="D1058" i="2" s="1"/>
  <c r="P1059" i="2"/>
  <c r="D1059" i="2" s="1"/>
  <c r="P1060" i="2"/>
  <c r="D1060" i="2" s="1"/>
  <c r="P1061" i="2"/>
  <c r="D1061" i="2" s="1"/>
  <c r="P1062" i="2"/>
  <c r="D1062" i="2" s="1"/>
  <c r="P1063" i="2"/>
  <c r="D1063" i="2" s="1"/>
  <c r="X11" i="5"/>
  <c r="D22" i="5"/>
  <c r="C22" i="5"/>
  <c r="V11" i="5"/>
  <c r="T11" i="5"/>
  <c r="W11" i="5"/>
  <c r="E46" i="5"/>
  <c r="E10" i="5"/>
  <c r="U11" i="5"/>
  <c r="D46" i="5"/>
  <c r="E22" i="5"/>
  <c r="D10" i="5"/>
  <c r="C46" i="5"/>
  <c r="C10" i="5"/>
  <c r="C3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7DF4C5-5689-4290-B1ED-56696B4AAD25}" name="Connection" type="104" refreshedVersion="0" background="1">
    <extLst>
      <ext xmlns:x15="http://schemas.microsoft.com/office/spreadsheetml/2010/11/main" uri="{DE250136-89BD-433C-8126-D09CA5730AF9}">
        <x15:connection id="Calendar"/>
      </ext>
    </extLst>
  </connection>
  <connection id="2" xr16:uid="{F957146A-ABEC-42BC-A968-4D1AAE3D4001}" keepAlive="1" name="Query - Clean Chain Data" description="Connection to the 'Clean Chain Data' query in the workbook." type="5" refreshedVersion="8" background="1" saveData="1">
    <dbPr connection="Provider=Microsoft.Mashup.OleDb.1;Data Source=$Workbook$;Location=&quot;Clean Chain Data&quot;;Extended Properties=&quot;&quot;" command="SELECT * FROM [Clean Chain Data]"/>
  </connection>
  <connection id="3" xr16:uid="{D80DFF32-1150-404E-BA73-D02D28B8FA6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03865647-C4B6-4FBA-BC79-5FE52FD97AE4}" name="WorksheetConnection_Coffee_Chain_Sales .xlsx!Clean_Chain_Data" type="102" refreshedVersion="8" minRefreshableVersion="5">
    <extLst>
      <ext xmlns:x15="http://schemas.microsoft.com/office/spreadsheetml/2010/11/main" uri="{DE250136-89BD-433C-8126-D09CA5730AF9}">
        <x15:connection id="Clean_Chain_Data">
          <x15:rangePr sourceName="_xlcn.WorksheetConnection_Coffee_Chain_Sales.xlsxClean_Chain_Data1"/>
        </x15:connection>
      </ext>
    </extLst>
  </connection>
</connections>
</file>

<file path=xl/sharedStrings.xml><?xml version="1.0" encoding="utf-8"?>
<sst xmlns="http://schemas.openxmlformats.org/spreadsheetml/2006/main" count="15136" uniqueCount="117">
  <si>
    <t>Area Code</t>
  </si>
  <si>
    <t>Cogs</t>
  </si>
  <si>
    <t>DifferenceBetweenActualandTargetProfit</t>
  </si>
  <si>
    <t>Date</t>
  </si>
  <si>
    <t>Inventory Margin</t>
  </si>
  <si>
    <t>Margin</t>
  </si>
  <si>
    <t>Market_size</t>
  </si>
  <si>
    <t>Market</t>
  </si>
  <si>
    <t>Marketing</t>
  </si>
  <si>
    <t>Product_line</t>
  </si>
  <si>
    <t>Product_type</t>
  </si>
  <si>
    <t>Product</t>
  </si>
  <si>
    <t>Profit</t>
  </si>
  <si>
    <t>Sales</t>
  </si>
  <si>
    <t>State</t>
  </si>
  <si>
    <t>Target_cogs</t>
  </si>
  <si>
    <t>Target_margin</t>
  </si>
  <si>
    <t>Target_profit</t>
  </si>
  <si>
    <t xml:space="preserve">Target_sales </t>
  </si>
  <si>
    <t>Total_expenses</t>
  </si>
  <si>
    <t>Type</t>
  </si>
  <si>
    <t>Major Market</t>
  </si>
  <si>
    <t>Central</t>
  </si>
  <si>
    <t>Leaves</t>
  </si>
  <si>
    <t>Herbal Tea</t>
  </si>
  <si>
    <t>Lemon</t>
  </si>
  <si>
    <t>Colorado</t>
  </si>
  <si>
    <t>Decaf</t>
  </si>
  <si>
    <t>Mint</t>
  </si>
  <si>
    <t>South</t>
  </si>
  <si>
    <t>Texas</t>
  </si>
  <si>
    <t>East</t>
  </si>
  <si>
    <t>Tea</t>
  </si>
  <si>
    <t>Darjeeling</t>
  </si>
  <si>
    <t>Florida</t>
  </si>
  <si>
    <t>Regular</t>
  </si>
  <si>
    <t>West</t>
  </si>
  <si>
    <t>Green Tea</t>
  </si>
  <si>
    <t>California</t>
  </si>
  <si>
    <t>Small Market</t>
  </si>
  <si>
    <t>Beans</t>
  </si>
  <si>
    <t>Espresso</t>
  </si>
  <si>
    <t>Decaf Espresso</t>
  </si>
  <si>
    <t>Iowa</t>
  </si>
  <si>
    <t>Connecticut</t>
  </si>
  <si>
    <t>Coffee</t>
  </si>
  <si>
    <t>Decaf Irish Cream</t>
  </si>
  <si>
    <t>Oklahoma</t>
  </si>
  <si>
    <t>Nevada</t>
  </si>
  <si>
    <t>Utah</t>
  </si>
  <si>
    <t>Amaretto</t>
  </si>
  <si>
    <t>New Hampshire</t>
  </si>
  <si>
    <t>Colombian</t>
  </si>
  <si>
    <t>Caffe Mocha</t>
  </si>
  <si>
    <t>Caffe Latte</t>
  </si>
  <si>
    <t>Louisiana</t>
  </si>
  <si>
    <t>Oregon</t>
  </si>
  <si>
    <t>Chamomile</t>
  </si>
  <si>
    <t>Missouri</t>
  </si>
  <si>
    <t>Wisconsin</t>
  </si>
  <si>
    <t>Washington</t>
  </si>
  <si>
    <t>Earl Grey</t>
  </si>
  <si>
    <t>Massachusetts</t>
  </si>
  <si>
    <t>Illinois</t>
  </si>
  <si>
    <t>New Mexico</t>
  </si>
  <si>
    <t>Ohio</t>
  </si>
  <si>
    <t>Regular Espresso</t>
  </si>
  <si>
    <t>New York</t>
  </si>
  <si>
    <t>Calculated Profit</t>
  </si>
  <si>
    <t>Calculated Difference</t>
  </si>
  <si>
    <t>Calculated Margin</t>
  </si>
  <si>
    <t>Sum of Calculated Profit</t>
  </si>
  <si>
    <t>Sum of Sales</t>
  </si>
  <si>
    <t>Grand Total</t>
  </si>
  <si>
    <t>Distinct Count of Product</t>
  </si>
  <si>
    <t>Distinct Count of State</t>
  </si>
  <si>
    <t>May</t>
  </si>
  <si>
    <t>Count of Sales</t>
  </si>
  <si>
    <t>Average of Sales</t>
  </si>
  <si>
    <t>Year</t>
  </si>
  <si>
    <t>Month</t>
  </si>
  <si>
    <t>October</t>
  </si>
  <si>
    <t>November</t>
  </si>
  <si>
    <t>December</t>
  </si>
  <si>
    <t>January</t>
  </si>
  <si>
    <t>February</t>
  </si>
  <si>
    <t>March</t>
  </si>
  <si>
    <t>April</t>
  </si>
  <si>
    <t>June</t>
  </si>
  <si>
    <t>July</t>
  </si>
  <si>
    <t>August</t>
  </si>
  <si>
    <t>September</t>
  </si>
  <si>
    <t>Day Of Week</t>
  </si>
  <si>
    <t>Sunday</t>
  </si>
  <si>
    <t>Monday</t>
  </si>
  <si>
    <t>Tuesday</t>
  </si>
  <si>
    <t>Wednesday</t>
  </si>
  <si>
    <t>Thursday</t>
  </si>
  <si>
    <t>Friday</t>
  </si>
  <si>
    <t>Saturday</t>
  </si>
  <si>
    <t>Total Revenue</t>
  </si>
  <si>
    <t>Average of Cogs</t>
  </si>
  <si>
    <t>Target Revenue</t>
  </si>
  <si>
    <t>Total COGs</t>
  </si>
  <si>
    <t>Target COGs</t>
  </si>
  <si>
    <t>Total vs Target</t>
  </si>
  <si>
    <t>Total vs Target COGS</t>
  </si>
  <si>
    <t>Total Expenses</t>
  </si>
  <si>
    <t>Total Profit</t>
  </si>
  <si>
    <t>Target Profit</t>
  </si>
  <si>
    <t>Total vs Target Profit</t>
  </si>
  <si>
    <t>Quantity Sold</t>
  </si>
  <si>
    <t>3 Dash</t>
  </si>
  <si>
    <t>Location</t>
  </si>
  <si>
    <t>Overview</t>
  </si>
  <si>
    <t>Actual COGs</t>
  </si>
  <si>
    <t>Actual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</si>
</sst>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0"/>
    <numFmt numFmtId="166" formatCode="0.0"/>
    <numFmt numFmtId="167" formatCode="&quot;$&quot;#,##0.00"/>
    <numFmt numFmtId="168" formatCode="[&gt;=1000000]\ &quot;$&quot;#.##,,\ &quot;M&quot;;[&gt;=1000]\ &quot;$&quot;#,\ &quot;K&quot;;#"/>
    <numFmt numFmtId="169" formatCode="[&gt;=1000000]\ #.##,,\ &quot;M&quot;;[&gt;=1000]\ #,&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14" fontId="0" fillId="0" borderId="0" xfId="0" applyNumberFormat="1"/>
    <xf numFmtId="9" fontId="0" fillId="0" borderId="0" xfId="42"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 fontId="0" fillId="0" borderId="0" xfId="0" applyNumberFormat="1"/>
    <xf numFmtId="9" fontId="0" fillId="0" borderId="0" xfId="0" applyNumberFormat="1"/>
    <xf numFmtId="167" fontId="0" fillId="0" borderId="0" xfId="0" applyNumberFormat="1"/>
    <xf numFmtId="168" fontId="0" fillId="0" borderId="0" xfId="0" applyNumberFormat="1"/>
    <xf numFmtId="16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2">
    <dxf>
      <numFmt numFmtId="164" formatCode="&quot;$&quot;#,##0"/>
    </dxf>
    <dxf>
      <numFmt numFmtId="19" formatCode="d/mm/yyyy"/>
    </dxf>
    <dxf>
      <numFmt numFmtId="0" formatCode="General"/>
    </dxf>
    <dxf>
      <numFmt numFmtId="164" formatCode="&quot;$&quot;#,##0"/>
    </dxf>
    <dxf>
      <numFmt numFmtId="164" formatCode="&quot;$&quot;#,##0"/>
    </dxf>
    <dxf>
      <numFmt numFmtId="164" formatCode="&quot;$&quot;#,##0"/>
    </dxf>
    <dxf>
      <numFmt numFmtId="164" formatCode="&quot;$&quot;#,##0"/>
    </dxf>
    <dxf>
      <numFmt numFmtId="0" formatCode="General"/>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164" formatCode="&quot;$&quot;#,##0"/>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19" formatCode="d/mm/yyyy"/>
    </dxf>
    <dxf>
      <numFmt numFmtId="164" formatCode="&quot;$&quot;#,##0"/>
    </dxf>
    <dxf>
      <numFmt numFmtId="164" formatCode="&quot;$&quot;#,##0"/>
    </dxf>
    <dxf>
      <numFmt numFmtId="164" formatCode="&quot;$&quot;#,##0"/>
    </dxf>
    <dxf>
      <numFmt numFmtId="13" formatCode="0%"/>
    </dxf>
    <dxf>
      <numFmt numFmtId="13" formatCode="0%"/>
    </dxf>
    <dxf>
      <numFmt numFmtId="1" formatCode="0"/>
    </dxf>
    <dxf>
      <numFmt numFmtId="13" formatCode="0%"/>
    </dxf>
    <dxf>
      <numFmt numFmtId="164" formatCode="&quot;$&quot;#,##0"/>
    </dxf>
    <dxf>
      <numFmt numFmtId="1" formatCode="0"/>
    </dxf>
    <dxf>
      <numFmt numFmtId="166" formatCode="0.0"/>
    </dxf>
    <dxf>
      <numFmt numFmtId="166" formatCode="0.0"/>
    </dxf>
    <dxf>
      <font>
        <sz val="12"/>
        <color theme="1"/>
      </font>
      <fill>
        <patternFill>
          <bgColor theme="5" tint="-0.24994659260841701"/>
        </patternFill>
      </fill>
      <border>
        <bottom style="thin">
          <color theme="5"/>
        </bottom>
        <vertical/>
        <horizontal/>
      </border>
    </dxf>
    <dxf>
      <font>
        <color theme="1"/>
      </font>
      <fill>
        <gradientFill degree="270">
          <stop position="0">
            <color theme="0"/>
          </stop>
          <stop position="1">
            <color theme="5"/>
          </stop>
        </gradient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Dark2 2" pivot="0" table="0" count="10" xr9:uid="{5655AABA-7CCF-48FD-BC4A-A610A8DACA81}">
      <tableStyleElement type="wholeTable" dxfId="31"/>
      <tableStyleElement type="headerRow" dxfId="30"/>
    </tableStyle>
  </tableStyles>
  <colors>
    <mruColors>
      <color rgb="FFDD8B1D"/>
    </mruColors>
  </colors>
  <extLst>
    <ext xmlns:x14="http://schemas.microsoft.com/office/spreadsheetml/2009/9/main" uri="{46F421CA-312F-682f-3DD2-61675219B42D}">
      <x14:dxfs count="8">
        <dxf>
          <font>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5" tint="0.3999450666829432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styles" Target="styles.xml"/><Relationship Id="rId21" Type="http://schemas.openxmlformats.org/officeDocument/2006/relationships/pivotCacheDefinition" Target="pivotCache/pivotCacheDefinition13.xml"/><Relationship Id="rId34" Type="http://schemas.microsoft.com/office/2007/relationships/slicerCache" Target="slicerCaches/slicerCache5.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68" Type="http://schemas.openxmlformats.org/officeDocument/2006/relationships/customXml" Target="../customXml/item26.xml"/><Relationship Id="rId76" Type="http://schemas.openxmlformats.org/officeDocument/2006/relationships/customXml" Target="../customXml/item34.xml"/><Relationship Id="rId84" Type="http://schemas.openxmlformats.org/officeDocument/2006/relationships/customXml" Target="../customXml/item42.xml"/><Relationship Id="rId7" Type="http://schemas.openxmlformats.org/officeDocument/2006/relationships/worksheet" Target="worksheets/sheet7.xml"/><Relationship Id="rId71"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3.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74" Type="http://schemas.openxmlformats.org/officeDocument/2006/relationships/customXml" Target="../customXml/item32.xml"/><Relationship Id="rId79"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07/relationships/slicerCache" Target="slicerCaches/slicerCache1.xml"/><Relationship Id="rId35" Type="http://schemas.microsoft.com/office/2007/relationships/slicerCache" Target="slicerCaches/slicerCache6.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4.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2.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7.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2.xml"/><Relationship Id="rId31" Type="http://schemas.microsoft.com/office/2007/relationships/slicerCache" Target="slicerCaches/slicerCache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.xlsx]Analysis!PivotTable4</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 vs Target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Analysis!$D$3</c:f>
              <c:strCache>
                <c:ptCount val="1"/>
                <c:pt idx="0">
                  <c:v>Total Revenue</c:v>
                </c:pt>
              </c:strCache>
            </c:strRef>
          </c:tx>
          <c:spPr>
            <a:ln w="28575" cap="rnd">
              <a:solidFill>
                <a:schemeClr val="accent2">
                  <a:lumMod val="50000"/>
                </a:schemeClr>
              </a:solidFill>
              <a:round/>
            </a:ln>
            <a:effectLst/>
          </c:spPr>
          <c:marker>
            <c:symbol val="none"/>
          </c:marker>
          <c:cat>
            <c:strRef>
              <c:f>Analysis!$B$4:$C$8</c:f>
              <c:strCache>
                <c:ptCount val="4"/>
                <c:pt idx="0">
                  <c:v>2012</c:v>
                </c:pt>
                <c:pt idx="1">
                  <c:v>2013</c:v>
                </c:pt>
                <c:pt idx="2">
                  <c:v>2014</c:v>
                </c:pt>
                <c:pt idx="3">
                  <c:v>2015</c:v>
                </c:pt>
              </c:strCache>
            </c:strRef>
          </c:cat>
          <c:val>
            <c:numRef>
              <c:f>Analysis!$D$4:$D$8</c:f>
              <c:numCache>
                <c:formatCode>\$#,##0;\(\$#,##0\);\$#,##0</c:formatCode>
                <c:ptCount val="4"/>
                <c:pt idx="0">
                  <c:v>10861</c:v>
                </c:pt>
                <c:pt idx="1">
                  <c:v>38898</c:v>
                </c:pt>
                <c:pt idx="2">
                  <c:v>84982</c:v>
                </c:pt>
                <c:pt idx="3">
                  <c:v>68154</c:v>
                </c:pt>
              </c:numCache>
            </c:numRef>
          </c:val>
          <c:smooth val="1"/>
          <c:extLst>
            <c:ext xmlns:c16="http://schemas.microsoft.com/office/drawing/2014/chart" uri="{C3380CC4-5D6E-409C-BE32-E72D297353CC}">
              <c16:uniqueId val="{00000000-2A75-4E38-AF3C-E43436B9944A}"/>
            </c:ext>
          </c:extLst>
        </c:ser>
        <c:ser>
          <c:idx val="1"/>
          <c:order val="1"/>
          <c:tx>
            <c:strRef>
              <c:f>Analysis!$E$3</c:f>
              <c:strCache>
                <c:ptCount val="1"/>
                <c:pt idx="0">
                  <c:v>Target Revenue</c:v>
                </c:pt>
              </c:strCache>
            </c:strRef>
          </c:tx>
          <c:spPr>
            <a:ln w="28575" cap="rnd">
              <a:solidFill>
                <a:schemeClr val="accent2">
                  <a:lumMod val="60000"/>
                  <a:lumOff val="40000"/>
                </a:schemeClr>
              </a:solidFill>
              <a:round/>
            </a:ln>
            <a:effectLst/>
          </c:spPr>
          <c:marker>
            <c:symbol val="none"/>
          </c:marker>
          <c:cat>
            <c:strRef>
              <c:f>Analysis!$B$4:$C$8</c:f>
              <c:strCache>
                <c:ptCount val="4"/>
                <c:pt idx="0">
                  <c:v>2012</c:v>
                </c:pt>
                <c:pt idx="1">
                  <c:v>2013</c:v>
                </c:pt>
                <c:pt idx="2">
                  <c:v>2014</c:v>
                </c:pt>
                <c:pt idx="3">
                  <c:v>2015</c:v>
                </c:pt>
              </c:strCache>
            </c:strRef>
          </c:cat>
          <c:val>
            <c:numRef>
              <c:f>Analysis!$E$4:$E$8</c:f>
              <c:numCache>
                <c:formatCode>\$#,##0;\(\$#,##0\);\$#,##0</c:formatCode>
                <c:ptCount val="4"/>
                <c:pt idx="0">
                  <c:v>8890</c:v>
                </c:pt>
                <c:pt idx="1">
                  <c:v>30600</c:v>
                </c:pt>
                <c:pt idx="2">
                  <c:v>78020</c:v>
                </c:pt>
                <c:pt idx="3">
                  <c:v>61430</c:v>
                </c:pt>
              </c:numCache>
            </c:numRef>
          </c:val>
          <c:smooth val="1"/>
          <c:extLst>
            <c:ext xmlns:c16="http://schemas.microsoft.com/office/drawing/2014/chart" uri="{C3380CC4-5D6E-409C-BE32-E72D297353CC}">
              <c16:uniqueId val="{00000001-2A75-4E38-AF3C-E43436B9944A}"/>
            </c:ext>
          </c:extLst>
        </c:ser>
        <c:dLbls>
          <c:showLegendKey val="0"/>
          <c:showVal val="0"/>
          <c:showCatName val="0"/>
          <c:showSerName val="0"/>
          <c:showPercent val="0"/>
          <c:showBubbleSize val="0"/>
        </c:dLbls>
        <c:smooth val="0"/>
        <c:axId val="1440763888"/>
        <c:axId val="1440763528"/>
      </c:lineChart>
      <c:catAx>
        <c:axId val="1440763888"/>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1440763528"/>
        <c:crosses val="autoZero"/>
        <c:auto val="1"/>
        <c:lblAlgn val="ctr"/>
        <c:lblOffset val="100"/>
        <c:noMultiLvlLbl val="0"/>
      </c:catAx>
      <c:valAx>
        <c:axId val="14407635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1440763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.xlsx]Analysis!PivotTable8</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 vs Profit by Market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8"/>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
        <c:idx val="10"/>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Analysis!$Y$3</c:f>
              <c:strCache>
                <c:ptCount val="1"/>
                <c:pt idx="0">
                  <c:v>Total Revenue</c:v>
                </c:pt>
              </c:strCache>
            </c:strRef>
          </c:tx>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invertIfNegative val="0"/>
          <c:cat>
            <c:strRef>
              <c:f>Analysis!$X$4:$X$8</c:f>
              <c:strCache>
                <c:ptCount val="4"/>
                <c:pt idx="0">
                  <c:v>Central</c:v>
                </c:pt>
                <c:pt idx="1">
                  <c:v>East</c:v>
                </c:pt>
                <c:pt idx="2">
                  <c:v>South</c:v>
                </c:pt>
                <c:pt idx="3">
                  <c:v>West</c:v>
                </c:pt>
              </c:strCache>
            </c:strRef>
          </c:cat>
          <c:val>
            <c:numRef>
              <c:f>Analysis!$Y$4:$Y$8</c:f>
              <c:numCache>
                <c:formatCode>\$#,##0;\(\$#,##0\);\$#,##0</c:formatCode>
                <c:ptCount val="4"/>
                <c:pt idx="0">
                  <c:v>64981</c:v>
                </c:pt>
                <c:pt idx="1">
                  <c:v>44108</c:v>
                </c:pt>
                <c:pt idx="2">
                  <c:v>26388</c:v>
                </c:pt>
                <c:pt idx="3">
                  <c:v>67418</c:v>
                </c:pt>
              </c:numCache>
            </c:numRef>
          </c:val>
          <c:extLst>
            <c:ext xmlns:c16="http://schemas.microsoft.com/office/drawing/2014/chart" uri="{C3380CC4-5D6E-409C-BE32-E72D297353CC}">
              <c16:uniqueId val="{00000000-6B95-4DEE-A7FA-F863F0BF5979}"/>
            </c:ext>
          </c:extLst>
        </c:ser>
        <c:dLbls>
          <c:showLegendKey val="0"/>
          <c:showVal val="0"/>
          <c:showCatName val="0"/>
          <c:showSerName val="0"/>
          <c:showPercent val="0"/>
          <c:showBubbleSize val="0"/>
        </c:dLbls>
        <c:gapWidth val="219"/>
        <c:overlap val="-27"/>
        <c:axId val="1446656712"/>
        <c:axId val="1446659592"/>
      </c:barChart>
      <c:lineChart>
        <c:grouping val="standard"/>
        <c:varyColors val="0"/>
        <c:ser>
          <c:idx val="1"/>
          <c:order val="1"/>
          <c:tx>
            <c:strRef>
              <c:f>Analysis!$Z$3</c:f>
              <c:strCache>
                <c:ptCount val="1"/>
                <c:pt idx="0">
                  <c:v>Total Profit</c:v>
                </c:pt>
              </c:strCache>
            </c:strRef>
          </c:tx>
          <c:spPr>
            <a:ln w="28575" cap="rnd">
              <a:solidFill>
                <a:schemeClr val="accent2">
                  <a:lumMod val="50000"/>
                </a:schemeClr>
              </a:solidFill>
              <a:round/>
            </a:ln>
            <a:effectLst/>
          </c:spPr>
          <c:marker>
            <c:symbol val="none"/>
          </c:marker>
          <c:cat>
            <c:strRef>
              <c:f>Analysis!$X$4:$X$8</c:f>
              <c:strCache>
                <c:ptCount val="4"/>
                <c:pt idx="0">
                  <c:v>Central</c:v>
                </c:pt>
                <c:pt idx="1">
                  <c:v>East</c:v>
                </c:pt>
                <c:pt idx="2">
                  <c:v>South</c:v>
                </c:pt>
                <c:pt idx="3">
                  <c:v>West</c:v>
                </c:pt>
              </c:strCache>
            </c:strRef>
          </c:cat>
          <c:val>
            <c:numRef>
              <c:f>Analysis!$Z$4:$Z$8</c:f>
              <c:numCache>
                <c:formatCode>\$#,##0;\(\$#,##0\);\$#,##0</c:formatCode>
                <c:ptCount val="4"/>
                <c:pt idx="0">
                  <c:v>20495</c:v>
                </c:pt>
                <c:pt idx="1">
                  <c:v>13276</c:v>
                </c:pt>
                <c:pt idx="2">
                  <c:v>7594</c:v>
                </c:pt>
                <c:pt idx="3">
                  <c:v>16848</c:v>
                </c:pt>
              </c:numCache>
            </c:numRef>
          </c:val>
          <c:smooth val="1"/>
          <c:extLst>
            <c:ext xmlns:c16="http://schemas.microsoft.com/office/drawing/2014/chart" uri="{C3380CC4-5D6E-409C-BE32-E72D297353CC}">
              <c16:uniqueId val="{00000001-6B95-4DEE-A7FA-F863F0BF5979}"/>
            </c:ext>
          </c:extLst>
        </c:ser>
        <c:dLbls>
          <c:showLegendKey val="0"/>
          <c:showVal val="0"/>
          <c:showCatName val="0"/>
          <c:showSerName val="0"/>
          <c:showPercent val="0"/>
          <c:showBubbleSize val="0"/>
        </c:dLbls>
        <c:marker val="1"/>
        <c:smooth val="0"/>
        <c:axId val="1450996496"/>
        <c:axId val="1451004416"/>
      </c:lineChart>
      <c:catAx>
        <c:axId val="1446656712"/>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59592"/>
        <c:crosses val="autoZero"/>
        <c:auto val="1"/>
        <c:lblAlgn val="ctr"/>
        <c:lblOffset val="100"/>
        <c:noMultiLvlLbl val="0"/>
      </c:catAx>
      <c:valAx>
        <c:axId val="14466595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56712"/>
        <c:crosses val="autoZero"/>
        <c:crossBetween val="between"/>
      </c:valAx>
      <c:valAx>
        <c:axId val="1451004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50996496"/>
        <c:crosses val="max"/>
        <c:crossBetween val="between"/>
      </c:valAx>
      <c:catAx>
        <c:axId val="1450996496"/>
        <c:scaling>
          <c:orientation val="minMax"/>
        </c:scaling>
        <c:delete val="1"/>
        <c:axPos val="b"/>
        <c:numFmt formatCode="General" sourceLinked="1"/>
        <c:majorTickMark val="out"/>
        <c:minorTickMark val="none"/>
        <c:tickLblPos val="nextTo"/>
        <c:crossAx val="1451004416"/>
        <c:crosses val="autoZero"/>
        <c:auto val="1"/>
        <c:lblAlgn val="ctr"/>
        <c:lblOffset val="100"/>
        <c:noMultiLvlLbl val="0"/>
      </c:catAx>
      <c:spPr>
        <a:noFill/>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solidFill>
        <a:schemeClr val="accent2">
          <a:lumMod val="60000"/>
          <a:lumOff val="4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.xlsx]Analysis!PivotTable12</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a:t>
            </a:r>
            <a:r>
              <a:rPr lang="en-US" baseline="0">
                <a:solidFill>
                  <a:schemeClr val="tx1"/>
                </a:solidFill>
              </a:rPr>
              <a:t> vs Profit by Product Type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Analysis!$AW$3</c:f>
              <c:strCache>
                <c:ptCount val="1"/>
                <c:pt idx="0">
                  <c:v>Total Revenue</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invertIfNegative val="0"/>
          <c:cat>
            <c:strRef>
              <c:f>Analysis!$AV$4:$AV$8</c:f>
              <c:strCache>
                <c:ptCount val="4"/>
                <c:pt idx="0">
                  <c:v>Coffee</c:v>
                </c:pt>
                <c:pt idx="1">
                  <c:v>Espresso</c:v>
                </c:pt>
                <c:pt idx="2">
                  <c:v>Herbal Tea</c:v>
                </c:pt>
                <c:pt idx="3">
                  <c:v>Tea</c:v>
                </c:pt>
              </c:strCache>
            </c:strRef>
          </c:cat>
          <c:val>
            <c:numRef>
              <c:f>Analysis!$AW$4:$AW$8</c:f>
              <c:numCache>
                <c:formatCode>\$#,##0;\(\$#,##0\);\$#,##0</c:formatCode>
                <c:ptCount val="4"/>
                <c:pt idx="0">
                  <c:v>52373</c:v>
                </c:pt>
                <c:pt idx="1">
                  <c:v>56013</c:v>
                </c:pt>
                <c:pt idx="2">
                  <c:v>51685</c:v>
                </c:pt>
                <c:pt idx="3">
                  <c:v>42824</c:v>
                </c:pt>
              </c:numCache>
            </c:numRef>
          </c:val>
          <c:extLst>
            <c:ext xmlns:c16="http://schemas.microsoft.com/office/drawing/2014/chart" uri="{C3380CC4-5D6E-409C-BE32-E72D297353CC}">
              <c16:uniqueId val="{00000000-4AC5-4762-813D-3E0C34DE8C4F}"/>
            </c:ext>
          </c:extLst>
        </c:ser>
        <c:dLbls>
          <c:showLegendKey val="0"/>
          <c:showVal val="0"/>
          <c:showCatName val="0"/>
          <c:showSerName val="0"/>
          <c:showPercent val="0"/>
          <c:showBubbleSize val="0"/>
        </c:dLbls>
        <c:gapWidth val="219"/>
        <c:overlap val="-27"/>
        <c:axId val="1446656712"/>
        <c:axId val="1446659592"/>
      </c:barChart>
      <c:lineChart>
        <c:grouping val="standard"/>
        <c:varyColors val="0"/>
        <c:ser>
          <c:idx val="1"/>
          <c:order val="1"/>
          <c:tx>
            <c:strRef>
              <c:f>Analysis!$AX$3</c:f>
              <c:strCache>
                <c:ptCount val="1"/>
                <c:pt idx="0">
                  <c:v>Total Profit</c:v>
                </c:pt>
              </c:strCache>
            </c:strRef>
          </c:tx>
          <c:spPr>
            <a:ln w="31750" cap="rnd">
              <a:solidFill>
                <a:schemeClr val="accent2">
                  <a:lumMod val="50000"/>
                </a:schemeClr>
              </a:solidFill>
              <a:round/>
            </a:ln>
            <a:effectLst/>
          </c:spPr>
          <c:marker>
            <c:symbol val="none"/>
          </c:marker>
          <c:cat>
            <c:strRef>
              <c:f>Analysis!$AV$4:$AV$8</c:f>
              <c:strCache>
                <c:ptCount val="4"/>
                <c:pt idx="0">
                  <c:v>Coffee</c:v>
                </c:pt>
                <c:pt idx="1">
                  <c:v>Espresso</c:v>
                </c:pt>
                <c:pt idx="2">
                  <c:v>Herbal Tea</c:v>
                </c:pt>
                <c:pt idx="3">
                  <c:v>Tea</c:v>
                </c:pt>
              </c:strCache>
            </c:strRef>
          </c:cat>
          <c:val>
            <c:numRef>
              <c:f>Analysis!$AX$4:$AX$8</c:f>
              <c:numCache>
                <c:formatCode>\$#,##0;\(\$#,##0\);\$#,##0</c:formatCode>
                <c:ptCount val="4"/>
                <c:pt idx="0">
                  <c:v>15737</c:v>
                </c:pt>
                <c:pt idx="1">
                  <c:v>16177</c:v>
                </c:pt>
                <c:pt idx="2">
                  <c:v>14447</c:v>
                </c:pt>
                <c:pt idx="3">
                  <c:v>11852</c:v>
                </c:pt>
              </c:numCache>
            </c:numRef>
          </c:val>
          <c:smooth val="1"/>
          <c:extLst>
            <c:ext xmlns:c16="http://schemas.microsoft.com/office/drawing/2014/chart" uri="{C3380CC4-5D6E-409C-BE32-E72D297353CC}">
              <c16:uniqueId val="{00000001-4AC5-4762-813D-3E0C34DE8C4F}"/>
            </c:ext>
          </c:extLst>
        </c:ser>
        <c:dLbls>
          <c:showLegendKey val="0"/>
          <c:showVal val="0"/>
          <c:showCatName val="0"/>
          <c:showSerName val="0"/>
          <c:showPercent val="0"/>
          <c:showBubbleSize val="0"/>
        </c:dLbls>
        <c:marker val="1"/>
        <c:smooth val="0"/>
        <c:axId val="1450996496"/>
        <c:axId val="1451004416"/>
      </c:lineChart>
      <c:catAx>
        <c:axId val="1446656712"/>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59592"/>
        <c:crosses val="autoZero"/>
        <c:auto val="1"/>
        <c:lblAlgn val="ctr"/>
        <c:lblOffset val="100"/>
        <c:noMultiLvlLbl val="0"/>
      </c:catAx>
      <c:valAx>
        <c:axId val="14466595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56712"/>
        <c:crosses val="autoZero"/>
        <c:crossBetween val="between"/>
      </c:valAx>
      <c:valAx>
        <c:axId val="1451004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50996496"/>
        <c:crosses val="max"/>
        <c:crossBetween val="between"/>
      </c:valAx>
      <c:catAx>
        <c:axId val="1450996496"/>
        <c:scaling>
          <c:orientation val="minMax"/>
        </c:scaling>
        <c:delete val="1"/>
        <c:axPos val="b"/>
        <c:numFmt formatCode="General" sourceLinked="1"/>
        <c:majorTickMark val="out"/>
        <c:minorTickMark val="none"/>
        <c:tickLblPos val="nextTo"/>
        <c:crossAx val="14510044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.xlsx]Analysis!PivotTable13</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a:t>
            </a:r>
            <a:r>
              <a:rPr lang="en-US" baseline="0">
                <a:solidFill>
                  <a:schemeClr val="tx1"/>
                </a:solidFill>
              </a:rPr>
              <a:t> vs Profit by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Analysis!$BB$3</c:f>
              <c:strCache>
                <c:ptCount val="1"/>
                <c:pt idx="0">
                  <c:v>Total Revenue</c:v>
                </c:pt>
              </c:strCache>
            </c:strRef>
          </c:tx>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invertIfNegative val="0"/>
          <c:cat>
            <c:strRef>
              <c:f>Analysis!$BA$4:$BA$17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Analysis!$BB$4:$BB$17</c:f>
              <c:numCache>
                <c:formatCode>\$#,##0;\(\$#,##0\);\$#,##0</c:formatCode>
                <c:ptCount val="13"/>
                <c:pt idx="0">
                  <c:v>6781</c:v>
                </c:pt>
                <c:pt idx="1">
                  <c:v>8665</c:v>
                </c:pt>
                <c:pt idx="2">
                  <c:v>21716</c:v>
                </c:pt>
                <c:pt idx="3">
                  <c:v>19295</c:v>
                </c:pt>
                <c:pt idx="4">
                  <c:v>30761</c:v>
                </c:pt>
                <c:pt idx="5">
                  <c:v>17758</c:v>
                </c:pt>
                <c:pt idx="6">
                  <c:v>18888</c:v>
                </c:pt>
                <c:pt idx="7">
                  <c:v>14831</c:v>
                </c:pt>
                <c:pt idx="8">
                  <c:v>16546</c:v>
                </c:pt>
                <c:pt idx="9">
                  <c:v>8520</c:v>
                </c:pt>
                <c:pt idx="10">
                  <c:v>24048</c:v>
                </c:pt>
                <c:pt idx="11">
                  <c:v>8342</c:v>
                </c:pt>
                <c:pt idx="12">
                  <c:v>6744</c:v>
                </c:pt>
              </c:numCache>
            </c:numRef>
          </c:val>
          <c:extLst>
            <c:ext xmlns:c16="http://schemas.microsoft.com/office/drawing/2014/chart" uri="{C3380CC4-5D6E-409C-BE32-E72D297353CC}">
              <c16:uniqueId val="{00000000-8BB3-4604-8468-8E2DDC3B9BE5}"/>
            </c:ext>
          </c:extLst>
        </c:ser>
        <c:dLbls>
          <c:showLegendKey val="0"/>
          <c:showVal val="0"/>
          <c:showCatName val="0"/>
          <c:showSerName val="0"/>
          <c:showPercent val="0"/>
          <c:showBubbleSize val="0"/>
        </c:dLbls>
        <c:gapWidth val="219"/>
        <c:overlap val="-27"/>
        <c:axId val="1446648792"/>
        <c:axId val="1446643032"/>
      </c:barChart>
      <c:lineChart>
        <c:grouping val="standard"/>
        <c:varyColors val="0"/>
        <c:ser>
          <c:idx val="1"/>
          <c:order val="1"/>
          <c:tx>
            <c:strRef>
              <c:f>Analysis!$BC$3</c:f>
              <c:strCache>
                <c:ptCount val="1"/>
                <c:pt idx="0">
                  <c:v>Total Profit</c:v>
                </c:pt>
              </c:strCache>
            </c:strRef>
          </c:tx>
          <c:spPr>
            <a:ln w="28575" cap="rnd">
              <a:solidFill>
                <a:schemeClr val="accent2">
                  <a:lumMod val="50000"/>
                </a:schemeClr>
              </a:solidFill>
              <a:round/>
            </a:ln>
            <a:effectLst/>
          </c:spPr>
          <c:marker>
            <c:symbol val="none"/>
          </c:marker>
          <c:cat>
            <c:strRef>
              <c:f>Analysis!$BA$4:$BA$17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Analysis!$BC$4:$BC$17</c:f>
              <c:numCache>
                <c:formatCode>\$#,##0;\(\$#,##0\);\$#,##0</c:formatCode>
                <c:ptCount val="13"/>
                <c:pt idx="0">
                  <c:v>1303</c:v>
                </c:pt>
                <c:pt idx="1">
                  <c:v>2461</c:v>
                </c:pt>
                <c:pt idx="2">
                  <c:v>4466</c:v>
                </c:pt>
                <c:pt idx="3">
                  <c:v>6251</c:v>
                </c:pt>
                <c:pt idx="4">
                  <c:v>11387</c:v>
                </c:pt>
                <c:pt idx="5">
                  <c:v>6178</c:v>
                </c:pt>
                <c:pt idx="6">
                  <c:v>6268</c:v>
                </c:pt>
                <c:pt idx="7">
                  <c:v>3047</c:v>
                </c:pt>
                <c:pt idx="8">
                  <c:v>5334</c:v>
                </c:pt>
                <c:pt idx="9">
                  <c:v>340</c:v>
                </c:pt>
                <c:pt idx="10">
                  <c:v>6894</c:v>
                </c:pt>
                <c:pt idx="11">
                  <c:v>1302</c:v>
                </c:pt>
                <c:pt idx="12">
                  <c:v>2982</c:v>
                </c:pt>
              </c:numCache>
            </c:numRef>
          </c:val>
          <c:smooth val="1"/>
          <c:extLst>
            <c:ext xmlns:c16="http://schemas.microsoft.com/office/drawing/2014/chart" uri="{C3380CC4-5D6E-409C-BE32-E72D297353CC}">
              <c16:uniqueId val="{00000001-8BB3-4604-8468-8E2DDC3B9BE5}"/>
            </c:ext>
          </c:extLst>
        </c:ser>
        <c:dLbls>
          <c:showLegendKey val="0"/>
          <c:showVal val="0"/>
          <c:showCatName val="0"/>
          <c:showSerName val="0"/>
          <c:showPercent val="0"/>
          <c:showBubbleSize val="0"/>
        </c:dLbls>
        <c:marker val="1"/>
        <c:smooth val="0"/>
        <c:axId val="1451012336"/>
        <c:axId val="1451012696"/>
      </c:lineChart>
      <c:catAx>
        <c:axId val="1446648792"/>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6643032"/>
        <c:crosses val="autoZero"/>
        <c:auto val="1"/>
        <c:lblAlgn val="ctr"/>
        <c:lblOffset val="100"/>
        <c:noMultiLvlLbl val="0"/>
      </c:catAx>
      <c:valAx>
        <c:axId val="1446643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48792"/>
        <c:crosses val="autoZero"/>
        <c:crossBetween val="between"/>
      </c:valAx>
      <c:valAx>
        <c:axId val="14510126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51012336"/>
        <c:crosses val="max"/>
        <c:crossBetween val="between"/>
      </c:valAx>
      <c:catAx>
        <c:axId val="1451012336"/>
        <c:scaling>
          <c:orientation val="minMax"/>
        </c:scaling>
        <c:delete val="1"/>
        <c:axPos val="b"/>
        <c:numFmt formatCode="General" sourceLinked="1"/>
        <c:majorTickMark val="out"/>
        <c:minorTickMark val="none"/>
        <c:tickLblPos val="nextTo"/>
        <c:crossAx val="14510126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.xlsx]Analysis!PivotTable18</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Actual</a:t>
            </a:r>
            <a:r>
              <a:rPr lang="en-US" baseline="0">
                <a:solidFill>
                  <a:schemeClr val="tx1"/>
                </a:solidFill>
              </a:rPr>
              <a:t> vs Target COGs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Analysis!$BL$15</c:f>
              <c:strCache>
                <c:ptCount val="1"/>
                <c:pt idx="0">
                  <c:v>Actual COGs</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invertIfNegative val="0"/>
          <c:cat>
            <c:strRef>
              <c:f>Analysis!$BJ$16:$BJ$29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Analysis!$BL$16:$BL$29</c:f>
              <c:numCache>
                <c:formatCode>\$#,##0;\(\$#,##0\);\$#,##0</c:formatCode>
                <c:ptCount val="13"/>
                <c:pt idx="0">
                  <c:v>3224</c:v>
                </c:pt>
                <c:pt idx="1">
                  <c:v>3630</c:v>
                </c:pt>
                <c:pt idx="2">
                  <c:v>9606</c:v>
                </c:pt>
                <c:pt idx="3">
                  <c:v>7940</c:v>
                </c:pt>
                <c:pt idx="4">
                  <c:v>11636</c:v>
                </c:pt>
                <c:pt idx="5">
                  <c:v>7332</c:v>
                </c:pt>
                <c:pt idx="6">
                  <c:v>7960</c:v>
                </c:pt>
                <c:pt idx="7">
                  <c:v>6948</c:v>
                </c:pt>
                <c:pt idx="8">
                  <c:v>6992</c:v>
                </c:pt>
                <c:pt idx="9">
                  <c:v>4846</c:v>
                </c:pt>
                <c:pt idx="10">
                  <c:v>10204</c:v>
                </c:pt>
                <c:pt idx="11">
                  <c:v>4642</c:v>
                </c:pt>
                <c:pt idx="12">
                  <c:v>2548</c:v>
                </c:pt>
              </c:numCache>
            </c:numRef>
          </c:val>
          <c:extLst>
            <c:ext xmlns:c16="http://schemas.microsoft.com/office/drawing/2014/chart" uri="{C3380CC4-5D6E-409C-BE32-E72D297353CC}">
              <c16:uniqueId val="{00000000-D348-44D3-A999-A1DA3A902BD6}"/>
            </c:ext>
          </c:extLst>
        </c:ser>
        <c:ser>
          <c:idx val="0"/>
          <c:order val="0"/>
          <c:tx>
            <c:strRef>
              <c:f>Analysis!$BK$15</c:f>
              <c:strCache>
                <c:ptCount val="1"/>
                <c:pt idx="0">
                  <c:v>Target COGs</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chemeClr val="accent2">
                  <a:lumMod val="75000"/>
                </a:schemeClr>
              </a:solidFill>
            </a:ln>
            <a:effectLst/>
          </c:spPr>
          <c:invertIfNegative val="0"/>
          <c:cat>
            <c:strRef>
              <c:f>Analysis!$BJ$16:$BJ$29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Analysis!$BK$16:$BK$29</c:f>
              <c:numCache>
                <c:formatCode>\$#,##0;\(\$#,##0\);\$#,##0</c:formatCode>
                <c:ptCount val="13"/>
                <c:pt idx="0">
                  <c:v>3300</c:v>
                </c:pt>
                <c:pt idx="1">
                  <c:v>2860</c:v>
                </c:pt>
                <c:pt idx="2">
                  <c:v>9520</c:v>
                </c:pt>
                <c:pt idx="3">
                  <c:v>6500</c:v>
                </c:pt>
                <c:pt idx="4">
                  <c:v>11980</c:v>
                </c:pt>
                <c:pt idx="5">
                  <c:v>5220</c:v>
                </c:pt>
                <c:pt idx="6">
                  <c:v>7680</c:v>
                </c:pt>
                <c:pt idx="7">
                  <c:v>7260</c:v>
                </c:pt>
                <c:pt idx="8">
                  <c:v>4920</c:v>
                </c:pt>
                <c:pt idx="9">
                  <c:v>3260</c:v>
                </c:pt>
                <c:pt idx="10">
                  <c:v>7880</c:v>
                </c:pt>
                <c:pt idx="11">
                  <c:v>3420</c:v>
                </c:pt>
                <c:pt idx="12">
                  <c:v>2320</c:v>
                </c:pt>
              </c:numCache>
            </c:numRef>
          </c:val>
          <c:extLst>
            <c:ext xmlns:c16="http://schemas.microsoft.com/office/drawing/2014/chart" uri="{C3380CC4-5D6E-409C-BE32-E72D297353CC}">
              <c16:uniqueId val="{00000001-D348-44D3-A999-A1DA3A902BD6}"/>
            </c:ext>
          </c:extLst>
        </c:ser>
        <c:dLbls>
          <c:showLegendKey val="0"/>
          <c:showVal val="0"/>
          <c:showCatName val="0"/>
          <c:showSerName val="0"/>
          <c:showPercent val="0"/>
          <c:showBubbleSize val="0"/>
        </c:dLbls>
        <c:gapWidth val="150"/>
        <c:axId val="1445463552"/>
        <c:axId val="1445471472"/>
      </c:barChart>
      <c:valAx>
        <c:axId val="1445471472"/>
        <c:scaling>
          <c:orientation val="minMax"/>
        </c:scaling>
        <c:delete val="0"/>
        <c:axPos val="r"/>
        <c:numFmt formatCode="\$#,##0;\(\$#,##0\);\$#,##0" sourceLinked="1"/>
        <c:majorTickMark val="out"/>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5463552"/>
        <c:crosses val="max"/>
        <c:crossBetween val="between"/>
      </c:valAx>
      <c:catAx>
        <c:axId val="1445463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4454714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.xlsx]Analysis!PivotTable17</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Actual vs Target Profit</a:t>
            </a:r>
            <a:r>
              <a:rPr lang="en-US" baseline="0">
                <a:solidFill>
                  <a:schemeClr val="tx1"/>
                </a:solidFill>
              </a:rPr>
              <a:t> by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b="100000"/>
            </a:path>
            <a:tileRect t="-100000" r="-100000"/>
          </a:gra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b="100000"/>
            </a:path>
            <a:tileRect t="-100000" r="-100000"/>
          </a:gra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2">
                  <a:lumMod val="20000"/>
                  <a:lumOff val="80000"/>
                </a:schemeClr>
              </a:gs>
              <a:gs pos="35000">
                <a:schemeClr val="accent2">
                  <a:lumMod val="20000"/>
                  <a:lumOff val="80000"/>
                </a:schemeClr>
              </a:gs>
              <a:gs pos="100000">
                <a:schemeClr val="accent2">
                  <a:lumMod val="100000"/>
                </a:schemeClr>
              </a:gs>
            </a:gsLst>
            <a:path path="circle">
              <a:fillToRect l="50000" t="-80000" r="50000" b="180000"/>
            </a:path>
            <a:tileRect/>
          </a:gradFill>
          <a:ln>
            <a:solidFill>
              <a:schemeClr val="accent2">
                <a:lumMod val="50000"/>
              </a:schemeClr>
            </a:solidFill>
          </a:ln>
          <a:effectLst/>
        </c:spPr>
        <c:marker>
          <c:symbol val="none"/>
        </c:marker>
      </c:pivotFmt>
      <c:pivotFmt>
        <c:idx val="16"/>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pivotFmt>
    </c:pivotFmts>
    <c:plotArea>
      <c:layout/>
      <c:barChart>
        <c:barDir val="col"/>
        <c:grouping val="clustered"/>
        <c:varyColors val="0"/>
        <c:ser>
          <c:idx val="0"/>
          <c:order val="0"/>
          <c:tx>
            <c:strRef>
              <c:f>Analysis!$BG$15</c:f>
              <c:strCache>
                <c:ptCount val="1"/>
                <c:pt idx="0">
                  <c:v>Actual Profit</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invertIfNegative val="0"/>
          <c:cat>
            <c:strRef>
              <c:f>Analysis!$BF$16:$BF$29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Analysis!$BG$16:$BG$29</c:f>
              <c:numCache>
                <c:formatCode>"$"#,##0</c:formatCode>
                <c:ptCount val="13"/>
                <c:pt idx="0">
                  <c:v>1303</c:v>
                </c:pt>
                <c:pt idx="1">
                  <c:v>2461</c:v>
                </c:pt>
                <c:pt idx="2">
                  <c:v>4466</c:v>
                </c:pt>
                <c:pt idx="3">
                  <c:v>6251</c:v>
                </c:pt>
                <c:pt idx="4">
                  <c:v>11387</c:v>
                </c:pt>
                <c:pt idx="5">
                  <c:v>6178</c:v>
                </c:pt>
                <c:pt idx="6">
                  <c:v>6268</c:v>
                </c:pt>
                <c:pt idx="7">
                  <c:v>3047</c:v>
                </c:pt>
                <c:pt idx="8">
                  <c:v>5334</c:v>
                </c:pt>
                <c:pt idx="9">
                  <c:v>340</c:v>
                </c:pt>
                <c:pt idx="10">
                  <c:v>6894</c:v>
                </c:pt>
                <c:pt idx="11">
                  <c:v>1302</c:v>
                </c:pt>
                <c:pt idx="12">
                  <c:v>2982</c:v>
                </c:pt>
              </c:numCache>
            </c:numRef>
          </c:val>
          <c:extLst>
            <c:ext xmlns:c16="http://schemas.microsoft.com/office/drawing/2014/chart" uri="{C3380CC4-5D6E-409C-BE32-E72D297353CC}">
              <c16:uniqueId val="{00000000-587B-47CD-96C9-7E3D4A49D894}"/>
            </c:ext>
          </c:extLst>
        </c:ser>
        <c:ser>
          <c:idx val="1"/>
          <c:order val="1"/>
          <c:tx>
            <c:strRef>
              <c:f>Analysis!$BH$15</c:f>
              <c:strCache>
                <c:ptCount val="1"/>
                <c:pt idx="0">
                  <c:v>Target Profit</c:v>
                </c:pt>
              </c:strCache>
            </c:strRef>
          </c:tx>
          <c:spPr>
            <a:gradFill flip="none" rotWithShape="1">
              <a:gsLst>
                <a:gs pos="0">
                  <a:schemeClr val="accent2">
                    <a:lumMod val="20000"/>
                    <a:lumOff val="80000"/>
                  </a:schemeClr>
                </a:gs>
                <a:gs pos="35000">
                  <a:schemeClr val="accent2">
                    <a:lumMod val="20000"/>
                    <a:lumOff val="80000"/>
                  </a:schemeClr>
                </a:gs>
                <a:gs pos="100000">
                  <a:schemeClr val="accent2">
                    <a:lumMod val="100000"/>
                  </a:schemeClr>
                </a:gs>
              </a:gsLst>
              <a:path path="circle">
                <a:fillToRect l="50000" t="-80000" r="50000" b="180000"/>
              </a:path>
              <a:tileRect/>
            </a:gradFill>
            <a:ln>
              <a:solidFill>
                <a:schemeClr val="accent2">
                  <a:lumMod val="50000"/>
                </a:schemeClr>
              </a:solidFill>
            </a:ln>
            <a:effectLst/>
          </c:spPr>
          <c:invertIfNegative val="0"/>
          <c:cat>
            <c:strRef>
              <c:f>Analysis!$BF$16:$BF$29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Analysis!$BH$16:$BH$29</c:f>
              <c:numCache>
                <c:formatCode>"$"#,##0</c:formatCode>
                <c:ptCount val="13"/>
                <c:pt idx="0">
                  <c:v>1900</c:v>
                </c:pt>
                <c:pt idx="1">
                  <c:v>2280</c:v>
                </c:pt>
                <c:pt idx="2">
                  <c:v>6760</c:v>
                </c:pt>
                <c:pt idx="3">
                  <c:v>6160</c:v>
                </c:pt>
                <c:pt idx="4">
                  <c:v>13520</c:v>
                </c:pt>
                <c:pt idx="5">
                  <c:v>5220</c:v>
                </c:pt>
                <c:pt idx="6">
                  <c:v>7580</c:v>
                </c:pt>
                <c:pt idx="7">
                  <c:v>4680</c:v>
                </c:pt>
                <c:pt idx="8">
                  <c:v>4020</c:v>
                </c:pt>
                <c:pt idx="9">
                  <c:v>960</c:v>
                </c:pt>
                <c:pt idx="10">
                  <c:v>6400</c:v>
                </c:pt>
                <c:pt idx="11">
                  <c:v>1440</c:v>
                </c:pt>
                <c:pt idx="12">
                  <c:v>2980</c:v>
                </c:pt>
              </c:numCache>
            </c:numRef>
          </c:val>
          <c:extLst>
            <c:ext xmlns:c16="http://schemas.microsoft.com/office/drawing/2014/chart" uri="{C3380CC4-5D6E-409C-BE32-E72D297353CC}">
              <c16:uniqueId val="{00000001-587B-47CD-96C9-7E3D4A49D894}"/>
            </c:ext>
          </c:extLst>
        </c:ser>
        <c:dLbls>
          <c:dLblPos val="outEnd"/>
          <c:showLegendKey val="0"/>
          <c:showVal val="0"/>
          <c:showCatName val="0"/>
          <c:showSerName val="0"/>
          <c:showPercent val="0"/>
          <c:showBubbleSize val="0"/>
        </c:dLbls>
        <c:gapWidth val="182"/>
        <c:axId val="1440744776"/>
        <c:axId val="1440730376"/>
      </c:barChart>
      <c:catAx>
        <c:axId val="1440744776"/>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0730376"/>
        <c:crosses val="autoZero"/>
        <c:auto val="1"/>
        <c:lblAlgn val="ctr"/>
        <c:lblOffset val="100"/>
        <c:noMultiLvlLbl val="0"/>
      </c:catAx>
      <c:valAx>
        <c:axId val="1440730376"/>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0744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 vs Target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Analysis!$D$3</c:f>
              <c:strCache>
                <c:ptCount val="1"/>
                <c:pt idx="0">
                  <c:v>Total Revenue</c:v>
                </c:pt>
              </c:strCache>
            </c:strRef>
          </c:tx>
          <c:spPr>
            <a:ln w="28575" cap="rnd">
              <a:solidFill>
                <a:schemeClr val="accent2">
                  <a:lumMod val="50000"/>
                </a:schemeClr>
              </a:solidFill>
              <a:round/>
            </a:ln>
            <a:effectLst/>
          </c:spPr>
          <c:marker>
            <c:symbol val="none"/>
          </c:marker>
          <c:cat>
            <c:strRef>
              <c:f>Analysis!$B$4:$C$8</c:f>
              <c:strCache>
                <c:ptCount val="4"/>
                <c:pt idx="0">
                  <c:v>2012</c:v>
                </c:pt>
                <c:pt idx="1">
                  <c:v>2013</c:v>
                </c:pt>
                <c:pt idx="2">
                  <c:v>2014</c:v>
                </c:pt>
                <c:pt idx="3">
                  <c:v>2015</c:v>
                </c:pt>
              </c:strCache>
            </c:strRef>
          </c:cat>
          <c:val>
            <c:numRef>
              <c:f>Analysis!$D$4:$D$8</c:f>
              <c:numCache>
                <c:formatCode>\$#,##0;\(\$#,##0\);\$#,##0</c:formatCode>
                <c:ptCount val="4"/>
                <c:pt idx="0">
                  <c:v>10861</c:v>
                </c:pt>
                <c:pt idx="1">
                  <c:v>38898</c:v>
                </c:pt>
                <c:pt idx="2">
                  <c:v>84982</c:v>
                </c:pt>
                <c:pt idx="3">
                  <c:v>68154</c:v>
                </c:pt>
              </c:numCache>
            </c:numRef>
          </c:val>
          <c:smooth val="1"/>
          <c:extLst>
            <c:ext xmlns:c16="http://schemas.microsoft.com/office/drawing/2014/chart" uri="{C3380CC4-5D6E-409C-BE32-E72D297353CC}">
              <c16:uniqueId val="{00000000-EFD5-4623-805E-6F44048434EA}"/>
            </c:ext>
          </c:extLst>
        </c:ser>
        <c:ser>
          <c:idx val="1"/>
          <c:order val="1"/>
          <c:tx>
            <c:strRef>
              <c:f>Analysis!$E$3</c:f>
              <c:strCache>
                <c:ptCount val="1"/>
                <c:pt idx="0">
                  <c:v>Target Revenue</c:v>
                </c:pt>
              </c:strCache>
            </c:strRef>
          </c:tx>
          <c:spPr>
            <a:ln w="28575" cap="rnd">
              <a:solidFill>
                <a:schemeClr val="accent2">
                  <a:lumMod val="60000"/>
                  <a:lumOff val="40000"/>
                </a:schemeClr>
              </a:solidFill>
              <a:round/>
            </a:ln>
            <a:effectLst/>
          </c:spPr>
          <c:marker>
            <c:symbol val="none"/>
          </c:marker>
          <c:cat>
            <c:strRef>
              <c:f>Analysis!$B$4:$C$8</c:f>
              <c:strCache>
                <c:ptCount val="4"/>
                <c:pt idx="0">
                  <c:v>2012</c:v>
                </c:pt>
                <c:pt idx="1">
                  <c:v>2013</c:v>
                </c:pt>
                <c:pt idx="2">
                  <c:v>2014</c:v>
                </c:pt>
                <c:pt idx="3">
                  <c:v>2015</c:v>
                </c:pt>
              </c:strCache>
            </c:strRef>
          </c:cat>
          <c:val>
            <c:numRef>
              <c:f>Analysis!$E$4:$E$8</c:f>
              <c:numCache>
                <c:formatCode>\$#,##0;\(\$#,##0\);\$#,##0</c:formatCode>
                <c:ptCount val="4"/>
                <c:pt idx="0">
                  <c:v>8890</c:v>
                </c:pt>
                <c:pt idx="1">
                  <c:v>30600</c:v>
                </c:pt>
                <c:pt idx="2">
                  <c:v>78020</c:v>
                </c:pt>
                <c:pt idx="3">
                  <c:v>61430</c:v>
                </c:pt>
              </c:numCache>
            </c:numRef>
          </c:val>
          <c:smooth val="1"/>
          <c:extLst>
            <c:ext xmlns:c16="http://schemas.microsoft.com/office/drawing/2014/chart" uri="{C3380CC4-5D6E-409C-BE32-E72D297353CC}">
              <c16:uniqueId val="{00000001-EFD5-4623-805E-6F44048434EA}"/>
            </c:ext>
          </c:extLst>
        </c:ser>
        <c:dLbls>
          <c:showLegendKey val="0"/>
          <c:showVal val="0"/>
          <c:showCatName val="0"/>
          <c:showSerName val="0"/>
          <c:showPercent val="0"/>
          <c:showBubbleSize val="0"/>
        </c:dLbls>
        <c:smooth val="0"/>
        <c:axId val="1440763888"/>
        <c:axId val="1440763528"/>
      </c:lineChart>
      <c:catAx>
        <c:axId val="1440763888"/>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1440763528"/>
        <c:crosses val="autoZero"/>
        <c:auto val="1"/>
        <c:lblAlgn val="ctr"/>
        <c:lblOffset val="100"/>
        <c:noMultiLvlLbl val="0"/>
      </c:catAx>
      <c:valAx>
        <c:axId val="14407635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1440763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 vs Profit by Market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lumMod val="50000"/>
              </a:schemeClr>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Analysis!$Y$3</c:f>
              <c:strCache>
                <c:ptCount val="1"/>
                <c:pt idx="0">
                  <c:v>Total Revenue</c:v>
                </c:pt>
              </c:strCache>
            </c:strRef>
          </c:tx>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invertIfNegative val="0"/>
          <c:cat>
            <c:strRef>
              <c:f>Analysis!$X$4:$X$8</c:f>
              <c:strCache>
                <c:ptCount val="4"/>
                <c:pt idx="0">
                  <c:v>Central</c:v>
                </c:pt>
                <c:pt idx="1">
                  <c:v>East</c:v>
                </c:pt>
                <c:pt idx="2">
                  <c:v>South</c:v>
                </c:pt>
                <c:pt idx="3">
                  <c:v>West</c:v>
                </c:pt>
              </c:strCache>
            </c:strRef>
          </c:cat>
          <c:val>
            <c:numRef>
              <c:f>Analysis!$Y$4:$Y$8</c:f>
              <c:numCache>
                <c:formatCode>\$#,##0;\(\$#,##0\);\$#,##0</c:formatCode>
                <c:ptCount val="4"/>
                <c:pt idx="0">
                  <c:v>64981</c:v>
                </c:pt>
                <c:pt idx="1">
                  <c:v>44108</c:v>
                </c:pt>
                <c:pt idx="2">
                  <c:v>26388</c:v>
                </c:pt>
                <c:pt idx="3">
                  <c:v>67418</c:v>
                </c:pt>
              </c:numCache>
            </c:numRef>
          </c:val>
          <c:extLst>
            <c:ext xmlns:c16="http://schemas.microsoft.com/office/drawing/2014/chart" uri="{C3380CC4-5D6E-409C-BE32-E72D297353CC}">
              <c16:uniqueId val="{00000003-FBA4-4989-8007-F450EE9B372F}"/>
            </c:ext>
          </c:extLst>
        </c:ser>
        <c:dLbls>
          <c:showLegendKey val="0"/>
          <c:showVal val="0"/>
          <c:showCatName val="0"/>
          <c:showSerName val="0"/>
          <c:showPercent val="0"/>
          <c:showBubbleSize val="0"/>
        </c:dLbls>
        <c:gapWidth val="219"/>
        <c:overlap val="-27"/>
        <c:axId val="1446656712"/>
        <c:axId val="1446659592"/>
      </c:barChart>
      <c:lineChart>
        <c:grouping val="standard"/>
        <c:varyColors val="0"/>
        <c:ser>
          <c:idx val="1"/>
          <c:order val="1"/>
          <c:tx>
            <c:strRef>
              <c:f>Analysis!$Z$3</c:f>
              <c:strCache>
                <c:ptCount val="1"/>
                <c:pt idx="0">
                  <c:v>Total Profit</c:v>
                </c:pt>
              </c:strCache>
            </c:strRef>
          </c:tx>
          <c:spPr>
            <a:ln w="28575" cap="rnd">
              <a:solidFill>
                <a:schemeClr val="accent2">
                  <a:lumMod val="50000"/>
                </a:schemeClr>
              </a:solidFill>
              <a:round/>
            </a:ln>
            <a:effectLst/>
          </c:spPr>
          <c:marker>
            <c:symbol val="none"/>
          </c:marker>
          <c:cat>
            <c:strRef>
              <c:f>Analysis!$X$4:$X$8</c:f>
              <c:strCache>
                <c:ptCount val="4"/>
                <c:pt idx="0">
                  <c:v>Central</c:v>
                </c:pt>
                <c:pt idx="1">
                  <c:v>East</c:v>
                </c:pt>
                <c:pt idx="2">
                  <c:v>South</c:v>
                </c:pt>
                <c:pt idx="3">
                  <c:v>West</c:v>
                </c:pt>
              </c:strCache>
            </c:strRef>
          </c:cat>
          <c:val>
            <c:numRef>
              <c:f>Analysis!$Z$4:$Z$8</c:f>
              <c:numCache>
                <c:formatCode>\$#,##0;\(\$#,##0\);\$#,##0</c:formatCode>
                <c:ptCount val="4"/>
                <c:pt idx="0">
                  <c:v>20495</c:v>
                </c:pt>
                <c:pt idx="1">
                  <c:v>13276</c:v>
                </c:pt>
                <c:pt idx="2">
                  <c:v>7594</c:v>
                </c:pt>
                <c:pt idx="3">
                  <c:v>16848</c:v>
                </c:pt>
              </c:numCache>
            </c:numRef>
          </c:val>
          <c:smooth val="1"/>
          <c:extLst>
            <c:ext xmlns:c16="http://schemas.microsoft.com/office/drawing/2014/chart" uri="{C3380CC4-5D6E-409C-BE32-E72D297353CC}">
              <c16:uniqueId val="{00000005-FBA4-4989-8007-F450EE9B372F}"/>
            </c:ext>
          </c:extLst>
        </c:ser>
        <c:dLbls>
          <c:showLegendKey val="0"/>
          <c:showVal val="0"/>
          <c:showCatName val="0"/>
          <c:showSerName val="0"/>
          <c:showPercent val="0"/>
          <c:showBubbleSize val="0"/>
        </c:dLbls>
        <c:marker val="1"/>
        <c:smooth val="0"/>
        <c:axId val="1450996496"/>
        <c:axId val="1451004416"/>
      </c:lineChart>
      <c:catAx>
        <c:axId val="1446656712"/>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59592"/>
        <c:crosses val="autoZero"/>
        <c:auto val="1"/>
        <c:lblAlgn val="ctr"/>
        <c:lblOffset val="100"/>
        <c:noMultiLvlLbl val="0"/>
      </c:catAx>
      <c:valAx>
        <c:axId val="14466595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56712"/>
        <c:crosses val="autoZero"/>
        <c:crossBetween val="between"/>
      </c:valAx>
      <c:valAx>
        <c:axId val="1451004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50996496"/>
        <c:crosses val="max"/>
        <c:crossBetween val="between"/>
      </c:valAx>
      <c:catAx>
        <c:axId val="1450996496"/>
        <c:scaling>
          <c:orientation val="minMax"/>
        </c:scaling>
        <c:delete val="1"/>
        <c:axPos val="b"/>
        <c:numFmt formatCode="General" sourceLinked="1"/>
        <c:majorTickMark val="out"/>
        <c:minorTickMark val="none"/>
        <c:tickLblPos val="nextTo"/>
        <c:crossAx val="1451004416"/>
        <c:crosses val="autoZero"/>
        <c:auto val="1"/>
        <c:lblAlgn val="ctr"/>
        <c:lblOffset val="100"/>
        <c:noMultiLvlLbl val="0"/>
      </c:catAx>
      <c:spPr>
        <a:noFill/>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solidFill>
        <a:schemeClr val="accent2">
          <a:lumMod val="60000"/>
          <a:lumOff val="4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a:t>
            </a:r>
            <a:r>
              <a:rPr lang="en-US" baseline="0">
                <a:solidFill>
                  <a:schemeClr val="tx1"/>
                </a:solidFill>
              </a:rPr>
              <a:t> vs Profit by Product Type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Analysis!$AW$3</c:f>
              <c:strCache>
                <c:ptCount val="1"/>
                <c:pt idx="0">
                  <c:v>Total Revenue</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invertIfNegative val="0"/>
          <c:cat>
            <c:strRef>
              <c:f>Analysis!$AV$4:$AV$8</c:f>
              <c:strCache>
                <c:ptCount val="4"/>
                <c:pt idx="0">
                  <c:v>Coffee</c:v>
                </c:pt>
                <c:pt idx="1">
                  <c:v>Espresso</c:v>
                </c:pt>
                <c:pt idx="2">
                  <c:v>Herbal Tea</c:v>
                </c:pt>
                <c:pt idx="3">
                  <c:v>Tea</c:v>
                </c:pt>
              </c:strCache>
            </c:strRef>
          </c:cat>
          <c:val>
            <c:numRef>
              <c:f>Analysis!$AW$4:$AW$8</c:f>
              <c:numCache>
                <c:formatCode>\$#,##0;\(\$#,##0\);\$#,##0</c:formatCode>
                <c:ptCount val="4"/>
                <c:pt idx="0">
                  <c:v>52373</c:v>
                </c:pt>
                <c:pt idx="1">
                  <c:v>56013</c:v>
                </c:pt>
                <c:pt idx="2">
                  <c:v>51685</c:v>
                </c:pt>
                <c:pt idx="3">
                  <c:v>42824</c:v>
                </c:pt>
              </c:numCache>
            </c:numRef>
          </c:val>
          <c:extLst>
            <c:ext xmlns:c16="http://schemas.microsoft.com/office/drawing/2014/chart" uri="{C3380CC4-5D6E-409C-BE32-E72D297353CC}">
              <c16:uniqueId val="{00000000-12A7-4E56-A1E4-5D577935D739}"/>
            </c:ext>
          </c:extLst>
        </c:ser>
        <c:dLbls>
          <c:showLegendKey val="0"/>
          <c:showVal val="0"/>
          <c:showCatName val="0"/>
          <c:showSerName val="0"/>
          <c:showPercent val="0"/>
          <c:showBubbleSize val="0"/>
        </c:dLbls>
        <c:gapWidth val="219"/>
        <c:overlap val="-27"/>
        <c:axId val="1446656712"/>
        <c:axId val="1446659592"/>
      </c:barChart>
      <c:lineChart>
        <c:grouping val="standard"/>
        <c:varyColors val="0"/>
        <c:ser>
          <c:idx val="1"/>
          <c:order val="1"/>
          <c:tx>
            <c:strRef>
              <c:f>Analysis!$AX$3</c:f>
              <c:strCache>
                <c:ptCount val="1"/>
                <c:pt idx="0">
                  <c:v>Total Profit</c:v>
                </c:pt>
              </c:strCache>
            </c:strRef>
          </c:tx>
          <c:spPr>
            <a:ln w="31750" cap="rnd">
              <a:solidFill>
                <a:schemeClr val="accent2">
                  <a:lumMod val="50000"/>
                </a:schemeClr>
              </a:solidFill>
              <a:round/>
            </a:ln>
            <a:effectLst/>
          </c:spPr>
          <c:marker>
            <c:symbol val="none"/>
          </c:marker>
          <c:cat>
            <c:strRef>
              <c:f>Analysis!$AV$4:$AV$8</c:f>
              <c:strCache>
                <c:ptCount val="4"/>
                <c:pt idx="0">
                  <c:v>Coffee</c:v>
                </c:pt>
                <c:pt idx="1">
                  <c:v>Espresso</c:v>
                </c:pt>
                <c:pt idx="2">
                  <c:v>Herbal Tea</c:v>
                </c:pt>
                <c:pt idx="3">
                  <c:v>Tea</c:v>
                </c:pt>
              </c:strCache>
            </c:strRef>
          </c:cat>
          <c:val>
            <c:numRef>
              <c:f>Analysis!$AX$4:$AX$8</c:f>
              <c:numCache>
                <c:formatCode>\$#,##0;\(\$#,##0\);\$#,##0</c:formatCode>
                <c:ptCount val="4"/>
                <c:pt idx="0">
                  <c:v>15737</c:v>
                </c:pt>
                <c:pt idx="1">
                  <c:v>16177</c:v>
                </c:pt>
                <c:pt idx="2">
                  <c:v>14447</c:v>
                </c:pt>
                <c:pt idx="3">
                  <c:v>11852</c:v>
                </c:pt>
              </c:numCache>
            </c:numRef>
          </c:val>
          <c:smooth val="1"/>
          <c:extLst>
            <c:ext xmlns:c16="http://schemas.microsoft.com/office/drawing/2014/chart" uri="{C3380CC4-5D6E-409C-BE32-E72D297353CC}">
              <c16:uniqueId val="{00000001-12A7-4E56-A1E4-5D577935D739}"/>
            </c:ext>
          </c:extLst>
        </c:ser>
        <c:dLbls>
          <c:showLegendKey val="0"/>
          <c:showVal val="0"/>
          <c:showCatName val="0"/>
          <c:showSerName val="0"/>
          <c:showPercent val="0"/>
          <c:showBubbleSize val="0"/>
        </c:dLbls>
        <c:marker val="1"/>
        <c:smooth val="0"/>
        <c:axId val="1450996496"/>
        <c:axId val="1451004416"/>
      </c:lineChart>
      <c:catAx>
        <c:axId val="1446656712"/>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59592"/>
        <c:crosses val="autoZero"/>
        <c:auto val="1"/>
        <c:lblAlgn val="ctr"/>
        <c:lblOffset val="100"/>
        <c:noMultiLvlLbl val="0"/>
      </c:catAx>
      <c:valAx>
        <c:axId val="14466595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56712"/>
        <c:crosses val="autoZero"/>
        <c:crossBetween val="between"/>
      </c:valAx>
      <c:valAx>
        <c:axId val="1451004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50996496"/>
        <c:crosses val="max"/>
        <c:crossBetween val="between"/>
      </c:valAx>
      <c:catAx>
        <c:axId val="1450996496"/>
        <c:scaling>
          <c:orientation val="minMax"/>
        </c:scaling>
        <c:delete val="1"/>
        <c:axPos val="b"/>
        <c:numFmt formatCode="General" sourceLinked="1"/>
        <c:majorTickMark val="out"/>
        <c:minorTickMark val="none"/>
        <c:tickLblPos val="nextTo"/>
        <c:crossAx val="14510044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a:t>
            </a:r>
            <a:r>
              <a:rPr lang="en-US" baseline="0">
                <a:solidFill>
                  <a:schemeClr val="tx1"/>
                </a:solidFill>
              </a:rPr>
              <a:t> vs Profit by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Analysis!$BB$3</c:f>
              <c:strCache>
                <c:ptCount val="1"/>
                <c:pt idx="0">
                  <c:v>Total Revenue</c:v>
                </c:pt>
              </c:strCache>
            </c:strRef>
          </c:tx>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solidFill>
                <a:schemeClr val="accent2">
                  <a:lumMod val="50000"/>
                </a:schemeClr>
              </a:solidFill>
            </a:ln>
            <a:effectLst/>
          </c:spPr>
          <c:invertIfNegative val="0"/>
          <c:cat>
            <c:strRef>
              <c:f>Analysis!$BA$4:$BA$17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Analysis!$BB$4:$BB$17</c:f>
              <c:numCache>
                <c:formatCode>\$#,##0;\(\$#,##0\);\$#,##0</c:formatCode>
                <c:ptCount val="13"/>
                <c:pt idx="0">
                  <c:v>6781</c:v>
                </c:pt>
                <c:pt idx="1">
                  <c:v>8665</c:v>
                </c:pt>
                <c:pt idx="2">
                  <c:v>21716</c:v>
                </c:pt>
                <c:pt idx="3">
                  <c:v>19295</c:v>
                </c:pt>
                <c:pt idx="4">
                  <c:v>30761</c:v>
                </c:pt>
                <c:pt idx="5">
                  <c:v>17758</c:v>
                </c:pt>
                <c:pt idx="6">
                  <c:v>18888</c:v>
                </c:pt>
                <c:pt idx="7">
                  <c:v>14831</c:v>
                </c:pt>
                <c:pt idx="8">
                  <c:v>16546</c:v>
                </c:pt>
                <c:pt idx="9">
                  <c:v>8520</c:v>
                </c:pt>
                <c:pt idx="10">
                  <c:v>24048</c:v>
                </c:pt>
                <c:pt idx="11">
                  <c:v>8342</c:v>
                </c:pt>
                <c:pt idx="12">
                  <c:v>6744</c:v>
                </c:pt>
              </c:numCache>
            </c:numRef>
          </c:val>
          <c:extLst>
            <c:ext xmlns:c16="http://schemas.microsoft.com/office/drawing/2014/chart" uri="{C3380CC4-5D6E-409C-BE32-E72D297353CC}">
              <c16:uniqueId val="{00000000-2503-42A6-B320-FDB60002D55F}"/>
            </c:ext>
          </c:extLst>
        </c:ser>
        <c:dLbls>
          <c:showLegendKey val="0"/>
          <c:showVal val="0"/>
          <c:showCatName val="0"/>
          <c:showSerName val="0"/>
          <c:showPercent val="0"/>
          <c:showBubbleSize val="0"/>
        </c:dLbls>
        <c:gapWidth val="219"/>
        <c:overlap val="-27"/>
        <c:axId val="1446648792"/>
        <c:axId val="1446643032"/>
      </c:barChart>
      <c:lineChart>
        <c:grouping val="standard"/>
        <c:varyColors val="0"/>
        <c:ser>
          <c:idx val="1"/>
          <c:order val="1"/>
          <c:tx>
            <c:strRef>
              <c:f>Analysis!$BC$3</c:f>
              <c:strCache>
                <c:ptCount val="1"/>
                <c:pt idx="0">
                  <c:v>Total Profit</c:v>
                </c:pt>
              </c:strCache>
            </c:strRef>
          </c:tx>
          <c:spPr>
            <a:ln w="28575" cap="rnd">
              <a:solidFill>
                <a:schemeClr val="accent2">
                  <a:lumMod val="50000"/>
                </a:schemeClr>
              </a:solidFill>
              <a:round/>
            </a:ln>
            <a:effectLst/>
          </c:spPr>
          <c:marker>
            <c:symbol val="none"/>
          </c:marker>
          <c:cat>
            <c:strRef>
              <c:f>Analysis!$BA$4:$BA$17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Analysis!$BC$4:$BC$17</c:f>
              <c:numCache>
                <c:formatCode>\$#,##0;\(\$#,##0\);\$#,##0</c:formatCode>
                <c:ptCount val="13"/>
                <c:pt idx="0">
                  <c:v>1303</c:v>
                </c:pt>
                <c:pt idx="1">
                  <c:v>2461</c:v>
                </c:pt>
                <c:pt idx="2">
                  <c:v>4466</c:v>
                </c:pt>
                <c:pt idx="3">
                  <c:v>6251</c:v>
                </c:pt>
                <c:pt idx="4">
                  <c:v>11387</c:v>
                </c:pt>
                <c:pt idx="5">
                  <c:v>6178</c:v>
                </c:pt>
                <c:pt idx="6">
                  <c:v>6268</c:v>
                </c:pt>
                <c:pt idx="7">
                  <c:v>3047</c:v>
                </c:pt>
                <c:pt idx="8">
                  <c:v>5334</c:v>
                </c:pt>
                <c:pt idx="9">
                  <c:v>340</c:v>
                </c:pt>
                <c:pt idx="10">
                  <c:v>6894</c:v>
                </c:pt>
                <c:pt idx="11">
                  <c:v>1302</c:v>
                </c:pt>
                <c:pt idx="12">
                  <c:v>2982</c:v>
                </c:pt>
              </c:numCache>
            </c:numRef>
          </c:val>
          <c:smooth val="1"/>
          <c:extLst>
            <c:ext xmlns:c16="http://schemas.microsoft.com/office/drawing/2014/chart" uri="{C3380CC4-5D6E-409C-BE32-E72D297353CC}">
              <c16:uniqueId val="{00000001-2503-42A6-B320-FDB60002D55F}"/>
            </c:ext>
          </c:extLst>
        </c:ser>
        <c:dLbls>
          <c:showLegendKey val="0"/>
          <c:showVal val="0"/>
          <c:showCatName val="0"/>
          <c:showSerName val="0"/>
          <c:showPercent val="0"/>
          <c:showBubbleSize val="0"/>
        </c:dLbls>
        <c:marker val="1"/>
        <c:smooth val="0"/>
        <c:axId val="1451012336"/>
        <c:axId val="1451012696"/>
      </c:lineChart>
      <c:catAx>
        <c:axId val="1446648792"/>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6643032"/>
        <c:crosses val="autoZero"/>
        <c:auto val="1"/>
        <c:lblAlgn val="ctr"/>
        <c:lblOffset val="100"/>
        <c:noMultiLvlLbl val="0"/>
      </c:catAx>
      <c:valAx>
        <c:axId val="1446643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6648792"/>
        <c:crosses val="autoZero"/>
        <c:crossBetween val="between"/>
      </c:valAx>
      <c:valAx>
        <c:axId val="14510126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51012336"/>
        <c:crosses val="max"/>
        <c:crossBetween val="between"/>
      </c:valAx>
      <c:catAx>
        <c:axId val="1451012336"/>
        <c:scaling>
          <c:orientation val="minMax"/>
        </c:scaling>
        <c:delete val="1"/>
        <c:axPos val="b"/>
        <c:numFmt formatCode="General" sourceLinked="1"/>
        <c:majorTickMark val="out"/>
        <c:minorTickMark val="none"/>
        <c:tickLblPos val="nextTo"/>
        <c:crossAx val="14510126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.xlsx]Analysis!PivotTable18</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Actual</a:t>
            </a:r>
            <a:r>
              <a:rPr lang="en-US" baseline="0">
                <a:solidFill>
                  <a:schemeClr val="tx1"/>
                </a:solidFill>
              </a:rPr>
              <a:t> vs Target COGs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Analysis!$BL$15</c:f>
              <c:strCache>
                <c:ptCount val="1"/>
                <c:pt idx="0">
                  <c:v>Actual COGs</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invertIfNegative val="0"/>
          <c:cat>
            <c:strRef>
              <c:f>Analysis!$BJ$16:$BJ$29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Analysis!$BL$16:$BL$29</c:f>
              <c:numCache>
                <c:formatCode>\$#,##0;\(\$#,##0\);\$#,##0</c:formatCode>
                <c:ptCount val="13"/>
                <c:pt idx="0">
                  <c:v>3224</c:v>
                </c:pt>
                <c:pt idx="1">
                  <c:v>3630</c:v>
                </c:pt>
                <c:pt idx="2">
                  <c:v>9606</c:v>
                </c:pt>
                <c:pt idx="3">
                  <c:v>7940</c:v>
                </c:pt>
                <c:pt idx="4">
                  <c:v>11636</c:v>
                </c:pt>
                <c:pt idx="5">
                  <c:v>7332</c:v>
                </c:pt>
                <c:pt idx="6">
                  <c:v>7960</c:v>
                </c:pt>
                <c:pt idx="7">
                  <c:v>6948</c:v>
                </c:pt>
                <c:pt idx="8">
                  <c:v>6992</c:v>
                </c:pt>
                <c:pt idx="9">
                  <c:v>4846</c:v>
                </c:pt>
                <c:pt idx="10">
                  <c:v>10204</c:v>
                </c:pt>
                <c:pt idx="11">
                  <c:v>4642</c:v>
                </c:pt>
                <c:pt idx="12">
                  <c:v>2548</c:v>
                </c:pt>
              </c:numCache>
            </c:numRef>
          </c:val>
          <c:extLst>
            <c:ext xmlns:c16="http://schemas.microsoft.com/office/drawing/2014/chart" uri="{C3380CC4-5D6E-409C-BE32-E72D297353CC}">
              <c16:uniqueId val="{00000000-6600-48C0-96BB-DC962F5FB17A}"/>
            </c:ext>
          </c:extLst>
        </c:ser>
        <c:ser>
          <c:idx val="0"/>
          <c:order val="0"/>
          <c:tx>
            <c:strRef>
              <c:f>Analysis!$BK$15</c:f>
              <c:strCache>
                <c:ptCount val="1"/>
                <c:pt idx="0">
                  <c:v>Target COGs</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chemeClr val="accent2">
                  <a:lumMod val="75000"/>
                </a:schemeClr>
              </a:solidFill>
            </a:ln>
            <a:effectLst/>
          </c:spPr>
          <c:invertIfNegative val="0"/>
          <c:cat>
            <c:strRef>
              <c:f>Analysis!$BJ$16:$BJ$29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Analysis!$BK$16:$BK$29</c:f>
              <c:numCache>
                <c:formatCode>\$#,##0;\(\$#,##0\);\$#,##0</c:formatCode>
                <c:ptCount val="13"/>
                <c:pt idx="0">
                  <c:v>3300</c:v>
                </c:pt>
                <c:pt idx="1">
                  <c:v>2860</c:v>
                </c:pt>
                <c:pt idx="2">
                  <c:v>9520</c:v>
                </c:pt>
                <c:pt idx="3">
                  <c:v>6500</c:v>
                </c:pt>
                <c:pt idx="4">
                  <c:v>11980</c:v>
                </c:pt>
                <c:pt idx="5">
                  <c:v>5220</c:v>
                </c:pt>
                <c:pt idx="6">
                  <c:v>7680</c:v>
                </c:pt>
                <c:pt idx="7">
                  <c:v>7260</c:v>
                </c:pt>
                <c:pt idx="8">
                  <c:v>4920</c:v>
                </c:pt>
                <c:pt idx="9">
                  <c:v>3260</c:v>
                </c:pt>
                <c:pt idx="10">
                  <c:v>7880</c:v>
                </c:pt>
                <c:pt idx="11">
                  <c:v>3420</c:v>
                </c:pt>
                <c:pt idx="12">
                  <c:v>2320</c:v>
                </c:pt>
              </c:numCache>
            </c:numRef>
          </c:val>
          <c:extLst>
            <c:ext xmlns:c16="http://schemas.microsoft.com/office/drawing/2014/chart" uri="{C3380CC4-5D6E-409C-BE32-E72D297353CC}">
              <c16:uniqueId val="{00000001-6600-48C0-96BB-DC962F5FB17A}"/>
            </c:ext>
          </c:extLst>
        </c:ser>
        <c:dLbls>
          <c:showLegendKey val="0"/>
          <c:showVal val="0"/>
          <c:showCatName val="0"/>
          <c:showSerName val="0"/>
          <c:showPercent val="0"/>
          <c:showBubbleSize val="0"/>
        </c:dLbls>
        <c:gapWidth val="150"/>
        <c:axId val="1445463552"/>
        <c:axId val="1445471472"/>
      </c:barChart>
      <c:valAx>
        <c:axId val="1445471472"/>
        <c:scaling>
          <c:orientation val="minMax"/>
        </c:scaling>
        <c:delete val="0"/>
        <c:axPos val="r"/>
        <c:numFmt formatCode="\$#,##0;\(\$#,##0\);\$#,##0" sourceLinked="1"/>
        <c:majorTickMark val="out"/>
        <c:minorTickMark val="none"/>
        <c:tickLblPos val="low"/>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5463552"/>
        <c:crosses val="max"/>
        <c:crossBetween val="between"/>
      </c:valAx>
      <c:catAx>
        <c:axId val="1445463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4454714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vs Profit by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19050">
            <a:solidFill>
              <a:schemeClr val="accent2">
                <a:lumMod val="40000"/>
                <a:lumOff val="60000"/>
              </a:schemeClr>
            </a:solidFill>
          </a:ln>
          <a:effectLst/>
        </c:spPr>
      </c:pivotFmt>
      <c:pivotFmt>
        <c:idx val="10"/>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19050">
            <a:solidFill>
              <a:schemeClr val="accent2">
                <a:lumMod val="40000"/>
                <a:lumOff val="60000"/>
              </a:schemeClr>
            </a:solidFill>
          </a:ln>
          <a:effectLst/>
        </c:spPr>
      </c:pivotFmt>
      <c:pivotFmt>
        <c:idx val="13"/>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noFill/>
          </a:ln>
          <a:effectLst/>
        </c:spPr>
      </c:pivotFmt>
    </c:pivotFmts>
    <c:plotArea>
      <c:layout/>
      <c:doughnutChart>
        <c:varyColors val="1"/>
        <c:ser>
          <c:idx val="0"/>
          <c:order val="0"/>
          <c:tx>
            <c:strRef>
              <c:f>Analysis!$BG$3</c:f>
              <c:strCache>
                <c:ptCount val="1"/>
                <c:pt idx="0">
                  <c:v>Total Revenue</c:v>
                </c:pt>
              </c:strCache>
            </c:strRef>
          </c:tx>
          <c:dPt>
            <c:idx val="0"/>
            <c:bubble3D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19050">
                <a:solidFill>
                  <a:schemeClr val="accent2">
                    <a:lumMod val="40000"/>
                    <a:lumOff val="60000"/>
                  </a:schemeClr>
                </a:solidFill>
              </a:ln>
              <a:effectLst/>
            </c:spPr>
            <c:extLst>
              <c:ext xmlns:c16="http://schemas.microsoft.com/office/drawing/2014/chart" uri="{C3380CC4-5D6E-409C-BE32-E72D297353CC}">
                <c16:uniqueId val="{00000001-94CC-4B51-A241-8A1A3C47AE23}"/>
              </c:ext>
            </c:extLst>
          </c:dPt>
          <c:dPt>
            <c:idx val="1"/>
            <c:bubble3D val="0"/>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3-94CC-4B51-A241-8A1A3C47AE23}"/>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Analysis!$BF$4:$BF$6</c:f>
              <c:strCache>
                <c:ptCount val="2"/>
                <c:pt idx="0">
                  <c:v>Decaf</c:v>
                </c:pt>
                <c:pt idx="1">
                  <c:v>Regular</c:v>
                </c:pt>
              </c:strCache>
            </c:strRef>
          </c:cat>
          <c:val>
            <c:numRef>
              <c:f>Analysis!$BG$4:$BG$6</c:f>
              <c:numCache>
                <c:formatCode>\$#,##0;\(\$#,##0\);\$#,##0</c:formatCode>
                <c:ptCount val="2"/>
                <c:pt idx="0">
                  <c:v>85404</c:v>
                </c:pt>
                <c:pt idx="1">
                  <c:v>117491</c:v>
                </c:pt>
              </c:numCache>
            </c:numRef>
          </c:val>
          <c:extLst>
            <c:ext xmlns:c16="http://schemas.microsoft.com/office/drawing/2014/chart" uri="{C3380CC4-5D6E-409C-BE32-E72D297353CC}">
              <c16:uniqueId val="{00000004-94CC-4B51-A241-8A1A3C47AE23}"/>
            </c:ext>
          </c:extLst>
        </c:ser>
        <c:ser>
          <c:idx val="1"/>
          <c:order val="1"/>
          <c:tx>
            <c:strRef>
              <c:f>Analysis!$BH$3</c:f>
              <c:strCache>
                <c:ptCount val="1"/>
                <c:pt idx="0">
                  <c:v>Total Profit</c:v>
                </c:pt>
              </c:strCache>
            </c:strRef>
          </c:tx>
          <c:spPr>
            <a:ln>
              <a:noFill/>
            </a:ln>
          </c:spPr>
          <c:dPt>
            <c:idx val="0"/>
            <c:bubble3D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19050">
                <a:solidFill>
                  <a:schemeClr val="accent2">
                    <a:lumMod val="40000"/>
                    <a:lumOff val="60000"/>
                  </a:schemeClr>
                </a:solidFill>
              </a:ln>
              <a:effectLst/>
            </c:spPr>
            <c:extLst>
              <c:ext xmlns:c16="http://schemas.microsoft.com/office/drawing/2014/chart" uri="{C3380CC4-5D6E-409C-BE32-E72D297353CC}">
                <c16:uniqueId val="{00000007-94CC-4B51-A241-8A1A3C47AE23}"/>
              </c:ext>
            </c:extLst>
          </c:dPt>
          <c:dPt>
            <c:idx val="1"/>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noFill/>
              </a:ln>
              <a:effectLst/>
            </c:spPr>
            <c:extLst>
              <c:ext xmlns:c16="http://schemas.microsoft.com/office/drawing/2014/chart" uri="{C3380CC4-5D6E-409C-BE32-E72D297353CC}">
                <c16:uniqueId val="{00000007-B19C-4CF9-9AAD-D5E4229020E0}"/>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Analysis!$BF$4:$BF$6</c:f>
              <c:strCache>
                <c:ptCount val="2"/>
                <c:pt idx="0">
                  <c:v>Decaf</c:v>
                </c:pt>
                <c:pt idx="1">
                  <c:v>Regular</c:v>
                </c:pt>
              </c:strCache>
            </c:strRef>
          </c:cat>
          <c:val>
            <c:numRef>
              <c:f>Analysis!$BH$4:$BH$6</c:f>
              <c:numCache>
                <c:formatCode>\$#,##0;\(\$#,##0\);\$#,##0</c:formatCode>
                <c:ptCount val="2"/>
                <c:pt idx="0">
                  <c:v>23762</c:v>
                </c:pt>
                <c:pt idx="1">
                  <c:v>34451</c:v>
                </c:pt>
              </c:numCache>
            </c:numRef>
          </c:val>
          <c:extLst>
            <c:ext xmlns:c16="http://schemas.microsoft.com/office/drawing/2014/chart" uri="{C3380CC4-5D6E-409C-BE32-E72D297353CC}">
              <c16:uniqueId val="{00000005-94CC-4B51-A241-8A1A3C47AE23}"/>
            </c:ext>
          </c:extLst>
        </c:ser>
        <c:dLbls>
          <c:showLegendKey val="0"/>
          <c:showVal val="1"/>
          <c:showCatName val="0"/>
          <c:showSerName val="0"/>
          <c:showPercent val="0"/>
          <c:showBubbleSize val="0"/>
          <c:showLeaderLines val="1"/>
        </c:dLbls>
        <c:firstSliceAng val="1"/>
        <c:holeSize val="4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.xlsx]Analysis!PivotTable15</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Actual vs Target Profit</a:t>
            </a:r>
            <a:r>
              <a:rPr lang="en-US" baseline="0">
                <a:solidFill>
                  <a:schemeClr val="tx1"/>
                </a:solidFill>
              </a:rPr>
              <a:t> by Product Line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83000"/>
                </a:schemeClr>
              </a:gs>
              <a:gs pos="23000">
                <a:schemeClr val="accent2">
                  <a:lumMod val="89000"/>
                </a:schemeClr>
              </a:gs>
              <a:gs pos="69000">
                <a:schemeClr val="accent2">
                  <a:lumMod val="75000"/>
                </a:schemeClr>
              </a:gs>
              <a:gs pos="97000">
                <a:schemeClr val="accent2">
                  <a:lumMod val="70000"/>
                </a:schemeClr>
              </a:gs>
            </a:gsLst>
            <a:lin ang="2700000" scaled="1"/>
            <a:tileRect/>
          </a:gradFill>
          <a:ln>
            <a:solidFill>
              <a:schemeClr val="accent2">
                <a:lumMod val="50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a:solidFill>
              <a:schemeClr val="accent2">
                <a:lumMod val="60000"/>
                <a:lumOff val="40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Analysis!$Y$20</c:f>
              <c:strCache>
                <c:ptCount val="1"/>
                <c:pt idx="0">
                  <c:v>Actual Profit</c:v>
                </c:pt>
              </c:strCache>
            </c:strRef>
          </c:tx>
          <c:spPr>
            <a:gradFill flip="none" rotWithShape="1">
              <a:gsLst>
                <a:gs pos="0">
                  <a:schemeClr val="accent2">
                    <a:lumMod val="83000"/>
                  </a:schemeClr>
                </a:gs>
                <a:gs pos="23000">
                  <a:schemeClr val="accent2">
                    <a:lumMod val="89000"/>
                  </a:schemeClr>
                </a:gs>
                <a:gs pos="69000">
                  <a:schemeClr val="accent2">
                    <a:lumMod val="75000"/>
                  </a:schemeClr>
                </a:gs>
                <a:gs pos="97000">
                  <a:schemeClr val="accent2">
                    <a:lumMod val="70000"/>
                  </a:schemeClr>
                </a:gs>
              </a:gsLst>
              <a:lin ang="2700000" scaled="1"/>
              <a:tileRect/>
            </a:gradFill>
            <a:ln>
              <a:solidFill>
                <a:schemeClr val="accent2">
                  <a:lumMod val="50000"/>
                </a:schemeClr>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Analysis!$X$21:$X$23</c:f>
              <c:strCache>
                <c:ptCount val="2"/>
                <c:pt idx="0">
                  <c:v>Beans</c:v>
                </c:pt>
                <c:pt idx="1">
                  <c:v>Leaves</c:v>
                </c:pt>
              </c:strCache>
            </c:strRef>
          </c:cat>
          <c:val>
            <c:numRef>
              <c:f>Analysis!$Y$21:$Y$23</c:f>
              <c:numCache>
                <c:formatCode>0.0</c:formatCode>
                <c:ptCount val="2"/>
                <c:pt idx="0">
                  <c:v>31914</c:v>
                </c:pt>
                <c:pt idx="1">
                  <c:v>26299</c:v>
                </c:pt>
              </c:numCache>
            </c:numRef>
          </c:val>
          <c:extLst>
            <c:ext xmlns:c16="http://schemas.microsoft.com/office/drawing/2014/chart" uri="{C3380CC4-5D6E-409C-BE32-E72D297353CC}">
              <c16:uniqueId val="{00000000-E6C9-4C55-B9D1-CC3CAFCFFC9D}"/>
            </c:ext>
          </c:extLst>
        </c:ser>
        <c:ser>
          <c:idx val="1"/>
          <c:order val="1"/>
          <c:tx>
            <c:strRef>
              <c:f>Analysis!$Z$20</c:f>
              <c:strCache>
                <c:ptCount val="1"/>
                <c:pt idx="0">
                  <c:v>Target Profit</c:v>
                </c:pt>
              </c:strCache>
            </c:strRef>
          </c:tx>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a:solidFill>
                <a:schemeClr val="accent2">
                  <a:lumMod val="60000"/>
                  <a:lumOff val="40000"/>
                </a:schemeClr>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Analysis!$X$21:$X$23</c:f>
              <c:strCache>
                <c:ptCount val="2"/>
                <c:pt idx="0">
                  <c:v>Beans</c:v>
                </c:pt>
                <c:pt idx="1">
                  <c:v>Leaves</c:v>
                </c:pt>
              </c:strCache>
            </c:strRef>
          </c:cat>
          <c:val>
            <c:numRef>
              <c:f>Analysis!$Z$21:$Z$23</c:f>
              <c:numCache>
                <c:formatCode>0.0</c:formatCode>
                <c:ptCount val="2"/>
                <c:pt idx="0">
                  <c:v>39700</c:v>
                </c:pt>
                <c:pt idx="1">
                  <c:v>24200</c:v>
                </c:pt>
              </c:numCache>
            </c:numRef>
          </c:val>
          <c:extLst>
            <c:ext xmlns:c16="http://schemas.microsoft.com/office/drawing/2014/chart" uri="{C3380CC4-5D6E-409C-BE32-E72D297353CC}">
              <c16:uniqueId val="{00000001-E6C9-4C55-B9D1-CC3CAFCFFC9D}"/>
            </c:ext>
          </c:extLst>
        </c:ser>
        <c:dLbls>
          <c:dLblPos val="outEnd"/>
          <c:showLegendKey val="0"/>
          <c:showVal val="1"/>
          <c:showCatName val="0"/>
          <c:showSerName val="0"/>
          <c:showPercent val="0"/>
          <c:showBubbleSize val="0"/>
        </c:dLbls>
        <c:gapWidth val="219"/>
        <c:overlap val="-27"/>
        <c:axId val="1440789088"/>
        <c:axId val="1440789448"/>
      </c:barChart>
      <c:catAx>
        <c:axId val="1440789088"/>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0789448"/>
        <c:crosses val="autoZero"/>
        <c:auto val="1"/>
        <c:lblAlgn val="ctr"/>
        <c:lblOffset val="100"/>
        <c:noMultiLvlLbl val="0"/>
      </c:catAx>
      <c:valAx>
        <c:axId val="1440789448"/>
        <c:scaling>
          <c:orientation val="minMax"/>
        </c:scaling>
        <c:delete val="1"/>
        <c:axPos val="l"/>
        <c:numFmt formatCode="0.0" sourceLinked="1"/>
        <c:majorTickMark val="none"/>
        <c:minorTickMark val="none"/>
        <c:tickLblPos val="nextTo"/>
        <c:crossAx val="14407890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.xlsx]Analysis!PivotTable19</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a:solidFill>
                  <a:schemeClr val="tx1"/>
                </a:solidFill>
              </a:rPr>
              <a:t>Quantity Sold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5"/>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6"/>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7"/>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8"/>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9"/>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3"/>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5"/>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6"/>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7"/>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8"/>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19"/>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2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2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
        <c:idx val="2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pivotFmt>
    </c:pivotFmts>
    <c:plotArea>
      <c:layout/>
      <c:barChart>
        <c:barDir val="bar"/>
        <c:grouping val="clustered"/>
        <c:varyColors val="1"/>
        <c:ser>
          <c:idx val="0"/>
          <c:order val="0"/>
          <c:tx>
            <c:strRef>
              <c:f>Analysis!$AD$34</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c:spPr>
          <c:invertIfNegative val="0"/>
          <c:dPt>
            <c:idx val="0"/>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01-1695-43BC-BCBA-AB46AF1B3119}"/>
              </c:ext>
            </c:extLst>
          </c:dPt>
          <c:dPt>
            <c:idx val="1"/>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03-1695-43BC-BCBA-AB46AF1B3119}"/>
              </c:ext>
            </c:extLst>
          </c:dPt>
          <c:dPt>
            <c:idx val="2"/>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05-1695-43BC-BCBA-AB46AF1B3119}"/>
              </c:ext>
            </c:extLst>
          </c:dPt>
          <c:dPt>
            <c:idx val="3"/>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07-1695-43BC-BCBA-AB46AF1B3119}"/>
              </c:ext>
            </c:extLst>
          </c:dPt>
          <c:dPt>
            <c:idx val="4"/>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09-1695-43BC-BCBA-AB46AF1B3119}"/>
              </c:ext>
            </c:extLst>
          </c:dPt>
          <c:dPt>
            <c:idx val="5"/>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0B-1695-43BC-BCBA-AB46AF1B3119}"/>
              </c:ext>
            </c:extLst>
          </c:dPt>
          <c:dPt>
            <c:idx val="6"/>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0D-1695-43BC-BCBA-AB46AF1B3119}"/>
              </c:ext>
            </c:extLst>
          </c:dPt>
          <c:dPt>
            <c:idx val="7"/>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0F-1695-43BC-BCBA-AB46AF1B3119}"/>
              </c:ext>
            </c:extLst>
          </c:dPt>
          <c:dPt>
            <c:idx val="8"/>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11-1695-43BC-BCBA-AB46AF1B3119}"/>
              </c:ext>
            </c:extLst>
          </c:dPt>
          <c:dPt>
            <c:idx val="9"/>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13-1695-43BC-BCBA-AB46AF1B3119}"/>
              </c:ext>
            </c:extLst>
          </c:dPt>
          <c:dPt>
            <c:idx val="10"/>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15-1695-43BC-BCBA-AB46AF1B3119}"/>
              </c:ext>
            </c:extLst>
          </c:dPt>
          <c:dPt>
            <c:idx val="11"/>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17-1695-43BC-BCBA-AB46AF1B3119}"/>
              </c:ext>
            </c:extLst>
          </c:dPt>
          <c:dPt>
            <c:idx val="12"/>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19-1695-43BC-BCBA-AB46AF1B3119}"/>
              </c:ext>
            </c:extLst>
          </c:dPt>
          <c:dPt>
            <c:idx val="13"/>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1B-1695-43BC-BCBA-AB46AF1B3119}"/>
              </c:ext>
            </c:extLst>
          </c:dPt>
          <c:dPt>
            <c:idx val="14"/>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1D-1695-43BC-BCBA-AB46AF1B3119}"/>
              </c:ext>
            </c:extLst>
          </c:dPt>
          <c:dPt>
            <c:idx val="15"/>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1F-1695-43BC-BCBA-AB46AF1B3119}"/>
              </c:ext>
            </c:extLst>
          </c:dPt>
          <c:dPt>
            <c:idx val="16"/>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21-1695-43BC-BCBA-AB46AF1B3119}"/>
              </c:ext>
            </c:extLst>
          </c:dPt>
          <c:dPt>
            <c:idx val="17"/>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23-1695-43BC-BCBA-AB46AF1B3119}"/>
              </c:ext>
            </c:extLst>
          </c:dPt>
          <c:dPt>
            <c:idx val="18"/>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25-1695-43BC-BCBA-AB46AF1B3119}"/>
              </c:ext>
            </c:extLst>
          </c:dPt>
          <c:dPt>
            <c:idx val="19"/>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extLst>
              <c:ext xmlns:c16="http://schemas.microsoft.com/office/drawing/2014/chart" uri="{C3380CC4-5D6E-409C-BE32-E72D297353CC}">
                <c16:uniqueId val="{00000027-1695-43BC-BCBA-AB46AF1B311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Analysis!$AC$35:$AC$55</c:f>
              <c:strCache>
                <c:ptCount val="20"/>
                <c:pt idx="0">
                  <c:v>Massachusetts</c:v>
                </c:pt>
                <c:pt idx="1">
                  <c:v>New Hampshire</c:v>
                </c:pt>
                <c:pt idx="2">
                  <c:v>Connecticut</c:v>
                </c:pt>
                <c:pt idx="3">
                  <c:v>New Mexico</c:v>
                </c:pt>
                <c:pt idx="4">
                  <c:v>Texas</c:v>
                </c:pt>
                <c:pt idx="5">
                  <c:v>Oklahoma</c:v>
                </c:pt>
                <c:pt idx="6">
                  <c:v>Louisiana</c:v>
                </c:pt>
                <c:pt idx="7">
                  <c:v>New York</c:v>
                </c:pt>
                <c:pt idx="8">
                  <c:v>Missouri</c:v>
                </c:pt>
                <c:pt idx="9">
                  <c:v>Ohio</c:v>
                </c:pt>
                <c:pt idx="10">
                  <c:v>Wisconsin</c:v>
                </c:pt>
                <c:pt idx="11">
                  <c:v>Illinois</c:v>
                </c:pt>
                <c:pt idx="12">
                  <c:v>Iowa</c:v>
                </c:pt>
                <c:pt idx="13">
                  <c:v>Florida</c:v>
                </c:pt>
                <c:pt idx="14">
                  <c:v>Washington</c:v>
                </c:pt>
                <c:pt idx="15">
                  <c:v>Nevada</c:v>
                </c:pt>
                <c:pt idx="16">
                  <c:v>Oregon</c:v>
                </c:pt>
                <c:pt idx="17">
                  <c:v>Colorado</c:v>
                </c:pt>
                <c:pt idx="18">
                  <c:v>Utah</c:v>
                </c:pt>
                <c:pt idx="19">
                  <c:v>California</c:v>
                </c:pt>
              </c:strCache>
            </c:strRef>
          </c:cat>
          <c:val>
            <c:numRef>
              <c:f>Analysis!$AD$35:$AD$55</c:f>
              <c:numCache>
                <c:formatCode>0.0</c:formatCode>
                <c:ptCount val="20"/>
                <c:pt idx="0">
                  <c:v>36</c:v>
                </c:pt>
                <c:pt idx="1">
                  <c:v>42</c:v>
                </c:pt>
                <c:pt idx="2">
                  <c:v>42</c:v>
                </c:pt>
                <c:pt idx="3">
                  <c:v>42</c:v>
                </c:pt>
                <c:pt idx="4">
                  <c:v>42</c:v>
                </c:pt>
                <c:pt idx="5">
                  <c:v>42</c:v>
                </c:pt>
                <c:pt idx="6">
                  <c:v>42</c:v>
                </c:pt>
                <c:pt idx="7">
                  <c:v>48</c:v>
                </c:pt>
                <c:pt idx="8">
                  <c:v>54</c:v>
                </c:pt>
                <c:pt idx="9">
                  <c:v>54</c:v>
                </c:pt>
                <c:pt idx="10">
                  <c:v>54</c:v>
                </c:pt>
                <c:pt idx="11">
                  <c:v>54</c:v>
                </c:pt>
                <c:pt idx="12">
                  <c:v>54</c:v>
                </c:pt>
                <c:pt idx="13">
                  <c:v>54</c:v>
                </c:pt>
                <c:pt idx="14">
                  <c:v>60</c:v>
                </c:pt>
                <c:pt idx="15">
                  <c:v>66</c:v>
                </c:pt>
                <c:pt idx="16">
                  <c:v>66</c:v>
                </c:pt>
                <c:pt idx="17">
                  <c:v>66</c:v>
                </c:pt>
                <c:pt idx="18">
                  <c:v>72</c:v>
                </c:pt>
                <c:pt idx="19">
                  <c:v>72</c:v>
                </c:pt>
              </c:numCache>
            </c:numRef>
          </c:val>
          <c:extLst>
            <c:ext xmlns:c16="http://schemas.microsoft.com/office/drawing/2014/chart" uri="{C3380CC4-5D6E-409C-BE32-E72D297353CC}">
              <c16:uniqueId val="{00000000-00C1-45A3-B709-42901ED5594F}"/>
            </c:ext>
          </c:extLst>
        </c:ser>
        <c:dLbls>
          <c:dLblPos val="outEnd"/>
          <c:showLegendKey val="0"/>
          <c:showVal val="1"/>
          <c:showCatName val="0"/>
          <c:showSerName val="0"/>
          <c:showPercent val="0"/>
          <c:showBubbleSize val="0"/>
        </c:dLbls>
        <c:gapWidth val="106"/>
        <c:overlap val="-17"/>
        <c:axId val="1199520296"/>
        <c:axId val="1199517776"/>
      </c:barChart>
      <c:catAx>
        <c:axId val="1199520296"/>
        <c:scaling>
          <c:orientation val="minMax"/>
        </c:scaling>
        <c:delete val="0"/>
        <c:axPos val="l"/>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199517776"/>
        <c:crosses val="autoZero"/>
        <c:auto val="1"/>
        <c:lblAlgn val="ctr"/>
        <c:lblOffset val="100"/>
        <c:noMultiLvlLbl val="0"/>
      </c:catAx>
      <c:valAx>
        <c:axId val="1199517776"/>
        <c:scaling>
          <c:orientation val="minMax"/>
        </c:scaling>
        <c:delete val="1"/>
        <c:axPos val="b"/>
        <c:numFmt formatCode="0.0" sourceLinked="1"/>
        <c:majorTickMark val="none"/>
        <c:minorTickMark val="none"/>
        <c:tickLblPos val="nextTo"/>
        <c:crossAx val="1199520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.xlsx]Analysis!PivotTable24</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kern="1200" spc="0" baseline="0">
                <a:solidFill>
                  <a:schemeClr val="tx1"/>
                </a:solidFill>
              </a:rPr>
              <a:t>Total Revenue and Quantity Sold 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Analysis!$BW$4</c:f>
              <c:strCache>
                <c:ptCount val="1"/>
                <c:pt idx="0">
                  <c:v>Total Revenue</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invertIfNegative val="0"/>
          <c:cat>
            <c:strRef>
              <c:f>Analysis!$BU$5:$BV$17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Analysis!$BW$5:$BW$17</c:f>
              <c:numCache>
                <c:formatCode>\$#,##0;\(\$#,##0\);\$#,##0</c:formatCode>
                <c:ptCount val="12"/>
                <c:pt idx="0">
                  <c:v>14651</c:v>
                </c:pt>
                <c:pt idx="1">
                  <c:v>15546</c:v>
                </c:pt>
                <c:pt idx="2">
                  <c:v>16321</c:v>
                </c:pt>
                <c:pt idx="3">
                  <c:v>16892</c:v>
                </c:pt>
                <c:pt idx="4">
                  <c:v>18247</c:v>
                </c:pt>
                <c:pt idx="5">
                  <c:v>17924</c:v>
                </c:pt>
                <c:pt idx="6">
                  <c:v>21028</c:v>
                </c:pt>
                <c:pt idx="7">
                  <c:v>21533</c:v>
                </c:pt>
                <c:pt idx="8">
                  <c:v>14283</c:v>
                </c:pt>
                <c:pt idx="9">
                  <c:v>16637</c:v>
                </c:pt>
                <c:pt idx="10">
                  <c:v>15397</c:v>
                </c:pt>
                <c:pt idx="11">
                  <c:v>14436</c:v>
                </c:pt>
              </c:numCache>
            </c:numRef>
          </c:val>
          <c:extLst>
            <c:ext xmlns:c16="http://schemas.microsoft.com/office/drawing/2014/chart" uri="{C3380CC4-5D6E-409C-BE32-E72D297353CC}">
              <c16:uniqueId val="{00000000-9662-4D75-9DE9-5C20FCB8A9D6}"/>
            </c:ext>
          </c:extLst>
        </c:ser>
        <c:dLbls>
          <c:showLegendKey val="0"/>
          <c:showVal val="0"/>
          <c:showCatName val="0"/>
          <c:showSerName val="0"/>
          <c:showPercent val="0"/>
          <c:showBubbleSize val="0"/>
        </c:dLbls>
        <c:gapWidth val="219"/>
        <c:overlap val="-27"/>
        <c:axId val="1521205672"/>
        <c:axId val="1521209992"/>
      </c:barChart>
      <c:lineChart>
        <c:grouping val="standard"/>
        <c:varyColors val="0"/>
        <c:ser>
          <c:idx val="1"/>
          <c:order val="1"/>
          <c:tx>
            <c:strRef>
              <c:f>Analysis!$BX$4</c:f>
              <c:strCache>
                <c:ptCount val="1"/>
                <c:pt idx="0">
                  <c:v>Quantity Sold</c:v>
                </c:pt>
              </c:strCache>
            </c:strRef>
          </c:tx>
          <c:spPr>
            <a:ln w="28575" cap="rnd">
              <a:solidFill>
                <a:schemeClr val="accent2">
                  <a:lumMod val="50000"/>
                </a:schemeClr>
              </a:solidFill>
              <a:round/>
            </a:ln>
            <a:effectLst/>
          </c:spPr>
          <c:marker>
            <c:symbol val="none"/>
          </c:marker>
          <c:cat>
            <c:strRef>
              <c:f>Analysis!$BU$5:$BV$17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Analysis!$BX$5:$BX$17</c:f>
              <c:numCache>
                <c:formatCode>\$#,##0;\(\$#,##0\);\$#,##0</c:formatCode>
                <c:ptCount val="12"/>
                <c:pt idx="0">
                  <c:v>93</c:v>
                </c:pt>
                <c:pt idx="1">
                  <c:v>84</c:v>
                </c:pt>
                <c:pt idx="2">
                  <c:v>93</c:v>
                </c:pt>
                <c:pt idx="3">
                  <c:v>90</c:v>
                </c:pt>
                <c:pt idx="4">
                  <c:v>93</c:v>
                </c:pt>
                <c:pt idx="5">
                  <c:v>90</c:v>
                </c:pt>
                <c:pt idx="6">
                  <c:v>93</c:v>
                </c:pt>
                <c:pt idx="7">
                  <c:v>89</c:v>
                </c:pt>
                <c:pt idx="8">
                  <c:v>60</c:v>
                </c:pt>
                <c:pt idx="9">
                  <c:v>94</c:v>
                </c:pt>
                <c:pt idx="10">
                  <c:v>90</c:v>
                </c:pt>
                <c:pt idx="11">
                  <c:v>93</c:v>
                </c:pt>
              </c:numCache>
            </c:numRef>
          </c:val>
          <c:smooth val="1"/>
          <c:extLst>
            <c:ext xmlns:c16="http://schemas.microsoft.com/office/drawing/2014/chart" uri="{C3380CC4-5D6E-409C-BE32-E72D297353CC}">
              <c16:uniqueId val="{00000001-9662-4D75-9DE9-5C20FCB8A9D6}"/>
            </c:ext>
          </c:extLst>
        </c:ser>
        <c:dLbls>
          <c:showLegendKey val="0"/>
          <c:showVal val="0"/>
          <c:showCatName val="0"/>
          <c:showSerName val="0"/>
          <c:showPercent val="0"/>
          <c:showBubbleSize val="0"/>
        </c:dLbls>
        <c:marker val="1"/>
        <c:smooth val="0"/>
        <c:axId val="1465076560"/>
        <c:axId val="1465076200"/>
      </c:lineChart>
      <c:catAx>
        <c:axId val="1521205672"/>
        <c:scaling>
          <c:orientation val="minMax"/>
        </c:scaling>
        <c:delete val="0"/>
        <c:axPos val="b"/>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21209992"/>
        <c:crosses val="autoZero"/>
        <c:auto val="1"/>
        <c:lblAlgn val="ctr"/>
        <c:lblOffset val="100"/>
        <c:noMultiLvlLbl val="0"/>
      </c:catAx>
      <c:valAx>
        <c:axId val="1521209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21205672"/>
        <c:crosses val="autoZero"/>
        <c:crossBetween val="between"/>
      </c:valAx>
      <c:valAx>
        <c:axId val="14650762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65076560"/>
        <c:crosses val="max"/>
        <c:crossBetween val="between"/>
      </c:valAx>
      <c:catAx>
        <c:axId val="1465076560"/>
        <c:scaling>
          <c:orientation val="minMax"/>
        </c:scaling>
        <c:delete val="1"/>
        <c:axPos val="b"/>
        <c:numFmt formatCode="General" sourceLinked="1"/>
        <c:majorTickMark val="out"/>
        <c:minorTickMark val="none"/>
        <c:tickLblPos val="nextTo"/>
        <c:crossAx val="14650762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Actual vs Target Profit</a:t>
            </a:r>
            <a:r>
              <a:rPr lang="en-US" baseline="0">
                <a:solidFill>
                  <a:schemeClr val="tx1"/>
                </a:solidFill>
              </a:rPr>
              <a:t> by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b="100000"/>
            </a:path>
            <a:tileRect t="-100000" r="-100000"/>
          </a:gra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Analysis!$BG$15</c:f>
              <c:strCache>
                <c:ptCount val="1"/>
                <c:pt idx="0">
                  <c:v>Actual Profit</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Analysis!$BF$16:$BF$29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Analysis!$BG$16:$BG$29</c:f>
              <c:numCache>
                <c:formatCode>"$"#,##0</c:formatCode>
                <c:ptCount val="13"/>
                <c:pt idx="0">
                  <c:v>1303</c:v>
                </c:pt>
                <c:pt idx="1">
                  <c:v>2461</c:v>
                </c:pt>
                <c:pt idx="2">
                  <c:v>4466</c:v>
                </c:pt>
                <c:pt idx="3">
                  <c:v>6251</c:v>
                </c:pt>
                <c:pt idx="4">
                  <c:v>11387</c:v>
                </c:pt>
                <c:pt idx="5">
                  <c:v>6178</c:v>
                </c:pt>
                <c:pt idx="6">
                  <c:v>6268</c:v>
                </c:pt>
                <c:pt idx="7">
                  <c:v>3047</c:v>
                </c:pt>
                <c:pt idx="8">
                  <c:v>5334</c:v>
                </c:pt>
                <c:pt idx="9">
                  <c:v>340</c:v>
                </c:pt>
                <c:pt idx="10">
                  <c:v>6894</c:v>
                </c:pt>
                <c:pt idx="11">
                  <c:v>1302</c:v>
                </c:pt>
                <c:pt idx="12">
                  <c:v>2982</c:v>
                </c:pt>
              </c:numCache>
            </c:numRef>
          </c:val>
          <c:extLst>
            <c:ext xmlns:c16="http://schemas.microsoft.com/office/drawing/2014/chart" uri="{C3380CC4-5D6E-409C-BE32-E72D297353CC}">
              <c16:uniqueId val="{00000006-6976-4E10-BC41-C8AF825B7CF7}"/>
            </c:ext>
          </c:extLst>
        </c:ser>
        <c:ser>
          <c:idx val="1"/>
          <c:order val="1"/>
          <c:tx>
            <c:strRef>
              <c:f>Analysis!$BH$15</c:f>
              <c:strCache>
                <c:ptCount val="1"/>
                <c:pt idx="0">
                  <c:v>Target Profit</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b="100000"/>
              </a:path>
              <a:tileRect t="-100000" r="-100000"/>
            </a:gra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Analysis!$BF$16:$BF$29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Analysis!$BH$16:$BH$29</c:f>
              <c:numCache>
                <c:formatCode>"$"#,##0</c:formatCode>
                <c:ptCount val="13"/>
                <c:pt idx="0">
                  <c:v>1900</c:v>
                </c:pt>
                <c:pt idx="1">
                  <c:v>2280</c:v>
                </c:pt>
                <c:pt idx="2">
                  <c:v>6760</c:v>
                </c:pt>
                <c:pt idx="3">
                  <c:v>6160</c:v>
                </c:pt>
                <c:pt idx="4">
                  <c:v>13520</c:v>
                </c:pt>
                <c:pt idx="5">
                  <c:v>5220</c:v>
                </c:pt>
                <c:pt idx="6">
                  <c:v>7580</c:v>
                </c:pt>
                <c:pt idx="7">
                  <c:v>4680</c:v>
                </c:pt>
                <c:pt idx="8">
                  <c:v>4020</c:v>
                </c:pt>
                <c:pt idx="9">
                  <c:v>960</c:v>
                </c:pt>
                <c:pt idx="10">
                  <c:v>6400</c:v>
                </c:pt>
                <c:pt idx="11">
                  <c:v>1440</c:v>
                </c:pt>
                <c:pt idx="12">
                  <c:v>2980</c:v>
                </c:pt>
              </c:numCache>
            </c:numRef>
          </c:val>
          <c:extLst>
            <c:ext xmlns:c16="http://schemas.microsoft.com/office/drawing/2014/chart" uri="{C3380CC4-5D6E-409C-BE32-E72D297353CC}">
              <c16:uniqueId val="{00000007-6976-4E10-BC41-C8AF825B7CF7}"/>
            </c:ext>
          </c:extLst>
        </c:ser>
        <c:dLbls>
          <c:dLblPos val="outEnd"/>
          <c:showLegendKey val="0"/>
          <c:showVal val="1"/>
          <c:showCatName val="0"/>
          <c:showSerName val="0"/>
          <c:showPercent val="0"/>
          <c:showBubbleSize val="0"/>
        </c:dLbls>
        <c:gapWidth val="182"/>
        <c:axId val="1440744776"/>
        <c:axId val="1440730376"/>
      </c:barChart>
      <c:catAx>
        <c:axId val="1440744776"/>
        <c:scaling>
          <c:orientation val="minMax"/>
        </c:scaling>
        <c:delete val="0"/>
        <c:axPos val="l"/>
        <c:numFmt formatCode="General" sourceLinked="1"/>
        <c:majorTickMark val="none"/>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40730376"/>
        <c:crosses val="autoZero"/>
        <c:auto val="1"/>
        <c:lblAlgn val="ctr"/>
        <c:lblOffset val="100"/>
        <c:noMultiLvlLbl val="0"/>
      </c:catAx>
      <c:valAx>
        <c:axId val="1440730376"/>
        <c:scaling>
          <c:orientation val="minMax"/>
        </c:scaling>
        <c:delete val="1"/>
        <c:axPos val="b"/>
        <c:numFmt formatCode="&quot;$&quot;#,##0" sourceLinked="1"/>
        <c:majorTickMark val="none"/>
        <c:minorTickMark val="none"/>
        <c:tickLblPos val="nextTo"/>
        <c:crossAx val="1440744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 between</a:t>
            </a:r>
            <a:r>
              <a:rPr lang="en-US" baseline="0">
                <a:solidFill>
                  <a:schemeClr val="tx1"/>
                </a:solidFill>
              </a:rPr>
              <a:t> </a:t>
            </a:r>
            <a:r>
              <a:rPr lang="en-US">
                <a:solidFill>
                  <a:schemeClr val="tx1"/>
                </a:solidFill>
              </a:rPr>
              <a:t>Expenses and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2"/>
              </a:solidFill>
              <a:ln w="9525">
                <a:solidFill>
                  <a:schemeClr val="accent2"/>
                </a:solidFill>
              </a:ln>
              <a:effectLst/>
            </c:spPr>
          </c:marker>
          <c:trendline>
            <c:spPr>
              <a:ln w="38100" cap="rnd">
                <a:solidFill>
                  <a:schemeClr val="accent2">
                    <a:lumMod val="50000"/>
                  </a:schemeClr>
                </a:solidFill>
                <a:prstDash val="sysDot"/>
              </a:ln>
              <a:effectLst/>
            </c:spPr>
            <c:trendlineType val="linear"/>
            <c:dispRSqr val="1"/>
            <c:dispEq val="1"/>
            <c:trendlineLbl>
              <c:layout>
                <c:manualLayout>
                  <c:x val="1.6134900362258113E-2"/>
                  <c:y val="-0.20296806649168853"/>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rendlineLbl>
          </c:trendline>
          <c:xVal>
            <c:numRef>
              <c:f>'Clean Chain Data'!$W$2:$W$1063</c:f>
              <c:numCache>
                <c:formatCode>"$"#,##0</c:formatCode>
                <c:ptCount val="1062"/>
                <c:pt idx="0">
                  <c:v>76</c:v>
                </c:pt>
                <c:pt idx="1">
                  <c:v>45</c:v>
                </c:pt>
                <c:pt idx="2">
                  <c:v>36</c:v>
                </c:pt>
                <c:pt idx="3">
                  <c:v>21</c:v>
                </c:pt>
                <c:pt idx="4">
                  <c:v>54</c:v>
                </c:pt>
                <c:pt idx="5">
                  <c:v>12</c:v>
                </c:pt>
                <c:pt idx="6">
                  <c:v>43</c:v>
                </c:pt>
                <c:pt idx="7">
                  <c:v>18</c:v>
                </c:pt>
                <c:pt idx="8">
                  <c:v>30</c:v>
                </c:pt>
                <c:pt idx="9">
                  <c:v>22</c:v>
                </c:pt>
                <c:pt idx="10">
                  <c:v>38</c:v>
                </c:pt>
                <c:pt idx="11">
                  <c:v>45</c:v>
                </c:pt>
                <c:pt idx="12">
                  <c:v>71</c:v>
                </c:pt>
                <c:pt idx="13">
                  <c:v>83</c:v>
                </c:pt>
                <c:pt idx="14">
                  <c:v>45</c:v>
                </c:pt>
                <c:pt idx="15">
                  <c:v>54</c:v>
                </c:pt>
                <c:pt idx="16">
                  <c:v>70</c:v>
                </c:pt>
                <c:pt idx="17">
                  <c:v>25</c:v>
                </c:pt>
                <c:pt idx="18">
                  <c:v>38</c:v>
                </c:pt>
                <c:pt idx="19">
                  <c:v>24</c:v>
                </c:pt>
                <c:pt idx="20">
                  <c:v>23</c:v>
                </c:pt>
                <c:pt idx="21">
                  <c:v>59</c:v>
                </c:pt>
                <c:pt idx="22">
                  <c:v>51</c:v>
                </c:pt>
                <c:pt idx="23">
                  <c:v>26</c:v>
                </c:pt>
                <c:pt idx="24">
                  <c:v>25</c:v>
                </c:pt>
                <c:pt idx="25">
                  <c:v>25</c:v>
                </c:pt>
                <c:pt idx="26">
                  <c:v>76</c:v>
                </c:pt>
                <c:pt idx="27">
                  <c:v>45</c:v>
                </c:pt>
                <c:pt idx="28">
                  <c:v>37</c:v>
                </c:pt>
                <c:pt idx="29">
                  <c:v>54</c:v>
                </c:pt>
                <c:pt idx="30">
                  <c:v>25</c:v>
                </c:pt>
                <c:pt idx="31">
                  <c:v>39</c:v>
                </c:pt>
                <c:pt idx="32">
                  <c:v>21</c:v>
                </c:pt>
                <c:pt idx="33">
                  <c:v>21</c:v>
                </c:pt>
                <c:pt idx="34">
                  <c:v>19</c:v>
                </c:pt>
                <c:pt idx="35">
                  <c:v>22</c:v>
                </c:pt>
                <c:pt idx="36">
                  <c:v>37</c:v>
                </c:pt>
                <c:pt idx="37">
                  <c:v>53</c:v>
                </c:pt>
                <c:pt idx="38">
                  <c:v>37</c:v>
                </c:pt>
                <c:pt idx="39">
                  <c:v>46</c:v>
                </c:pt>
                <c:pt idx="40">
                  <c:v>70</c:v>
                </c:pt>
                <c:pt idx="41">
                  <c:v>39</c:v>
                </c:pt>
                <c:pt idx="42">
                  <c:v>54</c:v>
                </c:pt>
                <c:pt idx="43">
                  <c:v>54</c:v>
                </c:pt>
                <c:pt idx="44">
                  <c:v>37</c:v>
                </c:pt>
                <c:pt idx="45">
                  <c:v>46</c:v>
                </c:pt>
                <c:pt idx="46">
                  <c:v>24</c:v>
                </c:pt>
                <c:pt idx="47">
                  <c:v>21</c:v>
                </c:pt>
                <c:pt idx="48">
                  <c:v>85</c:v>
                </c:pt>
                <c:pt idx="49">
                  <c:v>26</c:v>
                </c:pt>
                <c:pt idx="50">
                  <c:v>27</c:v>
                </c:pt>
                <c:pt idx="51">
                  <c:v>71</c:v>
                </c:pt>
                <c:pt idx="52">
                  <c:v>44</c:v>
                </c:pt>
                <c:pt idx="53">
                  <c:v>57</c:v>
                </c:pt>
                <c:pt idx="54">
                  <c:v>46</c:v>
                </c:pt>
                <c:pt idx="55">
                  <c:v>45</c:v>
                </c:pt>
                <c:pt idx="56">
                  <c:v>36</c:v>
                </c:pt>
                <c:pt idx="57">
                  <c:v>26</c:v>
                </c:pt>
                <c:pt idx="58">
                  <c:v>19</c:v>
                </c:pt>
                <c:pt idx="59">
                  <c:v>20</c:v>
                </c:pt>
                <c:pt idx="60">
                  <c:v>21</c:v>
                </c:pt>
                <c:pt idx="61">
                  <c:v>46</c:v>
                </c:pt>
                <c:pt idx="62">
                  <c:v>79</c:v>
                </c:pt>
                <c:pt idx="63">
                  <c:v>74</c:v>
                </c:pt>
                <c:pt idx="64">
                  <c:v>48</c:v>
                </c:pt>
                <c:pt idx="65">
                  <c:v>74</c:v>
                </c:pt>
                <c:pt idx="66">
                  <c:v>36</c:v>
                </c:pt>
                <c:pt idx="67">
                  <c:v>52</c:v>
                </c:pt>
                <c:pt idx="68">
                  <c:v>58</c:v>
                </c:pt>
                <c:pt idx="69">
                  <c:v>40</c:v>
                </c:pt>
                <c:pt idx="70">
                  <c:v>51</c:v>
                </c:pt>
                <c:pt idx="71">
                  <c:v>79</c:v>
                </c:pt>
                <c:pt idx="72">
                  <c:v>76</c:v>
                </c:pt>
                <c:pt idx="73">
                  <c:v>45</c:v>
                </c:pt>
                <c:pt idx="74">
                  <c:v>36</c:v>
                </c:pt>
                <c:pt idx="75">
                  <c:v>21</c:v>
                </c:pt>
                <c:pt idx="76">
                  <c:v>54</c:v>
                </c:pt>
                <c:pt idx="77">
                  <c:v>12</c:v>
                </c:pt>
                <c:pt idx="78">
                  <c:v>43</c:v>
                </c:pt>
                <c:pt idx="79">
                  <c:v>18</c:v>
                </c:pt>
                <c:pt idx="80">
                  <c:v>30</c:v>
                </c:pt>
                <c:pt idx="81">
                  <c:v>22</c:v>
                </c:pt>
                <c:pt idx="82">
                  <c:v>38</c:v>
                </c:pt>
                <c:pt idx="83">
                  <c:v>45</c:v>
                </c:pt>
                <c:pt idx="84">
                  <c:v>71</c:v>
                </c:pt>
                <c:pt idx="85">
                  <c:v>83</c:v>
                </c:pt>
                <c:pt idx="86">
                  <c:v>45</c:v>
                </c:pt>
                <c:pt idx="87">
                  <c:v>54</c:v>
                </c:pt>
                <c:pt idx="88">
                  <c:v>70</c:v>
                </c:pt>
                <c:pt idx="89">
                  <c:v>25</c:v>
                </c:pt>
                <c:pt idx="90">
                  <c:v>38</c:v>
                </c:pt>
                <c:pt idx="91">
                  <c:v>24</c:v>
                </c:pt>
                <c:pt idx="92">
                  <c:v>23</c:v>
                </c:pt>
                <c:pt idx="93">
                  <c:v>59</c:v>
                </c:pt>
                <c:pt idx="94">
                  <c:v>51</c:v>
                </c:pt>
                <c:pt idx="95">
                  <c:v>26</c:v>
                </c:pt>
                <c:pt idx="96">
                  <c:v>25</c:v>
                </c:pt>
                <c:pt idx="97">
                  <c:v>25</c:v>
                </c:pt>
                <c:pt idx="98">
                  <c:v>76</c:v>
                </c:pt>
                <c:pt idx="99">
                  <c:v>45</c:v>
                </c:pt>
                <c:pt idx="100">
                  <c:v>37</c:v>
                </c:pt>
                <c:pt idx="101">
                  <c:v>54</c:v>
                </c:pt>
                <c:pt idx="102">
                  <c:v>25</c:v>
                </c:pt>
                <c:pt idx="103">
                  <c:v>39</c:v>
                </c:pt>
                <c:pt idx="104">
                  <c:v>21</c:v>
                </c:pt>
                <c:pt idx="105">
                  <c:v>21</c:v>
                </c:pt>
                <c:pt idx="106">
                  <c:v>19</c:v>
                </c:pt>
                <c:pt idx="107">
                  <c:v>22</c:v>
                </c:pt>
                <c:pt idx="108">
                  <c:v>37</c:v>
                </c:pt>
                <c:pt idx="109">
                  <c:v>53</c:v>
                </c:pt>
                <c:pt idx="110">
                  <c:v>37</c:v>
                </c:pt>
                <c:pt idx="111">
                  <c:v>46</c:v>
                </c:pt>
                <c:pt idx="112">
                  <c:v>70</c:v>
                </c:pt>
                <c:pt idx="113">
                  <c:v>39</c:v>
                </c:pt>
                <c:pt idx="114">
                  <c:v>54</c:v>
                </c:pt>
                <c:pt idx="115">
                  <c:v>54</c:v>
                </c:pt>
                <c:pt idx="116">
                  <c:v>37</c:v>
                </c:pt>
                <c:pt idx="117">
                  <c:v>46</c:v>
                </c:pt>
                <c:pt idx="118">
                  <c:v>24</c:v>
                </c:pt>
                <c:pt idx="119">
                  <c:v>21</c:v>
                </c:pt>
                <c:pt idx="120">
                  <c:v>85</c:v>
                </c:pt>
                <c:pt idx="121">
                  <c:v>26</c:v>
                </c:pt>
                <c:pt idx="122">
                  <c:v>27</c:v>
                </c:pt>
                <c:pt idx="123">
                  <c:v>71</c:v>
                </c:pt>
                <c:pt idx="124">
                  <c:v>44</c:v>
                </c:pt>
                <c:pt idx="125">
                  <c:v>57</c:v>
                </c:pt>
                <c:pt idx="126">
                  <c:v>46</c:v>
                </c:pt>
                <c:pt idx="127">
                  <c:v>45</c:v>
                </c:pt>
                <c:pt idx="128">
                  <c:v>36</c:v>
                </c:pt>
                <c:pt idx="129">
                  <c:v>26</c:v>
                </c:pt>
                <c:pt idx="130">
                  <c:v>19</c:v>
                </c:pt>
                <c:pt idx="131">
                  <c:v>20</c:v>
                </c:pt>
                <c:pt idx="132">
                  <c:v>21</c:v>
                </c:pt>
                <c:pt idx="133">
                  <c:v>46</c:v>
                </c:pt>
                <c:pt idx="134">
                  <c:v>79</c:v>
                </c:pt>
                <c:pt idx="135">
                  <c:v>74</c:v>
                </c:pt>
                <c:pt idx="136">
                  <c:v>48</c:v>
                </c:pt>
                <c:pt idx="137">
                  <c:v>74</c:v>
                </c:pt>
                <c:pt idx="138">
                  <c:v>36</c:v>
                </c:pt>
                <c:pt idx="139">
                  <c:v>52</c:v>
                </c:pt>
                <c:pt idx="140">
                  <c:v>58</c:v>
                </c:pt>
                <c:pt idx="141">
                  <c:v>40</c:v>
                </c:pt>
                <c:pt idx="142">
                  <c:v>51</c:v>
                </c:pt>
                <c:pt idx="143">
                  <c:v>79</c:v>
                </c:pt>
                <c:pt idx="144">
                  <c:v>24</c:v>
                </c:pt>
                <c:pt idx="145">
                  <c:v>46</c:v>
                </c:pt>
                <c:pt idx="146">
                  <c:v>53</c:v>
                </c:pt>
                <c:pt idx="147">
                  <c:v>37</c:v>
                </c:pt>
                <c:pt idx="148">
                  <c:v>19</c:v>
                </c:pt>
                <c:pt idx="149">
                  <c:v>32</c:v>
                </c:pt>
                <c:pt idx="150">
                  <c:v>19</c:v>
                </c:pt>
                <c:pt idx="151">
                  <c:v>17</c:v>
                </c:pt>
                <c:pt idx="152">
                  <c:v>64</c:v>
                </c:pt>
                <c:pt idx="153">
                  <c:v>42</c:v>
                </c:pt>
                <c:pt idx="154">
                  <c:v>37</c:v>
                </c:pt>
                <c:pt idx="155">
                  <c:v>84</c:v>
                </c:pt>
                <c:pt idx="156">
                  <c:v>42</c:v>
                </c:pt>
                <c:pt idx="157">
                  <c:v>25</c:v>
                </c:pt>
                <c:pt idx="158">
                  <c:v>22</c:v>
                </c:pt>
                <c:pt idx="159">
                  <c:v>54</c:v>
                </c:pt>
                <c:pt idx="160">
                  <c:v>25</c:v>
                </c:pt>
                <c:pt idx="161">
                  <c:v>19</c:v>
                </c:pt>
                <c:pt idx="162">
                  <c:v>19</c:v>
                </c:pt>
                <c:pt idx="163">
                  <c:v>19</c:v>
                </c:pt>
                <c:pt idx="164">
                  <c:v>26</c:v>
                </c:pt>
                <c:pt idx="165">
                  <c:v>12</c:v>
                </c:pt>
                <c:pt idx="166">
                  <c:v>48</c:v>
                </c:pt>
                <c:pt idx="167">
                  <c:v>18</c:v>
                </c:pt>
                <c:pt idx="168">
                  <c:v>69</c:v>
                </c:pt>
                <c:pt idx="169">
                  <c:v>45</c:v>
                </c:pt>
                <c:pt idx="170">
                  <c:v>70</c:v>
                </c:pt>
                <c:pt idx="171">
                  <c:v>20</c:v>
                </c:pt>
                <c:pt idx="172">
                  <c:v>43</c:v>
                </c:pt>
                <c:pt idx="173">
                  <c:v>38</c:v>
                </c:pt>
                <c:pt idx="174">
                  <c:v>37</c:v>
                </c:pt>
                <c:pt idx="175">
                  <c:v>27</c:v>
                </c:pt>
                <c:pt idx="176">
                  <c:v>36</c:v>
                </c:pt>
                <c:pt idx="177">
                  <c:v>72</c:v>
                </c:pt>
                <c:pt idx="178">
                  <c:v>27</c:v>
                </c:pt>
                <c:pt idx="179">
                  <c:v>27</c:v>
                </c:pt>
                <c:pt idx="180">
                  <c:v>51</c:v>
                </c:pt>
                <c:pt idx="181">
                  <c:v>37</c:v>
                </c:pt>
                <c:pt idx="182">
                  <c:v>20</c:v>
                </c:pt>
                <c:pt idx="183">
                  <c:v>21</c:v>
                </c:pt>
                <c:pt idx="184">
                  <c:v>11</c:v>
                </c:pt>
                <c:pt idx="185">
                  <c:v>36</c:v>
                </c:pt>
                <c:pt idx="186">
                  <c:v>30</c:v>
                </c:pt>
                <c:pt idx="187">
                  <c:v>18</c:v>
                </c:pt>
                <c:pt idx="188">
                  <c:v>35</c:v>
                </c:pt>
                <c:pt idx="189">
                  <c:v>51</c:v>
                </c:pt>
                <c:pt idx="190">
                  <c:v>35</c:v>
                </c:pt>
                <c:pt idx="191">
                  <c:v>21</c:v>
                </c:pt>
                <c:pt idx="192">
                  <c:v>73</c:v>
                </c:pt>
                <c:pt idx="193">
                  <c:v>79</c:v>
                </c:pt>
                <c:pt idx="194">
                  <c:v>24</c:v>
                </c:pt>
                <c:pt idx="195">
                  <c:v>46</c:v>
                </c:pt>
                <c:pt idx="196">
                  <c:v>53</c:v>
                </c:pt>
                <c:pt idx="197">
                  <c:v>37</c:v>
                </c:pt>
                <c:pt idx="198">
                  <c:v>19</c:v>
                </c:pt>
                <c:pt idx="199">
                  <c:v>32</c:v>
                </c:pt>
                <c:pt idx="200">
                  <c:v>19</c:v>
                </c:pt>
                <c:pt idx="201">
                  <c:v>17</c:v>
                </c:pt>
                <c:pt idx="202">
                  <c:v>64</c:v>
                </c:pt>
                <c:pt idx="203">
                  <c:v>42</c:v>
                </c:pt>
                <c:pt idx="204">
                  <c:v>37</c:v>
                </c:pt>
                <c:pt idx="205">
                  <c:v>84</c:v>
                </c:pt>
                <c:pt idx="206">
                  <c:v>42</c:v>
                </c:pt>
                <c:pt idx="207">
                  <c:v>25</c:v>
                </c:pt>
                <c:pt idx="208">
                  <c:v>22</c:v>
                </c:pt>
                <c:pt idx="209">
                  <c:v>54</c:v>
                </c:pt>
                <c:pt idx="210">
                  <c:v>25</c:v>
                </c:pt>
                <c:pt idx="211">
                  <c:v>19</c:v>
                </c:pt>
                <c:pt idx="212">
                  <c:v>19</c:v>
                </c:pt>
                <c:pt idx="213">
                  <c:v>19</c:v>
                </c:pt>
                <c:pt idx="214">
                  <c:v>26</c:v>
                </c:pt>
                <c:pt idx="215">
                  <c:v>12</c:v>
                </c:pt>
                <c:pt idx="216">
                  <c:v>48</c:v>
                </c:pt>
                <c:pt idx="217">
                  <c:v>18</c:v>
                </c:pt>
                <c:pt idx="218">
                  <c:v>69</c:v>
                </c:pt>
                <c:pt idx="219">
                  <c:v>45</c:v>
                </c:pt>
                <c:pt idx="220">
                  <c:v>70</c:v>
                </c:pt>
                <c:pt idx="221">
                  <c:v>20</c:v>
                </c:pt>
                <c:pt idx="222">
                  <c:v>43</c:v>
                </c:pt>
                <c:pt idx="223">
                  <c:v>38</c:v>
                </c:pt>
                <c:pt idx="224">
                  <c:v>37</c:v>
                </c:pt>
                <c:pt idx="225">
                  <c:v>27</c:v>
                </c:pt>
                <c:pt idx="226">
                  <c:v>36</c:v>
                </c:pt>
                <c:pt idx="227">
                  <c:v>72</c:v>
                </c:pt>
                <c:pt idx="228">
                  <c:v>27</c:v>
                </c:pt>
                <c:pt idx="229">
                  <c:v>27</c:v>
                </c:pt>
                <c:pt idx="230">
                  <c:v>51</c:v>
                </c:pt>
                <c:pt idx="231">
                  <c:v>37</c:v>
                </c:pt>
                <c:pt idx="232">
                  <c:v>20</c:v>
                </c:pt>
                <c:pt idx="233">
                  <c:v>21</c:v>
                </c:pt>
                <c:pt idx="234">
                  <c:v>11</c:v>
                </c:pt>
                <c:pt idx="235">
                  <c:v>36</c:v>
                </c:pt>
                <c:pt idx="236">
                  <c:v>30</c:v>
                </c:pt>
                <c:pt idx="237">
                  <c:v>18</c:v>
                </c:pt>
                <c:pt idx="238">
                  <c:v>35</c:v>
                </c:pt>
                <c:pt idx="239">
                  <c:v>51</c:v>
                </c:pt>
                <c:pt idx="240">
                  <c:v>35</c:v>
                </c:pt>
                <c:pt idx="241">
                  <c:v>21</c:v>
                </c:pt>
                <c:pt idx="242">
                  <c:v>73</c:v>
                </c:pt>
                <c:pt idx="243">
                  <c:v>79</c:v>
                </c:pt>
                <c:pt idx="244">
                  <c:v>24</c:v>
                </c:pt>
                <c:pt idx="245">
                  <c:v>25</c:v>
                </c:pt>
                <c:pt idx="246">
                  <c:v>49</c:v>
                </c:pt>
                <c:pt idx="247">
                  <c:v>37</c:v>
                </c:pt>
                <c:pt idx="248">
                  <c:v>30</c:v>
                </c:pt>
                <c:pt idx="249">
                  <c:v>70</c:v>
                </c:pt>
                <c:pt idx="250">
                  <c:v>19</c:v>
                </c:pt>
                <c:pt idx="251">
                  <c:v>31</c:v>
                </c:pt>
                <c:pt idx="252">
                  <c:v>40</c:v>
                </c:pt>
                <c:pt idx="253">
                  <c:v>18</c:v>
                </c:pt>
                <c:pt idx="254">
                  <c:v>11</c:v>
                </c:pt>
                <c:pt idx="255">
                  <c:v>70</c:v>
                </c:pt>
                <c:pt idx="256">
                  <c:v>84</c:v>
                </c:pt>
                <c:pt idx="257">
                  <c:v>19</c:v>
                </c:pt>
                <c:pt idx="258">
                  <c:v>54</c:v>
                </c:pt>
                <c:pt idx="259">
                  <c:v>19</c:v>
                </c:pt>
                <c:pt idx="260">
                  <c:v>39</c:v>
                </c:pt>
                <c:pt idx="261">
                  <c:v>30</c:v>
                </c:pt>
                <c:pt idx="262">
                  <c:v>30</c:v>
                </c:pt>
                <c:pt idx="263">
                  <c:v>45</c:v>
                </c:pt>
                <c:pt idx="264">
                  <c:v>19</c:v>
                </c:pt>
                <c:pt idx="265">
                  <c:v>12</c:v>
                </c:pt>
                <c:pt idx="266">
                  <c:v>21</c:v>
                </c:pt>
                <c:pt idx="267">
                  <c:v>49</c:v>
                </c:pt>
                <c:pt idx="268">
                  <c:v>48</c:v>
                </c:pt>
                <c:pt idx="269">
                  <c:v>38</c:v>
                </c:pt>
                <c:pt idx="270">
                  <c:v>45</c:v>
                </c:pt>
                <c:pt idx="271">
                  <c:v>45</c:v>
                </c:pt>
                <c:pt idx="272">
                  <c:v>11</c:v>
                </c:pt>
                <c:pt idx="273">
                  <c:v>69</c:v>
                </c:pt>
                <c:pt idx="274">
                  <c:v>19</c:v>
                </c:pt>
                <c:pt idx="275">
                  <c:v>20</c:v>
                </c:pt>
                <c:pt idx="276">
                  <c:v>50</c:v>
                </c:pt>
                <c:pt idx="277">
                  <c:v>19</c:v>
                </c:pt>
                <c:pt idx="278">
                  <c:v>19</c:v>
                </c:pt>
                <c:pt idx="279">
                  <c:v>19</c:v>
                </c:pt>
                <c:pt idx="280">
                  <c:v>12</c:v>
                </c:pt>
                <c:pt idx="281">
                  <c:v>20</c:v>
                </c:pt>
                <c:pt idx="282">
                  <c:v>21</c:v>
                </c:pt>
                <c:pt idx="283">
                  <c:v>47</c:v>
                </c:pt>
                <c:pt idx="284">
                  <c:v>31</c:v>
                </c:pt>
                <c:pt idx="285">
                  <c:v>40</c:v>
                </c:pt>
                <c:pt idx="286">
                  <c:v>47</c:v>
                </c:pt>
                <c:pt idx="287">
                  <c:v>11</c:v>
                </c:pt>
                <c:pt idx="288">
                  <c:v>36</c:v>
                </c:pt>
                <c:pt idx="289">
                  <c:v>39</c:v>
                </c:pt>
                <c:pt idx="290">
                  <c:v>35</c:v>
                </c:pt>
                <c:pt idx="291">
                  <c:v>24</c:v>
                </c:pt>
                <c:pt idx="292">
                  <c:v>25</c:v>
                </c:pt>
                <c:pt idx="293">
                  <c:v>49</c:v>
                </c:pt>
                <c:pt idx="294">
                  <c:v>37</c:v>
                </c:pt>
                <c:pt idx="295">
                  <c:v>30</c:v>
                </c:pt>
                <c:pt idx="296">
                  <c:v>70</c:v>
                </c:pt>
                <c:pt idx="297">
                  <c:v>19</c:v>
                </c:pt>
                <c:pt idx="298">
                  <c:v>31</c:v>
                </c:pt>
                <c:pt idx="299">
                  <c:v>40</c:v>
                </c:pt>
                <c:pt idx="300">
                  <c:v>18</c:v>
                </c:pt>
                <c:pt idx="301">
                  <c:v>11</c:v>
                </c:pt>
                <c:pt idx="302">
                  <c:v>70</c:v>
                </c:pt>
                <c:pt idx="303">
                  <c:v>84</c:v>
                </c:pt>
                <c:pt idx="304">
                  <c:v>19</c:v>
                </c:pt>
                <c:pt idx="305">
                  <c:v>54</c:v>
                </c:pt>
                <c:pt idx="306">
                  <c:v>19</c:v>
                </c:pt>
                <c:pt idx="307">
                  <c:v>39</c:v>
                </c:pt>
                <c:pt idx="308">
                  <c:v>30</c:v>
                </c:pt>
                <c:pt idx="309">
                  <c:v>30</c:v>
                </c:pt>
                <c:pt idx="310">
                  <c:v>45</c:v>
                </c:pt>
                <c:pt idx="311">
                  <c:v>19</c:v>
                </c:pt>
                <c:pt idx="312">
                  <c:v>12</c:v>
                </c:pt>
                <c:pt idx="313">
                  <c:v>21</c:v>
                </c:pt>
                <c:pt idx="314">
                  <c:v>49</c:v>
                </c:pt>
                <c:pt idx="315">
                  <c:v>48</c:v>
                </c:pt>
                <c:pt idx="316">
                  <c:v>38</c:v>
                </c:pt>
                <c:pt idx="317">
                  <c:v>45</c:v>
                </c:pt>
                <c:pt idx="318">
                  <c:v>45</c:v>
                </c:pt>
                <c:pt idx="319">
                  <c:v>11</c:v>
                </c:pt>
                <c:pt idx="320">
                  <c:v>69</c:v>
                </c:pt>
                <c:pt idx="321">
                  <c:v>19</c:v>
                </c:pt>
                <c:pt idx="322">
                  <c:v>20</c:v>
                </c:pt>
                <c:pt idx="323">
                  <c:v>50</c:v>
                </c:pt>
                <c:pt idx="324">
                  <c:v>19</c:v>
                </c:pt>
                <c:pt idx="325">
                  <c:v>19</c:v>
                </c:pt>
                <c:pt idx="326">
                  <c:v>19</c:v>
                </c:pt>
                <c:pt idx="327">
                  <c:v>12</c:v>
                </c:pt>
                <c:pt idx="328">
                  <c:v>20</c:v>
                </c:pt>
                <c:pt idx="329">
                  <c:v>21</c:v>
                </c:pt>
                <c:pt idx="330">
                  <c:v>47</c:v>
                </c:pt>
                <c:pt idx="331">
                  <c:v>31</c:v>
                </c:pt>
                <c:pt idx="332">
                  <c:v>40</c:v>
                </c:pt>
                <c:pt idx="333">
                  <c:v>47</c:v>
                </c:pt>
                <c:pt idx="334">
                  <c:v>11</c:v>
                </c:pt>
                <c:pt idx="335">
                  <c:v>36</c:v>
                </c:pt>
                <c:pt idx="336">
                  <c:v>39</c:v>
                </c:pt>
                <c:pt idx="337">
                  <c:v>35</c:v>
                </c:pt>
                <c:pt idx="338">
                  <c:v>76</c:v>
                </c:pt>
                <c:pt idx="339">
                  <c:v>45</c:v>
                </c:pt>
                <c:pt idx="340">
                  <c:v>36</c:v>
                </c:pt>
                <c:pt idx="341">
                  <c:v>76</c:v>
                </c:pt>
                <c:pt idx="342">
                  <c:v>55</c:v>
                </c:pt>
                <c:pt idx="343">
                  <c:v>24</c:v>
                </c:pt>
                <c:pt idx="344">
                  <c:v>41</c:v>
                </c:pt>
                <c:pt idx="345">
                  <c:v>44</c:v>
                </c:pt>
                <c:pt idx="346">
                  <c:v>54</c:v>
                </c:pt>
                <c:pt idx="347">
                  <c:v>54</c:v>
                </c:pt>
                <c:pt idx="348">
                  <c:v>46</c:v>
                </c:pt>
                <c:pt idx="349">
                  <c:v>76</c:v>
                </c:pt>
                <c:pt idx="350">
                  <c:v>36</c:v>
                </c:pt>
                <c:pt idx="351">
                  <c:v>77</c:v>
                </c:pt>
                <c:pt idx="352">
                  <c:v>47</c:v>
                </c:pt>
                <c:pt idx="353">
                  <c:v>47</c:v>
                </c:pt>
                <c:pt idx="354">
                  <c:v>26</c:v>
                </c:pt>
                <c:pt idx="355">
                  <c:v>45</c:v>
                </c:pt>
                <c:pt idx="356">
                  <c:v>26</c:v>
                </c:pt>
                <c:pt idx="357">
                  <c:v>46</c:v>
                </c:pt>
                <c:pt idx="358">
                  <c:v>85</c:v>
                </c:pt>
                <c:pt idx="359">
                  <c:v>53</c:v>
                </c:pt>
                <c:pt idx="360">
                  <c:v>64</c:v>
                </c:pt>
                <c:pt idx="361">
                  <c:v>84</c:v>
                </c:pt>
                <c:pt idx="362">
                  <c:v>39</c:v>
                </c:pt>
                <c:pt idx="363">
                  <c:v>71</c:v>
                </c:pt>
                <c:pt idx="364">
                  <c:v>44</c:v>
                </c:pt>
                <c:pt idx="365">
                  <c:v>54</c:v>
                </c:pt>
                <c:pt idx="366">
                  <c:v>26</c:v>
                </c:pt>
                <c:pt idx="367">
                  <c:v>40</c:v>
                </c:pt>
                <c:pt idx="368">
                  <c:v>44</c:v>
                </c:pt>
                <c:pt idx="369">
                  <c:v>26</c:v>
                </c:pt>
                <c:pt idx="370">
                  <c:v>38</c:v>
                </c:pt>
                <c:pt idx="371">
                  <c:v>78</c:v>
                </c:pt>
                <c:pt idx="372">
                  <c:v>73</c:v>
                </c:pt>
                <c:pt idx="373">
                  <c:v>56</c:v>
                </c:pt>
                <c:pt idx="374">
                  <c:v>45</c:v>
                </c:pt>
                <c:pt idx="375">
                  <c:v>58</c:v>
                </c:pt>
                <c:pt idx="376">
                  <c:v>39</c:v>
                </c:pt>
                <c:pt idx="377">
                  <c:v>46</c:v>
                </c:pt>
                <c:pt idx="378">
                  <c:v>25</c:v>
                </c:pt>
                <c:pt idx="379">
                  <c:v>26</c:v>
                </c:pt>
                <c:pt idx="380">
                  <c:v>76</c:v>
                </c:pt>
                <c:pt idx="381">
                  <c:v>45</c:v>
                </c:pt>
                <c:pt idx="382">
                  <c:v>36</c:v>
                </c:pt>
                <c:pt idx="383">
                  <c:v>76</c:v>
                </c:pt>
                <c:pt idx="384">
                  <c:v>55</c:v>
                </c:pt>
                <c:pt idx="385">
                  <c:v>24</c:v>
                </c:pt>
                <c:pt idx="386">
                  <c:v>41</c:v>
                </c:pt>
                <c:pt idx="387">
                  <c:v>44</c:v>
                </c:pt>
                <c:pt idx="388">
                  <c:v>54</c:v>
                </c:pt>
                <c:pt idx="389">
                  <c:v>54</c:v>
                </c:pt>
                <c:pt idx="390">
                  <c:v>46</c:v>
                </c:pt>
                <c:pt idx="391">
                  <c:v>76</c:v>
                </c:pt>
                <c:pt idx="392">
                  <c:v>36</c:v>
                </c:pt>
                <c:pt idx="393">
                  <c:v>77</c:v>
                </c:pt>
                <c:pt idx="394">
                  <c:v>47</c:v>
                </c:pt>
                <c:pt idx="395">
                  <c:v>47</c:v>
                </c:pt>
                <c:pt idx="396">
                  <c:v>26</c:v>
                </c:pt>
                <c:pt idx="397">
                  <c:v>45</c:v>
                </c:pt>
                <c:pt idx="398">
                  <c:v>26</c:v>
                </c:pt>
                <c:pt idx="399">
                  <c:v>46</c:v>
                </c:pt>
                <c:pt idx="400">
                  <c:v>85</c:v>
                </c:pt>
                <c:pt idx="401">
                  <c:v>53</c:v>
                </c:pt>
                <c:pt idx="402">
                  <c:v>64</c:v>
                </c:pt>
                <c:pt idx="403">
                  <c:v>84</c:v>
                </c:pt>
                <c:pt idx="404">
                  <c:v>39</c:v>
                </c:pt>
                <c:pt idx="405">
                  <c:v>71</c:v>
                </c:pt>
                <c:pt idx="406">
                  <c:v>44</c:v>
                </c:pt>
                <c:pt idx="407">
                  <c:v>54</c:v>
                </c:pt>
                <c:pt idx="408">
                  <c:v>26</c:v>
                </c:pt>
                <c:pt idx="409">
                  <c:v>40</c:v>
                </c:pt>
                <c:pt idx="410">
                  <c:v>44</c:v>
                </c:pt>
                <c:pt idx="411">
                  <c:v>26</c:v>
                </c:pt>
                <c:pt idx="412">
                  <c:v>38</c:v>
                </c:pt>
                <c:pt idx="413">
                  <c:v>78</c:v>
                </c:pt>
                <c:pt idx="414">
                  <c:v>73</c:v>
                </c:pt>
                <c:pt idx="415">
                  <c:v>56</c:v>
                </c:pt>
                <c:pt idx="416">
                  <c:v>45</c:v>
                </c:pt>
                <c:pt idx="417">
                  <c:v>58</c:v>
                </c:pt>
                <c:pt idx="418">
                  <c:v>39</c:v>
                </c:pt>
                <c:pt idx="419">
                  <c:v>46</c:v>
                </c:pt>
                <c:pt idx="420">
                  <c:v>25</c:v>
                </c:pt>
                <c:pt idx="421">
                  <c:v>26</c:v>
                </c:pt>
                <c:pt idx="422">
                  <c:v>16</c:v>
                </c:pt>
                <c:pt idx="423">
                  <c:v>19</c:v>
                </c:pt>
                <c:pt idx="424">
                  <c:v>54</c:v>
                </c:pt>
                <c:pt idx="425">
                  <c:v>53</c:v>
                </c:pt>
                <c:pt idx="426">
                  <c:v>17</c:v>
                </c:pt>
                <c:pt idx="427">
                  <c:v>39</c:v>
                </c:pt>
                <c:pt idx="428">
                  <c:v>18</c:v>
                </c:pt>
                <c:pt idx="429">
                  <c:v>16</c:v>
                </c:pt>
                <c:pt idx="430">
                  <c:v>43</c:v>
                </c:pt>
                <c:pt idx="431">
                  <c:v>17</c:v>
                </c:pt>
                <c:pt idx="432">
                  <c:v>11</c:v>
                </c:pt>
                <c:pt idx="433">
                  <c:v>46</c:v>
                </c:pt>
                <c:pt idx="434">
                  <c:v>17</c:v>
                </c:pt>
                <c:pt idx="435">
                  <c:v>19</c:v>
                </c:pt>
                <c:pt idx="436">
                  <c:v>46</c:v>
                </c:pt>
                <c:pt idx="437">
                  <c:v>17</c:v>
                </c:pt>
                <c:pt idx="438">
                  <c:v>39</c:v>
                </c:pt>
                <c:pt idx="439">
                  <c:v>36</c:v>
                </c:pt>
                <c:pt idx="440">
                  <c:v>17</c:v>
                </c:pt>
                <c:pt idx="441">
                  <c:v>46</c:v>
                </c:pt>
                <c:pt idx="442">
                  <c:v>19</c:v>
                </c:pt>
                <c:pt idx="443">
                  <c:v>45</c:v>
                </c:pt>
                <c:pt idx="444">
                  <c:v>30</c:v>
                </c:pt>
                <c:pt idx="445">
                  <c:v>19</c:v>
                </c:pt>
                <c:pt idx="446">
                  <c:v>16</c:v>
                </c:pt>
                <c:pt idx="447">
                  <c:v>20</c:v>
                </c:pt>
                <c:pt idx="448">
                  <c:v>38</c:v>
                </c:pt>
                <c:pt idx="449">
                  <c:v>45</c:v>
                </c:pt>
                <c:pt idx="450">
                  <c:v>20</c:v>
                </c:pt>
                <c:pt idx="451">
                  <c:v>39</c:v>
                </c:pt>
                <c:pt idx="452">
                  <c:v>18</c:v>
                </c:pt>
                <c:pt idx="453">
                  <c:v>15</c:v>
                </c:pt>
                <c:pt idx="454">
                  <c:v>30</c:v>
                </c:pt>
                <c:pt idx="455">
                  <c:v>41</c:v>
                </c:pt>
                <c:pt idx="456">
                  <c:v>20</c:v>
                </c:pt>
                <c:pt idx="457">
                  <c:v>19</c:v>
                </c:pt>
                <c:pt idx="458">
                  <c:v>17</c:v>
                </c:pt>
                <c:pt idx="459">
                  <c:v>15</c:v>
                </c:pt>
                <c:pt idx="460">
                  <c:v>19</c:v>
                </c:pt>
                <c:pt idx="461">
                  <c:v>16</c:v>
                </c:pt>
                <c:pt idx="462">
                  <c:v>19</c:v>
                </c:pt>
                <c:pt idx="463">
                  <c:v>54</c:v>
                </c:pt>
                <c:pt idx="464">
                  <c:v>53</c:v>
                </c:pt>
                <c:pt idx="465">
                  <c:v>17</c:v>
                </c:pt>
                <c:pt idx="466">
                  <c:v>39</c:v>
                </c:pt>
                <c:pt idx="467">
                  <c:v>18</c:v>
                </c:pt>
                <c:pt idx="468">
                  <c:v>16</c:v>
                </c:pt>
                <c:pt idx="469">
                  <c:v>43</c:v>
                </c:pt>
                <c:pt idx="470">
                  <c:v>17</c:v>
                </c:pt>
                <c:pt idx="471">
                  <c:v>11</c:v>
                </c:pt>
                <c:pt idx="472">
                  <c:v>46</c:v>
                </c:pt>
                <c:pt idx="473">
                  <c:v>17</c:v>
                </c:pt>
                <c:pt idx="474">
                  <c:v>19</c:v>
                </c:pt>
                <c:pt idx="475">
                  <c:v>46</c:v>
                </c:pt>
                <c:pt idx="476">
                  <c:v>17</c:v>
                </c:pt>
                <c:pt idx="477">
                  <c:v>39</c:v>
                </c:pt>
                <c:pt idx="478">
                  <c:v>36</c:v>
                </c:pt>
                <c:pt idx="479">
                  <c:v>17</c:v>
                </c:pt>
                <c:pt idx="480">
                  <c:v>46</c:v>
                </c:pt>
                <c:pt idx="481">
                  <c:v>19</c:v>
                </c:pt>
                <c:pt idx="482">
                  <c:v>45</c:v>
                </c:pt>
                <c:pt idx="483">
                  <c:v>30</c:v>
                </c:pt>
                <c:pt idx="484">
                  <c:v>19</c:v>
                </c:pt>
                <c:pt idx="485">
                  <c:v>16</c:v>
                </c:pt>
                <c:pt idx="486">
                  <c:v>20</c:v>
                </c:pt>
                <c:pt idx="487">
                  <c:v>38</c:v>
                </c:pt>
                <c:pt idx="488">
                  <c:v>45</c:v>
                </c:pt>
                <c:pt idx="489">
                  <c:v>20</c:v>
                </c:pt>
                <c:pt idx="490">
                  <c:v>39</c:v>
                </c:pt>
                <c:pt idx="491">
                  <c:v>18</c:v>
                </c:pt>
                <c:pt idx="492">
                  <c:v>15</c:v>
                </c:pt>
                <c:pt idx="493">
                  <c:v>30</c:v>
                </c:pt>
                <c:pt idx="494">
                  <c:v>41</c:v>
                </c:pt>
                <c:pt idx="495">
                  <c:v>20</c:v>
                </c:pt>
                <c:pt idx="496">
                  <c:v>19</c:v>
                </c:pt>
                <c:pt idx="497">
                  <c:v>17</c:v>
                </c:pt>
                <c:pt idx="498">
                  <c:v>15</c:v>
                </c:pt>
                <c:pt idx="499">
                  <c:v>19</c:v>
                </c:pt>
                <c:pt idx="500">
                  <c:v>33</c:v>
                </c:pt>
                <c:pt idx="501">
                  <c:v>45</c:v>
                </c:pt>
                <c:pt idx="502">
                  <c:v>33</c:v>
                </c:pt>
                <c:pt idx="503">
                  <c:v>55</c:v>
                </c:pt>
                <c:pt idx="504">
                  <c:v>42</c:v>
                </c:pt>
                <c:pt idx="505">
                  <c:v>19</c:v>
                </c:pt>
                <c:pt idx="506">
                  <c:v>58</c:v>
                </c:pt>
                <c:pt idx="507">
                  <c:v>55</c:v>
                </c:pt>
                <c:pt idx="508">
                  <c:v>51</c:v>
                </c:pt>
                <c:pt idx="509">
                  <c:v>42</c:v>
                </c:pt>
                <c:pt idx="510">
                  <c:v>53</c:v>
                </c:pt>
                <c:pt idx="511">
                  <c:v>46</c:v>
                </c:pt>
                <c:pt idx="512">
                  <c:v>55</c:v>
                </c:pt>
                <c:pt idx="513">
                  <c:v>43</c:v>
                </c:pt>
                <c:pt idx="514">
                  <c:v>36</c:v>
                </c:pt>
                <c:pt idx="515">
                  <c:v>44</c:v>
                </c:pt>
                <c:pt idx="516">
                  <c:v>84</c:v>
                </c:pt>
                <c:pt idx="517">
                  <c:v>24</c:v>
                </c:pt>
                <c:pt idx="518">
                  <c:v>77</c:v>
                </c:pt>
                <c:pt idx="519">
                  <c:v>44</c:v>
                </c:pt>
                <c:pt idx="520">
                  <c:v>46</c:v>
                </c:pt>
                <c:pt idx="521">
                  <c:v>40</c:v>
                </c:pt>
                <c:pt idx="522">
                  <c:v>27</c:v>
                </c:pt>
                <c:pt idx="523">
                  <c:v>51</c:v>
                </c:pt>
                <c:pt idx="524">
                  <c:v>54</c:v>
                </c:pt>
                <c:pt idx="525">
                  <c:v>27</c:v>
                </c:pt>
                <c:pt idx="526">
                  <c:v>54</c:v>
                </c:pt>
                <c:pt idx="527">
                  <c:v>35</c:v>
                </c:pt>
                <c:pt idx="528">
                  <c:v>58</c:v>
                </c:pt>
                <c:pt idx="529">
                  <c:v>72</c:v>
                </c:pt>
                <c:pt idx="530">
                  <c:v>44</c:v>
                </c:pt>
                <c:pt idx="531">
                  <c:v>57</c:v>
                </c:pt>
                <c:pt idx="532">
                  <c:v>59</c:v>
                </c:pt>
                <c:pt idx="533">
                  <c:v>33</c:v>
                </c:pt>
                <c:pt idx="534">
                  <c:v>45</c:v>
                </c:pt>
                <c:pt idx="535">
                  <c:v>33</c:v>
                </c:pt>
                <c:pt idx="536">
                  <c:v>55</c:v>
                </c:pt>
                <c:pt idx="537">
                  <c:v>42</c:v>
                </c:pt>
                <c:pt idx="538">
                  <c:v>19</c:v>
                </c:pt>
                <c:pt idx="539">
                  <c:v>58</c:v>
                </c:pt>
                <c:pt idx="540">
                  <c:v>55</c:v>
                </c:pt>
                <c:pt idx="541">
                  <c:v>51</c:v>
                </c:pt>
                <c:pt idx="542">
                  <c:v>42</c:v>
                </c:pt>
                <c:pt idx="543">
                  <c:v>53</c:v>
                </c:pt>
                <c:pt idx="544">
                  <c:v>46</c:v>
                </c:pt>
                <c:pt idx="545">
                  <c:v>55</c:v>
                </c:pt>
                <c:pt idx="546">
                  <c:v>43</c:v>
                </c:pt>
                <c:pt idx="547">
                  <c:v>36</c:v>
                </c:pt>
                <c:pt idx="548">
                  <c:v>44</c:v>
                </c:pt>
                <c:pt idx="549">
                  <c:v>84</c:v>
                </c:pt>
                <c:pt idx="550">
                  <c:v>24</c:v>
                </c:pt>
                <c:pt idx="551">
                  <c:v>77</c:v>
                </c:pt>
                <c:pt idx="552">
                  <c:v>44</c:v>
                </c:pt>
                <c:pt idx="553">
                  <c:v>46</c:v>
                </c:pt>
                <c:pt idx="554">
                  <c:v>40</c:v>
                </c:pt>
                <c:pt idx="555">
                  <c:v>27</c:v>
                </c:pt>
                <c:pt idx="556">
                  <c:v>51</c:v>
                </c:pt>
                <c:pt idx="557">
                  <c:v>54</c:v>
                </c:pt>
                <c:pt idx="558">
                  <c:v>27</c:v>
                </c:pt>
                <c:pt idx="559">
                  <c:v>54</c:v>
                </c:pt>
                <c:pt idx="560">
                  <c:v>35</c:v>
                </c:pt>
                <c:pt idx="561">
                  <c:v>58</c:v>
                </c:pt>
                <c:pt idx="562">
                  <c:v>72</c:v>
                </c:pt>
                <c:pt idx="563">
                  <c:v>44</c:v>
                </c:pt>
                <c:pt idx="564">
                  <c:v>57</c:v>
                </c:pt>
                <c:pt idx="565">
                  <c:v>59</c:v>
                </c:pt>
                <c:pt idx="566">
                  <c:v>25</c:v>
                </c:pt>
                <c:pt idx="567">
                  <c:v>96</c:v>
                </c:pt>
                <c:pt idx="568">
                  <c:v>46</c:v>
                </c:pt>
                <c:pt idx="569">
                  <c:v>25</c:v>
                </c:pt>
                <c:pt idx="570">
                  <c:v>24</c:v>
                </c:pt>
                <c:pt idx="571">
                  <c:v>46</c:v>
                </c:pt>
                <c:pt idx="572">
                  <c:v>41</c:v>
                </c:pt>
                <c:pt idx="573">
                  <c:v>43</c:v>
                </c:pt>
                <c:pt idx="574">
                  <c:v>46</c:v>
                </c:pt>
                <c:pt idx="575">
                  <c:v>64</c:v>
                </c:pt>
                <c:pt idx="576">
                  <c:v>117</c:v>
                </c:pt>
                <c:pt idx="577">
                  <c:v>91</c:v>
                </c:pt>
                <c:pt idx="578">
                  <c:v>55</c:v>
                </c:pt>
                <c:pt idx="579">
                  <c:v>45</c:v>
                </c:pt>
                <c:pt idx="580">
                  <c:v>57</c:v>
                </c:pt>
                <c:pt idx="581">
                  <c:v>41</c:v>
                </c:pt>
                <c:pt idx="582">
                  <c:v>54</c:v>
                </c:pt>
                <c:pt idx="583">
                  <c:v>45</c:v>
                </c:pt>
                <c:pt idx="584">
                  <c:v>15</c:v>
                </c:pt>
                <c:pt idx="585">
                  <c:v>64</c:v>
                </c:pt>
                <c:pt idx="586">
                  <c:v>115</c:v>
                </c:pt>
                <c:pt idx="587">
                  <c:v>96</c:v>
                </c:pt>
                <c:pt idx="588">
                  <c:v>46</c:v>
                </c:pt>
                <c:pt idx="589">
                  <c:v>52</c:v>
                </c:pt>
                <c:pt idx="590">
                  <c:v>61</c:v>
                </c:pt>
                <c:pt idx="591">
                  <c:v>25</c:v>
                </c:pt>
                <c:pt idx="592">
                  <c:v>47</c:v>
                </c:pt>
                <c:pt idx="593">
                  <c:v>38</c:v>
                </c:pt>
                <c:pt idx="594">
                  <c:v>40</c:v>
                </c:pt>
                <c:pt idx="595">
                  <c:v>65</c:v>
                </c:pt>
                <c:pt idx="596">
                  <c:v>43</c:v>
                </c:pt>
                <c:pt idx="597">
                  <c:v>16</c:v>
                </c:pt>
                <c:pt idx="598">
                  <c:v>125</c:v>
                </c:pt>
                <c:pt idx="599">
                  <c:v>25</c:v>
                </c:pt>
                <c:pt idx="600">
                  <c:v>96</c:v>
                </c:pt>
                <c:pt idx="601">
                  <c:v>46</c:v>
                </c:pt>
                <c:pt idx="602">
                  <c:v>25</c:v>
                </c:pt>
                <c:pt idx="603">
                  <c:v>24</c:v>
                </c:pt>
                <c:pt idx="604">
                  <c:v>46</c:v>
                </c:pt>
                <c:pt idx="605">
                  <c:v>41</c:v>
                </c:pt>
                <c:pt idx="606">
                  <c:v>43</c:v>
                </c:pt>
                <c:pt idx="607">
                  <c:v>46</c:v>
                </c:pt>
                <c:pt idx="608">
                  <c:v>64</c:v>
                </c:pt>
                <c:pt idx="609">
                  <c:v>117</c:v>
                </c:pt>
                <c:pt idx="610">
                  <c:v>91</c:v>
                </c:pt>
                <c:pt idx="611">
                  <c:v>55</c:v>
                </c:pt>
                <c:pt idx="612">
                  <c:v>45</c:v>
                </c:pt>
                <c:pt idx="613">
                  <c:v>57</c:v>
                </c:pt>
                <c:pt idx="614">
                  <c:v>41</c:v>
                </c:pt>
                <c:pt idx="615">
                  <c:v>54</c:v>
                </c:pt>
                <c:pt idx="616">
                  <c:v>45</c:v>
                </c:pt>
                <c:pt idx="617">
                  <c:v>15</c:v>
                </c:pt>
                <c:pt idx="618">
                  <c:v>64</c:v>
                </c:pt>
                <c:pt idx="619">
                  <c:v>115</c:v>
                </c:pt>
                <c:pt idx="620">
                  <c:v>96</c:v>
                </c:pt>
                <c:pt idx="621">
                  <c:v>46</c:v>
                </c:pt>
                <c:pt idx="622">
                  <c:v>52</c:v>
                </c:pt>
                <c:pt idx="623">
                  <c:v>61</c:v>
                </c:pt>
                <c:pt idx="624">
                  <c:v>25</c:v>
                </c:pt>
                <c:pt idx="625">
                  <c:v>47</c:v>
                </c:pt>
                <c:pt idx="626">
                  <c:v>38</c:v>
                </c:pt>
                <c:pt idx="627">
                  <c:v>40</c:v>
                </c:pt>
                <c:pt idx="628">
                  <c:v>65</c:v>
                </c:pt>
                <c:pt idx="629">
                  <c:v>43</c:v>
                </c:pt>
                <c:pt idx="630">
                  <c:v>16</c:v>
                </c:pt>
                <c:pt idx="631">
                  <c:v>125</c:v>
                </c:pt>
                <c:pt idx="632">
                  <c:v>73</c:v>
                </c:pt>
                <c:pt idx="633">
                  <c:v>83</c:v>
                </c:pt>
                <c:pt idx="634">
                  <c:v>73</c:v>
                </c:pt>
                <c:pt idx="635">
                  <c:v>69</c:v>
                </c:pt>
                <c:pt idx="636">
                  <c:v>73</c:v>
                </c:pt>
                <c:pt idx="637">
                  <c:v>83</c:v>
                </c:pt>
                <c:pt idx="638">
                  <c:v>73</c:v>
                </c:pt>
                <c:pt idx="639">
                  <c:v>69</c:v>
                </c:pt>
                <c:pt idx="640">
                  <c:v>51</c:v>
                </c:pt>
                <c:pt idx="641">
                  <c:v>56</c:v>
                </c:pt>
                <c:pt idx="642">
                  <c:v>59</c:v>
                </c:pt>
                <c:pt idx="643">
                  <c:v>54</c:v>
                </c:pt>
                <c:pt idx="644">
                  <c:v>143</c:v>
                </c:pt>
                <c:pt idx="645">
                  <c:v>116</c:v>
                </c:pt>
                <c:pt idx="646">
                  <c:v>146</c:v>
                </c:pt>
                <c:pt idx="647">
                  <c:v>69</c:v>
                </c:pt>
                <c:pt idx="648">
                  <c:v>91</c:v>
                </c:pt>
                <c:pt idx="649">
                  <c:v>19</c:v>
                </c:pt>
                <c:pt idx="650">
                  <c:v>129</c:v>
                </c:pt>
                <c:pt idx="651">
                  <c:v>95</c:v>
                </c:pt>
                <c:pt idx="652">
                  <c:v>42</c:v>
                </c:pt>
                <c:pt idx="653">
                  <c:v>45</c:v>
                </c:pt>
                <c:pt idx="654">
                  <c:v>33</c:v>
                </c:pt>
                <c:pt idx="655">
                  <c:v>54</c:v>
                </c:pt>
                <c:pt idx="656">
                  <c:v>52</c:v>
                </c:pt>
                <c:pt idx="657">
                  <c:v>56</c:v>
                </c:pt>
                <c:pt idx="658">
                  <c:v>55</c:v>
                </c:pt>
                <c:pt idx="659">
                  <c:v>138</c:v>
                </c:pt>
                <c:pt idx="660">
                  <c:v>115</c:v>
                </c:pt>
                <c:pt idx="661">
                  <c:v>142</c:v>
                </c:pt>
                <c:pt idx="662">
                  <c:v>74</c:v>
                </c:pt>
                <c:pt idx="663">
                  <c:v>83</c:v>
                </c:pt>
                <c:pt idx="664">
                  <c:v>19</c:v>
                </c:pt>
                <c:pt idx="665">
                  <c:v>127</c:v>
                </c:pt>
                <c:pt idx="666">
                  <c:v>91</c:v>
                </c:pt>
                <c:pt idx="667">
                  <c:v>33</c:v>
                </c:pt>
                <c:pt idx="668">
                  <c:v>45</c:v>
                </c:pt>
                <c:pt idx="669">
                  <c:v>64</c:v>
                </c:pt>
                <c:pt idx="670">
                  <c:v>54</c:v>
                </c:pt>
                <c:pt idx="671">
                  <c:v>60</c:v>
                </c:pt>
                <c:pt idx="672">
                  <c:v>53</c:v>
                </c:pt>
                <c:pt idx="673">
                  <c:v>149</c:v>
                </c:pt>
                <c:pt idx="674">
                  <c:v>124</c:v>
                </c:pt>
                <c:pt idx="675">
                  <c:v>155</c:v>
                </c:pt>
                <c:pt idx="676">
                  <c:v>66</c:v>
                </c:pt>
                <c:pt idx="677">
                  <c:v>95</c:v>
                </c:pt>
                <c:pt idx="678">
                  <c:v>144</c:v>
                </c:pt>
                <c:pt idx="679">
                  <c:v>96</c:v>
                </c:pt>
                <c:pt idx="680">
                  <c:v>35</c:v>
                </c:pt>
                <c:pt idx="681">
                  <c:v>46</c:v>
                </c:pt>
                <c:pt idx="682">
                  <c:v>51</c:v>
                </c:pt>
                <c:pt idx="683">
                  <c:v>56</c:v>
                </c:pt>
                <c:pt idx="684">
                  <c:v>59</c:v>
                </c:pt>
                <c:pt idx="685">
                  <c:v>54</c:v>
                </c:pt>
                <c:pt idx="686">
                  <c:v>143</c:v>
                </c:pt>
                <c:pt idx="687">
                  <c:v>116</c:v>
                </c:pt>
                <c:pt idx="688">
                  <c:v>146</c:v>
                </c:pt>
                <c:pt idx="689">
                  <c:v>69</c:v>
                </c:pt>
                <c:pt idx="690">
                  <c:v>91</c:v>
                </c:pt>
                <c:pt idx="691">
                  <c:v>19</c:v>
                </c:pt>
                <c:pt idx="692">
                  <c:v>129</c:v>
                </c:pt>
                <c:pt idx="693">
                  <c:v>95</c:v>
                </c:pt>
                <c:pt idx="694">
                  <c:v>42</c:v>
                </c:pt>
                <c:pt idx="695">
                  <c:v>45</c:v>
                </c:pt>
                <c:pt idx="696">
                  <c:v>33</c:v>
                </c:pt>
                <c:pt idx="697">
                  <c:v>54</c:v>
                </c:pt>
                <c:pt idx="698">
                  <c:v>52</c:v>
                </c:pt>
                <c:pt idx="699">
                  <c:v>56</c:v>
                </c:pt>
                <c:pt idx="700">
                  <c:v>55</c:v>
                </c:pt>
                <c:pt idx="701">
                  <c:v>138</c:v>
                </c:pt>
                <c:pt idx="702">
                  <c:v>115</c:v>
                </c:pt>
                <c:pt idx="703">
                  <c:v>142</c:v>
                </c:pt>
                <c:pt idx="704">
                  <c:v>74</c:v>
                </c:pt>
                <c:pt idx="705">
                  <c:v>83</c:v>
                </c:pt>
                <c:pt idx="706">
                  <c:v>19</c:v>
                </c:pt>
                <c:pt idx="707">
                  <c:v>127</c:v>
                </c:pt>
                <c:pt idx="708">
                  <c:v>91</c:v>
                </c:pt>
                <c:pt idx="709">
                  <c:v>33</c:v>
                </c:pt>
                <c:pt idx="710">
                  <c:v>45</c:v>
                </c:pt>
                <c:pt idx="711">
                  <c:v>64</c:v>
                </c:pt>
                <c:pt idx="712">
                  <c:v>54</c:v>
                </c:pt>
                <c:pt idx="713">
                  <c:v>60</c:v>
                </c:pt>
                <c:pt idx="714">
                  <c:v>53</c:v>
                </c:pt>
                <c:pt idx="715">
                  <c:v>149</c:v>
                </c:pt>
                <c:pt idx="716">
                  <c:v>124</c:v>
                </c:pt>
                <c:pt idx="717">
                  <c:v>155</c:v>
                </c:pt>
                <c:pt idx="718">
                  <c:v>66</c:v>
                </c:pt>
                <c:pt idx="719">
                  <c:v>95</c:v>
                </c:pt>
                <c:pt idx="720">
                  <c:v>144</c:v>
                </c:pt>
                <c:pt idx="721">
                  <c:v>96</c:v>
                </c:pt>
                <c:pt idx="722">
                  <c:v>35</c:v>
                </c:pt>
                <c:pt idx="723">
                  <c:v>46</c:v>
                </c:pt>
                <c:pt idx="724">
                  <c:v>41</c:v>
                </c:pt>
                <c:pt idx="725">
                  <c:v>61</c:v>
                </c:pt>
                <c:pt idx="726">
                  <c:v>54</c:v>
                </c:pt>
                <c:pt idx="727">
                  <c:v>90</c:v>
                </c:pt>
                <c:pt idx="728">
                  <c:v>54</c:v>
                </c:pt>
                <c:pt idx="729">
                  <c:v>46</c:v>
                </c:pt>
                <c:pt idx="730">
                  <c:v>93</c:v>
                </c:pt>
                <c:pt idx="731">
                  <c:v>32</c:v>
                </c:pt>
                <c:pt idx="732">
                  <c:v>117</c:v>
                </c:pt>
                <c:pt idx="733">
                  <c:v>69</c:v>
                </c:pt>
                <c:pt idx="734">
                  <c:v>69</c:v>
                </c:pt>
                <c:pt idx="735">
                  <c:v>46</c:v>
                </c:pt>
                <c:pt idx="736">
                  <c:v>41</c:v>
                </c:pt>
                <c:pt idx="737">
                  <c:v>58</c:v>
                </c:pt>
                <c:pt idx="738">
                  <c:v>51</c:v>
                </c:pt>
                <c:pt idx="739">
                  <c:v>41</c:v>
                </c:pt>
                <c:pt idx="740">
                  <c:v>15</c:v>
                </c:pt>
                <c:pt idx="741">
                  <c:v>55</c:v>
                </c:pt>
                <c:pt idx="742">
                  <c:v>63</c:v>
                </c:pt>
                <c:pt idx="743">
                  <c:v>116</c:v>
                </c:pt>
                <c:pt idx="744">
                  <c:v>23</c:v>
                </c:pt>
                <c:pt idx="745">
                  <c:v>46</c:v>
                </c:pt>
                <c:pt idx="746">
                  <c:v>117</c:v>
                </c:pt>
                <c:pt idx="747">
                  <c:v>62</c:v>
                </c:pt>
                <c:pt idx="748">
                  <c:v>49</c:v>
                </c:pt>
                <c:pt idx="749">
                  <c:v>90</c:v>
                </c:pt>
                <c:pt idx="750">
                  <c:v>129</c:v>
                </c:pt>
                <c:pt idx="751">
                  <c:v>42</c:v>
                </c:pt>
                <c:pt idx="752">
                  <c:v>33</c:v>
                </c:pt>
                <c:pt idx="753">
                  <c:v>59</c:v>
                </c:pt>
                <c:pt idx="754">
                  <c:v>56</c:v>
                </c:pt>
                <c:pt idx="755">
                  <c:v>83</c:v>
                </c:pt>
                <c:pt idx="756">
                  <c:v>44</c:v>
                </c:pt>
                <c:pt idx="757">
                  <c:v>100</c:v>
                </c:pt>
                <c:pt idx="758">
                  <c:v>25</c:v>
                </c:pt>
                <c:pt idx="759">
                  <c:v>108</c:v>
                </c:pt>
                <c:pt idx="760">
                  <c:v>75</c:v>
                </c:pt>
                <c:pt idx="761">
                  <c:v>75</c:v>
                </c:pt>
                <c:pt idx="762">
                  <c:v>45</c:v>
                </c:pt>
                <c:pt idx="763">
                  <c:v>33</c:v>
                </c:pt>
                <c:pt idx="764">
                  <c:v>57</c:v>
                </c:pt>
                <c:pt idx="765">
                  <c:v>55</c:v>
                </c:pt>
                <c:pt idx="766">
                  <c:v>54</c:v>
                </c:pt>
                <c:pt idx="767">
                  <c:v>42</c:v>
                </c:pt>
                <c:pt idx="768">
                  <c:v>16</c:v>
                </c:pt>
                <c:pt idx="769">
                  <c:v>52</c:v>
                </c:pt>
                <c:pt idx="770">
                  <c:v>16</c:v>
                </c:pt>
                <c:pt idx="771">
                  <c:v>64</c:v>
                </c:pt>
                <c:pt idx="772">
                  <c:v>114</c:v>
                </c:pt>
                <c:pt idx="773">
                  <c:v>27</c:v>
                </c:pt>
                <c:pt idx="774">
                  <c:v>44</c:v>
                </c:pt>
                <c:pt idx="775">
                  <c:v>108</c:v>
                </c:pt>
                <c:pt idx="776">
                  <c:v>58</c:v>
                </c:pt>
                <c:pt idx="777">
                  <c:v>83</c:v>
                </c:pt>
                <c:pt idx="778">
                  <c:v>127</c:v>
                </c:pt>
                <c:pt idx="779">
                  <c:v>36</c:v>
                </c:pt>
                <c:pt idx="780">
                  <c:v>63</c:v>
                </c:pt>
                <c:pt idx="781">
                  <c:v>54</c:v>
                </c:pt>
                <c:pt idx="782">
                  <c:v>94</c:v>
                </c:pt>
                <c:pt idx="783">
                  <c:v>45</c:v>
                </c:pt>
                <c:pt idx="784">
                  <c:v>116</c:v>
                </c:pt>
                <c:pt idx="785">
                  <c:v>26</c:v>
                </c:pt>
                <c:pt idx="786">
                  <c:v>113</c:v>
                </c:pt>
                <c:pt idx="787">
                  <c:v>66</c:v>
                </c:pt>
                <c:pt idx="788">
                  <c:v>66</c:v>
                </c:pt>
                <c:pt idx="789">
                  <c:v>46</c:v>
                </c:pt>
                <c:pt idx="790">
                  <c:v>36</c:v>
                </c:pt>
                <c:pt idx="791">
                  <c:v>61</c:v>
                </c:pt>
                <c:pt idx="792">
                  <c:v>65</c:v>
                </c:pt>
                <c:pt idx="793">
                  <c:v>38</c:v>
                </c:pt>
                <c:pt idx="794">
                  <c:v>15</c:v>
                </c:pt>
                <c:pt idx="795">
                  <c:v>55</c:v>
                </c:pt>
                <c:pt idx="796">
                  <c:v>59</c:v>
                </c:pt>
                <c:pt idx="797">
                  <c:v>125</c:v>
                </c:pt>
                <c:pt idx="798">
                  <c:v>25</c:v>
                </c:pt>
                <c:pt idx="799">
                  <c:v>46</c:v>
                </c:pt>
                <c:pt idx="800">
                  <c:v>113</c:v>
                </c:pt>
                <c:pt idx="801">
                  <c:v>62</c:v>
                </c:pt>
                <c:pt idx="802">
                  <c:v>95</c:v>
                </c:pt>
                <c:pt idx="803">
                  <c:v>144</c:v>
                </c:pt>
                <c:pt idx="804">
                  <c:v>41</c:v>
                </c:pt>
                <c:pt idx="805">
                  <c:v>41</c:v>
                </c:pt>
                <c:pt idx="806">
                  <c:v>61</c:v>
                </c:pt>
                <c:pt idx="807">
                  <c:v>54</c:v>
                </c:pt>
                <c:pt idx="808">
                  <c:v>90</c:v>
                </c:pt>
                <c:pt idx="809">
                  <c:v>54</c:v>
                </c:pt>
                <c:pt idx="810">
                  <c:v>46</c:v>
                </c:pt>
                <c:pt idx="811">
                  <c:v>93</c:v>
                </c:pt>
                <c:pt idx="812">
                  <c:v>32</c:v>
                </c:pt>
                <c:pt idx="813">
                  <c:v>117</c:v>
                </c:pt>
                <c:pt idx="814">
                  <c:v>69</c:v>
                </c:pt>
                <c:pt idx="815">
                  <c:v>69</c:v>
                </c:pt>
                <c:pt idx="816">
                  <c:v>46</c:v>
                </c:pt>
                <c:pt idx="817">
                  <c:v>41</c:v>
                </c:pt>
                <c:pt idx="818">
                  <c:v>58</c:v>
                </c:pt>
                <c:pt idx="819">
                  <c:v>51</c:v>
                </c:pt>
                <c:pt idx="820">
                  <c:v>41</c:v>
                </c:pt>
                <c:pt idx="821">
                  <c:v>15</c:v>
                </c:pt>
                <c:pt idx="822">
                  <c:v>55</c:v>
                </c:pt>
                <c:pt idx="823">
                  <c:v>63</c:v>
                </c:pt>
                <c:pt idx="824">
                  <c:v>116</c:v>
                </c:pt>
                <c:pt idx="825">
                  <c:v>23</c:v>
                </c:pt>
                <c:pt idx="826">
                  <c:v>46</c:v>
                </c:pt>
                <c:pt idx="827">
                  <c:v>117</c:v>
                </c:pt>
                <c:pt idx="828">
                  <c:v>62</c:v>
                </c:pt>
                <c:pt idx="829">
                  <c:v>49</c:v>
                </c:pt>
                <c:pt idx="830">
                  <c:v>90</c:v>
                </c:pt>
                <c:pt idx="831">
                  <c:v>129</c:v>
                </c:pt>
                <c:pt idx="832">
                  <c:v>42</c:v>
                </c:pt>
                <c:pt idx="833">
                  <c:v>33</c:v>
                </c:pt>
                <c:pt idx="834">
                  <c:v>59</c:v>
                </c:pt>
                <c:pt idx="835">
                  <c:v>56</c:v>
                </c:pt>
                <c:pt idx="836">
                  <c:v>83</c:v>
                </c:pt>
                <c:pt idx="837">
                  <c:v>44</c:v>
                </c:pt>
                <c:pt idx="838">
                  <c:v>100</c:v>
                </c:pt>
                <c:pt idx="839">
                  <c:v>25</c:v>
                </c:pt>
                <c:pt idx="840">
                  <c:v>108</c:v>
                </c:pt>
                <c:pt idx="841">
                  <c:v>75</c:v>
                </c:pt>
                <c:pt idx="842">
                  <c:v>75</c:v>
                </c:pt>
                <c:pt idx="843">
                  <c:v>45</c:v>
                </c:pt>
                <c:pt idx="844">
                  <c:v>33</c:v>
                </c:pt>
                <c:pt idx="845">
                  <c:v>57</c:v>
                </c:pt>
                <c:pt idx="846">
                  <c:v>55</c:v>
                </c:pt>
                <c:pt idx="847">
                  <c:v>54</c:v>
                </c:pt>
                <c:pt idx="848">
                  <c:v>42</c:v>
                </c:pt>
                <c:pt idx="849">
                  <c:v>16</c:v>
                </c:pt>
                <c:pt idx="850">
                  <c:v>52</c:v>
                </c:pt>
                <c:pt idx="851">
                  <c:v>16</c:v>
                </c:pt>
                <c:pt idx="852">
                  <c:v>64</c:v>
                </c:pt>
                <c:pt idx="853">
                  <c:v>114</c:v>
                </c:pt>
                <c:pt idx="854">
                  <c:v>27</c:v>
                </c:pt>
                <c:pt idx="855">
                  <c:v>44</c:v>
                </c:pt>
                <c:pt idx="856">
                  <c:v>108</c:v>
                </c:pt>
                <c:pt idx="857">
                  <c:v>58</c:v>
                </c:pt>
                <c:pt idx="858">
                  <c:v>83</c:v>
                </c:pt>
                <c:pt idx="859">
                  <c:v>127</c:v>
                </c:pt>
                <c:pt idx="860">
                  <c:v>36</c:v>
                </c:pt>
                <c:pt idx="861">
                  <c:v>63</c:v>
                </c:pt>
                <c:pt idx="862">
                  <c:v>54</c:v>
                </c:pt>
                <c:pt idx="863">
                  <c:v>94</c:v>
                </c:pt>
                <c:pt idx="864">
                  <c:v>45</c:v>
                </c:pt>
                <c:pt idx="865">
                  <c:v>116</c:v>
                </c:pt>
                <c:pt idx="866">
                  <c:v>26</c:v>
                </c:pt>
                <c:pt idx="867">
                  <c:v>113</c:v>
                </c:pt>
                <c:pt idx="868">
                  <c:v>66</c:v>
                </c:pt>
                <c:pt idx="869">
                  <c:v>66</c:v>
                </c:pt>
                <c:pt idx="870">
                  <c:v>46</c:v>
                </c:pt>
                <c:pt idx="871">
                  <c:v>36</c:v>
                </c:pt>
                <c:pt idx="872">
                  <c:v>61</c:v>
                </c:pt>
                <c:pt idx="873">
                  <c:v>65</c:v>
                </c:pt>
                <c:pt idx="874">
                  <c:v>38</c:v>
                </c:pt>
                <c:pt idx="875">
                  <c:v>15</c:v>
                </c:pt>
                <c:pt idx="876">
                  <c:v>55</c:v>
                </c:pt>
                <c:pt idx="877">
                  <c:v>59</c:v>
                </c:pt>
                <c:pt idx="878">
                  <c:v>125</c:v>
                </c:pt>
                <c:pt idx="879">
                  <c:v>25</c:v>
                </c:pt>
                <c:pt idx="880">
                  <c:v>46</c:v>
                </c:pt>
                <c:pt idx="881">
                  <c:v>113</c:v>
                </c:pt>
                <c:pt idx="882">
                  <c:v>62</c:v>
                </c:pt>
                <c:pt idx="883">
                  <c:v>95</c:v>
                </c:pt>
                <c:pt idx="884">
                  <c:v>144</c:v>
                </c:pt>
                <c:pt idx="885">
                  <c:v>41</c:v>
                </c:pt>
                <c:pt idx="886">
                  <c:v>93</c:v>
                </c:pt>
                <c:pt idx="887">
                  <c:v>116</c:v>
                </c:pt>
                <c:pt idx="888">
                  <c:v>61</c:v>
                </c:pt>
                <c:pt idx="889">
                  <c:v>143</c:v>
                </c:pt>
                <c:pt idx="890">
                  <c:v>90</c:v>
                </c:pt>
                <c:pt idx="891">
                  <c:v>146</c:v>
                </c:pt>
                <c:pt idx="892">
                  <c:v>42</c:v>
                </c:pt>
                <c:pt idx="893">
                  <c:v>95</c:v>
                </c:pt>
                <c:pt idx="894">
                  <c:v>45</c:v>
                </c:pt>
                <c:pt idx="895">
                  <c:v>35</c:v>
                </c:pt>
                <c:pt idx="896">
                  <c:v>64</c:v>
                </c:pt>
                <c:pt idx="897">
                  <c:v>117</c:v>
                </c:pt>
                <c:pt idx="898">
                  <c:v>70</c:v>
                </c:pt>
                <c:pt idx="899">
                  <c:v>46</c:v>
                </c:pt>
                <c:pt idx="900">
                  <c:v>76</c:v>
                </c:pt>
                <c:pt idx="901">
                  <c:v>41</c:v>
                </c:pt>
                <c:pt idx="902">
                  <c:v>63</c:v>
                </c:pt>
                <c:pt idx="903">
                  <c:v>42</c:v>
                </c:pt>
                <c:pt idx="904">
                  <c:v>43</c:v>
                </c:pt>
                <c:pt idx="905">
                  <c:v>19</c:v>
                </c:pt>
                <c:pt idx="906">
                  <c:v>17</c:v>
                </c:pt>
                <c:pt idx="907">
                  <c:v>46</c:v>
                </c:pt>
                <c:pt idx="908">
                  <c:v>147</c:v>
                </c:pt>
                <c:pt idx="909">
                  <c:v>73</c:v>
                </c:pt>
                <c:pt idx="910">
                  <c:v>93</c:v>
                </c:pt>
                <c:pt idx="911">
                  <c:v>42</c:v>
                </c:pt>
                <c:pt idx="912">
                  <c:v>62</c:v>
                </c:pt>
                <c:pt idx="913">
                  <c:v>50</c:v>
                </c:pt>
                <c:pt idx="914">
                  <c:v>117</c:v>
                </c:pt>
                <c:pt idx="915">
                  <c:v>16</c:v>
                </c:pt>
                <c:pt idx="916">
                  <c:v>90</c:v>
                </c:pt>
                <c:pt idx="917">
                  <c:v>129</c:v>
                </c:pt>
                <c:pt idx="918">
                  <c:v>43</c:v>
                </c:pt>
                <c:pt idx="919">
                  <c:v>100</c:v>
                </c:pt>
                <c:pt idx="920">
                  <c:v>107</c:v>
                </c:pt>
                <c:pt idx="921">
                  <c:v>59</c:v>
                </c:pt>
                <c:pt idx="922">
                  <c:v>139</c:v>
                </c:pt>
                <c:pt idx="923">
                  <c:v>83</c:v>
                </c:pt>
                <c:pt idx="924">
                  <c:v>142</c:v>
                </c:pt>
                <c:pt idx="925">
                  <c:v>33</c:v>
                </c:pt>
                <c:pt idx="926">
                  <c:v>91</c:v>
                </c:pt>
                <c:pt idx="927">
                  <c:v>44</c:v>
                </c:pt>
                <c:pt idx="928">
                  <c:v>64</c:v>
                </c:pt>
                <c:pt idx="929">
                  <c:v>114</c:v>
                </c:pt>
                <c:pt idx="930">
                  <c:v>74</c:v>
                </c:pt>
                <c:pt idx="931">
                  <c:v>42</c:v>
                </c:pt>
                <c:pt idx="932">
                  <c:v>61</c:v>
                </c:pt>
                <c:pt idx="933">
                  <c:v>43</c:v>
                </c:pt>
                <c:pt idx="934">
                  <c:v>15</c:v>
                </c:pt>
                <c:pt idx="935">
                  <c:v>45</c:v>
                </c:pt>
                <c:pt idx="936">
                  <c:v>142</c:v>
                </c:pt>
                <c:pt idx="937">
                  <c:v>73</c:v>
                </c:pt>
                <c:pt idx="938">
                  <c:v>101</c:v>
                </c:pt>
                <c:pt idx="939">
                  <c:v>42</c:v>
                </c:pt>
                <c:pt idx="940">
                  <c:v>58</c:v>
                </c:pt>
                <c:pt idx="941">
                  <c:v>108</c:v>
                </c:pt>
                <c:pt idx="942">
                  <c:v>84</c:v>
                </c:pt>
                <c:pt idx="943">
                  <c:v>57</c:v>
                </c:pt>
                <c:pt idx="944">
                  <c:v>127</c:v>
                </c:pt>
                <c:pt idx="945">
                  <c:v>54</c:v>
                </c:pt>
                <c:pt idx="946">
                  <c:v>117</c:v>
                </c:pt>
                <c:pt idx="947">
                  <c:v>113</c:v>
                </c:pt>
                <c:pt idx="948">
                  <c:v>63</c:v>
                </c:pt>
                <c:pt idx="949">
                  <c:v>149</c:v>
                </c:pt>
                <c:pt idx="950">
                  <c:v>94</c:v>
                </c:pt>
                <c:pt idx="951">
                  <c:v>156</c:v>
                </c:pt>
                <c:pt idx="952">
                  <c:v>35</c:v>
                </c:pt>
                <c:pt idx="953">
                  <c:v>96</c:v>
                </c:pt>
                <c:pt idx="954">
                  <c:v>45</c:v>
                </c:pt>
                <c:pt idx="955">
                  <c:v>59</c:v>
                </c:pt>
                <c:pt idx="956">
                  <c:v>125</c:v>
                </c:pt>
                <c:pt idx="957">
                  <c:v>66</c:v>
                </c:pt>
                <c:pt idx="958">
                  <c:v>45</c:v>
                </c:pt>
                <c:pt idx="959">
                  <c:v>40</c:v>
                </c:pt>
                <c:pt idx="960">
                  <c:v>46</c:v>
                </c:pt>
                <c:pt idx="961">
                  <c:v>15</c:v>
                </c:pt>
                <c:pt idx="962">
                  <c:v>43</c:v>
                </c:pt>
                <c:pt idx="963">
                  <c:v>155</c:v>
                </c:pt>
                <c:pt idx="964">
                  <c:v>69</c:v>
                </c:pt>
                <c:pt idx="965">
                  <c:v>116</c:v>
                </c:pt>
                <c:pt idx="966">
                  <c:v>38</c:v>
                </c:pt>
                <c:pt idx="967">
                  <c:v>63</c:v>
                </c:pt>
                <c:pt idx="968">
                  <c:v>114</c:v>
                </c:pt>
                <c:pt idx="969">
                  <c:v>94</c:v>
                </c:pt>
                <c:pt idx="970">
                  <c:v>60</c:v>
                </c:pt>
                <c:pt idx="971">
                  <c:v>145</c:v>
                </c:pt>
                <c:pt idx="972">
                  <c:v>65</c:v>
                </c:pt>
                <c:pt idx="973">
                  <c:v>40</c:v>
                </c:pt>
                <c:pt idx="974">
                  <c:v>93</c:v>
                </c:pt>
                <c:pt idx="975">
                  <c:v>116</c:v>
                </c:pt>
                <c:pt idx="976">
                  <c:v>61</c:v>
                </c:pt>
                <c:pt idx="977">
                  <c:v>143</c:v>
                </c:pt>
                <c:pt idx="978">
                  <c:v>90</c:v>
                </c:pt>
                <c:pt idx="979">
                  <c:v>146</c:v>
                </c:pt>
                <c:pt idx="980">
                  <c:v>42</c:v>
                </c:pt>
                <c:pt idx="981">
                  <c:v>95</c:v>
                </c:pt>
                <c:pt idx="982">
                  <c:v>45</c:v>
                </c:pt>
                <c:pt idx="983">
                  <c:v>35</c:v>
                </c:pt>
                <c:pt idx="984">
                  <c:v>64</c:v>
                </c:pt>
                <c:pt idx="985">
                  <c:v>117</c:v>
                </c:pt>
                <c:pt idx="986">
                  <c:v>70</c:v>
                </c:pt>
                <c:pt idx="987">
                  <c:v>46</c:v>
                </c:pt>
                <c:pt idx="988">
                  <c:v>76</c:v>
                </c:pt>
                <c:pt idx="989">
                  <c:v>41</c:v>
                </c:pt>
                <c:pt idx="990">
                  <c:v>63</c:v>
                </c:pt>
                <c:pt idx="991">
                  <c:v>42</c:v>
                </c:pt>
                <c:pt idx="992">
                  <c:v>43</c:v>
                </c:pt>
                <c:pt idx="993">
                  <c:v>19</c:v>
                </c:pt>
                <c:pt idx="994">
                  <c:v>17</c:v>
                </c:pt>
                <c:pt idx="995">
                  <c:v>46</c:v>
                </c:pt>
                <c:pt idx="996">
                  <c:v>147</c:v>
                </c:pt>
                <c:pt idx="997">
                  <c:v>73</c:v>
                </c:pt>
                <c:pt idx="998">
                  <c:v>93</c:v>
                </c:pt>
                <c:pt idx="999">
                  <c:v>42</c:v>
                </c:pt>
                <c:pt idx="1000">
                  <c:v>62</c:v>
                </c:pt>
                <c:pt idx="1001">
                  <c:v>50</c:v>
                </c:pt>
                <c:pt idx="1002">
                  <c:v>117</c:v>
                </c:pt>
                <c:pt idx="1003">
                  <c:v>16</c:v>
                </c:pt>
                <c:pt idx="1004">
                  <c:v>90</c:v>
                </c:pt>
                <c:pt idx="1005">
                  <c:v>129</c:v>
                </c:pt>
                <c:pt idx="1006">
                  <c:v>43</c:v>
                </c:pt>
                <c:pt idx="1007">
                  <c:v>100</c:v>
                </c:pt>
                <c:pt idx="1008">
                  <c:v>107</c:v>
                </c:pt>
                <c:pt idx="1009">
                  <c:v>59</c:v>
                </c:pt>
                <c:pt idx="1010">
                  <c:v>139</c:v>
                </c:pt>
                <c:pt idx="1011">
                  <c:v>83</c:v>
                </c:pt>
                <c:pt idx="1012">
                  <c:v>142</c:v>
                </c:pt>
                <c:pt idx="1013">
                  <c:v>33</c:v>
                </c:pt>
                <c:pt idx="1014">
                  <c:v>91</c:v>
                </c:pt>
                <c:pt idx="1015">
                  <c:v>44</c:v>
                </c:pt>
                <c:pt idx="1016">
                  <c:v>64</c:v>
                </c:pt>
                <c:pt idx="1017">
                  <c:v>114</c:v>
                </c:pt>
                <c:pt idx="1018">
                  <c:v>74</c:v>
                </c:pt>
                <c:pt idx="1019">
                  <c:v>42</c:v>
                </c:pt>
                <c:pt idx="1020">
                  <c:v>61</c:v>
                </c:pt>
                <c:pt idx="1021">
                  <c:v>43</c:v>
                </c:pt>
                <c:pt idx="1022">
                  <c:v>15</c:v>
                </c:pt>
                <c:pt idx="1023">
                  <c:v>45</c:v>
                </c:pt>
                <c:pt idx="1024">
                  <c:v>142</c:v>
                </c:pt>
                <c:pt idx="1025">
                  <c:v>73</c:v>
                </c:pt>
                <c:pt idx="1026">
                  <c:v>101</c:v>
                </c:pt>
                <c:pt idx="1027">
                  <c:v>42</c:v>
                </c:pt>
                <c:pt idx="1028">
                  <c:v>58</c:v>
                </c:pt>
                <c:pt idx="1029">
                  <c:v>108</c:v>
                </c:pt>
                <c:pt idx="1030">
                  <c:v>84</c:v>
                </c:pt>
                <c:pt idx="1031">
                  <c:v>57</c:v>
                </c:pt>
                <c:pt idx="1032">
                  <c:v>127</c:v>
                </c:pt>
                <c:pt idx="1033">
                  <c:v>54</c:v>
                </c:pt>
                <c:pt idx="1034">
                  <c:v>117</c:v>
                </c:pt>
                <c:pt idx="1035">
                  <c:v>113</c:v>
                </c:pt>
                <c:pt idx="1036">
                  <c:v>63</c:v>
                </c:pt>
                <c:pt idx="1037">
                  <c:v>149</c:v>
                </c:pt>
                <c:pt idx="1038">
                  <c:v>94</c:v>
                </c:pt>
                <c:pt idx="1039">
                  <c:v>156</c:v>
                </c:pt>
                <c:pt idx="1040">
                  <c:v>35</c:v>
                </c:pt>
                <c:pt idx="1041">
                  <c:v>96</c:v>
                </c:pt>
                <c:pt idx="1042">
                  <c:v>45</c:v>
                </c:pt>
                <c:pt idx="1043">
                  <c:v>59</c:v>
                </c:pt>
                <c:pt idx="1044">
                  <c:v>125</c:v>
                </c:pt>
                <c:pt idx="1045">
                  <c:v>66</c:v>
                </c:pt>
                <c:pt idx="1046">
                  <c:v>45</c:v>
                </c:pt>
                <c:pt idx="1047">
                  <c:v>40</c:v>
                </c:pt>
                <c:pt idx="1048">
                  <c:v>46</c:v>
                </c:pt>
                <c:pt idx="1049">
                  <c:v>15</c:v>
                </c:pt>
                <c:pt idx="1050">
                  <c:v>43</c:v>
                </c:pt>
                <c:pt idx="1051">
                  <c:v>155</c:v>
                </c:pt>
                <c:pt idx="1052">
                  <c:v>69</c:v>
                </c:pt>
                <c:pt idx="1053">
                  <c:v>116</c:v>
                </c:pt>
                <c:pt idx="1054">
                  <c:v>38</c:v>
                </c:pt>
                <c:pt idx="1055">
                  <c:v>63</c:v>
                </c:pt>
                <c:pt idx="1056">
                  <c:v>114</c:v>
                </c:pt>
                <c:pt idx="1057">
                  <c:v>94</c:v>
                </c:pt>
                <c:pt idx="1058">
                  <c:v>60</c:v>
                </c:pt>
                <c:pt idx="1059">
                  <c:v>145</c:v>
                </c:pt>
                <c:pt idx="1060">
                  <c:v>65</c:v>
                </c:pt>
                <c:pt idx="1061">
                  <c:v>40</c:v>
                </c:pt>
              </c:numCache>
            </c:numRef>
          </c:xVal>
          <c:yVal>
            <c:numRef>
              <c:f>'Clean Chain Data'!$P$2:$P$1063</c:f>
              <c:numCache>
                <c:formatCode>"$"#,##0</c:formatCode>
                <c:ptCount val="1062"/>
                <c:pt idx="0">
                  <c:v>-5</c:v>
                </c:pt>
                <c:pt idx="1">
                  <c:v>26</c:v>
                </c:pt>
                <c:pt idx="2">
                  <c:v>28</c:v>
                </c:pt>
                <c:pt idx="3">
                  <c:v>35</c:v>
                </c:pt>
                <c:pt idx="4">
                  <c:v>56</c:v>
                </c:pt>
                <c:pt idx="5">
                  <c:v>31</c:v>
                </c:pt>
                <c:pt idx="6">
                  <c:v>21</c:v>
                </c:pt>
                <c:pt idx="7">
                  <c:v>21</c:v>
                </c:pt>
                <c:pt idx="8">
                  <c:v>7</c:v>
                </c:pt>
                <c:pt idx="9">
                  <c:v>37</c:v>
                </c:pt>
                <c:pt idx="10">
                  <c:v>33</c:v>
                </c:pt>
                <c:pt idx="11">
                  <c:v>24</c:v>
                </c:pt>
                <c:pt idx="12">
                  <c:v>-7</c:v>
                </c:pt>
                <c:pt idx="13">
                  <c:v>1</c:v>
                </c:pt>
                <c:pt idx="14">
                  <c:v>-2</c:v>
                </c:pt>
                <c:pt idx="15">
                  <c:v>12</c:v>
                </c:pt>
                <c:pt idx="16">
                  <c:v>-6</c:v>
                </c:pt>
                <c:pt idx="17">
                  <c:v>45</c:v>
                </c:pt>
                <c:pt idx="18">
                  <c:v>33</c:v>
                </c:pt>
                <c:pt idx="19">
                  <c:v>47</c:v>
                </c:pt>
                <c:pt idx="20">
                  <c:v>36</c:v>
                </c:pt>
                <c:pt idx="21">
                  <c:v>64</c:v>
                </c:pt>
                <c:pt idx="22">
                  <c:v>76</c:v>
                </c:pt>
                <c:pt idx="23">
                  <c:v>26</c:v>
                </c:pt>
                <c:pt idx="24">
                  <c:v>48</c:v>
                </c:pt>
                <c:pt idx="25">
                  <c:v>27</c:v>
                </c:pt>
                <c:pt idx="26">
                  <c:v>-8</c:v>
                </c:pt>
                <c:pt idx="27">
                  <c:v>44</c:v>
                </c:pt>
                <c:pt idx="28">
                  <c:v>31</c:v>
                </c:pt>
                <c:pt idx="29">
                  <c:v>15</c:v>
                </c:pt>
                <c:pt idx="30">
                  <c:v>48</c:v>
                </c:pt>
                <c:pt idx="31">
                  <c:v>29</c:v>
                </c:pt>
                <c:pt idx="32">
                  <c:v>31</c:v>
                </c:pt>
                <c:pt idx="33">
                  <c:v>27</c:v>
                </c:pt>
                <c:pt idx="34">
                  <c:v>28</c:v>
                </c:pt>
                <c:pt idx="35">
                  <c:v>30</c:v>
                </c:pt>
                <c:pt idx="36">
                  <c:v>34</c:v>
                </c:pt>
                <c:pt idx="37">
                  <c:v>14</c:v>
                </c:pt>
                <c:pt idx="38">
                  <c:v>30</c:v>
                </c:pt>
                <c:pt idx="39">
                  <c:v>20</c:v>
                </c:pt>
                <c:pt idx="40">
                  <c:v>-8</c:v>
                </c:pt>
                <c:pt idx="41">
                  <c:v>49</c:v>
                </c:pt>
                <c:pt idx="42">
                  <c:v>13</c:v>
                </c:pt>
                <c:pt idx="43">
                  <c:v>13</c:v>
                </c:pt>
                <c:pt idx="44">
                  <c:v>30</c:v>
                </c:pt>
                <c:pt idx="45">
                  <c:v>20</c:v>
                </c:pt>
                <c:pt idx="46">
                  <c:v>44</c:v>
                </c:pt>
                <c:pt idx="47">
                  <c:v>33</c:v>
                </c:pt>
                <c:pt idx="48">
                  <c:v>1</c:v>
                </c:pt>
                <c:pt idx="49">
                  <c:v>30</c:v>
                </c:pt>
                <c:pt idx="50">
                  <c:v>52</c:v>
                </c:pt>
                <c:pt idx="51">
                  <c:v>-6</c:v>
                </c:pt>
                <c:pt idx="52">
                  <c:v>29</c:v>
                </c:pt>
                <c:pt idx="53">
                  <c:v>23</c:v>
                </c:pt>
                <c:pt idx="54">
                  <c:v>50</c:v>
                </c:pt>
                <c:pt idx="55">
                  <c:v>28</c:v>
                </c:pt>
                <c:pt idx="56">
                  <c:v>24</c:v>
                </c:pt>
                <c:pt idx="57">
                  <c:v>53</c:v>
                </c:pt>
                <c:pt idx="58">
                  <c:v>27</c:v>
                </c:pt>
                <c:pt idx="59">
                  <c:v>31</c:v>
                </c:pt>
                <c:pt idx="60">
                  <c:v>28</c:v>
                </c:pt>
                <c:pt idx="61">
                  <c:v>28</c:v>
                </c:pt>
                <c:pt idx="62">
                  <c:v>-3</c:v>
                </c:pt>
                <c:pt idx="63">
                  <c:v>-5</c:v>
                </c:pt>
                <c:pt idx="64">
                  <c:v>1</c:v>
                </c:pt>
                <c:pt idx="65">
                  <c:v>-5</c:v>
                </c:pt>
                <c:pt idx="66">
                  <c:v>30</c:v>
                </c:pt>
                <c:pt idx="67">
                  <c:v>16</c:v>
                </c:pt>
                <c:pt idx="68">
                  <c:v>27</c:v>
                </c:pt>
                <c:pt idx="69">
                  <c:v>36</c:v>
                </c:pt>
                <c:pt idx="70">
                  <c:v>17</c:v>
                </c:pt>
                <c:pt idx="71">
                  <c:v>-3</c:v>
                </c:pt>
                <c:pt idx="72">
                  <c:v>3</c:v>
                </c:pt>
                <c:pt idx="73">
                  <c:v>34</c:v>
                </c:pt>
                <c:pt idx="74">
                  <c:v>35</c:v>
                </c:pt>
                <c:pt idx="75">
                  <c:v>41</c:v>
                </c:pt>
                <c:pt idx="76">
                  <c:v>68</c:v>
                </c:pt>
                <c:pt idx="77">
                  <c:v>34</c:v>
                </c:pt>
                <c:pt idx="78">
                  <c:v>28</c:v>
                </c:pt>
                <c:pt idx="79">
                  <c:v>25</c:v>
                </c:pt>
                <c:pt idx="80">
                  <c:v>11</c:v>
                </c:pt>
                <c:pt idx="81">
                  <c:v>44</c:v>
                </c:pt>
                <c:pt idx="82">
                  <c:v>41</c:v>
                </c:pt>
                <c:pt idx="83">
                  <c:v>31</c:v>
                </c:pt>
                <c:pt idx="84">
                  <c:v>0</c:v>
                </c:pt>
                <c:pt idx="85">
                  <c:v>10</c:v>
                </c:pt>
                <c:pt idx="86">
                  <c:v>3</c:v>
                </c:pt>
                <c:pt idx="87">
                  <c:v>20</c:v>
                </c:pt>
                <c:pt idx="88">
                  <c:v>1</c:v>
                </c:pt>
                <c:pt idx="89">
                  <c:v>53</c:v>
                </c:pt>
                <c:pt idx="90">
                  <c:v>41</c:v>
                </c:pt>
                <c:pt idx="91">
                  <c:v>55</c:v>
                </c:pt>
                <c:pt idx="92">
                  <c:v>43</c:v>
                </c:pt>
                <c:pt idx="93">
                  <c:v>77</c:v>
                </c:pt>
                <c:pt idx="94">
                  <c:v>90</c:v>
                </c:pt>
                <c:pt idx="95">
                  <c:v>32</c:v>
                </c:pt>
                <c:pt idx="96">
                  <c:v>56</c:v>
                </c:pt>
                <c:pt idx="97">
                  <c:v>33</c:v>
                </c:pt>
                <c:pt idx="98">
                  <c:v>0</c:v>
                </c:pt>
                <c:pt idx="99">
                  <c:v>55</c:v>
                </c:pt>
                <c:pt idx="100">
                  <c:v>38</c:v>
                </c:pt>
                <c:pt idx="101">
                  <c:v>23</c:v>
                </c:pt>
                <c:pt idx="102">
                  <c:v>56</c:v>
                </c:pt>
                <c:pt idx="103">
                  <c:v>37</c:v>
                </c:pt>
                <c:pt idx="104">
                  <c:v>37</c:v>
                </c:pt>
                <c:pt idx="105">
                  <c:v>32</c:v>
                </c:pt>
                <c:pt idx="106">
                  <c:v>33</c:v>
                </c:pt>
                <c:pt idx="107">
                  <c:v>36</c:v>
                </c:pt>
                <c:pt idx="108">
                  <c:v>42</c:v>
                </c:pt>
                <c:pt idx="109">
                  <c:v>22</c:v>
                </c:pt>
                <c:pt idx="110">
                  <c:v>37</c:v>
                </c:pt>
                <c:pt idx="111">
                  <c:v>27</c:v>
                </c:pt>
                <c:pt idx="112">
                  <c:v>-1</c:v>
                </c:pt>
                <c:pt idx="113">
                  <c:v>58</c:v>
                </c:pt>
                <c:pt idx="114">
                  <c:v>21</c:v>
                </c:pt>
                <c:pt idx="115">
                  <c:v>21</c:v>
                </c:pt>
                <c:pt idx="116">
                  <c:v>37</c:v>
                </c:pt>
                <c:pt idx="117">
                  <c:v>27</c:v>
                </c:pt>
                <c:pt idx="118">
                  <c:v>52</c:v>
                </c:pt>
                <c:pt idx="119">
                  <c:v>39</c:v>
                </c:pt>
                <c:pt idx="120">
                  <c:v>11</c:v>
                </c:pt>
                <c:pt idx="121">
                  <c:v>37</c:v>
                </c:pt>
                <c:pt idx="122">
                  <c:v>61</c:v>
                </c:pt>
                <c:pt idx="123">
                  <c:v>1</c:v>
                </c:pt>
                <c:pt idx="124">
                  <c:v>37</c:v>
                </c:pt>
                <c:pt idx="125">
                  <c:v>33</c:v>
                </c:pt>
                <c:pt idx="126">
                  <c:v>62</c:v>
                </c:pt>
                <c:pt idx="127">
                  <c:v>36</c:v>
                </c:pt>
                <c:pt idx="128">
                  <c:v>31</c:v>
                </c:pt>
                <c:pt idx="129">
                  <c:v>62</c:v>
                </c:pt>
                <c:pt idx="130">
                  <c:v>32</c:v>
                </c:pt>
                <c:pt idx="131">
                  <c:v>37</c:v>
                </c:pt>
                <c:pt idx="132">
                  <c:v>33</c:v>
                </c:pt>
                <c:pt idx="133">
                  <c:v>36</c:v>
                </c:pt>
                <c:pt idx="134">
                  <c:v>6</c:v>
                </c:pt>
                <c:pt idx="135">
                  <c:v>3</c:v>
                </c:pt>
                <c:pt idx="136">
                  <c:v>7</c:v>
                </c:pt>
                <c:pt idx="137">
                  <c:v>3</c:v>
                </c:pt>
                <c:pt idx="138">
                  <c:v>37</c:v>
                </c:pt>
                <c:pt idx="139">
                  <c:v>27</c:v>
                </c:pt>
                <c:pt idx="140">
                  <c:v>37</c:v>
                </c:pt>
                <c:pt idx="141">
                  <c:v>45</c:v>
                </c:pt>
                <c:pt idx="142">
                  <c:v>28</c:v>
                </c:pt>
                <c:pt idx="143">
                  <c:v>6</c:v>
                </c:pt>
                <c:pt idx="144">
                  <c:v>27</c:v>
                </c:pt>
                <c:pt idx="145">
                  <c:v>48</c:v>
                </c:pt>
                <c:pt idx="146">
                  <c:v>13</c:v>
                </c:pt>
                <c:pt idx="147">
                  <c:v>27</c:v>
                </c:pt>
                <c:pt idx="148">
                  <c:v>20</c:v>
                </c:pt>
                <c:pt idx="149">
                  <c:v>79</c:v>
                </c:pt>
                <c:pt idx="150">
                  <c:v>10</c:v>
                </c:pt>
                <c:pt idx="151">
                  <c:v>18</c:v>
                </c:pt>
                <c:pt idx="152">
                  <c:v>34</c:v>
                </c:pt>
                <c:pt idx="153">
                  <c:v>35</c:v>
                </c:pt>
                <c:pt idx="154">
                  <c:v>30</c:v>
                </c:pt>
                <c:pt idx="155">
                  <c:v>0</c:v>
                </c:pt>
                <c:pt idx="156">
                  <c:v>57</c:v>
                </c:pt>
                <c:pt idx="157">
                  <c:v>27</c:v>
                </c:pt>
                <c:pt idx="158">
                  <c:v>30</c:v>
                </c:pt>
                <c:pt idx="159">
                  <c:v>15</c:v>
                </c:pt>
                <c:pt idx="160">
                  <c:v>27</c:v>
                </c:pt>
                <c:pt idx="161">
                  <c:v>23</c:v>
                </c:pt>
                <c:pt idx="162">
                  <c:v>28</c:v>
                </c:pt>
                <c:pt idx="163">
                  <c:v>29</c:v>
                </c:pt>
                <c:pt idx="164">
                  <c:v>47</c:v>
                </c:pt>
                <c:pt idx="165">
                  <c:v>31</c:v>
                </c:pt>
                <c:pt idx="166">
                  <c:v>-8</c:v>
                </c:pt>
                <c:pt idx="167">
                  <c:v>16</c:v>
                </c:pt>
                <c:pt idx="168">
                  <c:v>-7</c:v>
                </c:pt>
                <c:pt idx="169">
                  <c:v>-4</c:v>
                </c:pt>
                <c:pt idx="170">
                  <c:v>-8</c:v>
                </c:pt>
                <c:pt idx="171">
                  <c:v>27</c:v>
                </c:pt>
                <c:pt idx="172">
                  <c:v>38</c:v>
                </c:pt>
                <c:pt idx="173">
                  <c:v>33</c:v>
                </c:pt>
                <c:pt idx="174">
                  <c:v>34</c:v>
                </c:pt>
                <c:pt idx="175">
                  <c:v>29</c:v>
                </c:pt>
                <c:pt idx="176">
                  <c:v>24</c:v>
                </c:pt>
                <c:pt idx="177">
                  <c:v>-20</c:v>
                </c:pt>
                <c:pt idx="178">
                  <c:v>29</c:v>
                </c:pt>
                <c:pt idx="179">
                  <c:v>29</c:v>
                </c:pt>
                <c:pt idx="180">
                  <c:v>6</c:v>
                </c:pt>
                <c:pt idx="181">
                  <c:v>26</c:v>
                </c:pt>
                <c:pt idx="182">
                  <c:v>29</c:v>
                </c:pt>
                <c:pt idx="183">
                  <c:v>30</c:v>
                </c:pt>
                <c:pt idx="184">
                  <c:v>32</c:v>
                </c:pt>
                <c:pt idx="185">
                  <c:v>27</c:v>
                </c:pt>
                <c:pt idx="186">
                  <c:v>8</c:v>
                </c:pt>
                <c:pt idx="187">
                  <c:v>17</c:v>
                </c:pt>
                <c:pt idx="188">
                  <c:v>31</c:v>
                </c:pt>
                <c:pt idx="189">
                  <c:v>6</c:v>
                </c:pt>
                <c:pt idx="190">
                  <c:v>28</c:v>
                </c:pt>
                <c:pt idx="191">
                  <c:v>28</c:v>
                </c:pt>
                <c:pt idx="192">
                  <c:v>-4</c:v>
                </c:pt>
                <c:pt idx="193">
                  <c:v>-3</c:v>
                </c:pt>
                <c:pt idx="194">
                  <c:v>33</c:v>
                </c:pt>
                <c:pt idx="195">
                  <c:v>59</c:v>
                </c:pt>
                <c:pt idx="196">
                  <c:v>21</c:v>
                </c:pt>
                <c:pt idx="197">
                  <c:v>35</c:v>
                </c:pt>
                <c:pt idx="198">
                  <c:v>24</c:v>
                </c:pt>
                <c:pt idx="199">
                  <c:v>91</c:v>
                </c:pt>
                <c:pt idx="200">
                  <c:v>13</c:v>
                </c:pt>
                <c:pt idx="201">
                  <c:v>22</c:v>
                </c:pt>
                <c:pt idx="202">
                  <c:v>46</c:v>
                </c:pt>
                <c:pt idx="203">
                  <c:v>44</c:v>
                </c:pt>
                <c:pt idx="204">
                  <c:v>37</c:v>
                </c:pt>
                <c:pt idx="205">
                  <c:v>9</c:v>
                </c:pt>
                <c:pt idx="206">
                  <c:v>67</c:v>
                </c:pt>
                <c:pt idx="207">
                  <c:v>33</c:v>
                </c:pt>
                <c:pt idx="208">
                  <c:v>36</c:v>
                </c:pt>
                <c:pt idx="209">
                  <c:v>23</c:v>
                </c:pt>
                <c:pt idx="210">
                  <c:v>33</c:v>
                </c:pt>
                <c:pt idx="211">
                  <c:v>28</c:v>
                </c:pt>
                <c:pt idx="212">
                  <c:v>33</c:v>
                </c:pt>
                <c:pt idx="213">
                  <c:v>34</c:v>
                </c:pt>
                <c:pt idx="214">
                  <c:v>55</c:v>
                </c:pt>
                <c:pt idx="215">
                  <c:v>34</c:v>
                </c:pt>
                <c:pt idx="216">
                  <c:v>0</c:v>
                </c:pt>
                <c:pt idx="217">
                  <c:v>20</c:v>
                </c:pt>
                <c:pt idx="218">
                  <c:v>0</c:v>
                </c:pt>
                <c:pt idx="219">
                  <c:v>1</c:v>
                </c:pt>
                <c:pt idx="220">
                  <c:v>-1</c:v>
                </c:pt>
                <c:pt idx="221">
                  <c:v>32</c:v>
                </c:pt>
                <c:pt idx="222">
                  <c:v>48</c:v>
                </c:pt>
                <c:pt idx="223">
                  <c:v>41</c:v>
                </c:pt>
                <c:pt idx="224">
                  <c:v>42</c:v>
                </c:pt>
                <c:pt idx="225">
                  <c:v>36</c:v>
                </c:pt>
                <c:pt idx="226">
                  <c:v>31</c:v>
                </c:pt>
                <c:pt idx="227">
                  <c:v>-13</c:v>
                </c:pt>
                <c:pt idx="228">
                  <c:v>36</c:v>
                </c:pt>
                <c:pt idx="229">
                  <c:v>36</c:v>
                </c:pt>
                <c:pt idx="230">
                  <c:v>13</c:v>
                </c:pt>
                <c:pt idx="231">
                  <c:v>34</c:v>
                </c:pt>
                <c:pt idx="232">
                  <c:v>34</c:v>
                </c:pt>
                <c:pt idx="233">
                  <c:v>36</c:v>
                </c:pt>
                <c:pt idx="234">
                  <c:v>35</c:v>
                </c:pt>
                <c:pt idx="235">
                  <c:v>34</c:v>
                </c:pt>
                <c:pt idx="236">
                  <c:v>13</c:v>
                </c:pt>
                <c:pt idx="237">
                  <c:v>21</c:v>
                </c:pt>
                <c:pt idx="238">
                  <c:v>38</c:v>
                </c:pt>
                <c:pt idx="239">
                  <c:v>13</c:v>
                </c:pt>
                <c:pt idx="240">
                  <c:v>35</c:v>
                </c:pt>
                <c:pt idx="241">
                  <c:v>33</c:v>
                </c:pt>
                <c:pt idx="242">
                  <c:v>4</c:v>
                </c:pt>
                <c:pt idx="243">
                  <c:v>6</c:v>
                </c:pt>
                <c:pt idx="244">
                  <c:v>27</c:v>
                </c:pt>
                <c:pt idx="245">
                  <c:v>26</c:v>
                </c:pt>
                <c:pt idx="246">
                  <c:v>-26</c:v>
                </c:pt>
                <c:pt idx="247">
                  <c:v>30</c:v>
                </c:pt>
                <c:pt idx="248">
                  <c:v>7</c:v>
                </c:pt>
                <c:pt idx="249">
                  <c:v>-6</c:v>
                </c:pt>
                <c:pt idx="250">
                  <c:v>28</c:v>
                </c:pt>
                <c:pt idx="251">
                  <c:v>6</c:v>
                </c:pt>
                <c:pt idx="252">
                  <c:v>13</c:v>
                </c:pt>
                <c:pt idx="253">
                  <c:v>18</c:v>
                </c:pt>
                <c:pt idx="254">
                  <c:v>32</c:v>
                </c:pt>
                <c:pt idx="255">
                  <c:v>-6</c:v>
                </c:pt>
                <c:pt idx="256">
                  <c:v>0</c:v>
                </c:pt>
                <c:pt idx="257">
                  <c:v>29</c:v>
                </c:pt>
                <c:pt idx="258">
                  <c:v>13</c:v>
                </c:pt>
                <c:pt idx="259">
                  <c:v>11</c:v>
                </c:pt>
                <c:pt idx="260">
                  <c:v>8</c:v>
                </c:pt>
                <c:pt idx="261">
                  <c:v>5</c:v>
                </c:pt>
                <c:pt idx="262">
                  <c:v>5</c:v>
                </c:pt>
                <c:pt idx="263">
                  <c:v>-3</c:v>
                </c:pt>
                <c:pt idx="264">
                  <c:v>29</c:v>
                </c:pt>
                <c:pt idx="265">
                  <c:v>31</c:v>
                </c:pt>
                <c:pt idx="266">
                  <c:v>27</c:v>
                </c:pt>
                <c:pt idx="267">
                  <c:v>-9</c:v>
                </c:pt>
                <c:pt idx="268">
                  <c:v>-8</c:v>
                </c:pt>
                <c:pt idx="269">
                  <c:v>9</c:v>
                </c:pt>
                <c:pt idx="270">
                  <c:v>-3</c:v>
                </c:pt>
                <c:pt idx="271">
                  <c:v>-4</c:v>
                </c:pt>
                <c:pt idx="272">
                  <c:v>32</c:v>
                </c:pt>
                <c:pt idx="273">
                  <c:v>-7</c:v>
                </c:pt>
                <c:pt idx="274">
                  <c:v>25</c:v>
                </c:pt>
                <c:pt idx="275">
                  <c:v>29</c:v>
                </c:pt>
                <c:pt idx="276">
                  <c:v>7</c:v>
                </c:pt>
                <c:pt idx="277">
                  <c:v>26</c:v>
                </c:pt>
                <c:pt idx="278">
                  <c:v>25</c:v>
                </c:pt>
                <c:pt idx="279">
                  <c:v>13</c:v>
                </c:pt>
                <c:pt idx="280">
                  <c:v>31</c:v>
                </c:pt>
                <c:pt idx="281">
                  <c:v>26</c:v>
                </c:pt>
                <c:pt idx="282">
                  <c:v>30</c:v>
                </c:pt>
                <c:pt idx="283">
                  <c:v>2</c:v>
                </c:pt>
                <c:pt idx="284">
                  <c:v>7</c:v>
                </c:pt>
                <c:pt idx="285">
                  <c:v>11</c:v>
                </c:pt>
                <c:pt idx="286">
                  <c:v>2</c:v>
                </c:pt>
                <c:pt idx="287">
                  <c:v>32</c:v>
                </c:pt>
                <c:pt idx="288">
                  <c:v>30</c:v>
                </c:pt>
                <c:pt idx="289">
                  <c:v>12</c:v>
                </c:pt>
                <c:pt idx="290">
                  <c:v>28</c:v>
                </c:pt>
                <c:pt idx="291">
                  <c:v>33</c:v>
                </c:pt>
                <c:pt idx="292">
                  <c:v>32</c:v>
                </c:pt>
                <c:pt idx="293">
                  <c:v>-19</c:v>
                </c:pt>
                <c:pt idx="294">
                  <c:v>37</c:v>
                </c:pt>
                <c:pt idx="295">
                  <c:v>11</c:v>
                </c:pt>
                <c:pt idx="296">
                  <c:v>1</c:v>
                </c:pt>
                <c:pt idx="297">
                  <c:v>33</c:v>
                </c:pt>
                <c:pt idx="298">
                  <c:v>10</c:v>
                </c:pt>
                <c:pt idx="299">
                  <c:v>19</c:v>
                </c:pt>
                <c:pt idx="300">
                  <c:v>22</c:v>
                </c:pt>
                <c:pt idx="301">
                  <c:v>35</c:v>
                </c:pt>
                <c:pt idx="302">
                  <c:v>1</c:v>
                </c:pt>
                <c:pt idx="303">
                  <c:v>9</c:v>
                </c:pt>
                <c:pt idx="304">
                  <c:v>34</c:v>
                </c:pt>
                <c:pt idx="305">
                  <c:v>21</c:v>
                </c:pt>
                <c:pt idx="306">
                  <c:v>14</c:v>
                </c:pt>
                <c:pt idx="307">
                  <c:v>13</c:v>
                </c:pt>
                <c:pt idx="308">
                  <c:v>9</c:v>
                </c:pt>
                <c:pt idx="309">
                  <c:v>9</c:v>
                </c:pt>
                <c:pt idx="310">
                  <c:v>2</c:v>
                </c:pt>
                <c:pt idx="311">
                  <c:v>34</c:v>
                </c:pt>
                <c:pt idx="312">
                  <c:v>34</c:v>
                </c:pt>
                <c:pt idx="313">
                  <c:v>32</c:v>
                </c:pt>
                <c:pt idx="314">
                  <c:v>-1</c:v>
                </c:pt>
                <c:pt idx="315">
                  <c:v>0</c:v>
                </c:pt>
                <c:pt idx="316">
                  <c:v>14</c:v>
                </c:pt>
                <c:pt idx="317">
                  <c:v>2</c:v>
                </c:pt>
                <c:pt idx="318">
                  <c:v>1</c:v>
                </c:pt>
                <c:pt idx="319">
                  <c:v>35</c:v>
                </c:pt>
                <c:pt idx="320">
                  <c:v>0</c:v>
                </c:pt>
                <c:pt idx="321">
                  <c:v>30</c:v>
                </c:pt>
                <c:pt idx="322">
                  <c:v>34</c:v>
                </c:pt>
                <c:pt idx="323">
                  <c:v>14</c:v>
                </c:pt>
                <c:pt idx="324">
                  <c:v>31</c:v>
                </c:pt>
                <c:pt idx="325">
                  <c:v>30</c:v>
                </c:pt>
                <c:pt idx="326">
                  <c:v>17</c:v>
                </c:pt>
                <c:pt idx="327">
                  <c:v>34</c:v>
                </c:pt>
                <c:pt idx="328">
                  <c:v>31</c:v>
                </c:pt>
                <c:pt idx="329">
                  <c:v>36</c:v>
                </c:pt>
                <c:pt idx="330">
                  <c:v>8</c:v>
                </c:pt>
                <c:pt idx="331">
                  <c:v>12</c:v>
                </c:pt>
                <c:pt idx="332">
                  <c:v>17</c:v>
                </c:pt>
                <c:pt idx="333">
                  <c:v>8</c:v>
                </c:pt>
                <c:pt idx="334">
                  <c:v>35</c:v>
                </c:pt>
                <c:pt idx="335">
                  <c:v>37</c:v>
                </c:pt>
                <c:pt idx="336">
                  <c:v>18</c:v>
                </c:pt>
                <c:pt idx="337">
                  <c:v>35</c:v>
                </c:pt>
                <c:pt idx="338">
                  <c:v>-5</c:v>
                </c:pt>
                <c:pt idx="339">
                  <c:v>26</c:v>
                </c:pt>
                <c:pt idx="340">
                  <c:v>28</c:v>
                </c:pt>
                <c:pt idx="341">
                  <c:v>-11</c:v>
                </c:pt>
                <c:pt idx="342">
                  <c:v>55</c:v>
                </c:pt>
                <c:pt idx="343">
                  <c:v>46</c:v>
                </c:pt>
                <c:pt idx="344">
                  <c:v>58</c:v>
                </c:pt>
                <c:pt idx="345">
                  <c:v>27</c:v>
                </c:pt>
                <c:pt idx="346">
                  <c:v>16</c:v>
                </c:pt>
                <c:pt idx="347">
                  <c:v>16</c:v>
                </c:pt>
                <c:pt idx="348">
                  <c:v>23</c:v>
                </c:pt>
                <c:pt idx="349">
                  <c:v>-3</c:v>
                </c:pt>
                <c:pt idx="350">
                  <c:v>32</c:v>
                </c:pt>
                <c:pt idx="351">
                  <c:v>-4</c:v>
                </c:pt>
                <c:pt idx="352">
                  <c:v>32</c:v>
                </c:pt>
                <c:pt idx="353">
                  <c:v>32</c:v>
                </c:pt>
                <c:pt idx="354">
                  <c:v>47</c:v>
                </c:pt>
                <c:pt idx="355">
                  <c:v>26</c:v>
                </c:pt>
                <c:pt idx="356">
                  <c:v>52</c:v>
                </c:pt>
                <c:pt idx="357">
                  <c:v>20</c:v>
                </c:pt>
                <c:pt idx="358">
                  <c:v>1</c:v>
                </c:pt>
                <c:pt idx="359">
                  <c:v>16</c:v>
                </c:pt>
                <c:pt idx="360">
                  <c:v>38</c:v>
                </c:pt>
                <c:pt idx="361">
                  <c:v>2</c:v>
                </c:pt>
                <c:pt idx="362">
                  <c:v>49</c:v>
                </c:pt>
                <c:pt idx="363">
                  <c:v>-6</c:v>
                </c:pt>
                <c:pt idx="364">
                  <c:v>29</c:v>
                </c:pt>
                <c:pt idx="365">
                  <c:v>47</c:v>
                </c:pt>
                <c:pt idx="366">
                  <c:v>53</c:v>
                </c:pt>
                <c:pt idx="367">
                  <c:v>36</c:v>
                </c:pt>
                <c:pt idx="368">
                  <c:v>21</c:v>
                </c:pt>
                <c:pt idx="369">
                  <c:v>47</c:v>
                </c:pt>
                <c:pt idx="370">
                  <c:v>37</c:v>
                </c:pt>
                <c:pt idx="371">
                  <c:v>-2</c:v>
                </c:pt>
                <c:pt idx="372">
                  <c:v>-4</c:v>
                </c:pt>
                <c:pt idx="373">
                  <c:v>1</c:v>
                </c:pt>
                <c:pt idx="374">
                  <c:v>28</c:v>
                </c:pt>
                <c:pt idx="375">
                  <c:v>22</c:v>
                </c:pt>
                <c:pt idx="376">
                  <c:v>36</c:v>
                </c:pt>
                <c:pt idx="377">
                  <c:v>28</c:v>
                </c:pt>
                <c:pt idx="378">
                  <c:v>46</c:v>
                </c:pt>
                <c:pt idx="379">
                  <c:v>47</c:v>
                </c:pt>
                <c:pt idx="380">
                  <c:v>3</c:v>
                </c:pt>
                <c:pt idx="381">
                  <c:v>34</c:v>
                </c:pt>
                <c:pt idx="382">
                  <c:v>35</c:v>
                </c:pt>
                <c:pt idx="383">
                  <c:v>-3</c:v>
                </c:pt>
                <c:pt idx="384">
                  <c:v>67</c:v>
                </c:pt>
                <c:pt idx="385">
                  <c:v>54</c:v>
                </c:pt>
                <c:pt idx="386">
                  <c:v>68</c:v>
                </c:pt>
                <c:pt idx="387">
                  <c:v>35</c:v>
                </c:pt>
                <c:pt idx="388">
                  <c:v>24</c:v>
                </c:pt>
                <c:pt idx="389">
                  <c:v>24</c:v>
                </c:pt>
                <c:pt idx="390">
                  <c:v>30</c:v>
                </c:pt>
                <c:pt idx="391">
                  <c:v>5</c:v>
                </c:pt>
                <c:pt idx="392">
                  <c:v>39</c:v>
                </c:pt>
                <c:pt idx="393">
                  <c:v>4</c:v>
                </c:pt>
                <c:pt idx="394">
                  <c:v>41</c:v>
                </c:pt>
                <c:pt idx="395">
                  <c:v>41</c:v>
                </c:pt>
                <c:pt idx="396">
                  <c:v>55</c:v>
                </c:pt>
                <c:pt idx="397">
                  <c:v>34</c:v>
                </c:pt>
                <c:pt idx="398">
                  <c:v>61</c:v>
                </c:pt>
                <c:pt idx="399">
                  <c:v>27</c:v>
                </c:pt>
                <c:pt idx="400">
                  <c:v>11</c:v>
                </c:pt>
                <c:pt idx="401">
                  <c:v>24</c:v>
                </c:pt>
                <c:pt idx="402">
                  <c:v>50</c:v>
                </c:pt>
                <c:pt idx="403">
                  <c:v>12</c:v>
                </c:pt>
                <c:pt idx="404">
                  <c:v>58</c:v>
                </c:pt>
                <c:pt idx="405">
                  <c:v>1</c:v>
                </c:pt>
                <c:pt idx="406">
                  <c:v>37</c:v>
                </c:pt>
                <c:pt idx="407">
                  <c:v>58</c:v>
                </c:pt>
                <c:pt idx="408">
                  <c:v>62</c:v>
                </c:pt>
                <c:pt idx="409">
                  <c:v>45</c:v>
                </c:pt>
                <c:pt idx="410">
                  <c:v>28</c:v>
                </c:pt>
                <c:pt idx="411">
                  <c:v>55</c:v>
                </c:pt>
                <c:pt idx="412">
                  <c:v>45</c:v>
                </c:pt>
                <c:pt idx="413">
                  <c:v>7</c:v>
                </c:pt>
                <c:pt idx="414">
                  <c:v>4</c:v>
                </c:pt>
                <c:pt idx="415">
                  <c:v>7</c:v>
                </c:pt>
                <c:pt idx="416">
                  <c:v>36</c:v>
                </c:pt>
                <c:pt idx="417">
                  <c:v>32</c:v>
                </c:pt>
                <c:pt idx="418">
                  <c:v>44</c:v>
                </c:pt>
                <c:pt idx="419">
                  <c:v>36</c:v>
                </c:pt>
                <c:pt idx="420">
                  <c:v>54</c:v>
                </c:pt>
                <c:pt idx="421">
                  <c:v>55</c:v>
                </c:pt>
                <c:pt idx="422">
                  <c:v>16</c:v>
                </c:pt>
                <c:pt idx="423">
                  <c:v>20</c:v>
                </c:pt>
                <c:pt idx="424">
                  <c:v>16</c:v>
                </c:pt>
                <c:pt idx="425">
                  <c:v>13</c:v>
                </c:pt>
                <c:pt idx="426">
                  <c:v>15</c:v>
                </c:pt>
                <c:pt idx="427">
                  <c:v>14</c:v>
                </c:pt>
                <c:pt idx="428">
                  <c:v>17</c:v>
                </c:pt>
                <c:pt idx="429">
                  <c:v>15</c:v>
                </c:pt>
                <c:pt idx="430">
                  <c:v>-12</c:v>
                </c:pt>
                <c:pt idx="431">
                  <c:v>15</c:v>
                </c:pt>
                <c:pt idx="432">
                  <c:v>32</c:v>
                </c:pt>
                <c:pt idx="433">
                  <c:v>-3</c:v>
                </c:pt>
                <c:pt idx="434">
                  <c:v>14</c:v>
                </c:pt>
                <c:pt idx="435">
                  <c:v>17</c:v>
                </c:pt>
                <c:pt idx="436">
                  <c:v>-3</c:v>
                </c:pt>
                <c:pt idx="437">
                  <c:v>14</c:v>
                </c:pt>
                <c:pt idx="438">
                  <c:v>14</c:v>
                </c:pt>
                <c:pt idx="439">
                  <c:v>31</c:v>
                </c:pt>
                <c:pt idx="440">
                  <c:v>17</c:v>
                </c:pt>
                <c:pt idx="441">
                  <c:v>-4</c:v>
                </c:pt>
                <c:pt idx="442">
                  <c:v>11</c:v>
                </c:pt>
                <c:pt idx="443">
                  <c:v>-4</c:v>
                </c:pt>
                <c:pt idx="444">
                  <c:v>5</c:v>
                </c:pt>
                <c:pt idx="445">
                  <c:v>19</c:v>
                </c:pt>
                <c:pt idx="446">
                  <c:v>8</c:v>
                </c:pt>
                <c:pt idx="447">
                  <c:v>28</c:v>
                </c:pt>
                <c:pt idx="448">
                  <c:v>9</c:v>
                </c:pt>
                <c:pt idx="449">
                  <c:v>-3</c:v>
                </c:pt>
                <c:pt idx="450">
                  <c:v>12</c:v>
                </c:pt>
                <c:pt idx="451">
                  <c:v>12</c:v>
                </c:pt>
                <c:pt idx="452">
                  <c:v>17</c:v>
                </c:pt>
                <c:pt idx="453">
                  <c:v>10</c:v>
                </c:pt>
                <c:pt idx="454">
                  <c:v>8</c:v>
                </c:pt>
                <c:pt idx="455">
                  <c:v>-16</c:v>
                </c:pt>
                <c:pt idx="456">
                  <c:v>24</c:v>
                </c:pt>
                <c:pt idx="457">
                  <c:v>13</c:v>
                </c:pt>
                <c:pt idx="458">
                  <c:v>19</c:v>
                </c:pt>
                <c:pt idx="459">
                  <c:v>10</c:v>
                </c:pt>
                <c:pt idx="460">
                  <c:v>25</c:v>
                </c:pt>
                <c:pt idx="461">
                  <c:v>19</c:v>
                </c:pt>
                <c:pt idx="462">
                  <c:v>24</c:v>
                </c:pt>
                <c:pt idx="463">
                  <c:v>24</c:v>
                </c:pt>
                <c:pt idx="464">
                  <c:v>21</c:v>
                </c:pt>
                <c:pt idx="465">
                  <c:v>18</c:v>
                </c:pt>
                <c:pt idx="466">
                  <c:v>20</c:v>
                </c:pt>
                <c:pt idx="467">
                  <c:v>21</c:v>
                </c:pt>
                <c:pt idx="468">
                  <c:v>18</c:v>
                </c:pt>
                <c:pt idx="469">
                  <c:v>-8</c:v>
                </c:pt>
                <c:pt idx="470">
                  <c:v>18</c:v>
                </c:pt>
                <c:pt idx="471">
                  <c:v>35</c:v>
                </c:pt>
                <c:pt idx="472">
                  <c:v>2</c:v>
                </c:pt>
                <c:pt idx="473">
                  <c:v>17</c:v>
                </c:pt>
                <c:pt idx="474">
                  <c:v>21</c:v>
                </c:pt>
                <c:pt idx="475">
                  <c:v>2</c:v>
                </c:pt>
                <c:pt idx="476">
                  <c:v>17</c:v>
                </c:pt>
                <c:pt idx="477">
                  <c:v>20</c:v>
                </c:pt>
                <c:pt idx="478">
                  <c:v>38</c:v>
                </c:pt>
                <c:pt idx="479">
                  <c:v>21</c:v>
                </c:pt>
                <c:pt idx="480">
                  <c:v>1</c:v>
                </c:pt>
                <c:pt idx="481">
                  <c:v>14</c:v>
                </c:pt>
                <c:pt idx="482">
                  <c:v>1</c:v>
                </c:pt>
                <c:pt idx="483">
                  <c:v>9</c:v>
                </c:pt>
                <c:pt idx="484">
                  <c:v>23</c:v>
                </c:pt>
                <c:pt idx="485">
                  <c:v>11</c:v>
                </c:pt>
                <c:pt idx="486">
                  <c:v>33</c:v>
                </c:pt>
                <c:pt idx="487">
                  <c:v>14</c:v>
                </c:pt>
                <c:pt idx="488">
                  <c:v>2</c:v>
                </c:pt>
                <c:pt idx="489">
                  <c:v>16</c:v>
                </c:pt>
                <c:pt idx="490">
                  <c:v>18</c:v>
                </c:pt>
                <c:pt idx="491">
                  <c:v>21</c:v>
                </c:pt>
                <c:pt idx="492">
                  <c:v>13</c:v>
                </c:pt>
                <c:pt idx="493">
                  <c:v>13</c:v>
                </c:pt>
                <c:pt idx="494">
                  <c:v>-13</c:v>
                </c:pt>
                <c:pt idx="495">
                  <c:v>29</c:v>
                </c:pt>
                <c:pt idx="496">
                  <c:v>17</c:v>
                </c:pt>
                <c:pt idx="497">
                  <c:v>23</c:v>
                </c:pt>
                <c:pt idx="498">
                  <c:v>13</c:v>
                </c:pt>
                <c:pt idx="499">
                  <c:v>30</c:v>
                </c:pt>
                <c:pt idx="500">
                  <c:v>78</c:v>
                </c:pt>
                <c:pt idx="501">
                  <c:v>26</c:v>
                </c:pt>
                <c:pt idx="502">
                  <c:v>78</c:v>
                </c:pt>
                <c:pt idx="503">
                  <c:v>55</c:v>
                </c:pt>
                <c:pt idx="504">
                  <c:v>35</c:v>
                </c:pt>
                <c:pt idx="505">
                  <c:v>28</c:v>
                </c:pt>
                <c:pt idx="506">
                  <c:v>65</c:v>
                </c:pt>
                <c:pt idx="507">
                  <c:v>15</c:v>
                </c:pt>
                <c:pt idx="508">
                  <c:v>76</c:v>
                </c:pt>
                <c:pt idx="509">
                  <c:v>57</c:v>
                </c:pt>
                <c:pt idx="510">
                  <c:v>16</c:v>
                </c:pt>
                <c:pt idx="511">
                  <c:v>33</c:v>
                </c:pt>
                <c:pt idx="512">
                  <c:v>59</c:v>
                </c:pt>
                <c:pt idx="513">
                  <c:v>38</c:v>
                </c:pt>
                <c:pt idx="514">
                  <c:v>32</c:v>
                </c:pt>
                <c:pt idx="515">
                  <c:v>45</c:v>
                </c:pt>
                <c:pt idx="516">
                  <c:v>2</c:v>
                </c:pt>
                <c:pt idx="517">
                  <c:v>44</c:v>
                </c:pt>
                <c:pt idx="518">
                  <c:v>-4</c:v>
                </c:pt>
                <c:pt idx="519">
                  <c:v>27</c:v>
                </c:pt>
                <c:pt idx="520">
                  <c:v>33</c:v>
                </c:pt>
                <c:pt idx="521">
                  <c:v>48</c:v>
                </c:pt>
                <c:pt idx="522">
                  <c:v>51</c:v>
                </c:pt>
                <c:pt idx="523">
                  <c:v>6</c:v>
                </c:pt>
                <c:pt idx="524">
                  <c:v>47</c:v>
                </c:pt>
                <c:pt idx="525">
                  <c:v>52</c:v>
                </c:pt>
                <c:pt idx="526">
                  <c:v>47</c:v>
                </c:pt>
                <c:pt idx="527">
                  <c:v>25</c:v>
                </c:pt>
                <c:pt idx="528">
                  <c:v>22</c:v>
                </c:pt>
                <c:pt idx="529">
                  <c:v>-7</c:v>
                </c:pt>
                <c:pt idx="530">
                  <c:v>21</c:v>
                </c:pt>
                <c:pt idx="531">
                  <c:v>23</c:v>
                </c:pt>
                <c:pt idx="532">
                  <c:v>26</c:v>
                </c:pt>
                <c:pt idx="533">
                  <c:v>90</c:v>
                </c:pt>
                <c:pt idx="534">
                  <c:v>34</c:v>
                </c:pt>
                <c:pt idx="535">
                  <c:v>90</c:v>
                </c:pt>
                <c:pt idx="536">
                  <c:v>67</c:v>
                </c:pt>
                <c:pt idx="537">
                  <c:v>44</c:v>
                </c:pt>
                <c:pt idx="538">
                  <c:v>33</c:v>
                </c:pt>
                <c:pt idx="539">
                  <c:v>78</c:v>
                </c:pt>
                <c:pt idx="540">
                  <c:v>23</c:v>
                </c:pt>
                <c:pt idx="541">
                  <c:v>90</c:v>
                </c:pt>
                <c:pt idx="542">
                  <c:v>67</c:v>
                </c:pt>
                <c:pt idx="543">
                  <c:v>24</c:v>
                </c:pt>
                <c:pt idx="544">
                  <c:v>42</c:v>
                </c:pt>
                <c:pt idx="545">
                  <c:v>71</c:v>
                </c:pt>
                <c:pt idx="546">
                  <c:v>48</c:v>
                </c:pt>
                <c:pt idx="547">
                  <c:v>39</c:v>
                </c:pt>
                <c:pt idx="548">
                  <c:v>56</c:v>
                </c:pt>
                <c:pt idx="549">
                  <c:v>12</c:v>
                </c:pt>
                <c:pt idx="550">
                  <c:v>52</c:v>
                </c:pt>
                <c:pt idx="551">
                  <c:v>4</c:v>
                </c:pt>
                <c:pt idx="552">
                  <c:v>35</c:v>
                </c:pt>
                <c:pt idx="553">
                  <c:v>42</c:v>
                </c:pt>
                <c:pt idx="554">
                  <c:v>57</c:v>
                </c:pt>
                <c:pt idx="555">
                  <c:v>60</c:v>
                </c:pt>
                <c:pt idx="556">
                  <c:v>13</c:v>
                </c:pt>
                <c:pt idx="557">
                  <c:v>58</c:v>
                </c:pt>
                <c:pt idx="558">
                  <c:v>61</c:v>
                </c:pt>
                <c:pt idx="559">
                  <c:v>58</c:v>
                </c:pt>
                <c:pt idx="560">
                  <c:v>32</c:v>
                </c:pt>
                <c:pt idx="561">
                  <c:v>32</c:v>
                </c:pt>
                <c:pt idx="562">
                  <c:v>0</c:v>
                </c:pt>
                <c:pt idx="563">
                  <c:v>28</c:v>
                </c:pt>
                <c:pt idx="564">
                  <c:v>33</c:v>
                </c:pt>
                <c:pt idx="565">
                  <c:v>36</c:v>
                </c:pt>
                <c:pt idx="566">
                  <c:v>26</c:v>
                </c:pt>
                <c:pt idx="567">
                  <c:v>185</c:v>
                </c:pt>
                <c:pt idx="568">
                  <c:v>133</c:v>
                </c:pt>
                <c:pt idx="569">
                  <c:v>45</c:v>
                </c:pt>
                <c:pt idx="570">
                  <c:v>47</c:v>
                </c:pt>
                <c:pt idx="571">
                  <c:v>23</c:v>
                </c:pt>
                <c:pt idx="572">
                  <c:v>74</c:v>
                </c:pt>
                <c:pt idx="573">
                  <c:v>-12</c:v>
                </c:pt>
                <c:pt idx="574">
                  <c:v>87</c:v>
                </c:pt>
                <c:pt idx="575">
                  <c:v>34</c:v>
                </c:pt>
                <c:pt idx="576">
                  <c:v>17</c:v>
                </c:pt>
                <c:pt idx="577">
                  <c:v>174</c:v>
                </c:pt>
                <c:pt idx="578">
                  <c:v>59</c:v>
                </c:pt>
                <c:pt idx="579">
                  <c:v>127</c:v>
                </c:pt>
                <c:pt idx="580">
                  <c:v>62</c:v>
                </c:pt>
                <c:pt idx="581">
                  <c:v>71</c:v>
                </c:pt>
                <c:pt idx="582">
                  <c:v>89</c:v>
                </c:pt>
                <c:pt idx="583">
                  <c:v>85</c:v>
                </c:pt>
                <c:pt idx="584">
                  <c:v>9</c:v>
                </c:pt>
                <c:pt idx="585">
                  <c:v>38</c:v>
                </c:pt>
                <c:pt idx="586">
                  <c:v>15</c:v>
                </c:pt>
                <c:pt idx="587">
                  <c:v>188</c:v>
                </c:pt>
                <c:pt idx="588">
                  <c:v>133</c:v>
                </c:pt>
                <c:pt idx="589">
                  <c:v>16</c:v>
                </c:pt>
                <c:pt idx="590">
                  <c:v>72</c:v>
                </c:pt>
                <c:pt idx="591">
                  <c:v>46</c:v>
                </c:pt>
                <c:pt idx="592">
                  <c:v>27</c:v>
                </c:pt>
                <c:pt idx="593">
                  <c:v>66</c:v>
                </c:pt>
                <c:pt idx="594">
                  <c:v>-15</c:v>
                </c:pt>
                <c:pt idx="595">
                  <c:v>121</c:v>
                </c:pt>
                <c:pt idx="596">
                  <c:v>77</c:v>
                </c:pt>
                <c:pt idx="597">
                  <c:v>9</c:v>
                </c:pt>
                <c:pt idx="598">
                  <c:v>20</c:v>
                </c:pt>
                <c:pt idx="599">
                  <c:v>32</c:v>
                </c:pt>
                <c:pt idx="600">
                  <c:v>219</c:v>
                </c:pt>
                <c:pt idx="601">
                  <c:v>153</c:v>
                </c:pt>
                <c:pt idx="602">
                  <c:v>53</c:v>
                </c:pt>
                <c:pt idx="603">
                  <c:v>55</c:v>
                </c:pt>
                <c:pt idx="604">
                  <c:v>30</c:v>
                </c:pt>
                <c:pt idx="605">
                  <c:v>87</c:v>
                </c:pt>
                <c:pt idx="606">
                  <c:v>-8</c:v>
                </c:pt>
                <c:pt idx="607">
                  <c:v>102</c:v>
                </c:pt>
                <c:pt idx="608">
                  <c:v>46</c:v>
                </c:pt>
                <c:pt idx="609">
                  <c:v>32</c:v>
                </c:pt>
                <c:pt idx="610">
                  <c:v>206</c:v>
                </c:pt>
                <c:pt idx="611">
                  <c:v>71</c:v>
                </c:pt>
                <c:pt idx="612">
                  <c:v>146</c:v>
                </c:pt>
                <c:pt idx="613">
                  <c:v>75</c:v>
                </c:pt>
                <c:pt idx="614">
                  <c:v>84</c:v>
                </c:pt>
                <c:pt idx="615">
                  <c:v>105</c:v>
                </c:pt>
                <c:pt idx="616">
                  <c:v>100</c:v>
                </c:pt>
                <c:pt idx="617">
                  <c:v>12</c:v>
                </c:pt>
                <c:pt idx="618">
                  <c:v>50</c:v>
                </c:pt>
                <c:pt idx="619">
                  <c:v>30</c:v>
                </c:pt>
                <c:pt idx="620">
                  <c:v>222</c:v>
                </c:pt>
                <c:pt idx="621">
                  <c:v>153</c:v>
                </c:pt>
                <c:pt idx="622">
                  <c:v>27</c:v>
                </c:pt>
                <c:pt idx="623">
                  <c:v>87</c:v>
                </c:pt>
                <c:pt idx="624">
                  <c:v>54</c:v>
                </c:pt>
                <c:pt idx="625">
                  <c:v>35</c:v>
                </c:pt>
                <c:pt idx="626">
                  <c:v>78</c:v>
                </c:pt>
                <c:pt idx="627">
                  <c:v>-12</c:v>
                </c:pt>
                <c:pt idx="628">
                  <c:v>142</c:v>
                </c:pt>
                <c:pt idx="629">
                  <c:v>91</c:v>
                </c:pt>
                <c:pt idx="630">
                  <c:v>12</c:v>
                </c:pt>
                <c:pt idx="631">
                  <c:v>36</c:v>
                </c:pt>
                <c:pt idx="632">
                  <c:v>115</c:v>
                </c:pt>
                <c:pt idx="633">
                  <c:v>1</c:v>
                </c:pt>
                <c:pt idx="634">
                  <c:v>122</c:v>
                </c:pt>
                <c:pt idx="635">
                  <c:v>105</c:v>
                </c:pt>
                <c:pt idx="636">
                  <c:v>136</c:v>
                </c:pt>
                <c:pt idx="637">
                  <c:v>10</c:v>
                </c:pt>
                <c:pt idx="638">
                  <c:v>143</c:v>
                </c:pt>
                <c:pt idx="639">
                  <c:v>124</c:v>
                </c:pt>
                <c:pt idx="640">
                  <c:v>76</c:v>
                </c:pt>
                <c:pt idx="641">
                  <c:v>60</c:v>
                </c:pt>
                <c:pt idx="642">
                  <c:v>64</c:v>
                </c:pt>
                <c:pt idx="643">
                  <c:v>348</c:v>
                </c:pt>
                <c:pt idx="644">
                  <c:v>247</c:v>
                </c:pt>
                <c:pt idx="645">
                  <c:v>18</c:v>
                </c:pt>
                <c:pt idx="646">
                  <c:v>-202</c:v>
                </c:pt>
                <c:pt idx="647">
                  <c:v>92</c:v>
                </c:pt>
                <c:pt idx="648">
                  <c:v>435</c:v>
                </c:pt>
                <c:pt idx="649">
                  <c:v>10</c:v>
                </c:pt>
                <c:pt idx="650">
                  <c:v>129</c:v>
                </c:pt>
                <c:pt idx="651">
                  <c:v>-170</c:v>
                </c:pt>
                <c:pt idx="652">
                  <c:v>115</c:v>
                </c:pt>
                <c:pt idx="653">
                  <c:v>134</c:v>
                </c:pt>
                <c:pt idx="654">
                  <c:v>78</c:v>
                </c:pt>
                <c:pt idx="655">
                  <c:v>89</c:v>
                </c:pt>
                <c:pt idx="656">
                  <c:v>51</c:v>
                </c:pt>
                <c:pt idx="657">
                  <c:v>63</c:v>
                </c:pt>
                <c:pt idx="658">
                  <c:v>324</c:v>
                </c:pt>
                <c:pt idx="659">
                  <c:v>236</c:v>
                </c:pt>
                <c:pt idx="660">
                  <c:v>15</c:v>
                </c:pt>
                <c:pt idx="661">
                  <c:v>-202</c:v>
                </c:pt>
                <c:pt idx="662">
                  <c:v>108</c:v>
                </c:pt>
                <c:pt idx="663">
                  <c:v>381</c:v>
                </c:pt>
                <c:pt idx="664">
                  <c:v>11</c:v>
                </c:pt>
                <c:pt idx="665">
                  <c:v>204</c:v>
                </c:pt>
                <c:pt idx="666">
                  <c:v>-156</c:v>
                </c:pt>
                <c:pt idx="667">
                  <c:v>84</c:v>
                </c:pt>
                <c:pt idx="668">
                  <c:v>127</c:v>
                </c:pt>
                <c:pt idx="669">
                  <c:v>122</c:v>
                </c:pt>
                <c:pt idx="670">
                  <c:v>58</c:v>
                </c:pt>
                <c:pt idx="671">
                  <c:v>73</c:v>
                </c:pt>
                <c:pt idx="672">
                  <c:v>390</c:v>
                </c:pt>
                <c:pt idx="673">
                  <c:v>271</c:v>
                </c:pt>
                <c:pt idx="674">
                  <c:v>21</c:v>
                </c:pt>
                <c:pt idx="675">
                  <c:v>-224</c:v>
                </c:pt>
                <c:pt idx="676">
                  <c:v>87</c:v>
                </c:pt>
                <c:pt idx="677">
                  <c:v>312</c:v>
                </c:pt>
                <c:pt idx="678">
                  <c:v>309</c:v>
                </c:pt>
                <c:pt idx="679">
                  <c:v>-189</c:v>
                </c:pt>
                <c:pt idx="680">
                  <c:v>89</c:v>
                </c:pt>
                <c:pt idx="681">
                  <c:v>133</c:v>
                </c:pt>
                <c:pt idx="682">
                  <c:v>90</c:v>
                </c:pt>
                <c:pt idx="683">
                  <c:v>73</c:v>
                </c:pt>
                <c:pt idx="684">
                  <c:v>77</c:v>
                </c:pt>
                <c:pt idx="685">
                  <c:v>379</c:v>
                </c:pt>
                <c:pt idx="686">
                  <c:v>290</c:v>
                </c:pt>
                <c:pt idx="687">
                  <c:v>33</c:v>
                </c:pt>
                <c:pt idx="688">
                  <c:v>-197</c:v>
                </c:pt>
                <c:pt idx="689">
                  <c:v>113</c:v>
                </c:pt>
                <c:pt idx="690">
                  <c:v>485</c:v>
                </c:pt>
                <c:pt idx="691">
                  <c:v>13</c:v>
                </c:pt>
                <c:pt idx="692">
                  <c:v>163</c:v>
                </c:pt>
                <c:pt idx="693">
                  <c:v>-159</c:v>
                </c:pt>
                <c:pt idx="694">
                  <c:v>132</c:v>
                </c:pt>
                <c:pt idx="695">
                  <c:v>154</c:v>
                </c:pt>
                <c:pt idx="696">
                  <c:v>90</c:v>
                </c:pt>
                <c:pt idx="697">
                  <c:v>105</c:v>
                </c:pt>
                <c:pt idx="698">
                  <c:v>63</c:v>
                </c:pt>
                <c:pt idx="699">
                  <c:v>76</c:v>
                </c:pt>
                <c:pt idx="700">
                  <c:v>354</c:v>
                </c:pt>
                <c:pt idx="701">
                  <c:v>277</c:v>
                </c:pt>
                <c:pt idx="702">
                  <c:v>30</c:v>
                </c:pt>
                <c:pt idx="703">
                  <c:v>-198</c:v>
                </c:pt>
                <c:pt idx="704">
                  <c:v>132</c:v>
                </c:pt>
                <c:pt idx="705">
                  <c:v>425</c:v>
                </c:pt>
                <c:pt idx="706">
                  <c:v>14</c:v>
                </c:pt>
                <c:pt idx="707">
                  <c:v>242</c:v>
                </c:pt>
                <c:pt idx="708">
                  <c:v>-145</c:v>
                </c:pt>
                <c:pt idx="709">
                  <c:v>97</c:v>
                </c:pt>
                <c:pt idx="710">
                  <c:v>146</c:v>
                </c:pt>
                <c:pt idx="711">
                  <c:v>143</c:v>
                </c:pt>
                <c:pt idx="712">
                  <c:v>71</c:v>
                </c:pt>
                <c:pt idx="713">
                  <c:v>88</c:v>
                </c:pt>
                <c:pt idx="714">
                  <c:v>423</c:v>
                </c:pt>
                <c:pt idx="715">
                  <c:v>317</c:v>
                </c:pt>
                <c:pt idx="716">
                  <c:v>37</c:v>
                </c:pt>
                <c:pt idx="717">
                  <c:v>-220</c:v>
                </c:pt>
                <c:pt idx="718">
                  <c:v>107</c:v>
                </c:pt>
                <c:pt idx="719">
                  <c:v>355</c:v>
                </c:pt>
                <c:pt idx="720">
                  <c:v>358</c:v>
                </c:pt>
                <c:pt idx="721">
                  <c:v>-179</c:v>
                </c:pt>
                <c:pt idx="722">
                  <c:v>103</c:v>
                </c:pt>
                <c:pt idx="723">
                  <c:v>153</c:v>
                </c:pt>
                <c:pt idx="724">
                  <c:v>116</c:v>
                </c:pt>
                <c:pt idx="725">
                  <c:v>115</c:v>
                </c:pt>
                <c:pt idx="726">
                  <c:v>56</c:v>
                </c:pt>
                <c:pt idx="727">
                  <c:v>149</c:v>
                </c:pt>
                <c:pt idx="728">
                  <c:v>12</c:v>
                </c:pt>
                <c:pt idx="729">
                  <c:v>133</c:v>
                </c:pt>
                <c:pt idx="730">
                  <c:v>120</c:v>
                </c:pt>
                <c:pt idx="731">
                  <c:v>79</c:v>
                </c:pt>
                <c:pt idx="732">
                  <c:v>224</c:v>
                </c:pt>
                <c:pt idx="733">
                  <c:v>92</c:v>
                </c:pt>
                <c:pt idx="734">
                  <c:v>92</c:v>
                </c:pt>
                <c:pt idx="735">
                  <c:v>133</c:v>
                </c:pt>
                <c:pt idx="736">
                  <c:v>116</c:v>
                </c:pt>
                <c:pt idx="737">
                  <c:v>65</c:v>
                </c:pt>
                <c:pt idx="738">
                  <c:v>76</c:v>
                </c:pt>
                <c:pt idx="739">
                  <c:v>74</c:v>
                </c:pt>
                <c:pt idx="740">
                  <c:v>-2</c:v>
                </c:pt>
                <c:pt idx="741">
                  <c:v>61</c:v>
                </c:pt>
                <c:pt idx="742">
                  <c:v>35</c:v>
                </c:pt>
                <c:pt idx="743">
                  <c:v>18</c:v>
                </c:pt>
                <c:pt idx="744">
                  <c:v>36</c:v>
                </c:pt>
                <c:pt idx="745">
                  <c:v>48</c:v>
                </c:pt>
                <c:pt idx="746">
                  <c:v>224</c:v>
                </c:pt>
                <c:pt idx="747">
                  <c:v>114</c:v>
                </c:pt>
                <c:pt idx="748">
                  <c:v>-26</c:v>
                </c:pt>
                <c:pt idx="749">
                  <c:v>149</c:v>
                </c:pt>
                <c:pt idx="750">
                  <c:v>183</c:v>
                </c:pt>
                <c:pt idx="751">
                  <c:v>-11</c:v>
                </c:pt>
                <c:pt idx="752">
                  <c:v>84</c:v>
                </c:pt>
                <c:pt idx="753">
                  <c:v>106</c:v>
                </c:pt>
                <c:pt idx="754">
                  <c:v>58</c:v>
                </c:pt>
                <c:pt idx="755">
                  <c:v>129</c:v>
                </c:pt>
                <c:pt idx="756">
                  <c:v>128</c:v>
                </c:pt>
                <c:pt idx="757">
                  <c:v>139</c:v>
                </c:pt>
                <c:pt idx="758">
                  <c:v>48</c:v>
                </c:pt>
                <c:pt idx="759">
                  <c:v>196</c:v>
                </c:pt>
                <c:pt idx="760">
                  <c:v>107</c:v>
                </c:pt>
                <c:pt idx="761">
                  <c:v>107</c:v>
                </c:pt>
                <c:pt idx="762">
                  <c:v>127</c:v>
                </c:pt>
                <c:pt idx="763">
                  <c:v>84</c:v>
                </c:pt>
                <c:pt idx="764">
                  <c:v>62</c:v>
                </c:pt>
                <c:pt idx="765">
                  <c:v>59</c:v>
                </c:pt>
                <c:pt idx="766">
                  <c:v>89</c:v>
                </c:pt>
                <c:pt idx="767">
                  <c:v>70</c:v>
                </c:pt>
                <c:pt idx="768">
                  <c:v>-3</c:v>
                </c:pt>
                <c:pt idx="769">
                  <c:v>51</c:v>
                </c:pt>
                <c:pt idx="770">
                  <c:v>8</c:v>
                </c:pt>
                <c:pt idx="771">
                  <c:v>38</c:v>
                </c:pt>
                <c:pt idx="772">
                  <c:v>16</c:v>
                </c:pt>
                <c:pt idx="773">
                  <c:v>51</c:v>
                </c:pt>
                <c:pt idx="774">
                  <c:v>45</c:v>
                </c:pt>
                <c:pt idx="775">
                  <c:v>196</c:v>
                </c:pt>
                <c:pt idx="776">
                  <c:v>107</c:v>
                </c:pt>
                <c:pt idx="777">
                  <c:v>129</c:v>
                </c:pt>
                <c:pt idx="778">
                  <c:v>173</c:v>
                </c:pt>
                <c:pt idx="779">
                  <c:v>88</c:v>
                </c:pt>
                <c:pt idx="780">
                  <c:v>122</c:v>
                </c:pt>
                <c:pt idx="781">
                  <c:v>47</c:v>
                </c:pt>
                <c:pt idx="782">
                  <c:v>157</c:v>
                </c:pt>
                <c:pt idx="783">
                  <c:v>134</c:v>
                </c:pt>
                <c:pt idx="784">
                  <c:v>194</c:v>
                </c:pt>
                <c:pt idx="785">
                  <c:v>53</c:v>
                </c:pt>
                <c:pt idx="786">
                  <c:v>216</c:v>
                </c:pt>
                <c:pt idx="787">
                  <c:v>87</c:v>
                </c:pt>
                <c:pt idx="788">
                  <c:v>87</c:v>
                </c:pt>
                <c:pt idx="789">
                  <c:v>133</c:v>
                </c:pt>
                <c:pt idx="790">
                  <c:v>88</c:v>
                </c:pt>
                <c:pt idx="791">
                  <c:v>72</c:v>
                </c:pt>
                <c:pt idx="792">
                  <c:v>121</c:v>
                </c:pt>
                <c:pt idx="793">
                  <c:v>66</c:v>
                </c:pt>
                <c:pt idx="794">
                  <c:v>-1</c:v>
                </c:pt>
                <c:pt idx="795">
                  <c:v>57</c:v>
                </c:pt>
                <c:pt idx="796">
                  <c:v>26</c:v>
                </c:pt>
                <c:pt idx="797">
                  <c:v>20</c:v>
                </c:pt>
                <c:pt idx="798">
                  <c:v>48</c:v>
                </c:pt>
                <c:pt idx="799">
                  <c:v>50</c:v>
                </c:pt>
                <c:pt idx="800">
                  <c:v>216</c:v>
                </c:pt>
                <c:pt idx="801">
                  <c:v>123</c:v>
                </c:pt>
                <c:pt idx="802">
                  <c:v>156</c:v>
                </c:pt>
                <c:pt idx="803">
                  <c:v>216</c:v>
                </c:pt>
                <c:pt idx="804">
                  <c:v>-16</c:v>
                </c:pt>
                <c:pt idx="805">
                  <c:v>133</c:v>
                </c:pt>
                <c:pt idx="806">
                  <c:v>135</c:v>
                </c:pt>
                <c:pt idx="807">
                  <c:v>68</c:v>
                </c:pt>
                <c:pt idx="808">
                  <c:v>180</c:v>
                </c:pt>
                <c:pt idx="809">
                  <c:v>20</c:v>
                </c:pt>
                <c:pt idx="810">
                  <c:v>153</c:v>
                </c:pt>
                <c:pt idx="811">
                  <c:v>144</c:v>
                </c:pt>
                <c:pt idx="812">
                  <c:v>91</c:v>
                </c:pt>
                <c:pt idx="813">
                  <c:v>263</c:v>
                </c:pt>
                <c:pt idx="814">
                  <c:v>113</c:v>
                </c:pt>
                <c:pt idx="815">
                  <c:v>113</c:v>
                </c:pt>
                <c:pt idx="816">
                  <c:v>153</c:v>
                </c:pt>
                <c:pt idx="817">
                  <c:v>133</c:v>
                </c:pt>
                <c:pt idx="818">
                  <c:v>78</c:v>
                </c:pt>
                <c:pt idx="819">
                  <c:v>90</c:v>
                </c:pt>
                <c:pt idx="820">
                  <c:v>87</c:v>
                </c:pt>
                <c:pt idx="821">
                  <c:v>0</c:v>
                </c:pt>
                <c:pt idx="822">
                  <c:v>74</c:v>
                </c:pt>
                <c:pt idx="823">
                  <c:v>47</c:v>
                </c:pt>
                <c:pt idx="824">
                  <c:v>33</c:v>
                </c:pt>
                <c:pt idx="825">
                  <c:v>43</c:v>
                </c:pt>
                <c:pt idx="826">
                  <c:v>59</c:v>
                </c:pt>
                <c:pt idx="827">
                  <c:v>263</c:v>
                </c:pt>
                <c:pt idx="828">
                  <c:v>134</c:v>
                </c:pt>
                <c:pt idx="829">
                  <c:v>-19</c:v>
                </c:pt>
                <c:pt idx="830">
                  <c:v>180</c:v>
                </c:pt>
                <c:pt idx="831">
                  <c:v>220</c:v>
                </c:pt>
                <c:pt idx="832">
                  <c:v>-7</c:v>
                </c:pt>
                <c:pt idx="833">
                  <c:v>97</c:v>
                </c:pt>
                <c:pt idx="834">
                  <c:v>124</c:v>
                </c:pt>
                <c:pt idx="835">
                  <c:v>70</c:v>
                </c:pt>
                <c:pt idx="836">
                  <c:v>157</c:v>
                </c:pt>
                <c:pt idx="837">
                  <c:v>147</c:v>
                </c:pt>
                <c:pt idx="838">
                  <c:v>166</c:v>
                </c:pt>
                <c:pt idx="839">
                  <c:v>56</c:v>
                </c:pt>
                <c:pt idx="840">
                  <c:v>231</c:v>
                </c:pt>
                <c:pt idx="841">
                  <c:v>131</c:v>
                </c:pt>
                <c:pt idx="842">
                  <c:v>131</c:v>
                </c:pt>
                <c:pt idx="843">
                  <c:v>146</c:v>
                </c:pt>
                <c:pt idx="844">
                  <c:v>97</c:v>
                </c:pt>
                <c:pt idx="845">
                  <c:v>75</c:v>
                </c:pt>
                <c:pt idx="846">
                  <c:v>71</c:v>
                </c:pt>
                <c:pt idx="847">
                  <c:v>105</c:v>
                </c:pt>
                <c:pt idx="848">
                  <c:v>83</c:v>
                </c:pt>
                <c:pt idx="849">
                  <c:v>-1</c:v>
                </c:pt>
                <c:pt idx="850">
                  <c:v>63</c:v>
                </c:pt>
                <c:pt idx="851">
                  <c:v>11</c:v>
                </c:pt>
                <c:pt idx="852">
                  <c:v>50</c:v>
                </c:pt>
                <c:pt idx="853">
                  <c:v>31</c:v>
                </c:pt>
                <c:pt idx="854">
                  <c:v>60</c:v>
                </c:pt>
                <c:pt idx="855">
                  <c:v>56</c:v>
                </c:pt>
                <c:pt idx="856">
                  <c:v>231</c:v>
                </c:pt>
                <c:pt idx="857">
                  <c:v>125</c:v>
                </c:pt>
                <c:pt idx="858">
                  <c:v>157</c:v>
                </c:pt>
                <c:pt idx="859">
                  <c:v>209</c:v>
                </c:pt>
                <c:pt idx="860">
                  <c:v>102</c:v>
                </c:pt>
                <c:pt idx="861">
                  <c:v>142</c:v>
                </c:pt>
                <c:pt idx="862">
                  <c:v>58</c:v>
                </c:pt>
                <c:pt idx="863">
                  <c:v>190</c:v>
                </c:pt>
                <c:pt idx="864">
                  <c:v>154</c:v>
                </c:pt>
                <c:pt idx="865">
                  <c:v>229</c:v>
                </c:pt>
                <c:pt idx="866">
                  <c:v>62</c:v>
                </c:pt>
                <c:pt idx="867">
                  <c:v>254</c:v>
                </c:pt>
                <c:pt idx="868">
                  <c:v>107</c:v>
                </c:pt>
                <c:pt idx="869">
                  <c:v>107</c:v>
                </c:pt>
                <c:pt idx="870">
                  <c:v>153</c:v>
                </c:pt>
                <c:pt idx="871">
                  <c:v>102</c:v>
                </c:pt>
                <c:pt idx="872">
                  <c:v>87</c:v>
                </c:pt>
                <c:pt idx="873">
                  <c:v>142</c:v>
                </c:pt>
                <c:pt idx="874">
                  <c:v>78</c:v>
                </c:pt>
                <c:pt idx="875">
                  <c:v>1</c:v>
                </c:pt>
                <c:pt idx="876">
                  <c:v>70</c:v>
                </c:pt>
                <c:pt idx="877">
                  <c:v>36</c:v>
                </c:pt>
                <c:pt idx="878">
                  <c:v>36</c:v>
                </c:pt>
                <c:pt idx="879">
                  <c:v>56</c:v>
                </c:pt>
                <c:pt idx="880">
                  <c:v>62</c:v>
                </c:pt>
                <c:pt idx="881">
                  <c:v>254</c:v>
                </c:pt>
                <c:pt idx="882">
                  <c:v>143</c:v>
                </c:pt>
                <c:pt idx="883">
                  <c:v>189</c:v>
                </c:pt>
                <c:pt idx="884">
                  <c:v>259</c:v>
                </c:pt>
                <c:pt idx="885">
                  <c:v>-13</c:v>
                </c:pt>
                <c:pt idx="886">
                  <c:v>-117</c:v>
                </c:pt>
                <c:pt idx="887">
                  <c:v>225</c:v>
                </c:pt>
                <c:pt idx="888">
                  <c:v>-74</c:v>
                </c:pt>
                <c:pt idx="889">
                  <c:v>247</c:v>
                </c:pt>
                <c:pt idx="890">
                  <c:v>149</c:v>
                </c:pt>
                <c:pt idx="891">
                  <c:v>27</c:v>
                </c:pt>
                <c:pt idx="892">
                  <c:v>115</c:v>
                </c:pt>
                <c:pt idx="893">
                  <c:v>186</c:v>
                </c:pt>
                <c:pt idx="894">
                  <c:v>134</c:v>
                </c:pt>
                <c:pt idx="895">
                  <c:v>29</c:v>
                </c:pt>
                <c:pt idx="896">
                  <c:v>34</c:v>
                </c:pt>
                <c:pt idx="897">
                  <c:v>17</c:v>
                </c:pt>
                <c:pt idx="898">
                  <c:v>91</c:v>
                </c:pt>
                <c:pt idx="899">
                  <c:v>48</c:v>
                </c:pt>
                <c:pt idx="900">
                  <c:v>-5</c:v>
                </c:pt>
                <c:pt idx="901">
                  <c:v>36</c:v>
                </c:pt>
                <c:pt idx="902">
                  <c:v>21</c:v>
                </c:pt>
                <c:pt idx="903">
                  <c:v>22</c:v>
                </c:pt>
                <c:pt idx="904">
                  <c:v>56</c:v>
                </c:pt>
                <c:pt idx="905">
                  <c:v>10</c:v>
                </c:pt>
                <c:pt idx="906">
                  <c:v>14</c:v>
                </c:pt>
                <c:pt idx="907">
                  <c:v>87</c:v>
                </c:pt>
                <c:pt idx="908">
                  <c:v>26</c:v>
                </c:pt>
                <c:pt idx="909">
                  <c:v>115</c:v>
                </c:pt>
                <c:pt idx="910">
                  <c:v>120</c:v>
                </c:pt>
                <c:pt idx="911">
                  <c:v>73</c:v>
                </c:pt>
                <c:pt idx="912">
                  <c:v>114</c:v>
                </c:pt>
                <c:pt idx="913">
                  <c:v>-27</c:v>
                </c:pt>
                <c:pt idx="914">
                  <c:v>224</c:v>
                </c:pt>
                <c:pt idx="915">
                  <c:v>16</c:v>
                </c:pt>
                <c:pt idx="916">
                  <c:v>149</c:v>
                </c:pt>
                <c:pt idx="917">
                  <c:v>-363</c:v>
                </c:pt>
                <c:pt idx="918">
                  <c:v>-12</c:v>
                </c:pt>
                <c:pt idx="919">
                  <c:v>-127</c:v>
                </c:pt>
                <c:pt idx="920">
                  <c:v>197</c:v>
                </c:pt>
                <c:pt idx="921">
                  <c:v>-56</c:v>
                </c:pt>
                <c:pt idx="922">
                  <c:v>235</c:v>
                </c:pt>
                <c:pt idx="923">
                  <c:v>129</c:v>
                </c:pt>
                <c:pt idx="924">
                  <c:v>26</c:v>
                </c:pt>
                <c:pt idx="925">
                  <c:v>84</c:v>
                </c:pt>
                <c:pt idx="926">
                  <c:v>174</c:v>
                </c:pt>
                <c:pt idx="927">
                  <c:v>128</c:v>
                </c:pt>
                <c:pt idx="928">
                  <c:v>38</c:v>
                </c:pt>
                <c:pt idx="929">
                  <c:v>16</c:v>
                </c:pt>
                <c:pt idx="930">
                  <c:v>108</c:v>
                </c:pt>
                <c:pt idx="931">
                  <c:v>39</c:v>
                </c:pt>
                <c:pt idx="932">
                  <c:v>14</c:v>
                </c:pt>
                <c:pt idx="933">
                  <c:v>50</c:v>
                </c:pt>
                <c:pt idx="934">
                  <c:v>9</c:v>
                </c:pt>
                <c:pt idx="935">
                  <c:v>85</c:v>
                </c:pt>
                <c:pt idx="936">
                  <c:v>26</c:v>
                </c:pt>
                <c:pt idx="937">
                  <c:v>122</c:v>
                </c:pt>
                <c:pt idx="938">
                  <c:v>138</c:v>
                </c:pt>
                <c:pt idx="939">
                  <c:v>70</c:v>
                </c:pt>
                <c:pt idx="940">
                  <c:v>107</c:v>
                </c:pt>
                <c:pt idx="941">
                  <c:v>196</c:v>
                </c:pt>
                <c:pt idx="942">
                  <c:v>128</c:v>
                </c:pt>
                <c:pt idx="943">
                  <c:v>62</c:v>
                </c:pt>
                <c:pt idx="944">
                  <c:v>-340</c:v>
                </c:pt>
                <c:pt idx="945">
                  <c:v>89</c:v>
                </c:pt>
                <c:pt idx="946">
                  <c:v>-149</c:v>
                </c:pt>
                <c:pt idx="947">
                  <c:v>216</c:v>
                </c:pt>
                <c:pt idx="948">
                  <c:v>-88</c:v>
                </c:pt>
                <c:pt idx="949">
                  <c:v>271</c:v>
                </c:pt>
                <c:pt idx="950">
                  <c:v>157</c:v>
                </c:pt>
                <c:pt idx="951">
                  <c:v>31</c:v>
                </c:pt>
                <c:pt idx="952">
                  <c:v>89</c:v>
                </c:pt>
                <c:pt idx="953">
                  <c:v>188</c:v>
                </c:pt>
                <c:pt idx="954">
                  <c:v>134</c:v>
                </c:pt>
                <c:pt idx="955">
                  <c:v>26</c:v>
                </c:pt>
                <c:pt idx="956">
                  <c:v>20</c:v>
                </c:pt>
                <c:pt idx="957">
                  <c:v>87</c:v>
                </c:pt>
                <c:pt idx="958">
                  <c:v>51</c:v>
                </c:pt>
                <c:pt idx="959">
                  <c:v>36</c:v>
                </c:pt>
                <c:pt idx="960">
                  <c:v>58</c:v>
                </c:pt>
                <c:pt idx="961">
                  <c:v>10</c:v>
                </c:pt>
                <c:pt idx="962">
                  <c:v>77</c:v>
                </c:pt>
                <c:pt idx="963">
                  <c:v>32</c:v>
                </c:pt>
                <c:pt idx="964">
                  <c:v>105</c:v>
                </c:pt>
                <c:pt idx="965">
                  <c:v>194</c:v>
                </c:pt>
                <c:pt idx="966">
                  <c:v>66</c:v>
                </c:pt>
                <c:pt idx="967">
                  <c:v>122</c:v>
                </c:pt>
                <c:pt idx="968">
                  <c:v>215</c:v>
                </c:pt>
                <c:pt idx="969">
                  <c:v>157</c:v>
                </c:pt>
                <c:pt idx="970">
                  <c:v>73</c:v>
                </c:pt>
                <c:pt idx="971">
                  <c:v>-408</c:v>
                </c:pt>
                <c:pt idx="972">
                  <c:v>121</c:v>
                </c:pt>
                <c:pt idx="973">
                  <c:v>-15</c:v>
                </c:pt>
                <c:pt idx="974">
                  <c:v>-108</c:v>
                </c:pt>
                <c:pt idx="975">
                  <c:v>264</c:v>
                </c:pt>
                <c:pt idx="976">
                  <c:v>-67</c:v>
                </c:pt>
                <c:pt idx="977">
                  <c:v>290</c:v>
                </c:pt>
                <c:pt idx="978">
                  <c:v>180</c:v>
                </c:pt>
                <c:pt idx="979">
                  <c:v>47</c:v>
                </c:pt>
                <c:pt idx="980">
                  <c:v>132</c:v>
                </c:pt>
                <c:pt idx="981">
                  <c:v>220</c:v>
                </c:pt>
                <c:pt idx="982">
                  <c:v>154</c:v>
                </c:pt>
                <c:pt idx="983">
                  <c:v>36</c:v>
                </c:pt>
                <c:pt idx="984">
                  <c:v>46</c:v>
                </c:pt>
                <c:pt idx="985">
                  <c:v>32</c:v>
                </c:pt>
                <c:pt idx="986">
                  <c:v>112</c:v>
                </c:pt>
                <c:pt idx="987">
                  <c:v>59</c:v>
                </c:pt>
                <c:pt idx="988">
                  <c:v>3</c:v>
                </c:pt>
                <c:pt idx="989">
                  <c:v>45</c:v>
                </c:pt>
                <c:pt idx="990">
                  <c:v>30</c:v>
                </c:pt>
                <c:pt idx="991">
                  <c:v>29</c:v>
                </c:pt>
                <c:pt idx="992">
                  <c:v>67</c:v>
                </c:pt>
                <c:pt idx="993">
                  <c:v>13</c:v>
                </c:pt>
                <c:pt idx="994">
                  <c:v>17</c:v>
                </c:pt>
                <c:pt idx="995">
                  <c:v>102</c:v>
                </c:pt>
                <c:pt idx="996">
                  <c:v>46</c:v>
                </c:pt>
                <c:pt idx="997">
                  <c:v>136</c:v>
                </c:pt>
                <c:pt idx="998">
                  <c:v>144</c:v>
                </c:pt>
                <c:pt idx="999">
                  <c:v>86</c:v>
                </c:pt>
                <c:pt idx="1000">
                  <c:v>134</c:v>
                </c:pt>
                <c:pt idx="1001">
                  <c:v>-20</c:v>
                </c:pt>
                <c:pt idx="1002">
                  <c:v>263</c:v>
                </c:pt>
                <c:pt idx="1003">
                  <c:v>19</c:v>
                </c:pt>
                <c:pt idx="1004">
                  <c:v>180</c:v>
                </c:pt>
                <c:pt idx="1005">
                  <c:v>-362</c:v>
                </c:pt>
                <c:pt idx="1006">
                  <c:v>-8</c:v>
                </c:pt>
                <c:pt idx="1007">
                  <c:v>-117</c:v>
                </c:pt>
                <c:pt idx="1008">
                  <c:v>232</c:v>
                </c:pt>
                <c:pt idx="1009">
                  <c:v>-48</c:v>
                </c:pt>
                <c:pt idx="1010">
                  <c:v>276</c:v>
                </c:pt>
                <c:pt idx="1011">
                  <c:v>157</c:v>
                </c:pt>
                <c:pt idx="1012">
                  <c:v>45</c:v>
                </c:pt>
                <c:pt idx="1013">
                  <c:v>97</c:v>
                </c:pt>
                <c:pt idx="1014">
                  <c:v>206</c:v>
                </c:pt>
                <c:pt idx="1015">
                  <c:v>147</c:v>
                </c:pt>
                <c:pt idx="1016">
                  <c:v>50</c:v>
                </c:pt>
                <c:pt idx="1017">
                  <c:v>31</c:v>
                </c:pt>
                <c:pt idx="1018">
                  <c:v>132</c:v>
                </c:pt>
                <c:pt idx="1019">
                  <c:v>49</c:v>
                </c:pt>
                <c:pt idx="1020">
                  <c:v>22</c:v>
                </c:pt>
                <c:pt idx="1021">
                  <c:v>60</c:v>
                </c:pt>
                <c:pt idx="1022">
                  <c:v>12</c:v>
                </c:pt>
                <c:pt idx="1023">
                  <c:v>100</c:v>
                </c:pt>
                <c:pt idx="1024">
                  <c:v>45</c:v>
                </c:pt>
                <c:pt idx="1025">
                  <c:v>143</c:v>
                </c:pt>
                <c:pt idx="1026">
                  <c:v>165</c:v>
                </c:pt>
                <c:pt idx="1027">
                  <c:v>83</c:v>
                </c:pt>
                <c:pt idx="1028">
                  <c:v>125</c:v>
                </c:pt>
                <c:pt idx="1029">
                  <c:v>231</c:v>
                </c:pt>
                <c:pt idx="1030">
                  <c:v>156</c:v>
                </c:pt>
                <c:pt idx="1031">
                  <c:v>75</c:v>
                </c:pt>
                <c:pt idx="1032">
                  <c:v>-338</c:v>
                </c:pt>
                <c:pt idx="1033">
                  <c:v>105</c:v>
                </c:pt>
                <c:pt idx="1034">
                  <c:v>-136</c:v>
                </c:pt>
                <c:pt idx="1035">
                  <c:v>254</c:v>
                </c:pt>
                <c:pt idx="1036">
                  <c:v>-81</c:v>
                </c:pt>
                <c:pt idx="1037">
                  <c:v>317</c:v>
                </c:pt>
                <c:pt idx="1038">
                  <c:v>190</c:v>
                </c:pt>
                <c:pt idx="1039">
                  <c:v>52</c:v>
                </c:pt>
                <c:pt idx="1040">
                  <c:v>103</c:v>
                </c:pt>
                <c:pt idx="1041">
                  <c:v>222</c:v>
                </c:pt>
                <c:pt idx="1042">
                  <c:v>154</c:v>
                </c:pt>
                <c:pt idx="1043">
                  <c:v>36</c:v>
                </c:pt>
                <c:pt idx="1044">
                  <c:v>36</c:v>
                </c:pt>
                <c:pt idx="1045">
                  <c:v>107</c:v>
                </c:pt>
                <c:pt idx="1046">
                  <c:v>63</c:v>
                </c:pt>
                <c:pt idx="1047">
                  <c:v>45</c:v>
                </c:pt>
                <c:pt idx="1048">
                  <c:v>70</c:v>
                </c:pt>
                <c:pt idx="1049">
                  <c:v>13</c:v>
                </c:pt>
                <c:pt idx="1050">
                  <c:v>91</c:v>
                </c:pt>
                <c:pt idx="1051">
                  <c:v>53</c:v>
                </c:pt>
                <c:pt idx="1052">
                  <c:v>124</c:v>
                </c:pt>
                <c:pt idx="1053">
                  <c:v>229</c:v>
                </c:pt>
                <c:pt idx="1054">
                  <c:v>78</c:v>
                </c:pt>
                <c:pt idx="1055">
                  <c:v>142</c:v>
                </c:pt>
                <c:pt idx="1056">
                  <c:v>253</c:v>
                </c:pt>
                <c:pt idx="1057">
                  <c:v>190</c:v>
                </c:pt>
                <c:pt idx="1058">
                  <c:v>88</c:v>
                </c:pt>
                <c:pt idx="1059">
                  <c:v>-406</c:v>
                </c:pt>
                <c:pt idx="1060">
                  <c:v>142</c:v>
                </c:pt>
                <c:pt idx="1061">
                  <c:v>-12</c:v>
                </c:pt>
              </c:numCache>
            </c:numRef>
          </c:yVal>
          <c:smooth val="0"/>
          <c:extLst>
            <c:ext xmlns:c16="http://schemas.microsoft.com/office/drawing/2014/chart" uri="{C3380CC4-5D6E-409C-BE32-E72D297353CC}">
              <c16:uniqueId val="{00000001-B127-4E2C-8CA0-F22B56DF5603}"/>
            </c:ext>
          </c:extLst>
        </c:ser>
        <c:dLbls>
          <c:showLegendKey val="0"/>
          <c:showVal val="0"/>
          <c:showCatName val="0"/>
          <c:showSerName val="0"/>
          <c:showPercent val="0"/>
          <c:showBubbleSize val="0"/>
        </c:dLbls>
        <c:axId val="671165488"/>
        <c:axId val="671170168"/>
      </c:scatterChart>
      <c:valAx>
        <c:axId val="67116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Expenses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671170168"/>
        <c:crosses val="autoZero"/>
        <c:crossBetween val="midCat"/>
      </c:valAx>
      <c:valAx>
        <c:axId val="671170168"/>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n-US" sz="1050">
                    <a:solidFill>
                      <a:schemeClr val="tx1"/>
                    </a:solidFill>
                  </a:rPr>
                  <a:t>Profit</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671165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Actual vs Target Profit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solidFill>
              <a:schemeClr val="accent2">
                <a:lumMod val="50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19050">
            <a:solidFill>
              <a:schemeClr val="accent2">
                <a:lumMod val="60000"/>
                <a:lumOff val="40000"/>
                <a:alpha val="91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Analysis!$AR$3</c:f>
              <c:strCache>
                <c:ptCount val="1"/>
                <c:pt idx="0">
                  <c:v>Actual Profit</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solidFill>
                <a:schemeClr val="accent2">
                  <a:lumMod val="50000"/>
                </a:schemeClr>
              </a:solidFill>
            </a:ln>
            <a:effectLst/>
          </c:spPr>
          <c:invertIfNegative val="0"/>
          <c:dPt>
            <c:idx val="0"/>
            <c:invertIfNegative val="0"/>
            <c:bubble3D val="0"/>
            <c:extLst>
              <c:ext xmlns:c16="http://schemas.microsoft.com/office/drawing/2014/chart" uri="{C3380CC4-5D6E-409C-BE32-E72D297353CC}">
                <c16:uniqueId val="{00000000-497C-4D1B-B476-6E95A91D52C0}"/>
              </c:ext>
            </c:extLst>
          </c:dPt>
          <c:dPt>
            <c:idx val="1"/>
            <c:invertIfNegative val="0"/>
            <c:bubble3D val="0"/>
            <c:extLst>
              <c:ext xmlns:c16="http://schemas.microsoft.com/office/drawing/2014/chart" uri="{C3380CC4-5D6E-409C-BE32-E72D297353CC}">
                <c16:uniqueId val="{00000001-497C-4D1B-B476-6E95A91D52C0}"/>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Analysis!$AQ$4:$AQ$6</c:f>
              <c:strCache>
                <c:ptCount val="2"/>
                <c:pt idx="0">
                  <c:v>Decaf</c:v>
                </c:pt>
                <c:pt idx="1">
                  <c:v>Regular</c:v>
                </c:pt>
              </c:strCache>
            </c:strRef>
          </c:cat>
          <c:val>
            <c:numRef>
              <c:f>Analysis!$AR$4:$AR$6</c:f>
              <c:numCache>
                <c:formatCode>\$#,##0;\(\$#,##0\);\$#,##0</c:formatCode>
                <c:ptCount val="2"/>
                <c:pt idx="0">
                  <c:v>23762</c:v>
                </c:pt>
                <c:pt idx="1">
                  <c:v>34451</c:v>
                </c:pt>
              </c:numCache>
            </c:numRef>
          </c:val>
          <c:extLst>
            <c:ext xmlns:c16="http://schemas.microsoft.com/office/drawing/2014/chart" uri="{C3380CC4-5D6E-409C-BE32-E72D297353CC}">
              <c16:uniqueId val="{00000002-497C-4D1B-B476-6E95A91D52C0}"/>
            </c:ext>
          </c:extLst>
        </c:ser>
        <c:ser>
          <c:idx val="1"/>
          <c:order val="1"/>
          <c:tx>
            <c:strRef>
              <c:f>Analysis!$AS$3</c:f>
              <c:strCache>
                <c:ptCount val="1"/>
                <c:pt idx="0">
                  <c:v>Target Profit</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19050">
              <a:solidFill>
                <a:schemeClr val="accent2">
                  <a:lumMod val="60000"/>
                  <a:lumOff val="40000"/>
                  <a:alpha val="91000"/>
                </a:schemeClr>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Analysis!$AQ$4:$AQ$6</c:f>
              <c:strCache>
                <c:ptCount val="2"/>
                <c:pt idx="0">
                  <c:v>Decaf</c:v>
                </c:pt>
                <c:pt idx="1">
                  <c:v>Regular</c:v>
                </c:pt>
              </c:strCache>
            </c:strRef>
          </c:cat>
          <c:val>
            <c:numRef>
              <c:f>Analysis!$AS$4:$AS$6</c:f>
              <c:numCache>
                <c:formatCode>\$#,##0;\(\$#,##0\);\$#,##0</c:formatCode>
                <c:ptCount val="2"/>
                <c:pt idx="0">
                  <c:v>26260</c:v>
                </c:pt>
                <c:pt idx="1">
                  <c:v>37640</c:v>
                </c:pt>
              </c:numCache>
            </c:numRef>
          </c:val>
          <c:extLst>
            <c:ext xmlns:c16="http://schemas.microsoft.com/office/drawing/2014/chart" uri="{C3380CC4-5D6E-409C-BE32-E72D297353CC}">
              <c16:uniqueId val="{00000003-497C-4D1B-B476-6E95A91D52C0}"/>
            </c:ext>
          </c:extLst>
        </c:ser>
        <c:dLbls>
          <c:dLblPos val="outEnd"/>
          <c:showLegendKey val="0"/>
          <c:showVal val="1"/>
          <c:showCatName val="0"/>
          <c:showSerName val="0"/>
          <c:showPercent val="0"/>
          <c:showBubbleSize val="0"/>
        </c:dLbls>
        <c:gapWidth val="100"/>
        <c:overlap val="-27"/>
        <c:axId val="982691392"/>
        <c:axId val="982688872"/>
      </c:barChart>
      <c:catAx>
        <c:axId val="982691392"/>
        <c:scaling>
          <c:orientation val="minMax"/>
        </c:scaling>
        <c:delete val="0"/>
        <c:axPos val="b"/>
        <c:numFmt formatCode="General" sourceLinked="1"/>
        <c:majorTickMark val="out"/>
        <c:minorTickMark val="none"/>
        <c:tickLblPos val="nextTo"/>
        <c:spPr>
          <a:noFill/>
          <a:ln w="9525" cap="flat" cmpd="sng" algn="ctr">
            <a:solidFill>
              <a:schemeClr val="accent2">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82688872"/>
        <c:crosses val="autoZero"/>
        <c:auto val="1"/>
        <c:lblAlgn val="ctr"/>
        <c:lblOffset val="100"/>
        <c:noMultiLvlLbl val="0"/>
      </c:catAx>
      <c:valAx>
        <c:axId val="982688872"/>
        <c:scaling>
          <c:orientation val="minMax"/>
        </c:scaling>
        <c:delete val="1"/>
        <c:axPos val="l"/>
        <c:numFmt formatCode="\$#,##0;\(\$#,##0\);\$#,##0" sourceLinked="1"/>
        <c:majorTickMark val="out"/>
        <c:minorTickMark val="none"/>
        <c:tickLblPos val="nextTo"/>
        <c:crossAx val="9826913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between</a:t>
            </a:r>
            <a:r>
              <a:rPr lang="en-US" baseline="0"/>
              <a:t> </a:t>
            </a:r>
            <a:r>
              <a:rPr lang="en-US"/>
              <a:t>Expenses and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6134900362258113E-2"/>
                  <c:y val="-0.202968066491688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 Chain Data'!$W$2:$W$1063</c:f>
              <c:numCache>
                <c:formatCode>"$"#,##0</c:formatCode>
                <c:ptCount val="1062"/>
                <c:pt idx="0">
                  <c:v>76</c:v>
                </c:pt>
                <c:pt idx="1">
                  <c:v>45</c:v>
                </c:pt>
                <c:pt idx="2">
                  <c:v>36</c:v>
                </c:pt>
                <c:pt idx="3">
                  <c:v>21</c:v>
                </c:pt>
                <c:pt idx="4">
                  <c:v>54</c:v>
                </c:pt>
                <c:pt idx="5">
                  <c:v>12</c:v>
                </c:pt>
                <c:pt idx="6">
                  <c:v>43</c:v>
                </c:pt>
                <c:pt idx="7">
                  <c:v>18</c:v>
                </c:pt>
                <c:pt idx="8">
                  <c:v>30</c:v>
                </c:pt>
                <c:pt idx="9">
                  <c:v>22</c:v>
                </c:pt>
                <c:pt idx="10">
                  <c:v>38</c:v>
                </c:pt>
                <c:pt idx="11">
                  <c:v>45</c:v>
                </c:pt>
                <c:pt idx="12">
                  <c:v>71</c:v>
                </c:pt>
                <c:pt idx="13">
                  <c:v>83</c:v>
                </c:pt>
                <c:pt idx="14">
                  <c:v>45</c:v>
                </c:pt>
                <c:pt idx="15">
                  <c:v>54</c:v>
                </c:pt>
                <c:pt idx="16">
                  <c:v>70</c:v>
                </c:pt>
                <c:pt idx="17">
                  <c:v>25</c:v>
                </c:pt>
                <c:pt idx="18">
                  <c:v>38</c:v>
                </c:pt>
                <c:pt idx="19">
                  <c:v>24</c:v>
                </c:pt>
                <c:pt idx="20">
                  <c:v>23</c:v>
                </c:pt>
                <c:pt idx="21">
                  <c:v>59</c:v>
                </c:pt>
                <c:pt idx="22">
                  <c:v>51</c:v>
                </c:pt>
                <c:pt idx="23">
                  <c:v>26</c:v>
                </c:pt>
                <c:pt idx="24">
                  <c:v>25</c:v>
                </c:pt>
                <c:pt idx="25">
                  <c:v>25</c:v>
                </c:pt>
                <c:pt idx="26">
                  <c:v>76</c:v>
                </c:pt>
                <c:pt idx="27">
                  <c:v>45</c:v>
                </c:pt>
                <c:pt idx="28">
                  <c:v>37</c:v>
                </c:pt>
                <c:pt idx="29">
                  <c:v>54</c:v>
                </c:pt>
                <c:pt idx="30">
                  <c:v>25</c:v>
                </c:pt>
                <c:pt idx="31">
                  <c:v>39</c:v>
                </c:pt>
                <c:pt idx="32">
                  <c:v>21</c:v>
                </c:pt>
                <c:pt idx="33">
                  <c:v>21</c:v>
                </c:pt>
                <c:pt idx="34">
                  <c:v>19</c:v>
                </c:pt>
                <c:pt idx="35">
                  <c:v>22</c:v>
                </c:pt>
                <c:pt idx="36">
                  <c:v>37</c:v>
                </c:pt>
                <c:pt idx="37">
                  <c:v>53</c:v>
                </c:pt>
                <c:pt idx="38">
                  <c:v>37</c:v>
                </c:pt>
                <c:pt idx="39">
                  <c:v>46</c:v>
                </c:pt>
                <c:pt idx="40">
                  <c:v>70</c:v>
                </c:pt>
                <c:pt idx="41">
                  <c:v>39</c:v>
                </c:pt>
                <c:pt idx="42">
                  <c:v>54</c:v>
                </c:pt>
                <c:pt idx="43">
                  <c:v>54</c:v>
                </c:pt>
                <c:pt idx="44">
                  <c:v>37</c:v>
                </c:pt>
                <c:pt idx="45">
                  <c:v>46</c:v>
                </c:pt>
                <c:pt idx="46">
                  <c:v>24</c:v>
                </c:pt>
                <c:pt idx="47">
                  <c:v>21</c:v>
                </c:pt>
                <c:pt idx="48">
                  <c:v>85</c:v>
                </c:pt>
                <c:pt idx="49">
                  <c:v>26</c:v>
                </c:pt>
                <c:pt idx="50">
                  <c:v>27</c:v>
                </c:pt>
                <c:pt idx="51">
                  <c:v>71</c:v>
                </c:pt>
                <c:pt idx="52">
                  <c:v>44</c:v>
                </c:pt>
                <c:pt idx="53">
                  <c:v>57</c:v>
                </c:pt>
                <c:pt idx="54">
                  <c:v>46</c:v>
                </c:pt>
                <c:pt idx="55">
                  <c:v>45</c:v>
                </c:pt>
                <c:pt idx="56">
                  <c:v>36</c:v>
                </c:pt>
                <c:pt idx="57">
                  <c:v>26</c:v>
                </c:pt>
                <c:pt idx="58">
                  <c:v>19</c:v>
                </c:pt>
                <c:pt idx="59">
                  <c:v>20</c:v>
                </c:pt>
                <c:pt idx="60">
                  <c:v>21</c:v>
                </c:pt>
                <c:pt idx="61">
                  <c:v>46</c:v>
                </c:pt>
                <c:pt idx="62">
                  <c:v>79</c:v>
                </c:pt>
                <c:pt idx="63">
                  <c:v>74</c:v>
                </c:pt>
                <c:pt idx="64">
                  <c:v>48</c:v>
                </c:pt>
                <c:pt idx="65">
                  <c:v>74</c:v>
                </c:pt>
                <c:pt idx="66">
                  <c:v>36</c:v>
                </c:pt>
                <c:pt idx="67">
                  <c:v>52</c:v>
                </c:pt>
                <c:pt idx="68">
                  <c:v>58</c:v>
                </c:pt>
                <c:pt idx="69">
                  <c:v>40</c:v>
                </c:pt>
                <c:pt idx="70">
                  <c:v>51</c:v>
                </c:pt>
                <c:pt idx="71">
                  <c:v>79</c:v>
                </c:pt>
                <c:pt idx="72">
                  <c:v>76</c:v>
                </c:pt>
                <c:pt idx="73">
                  <c:v>45</c:v>
                </c:pt>
                <c:pt idx="74">
                  <c:v>36</c:v>
                </c:pt>
                <c:pt idx="75">
                  <c:v>21</c:v>
                </c:pt>
                <c:pt idx="76">
                  <c:v>54</c:v>
                </c:pt>
                <c:pt idx="77">
                  <c:v>12</c:v>
                </c:pt>
                <c:pt idx="78">
                  <c:v>43</c:v>
                </c:pt>
                <c:pt idx="79">
                  <c:v>18</c:v>
                </c:pt>
                <c:pt idx="80">
                  <c:v>30</c:v>
                </c:pt>
                <c:pt idx="81">
                  <c:v>22</c:v>
                </c:pt>
                <c:pt idx="82">
                  <c:v>38</c:v>
                </c:pt>
                <c:pt idx="83">
                  <c:v>45</c:v>
                </c:pt>
                <c:pt idx="84">
                  <c:v>71</c:v>
                </c:pt>
                <c:pt idx="85">
                  <c:v>83</c:v>
                </c:pt>
                <c:pt idx="86">
                  <c:v>45</c:v>
                </c:pt>
                <c:pt idx="87">
                  <c:v>54</c:v>
                </c:pt>
                <c:pt idx="88">
                  <c:v>70</c:v>
                </c:pt>
                <c:pt idx="89">
                  <c:v>25</c:v>
                </c:pt>
                <c:pt idx="90">
                  <c:v>38</c:v>
                </c:pt>
                <c:pt idx="91">
                  <c:v>24</c:v>
                </c:pt>
                <c:pt idx="92">
                  <c:v>23</c:v>
                </c:pt>
                <c:pt idx="93">
                  <c:v>59</c:v>
                </c:pt>
                <c:pt idx="94">
                  <c:v>51</c:v>
                </c:pt>
                <c:pt idx="95">
                  <c:v>26</c:v>
                </c:pt>
                <c:pt idx="96">
                  <c:v>25</c:v>
                </c:pt>
                <c:pt idx="97">
                  <c:v>25</c:v>
                </c:pt>
                <c:pt idx="98">
                  <c:v>76</c:v>
                </c:pt>
                <c:pt idx="99">
                  <c:v>45</c:v>
                </c:pt>
                <c:pt idx="100">
                  <c:v>37</c:v>
                </c:pt>
                <c:pt idx="101">
                  <c:v>54</c:v>
                </c:pt>
                <c:pt idx="102">
                  <c:v>25</c:v>
                </c:pt>
                <c:pt idx="103">
                  <c:v>39</c:v>
                </c:pt>
                <c:pt idx="104">
                  <c:v>21</c:v>
                </c:pt>
                <c:pt idx="105">
                  <c:v>21</c:v>
                </c:pt>
                <c:pt idx="106">
                  <c:v>19</c:v>
                </c:pt>
                <c:pt idx="107">
                  <c:v>22</c:v>
                </c:pt>
                <c:pt idx="108">
                  <c:v>37</c:v>
                </c:pt>
                <c:pt idx="109">
                  <c:v>53</c:v>
                </c:pt>
                <c:pt idx="110">
                  <c:v>37</c:v>
                </c:pt>
                <c:pt idx="111">
                  <c:v>46</c:v>
                </c:pt>
                <c:pt idx="112">
                  <c:v>70</c:v>
                </c:pt>
                <c:pt idx="113">
                  <c:v>39</c:v>
                </c:pt>
                <c:pt idx="114">
                  <c:v>54</c:v>
                </c:pt>
                <c:pt idx="115">
                  <c:v>54</c:v>
                </c:pt>
                <c:pt idx="116">
                  <c:v>37</c:v>
                </c:pt>
                <c:pt idx="117">
                  <c:v>46</c:v>
                </c:pt>
                <c:pt idx="118">
                  <c:v>24</c:v>
                </c:pt>
                <c:pt idx="119">
                  <c:v>21</c:v>
                </c:pt>
                <c:pt idx="120">
                  <c:v>85</c:v>
                </c:pt>
                <c:pt idx="121">
                  <c:v>26</c:v>
                </c:pt>
                <c:pt idx="122">
                  <c:v>27</c:v>
                </c:pt>
                <c:pt idx="123">
                  <c:v>71</c:v>
                </c:pt>
                <c:pt idx="124">
                  <c:v>44</c:v>
                </c:pt>
                <c:pt idx="125">
                  <c:v>57</c:v>
                </c:pt>
                <c:pt idx="126">
                  <c:v>46</c:v>
                </c:pt>
                <c:pt idx="127">
                  <c:v>45</c:v>
                </c:pt>
                <c:pt idx="128">
                  <c:v>36</c:v>
                </c:pt>
                <c:pt idx="129">
                  <c:v>26</c:v>
                </c:pt>
                <c:pt idx="130">
                  <c:v>19</c:v>
                </c:pt>
                <c:pt idx="131">
                  <c:v>20</c:v>
                </c:pt>
                <c:pt idx="132">
                  <c:v>21</c:v>
                </c:pt>
                <c:pt idx="133">
                  <c:v>46</c:v>
                </c:pt>
                <c:pt idx="134">
                  <c:v>79</c:v>
                </c:pt>
                <c:pt idx="135">
                  <c:v>74</c:v>
                </c:pt>
                <c:pt idx="136">
                  <c:v>48</c:v>
                </c:pt>
                <c:pt idx="137">
                  <c:v>74</c:v>
                </c:pt>
                <c:pt idx="138">
                  <c:v>36</c:v>
                </c:pt>
                <c:pt idx="139">
                  <c:v>52</c:v>
                </c:pt>
                <c:pt idx="140">
                  <c:v>58</c:v>
                </c:pt>
                <c:pt idx="141">
                  <c:v>40</c:v>
                </c:pt>
                <c:pt idx="142">
                  <c:v>51</c:v>
                </c:pt>
                <c:pt idx="143">
                  <c:v>79</c:v>
                </c:pt>
                <c:pt idx="144">
                  <c:v>24</c:v>
                </c:pt>
                <c:pt idx="145">
                  <c:v>46</c:v>
                </c:pt>
                <c:pt idx="146">
                  <c:v>53</c:v>
                </c:pt>
                <c:pt idx="147">
                  <c:v>37</c:v>
                </c:pt>
                <c:pt idx="148">
                  <c:v>19</c:v>
                </c:pt>
                <c:pt idx="149">
                  <c:v>32</c:v>
                </c:pt>
                <c:pt idx="150">
                  <c:v>19</c:v>
                </c:pt>
                <c:pt idx="151">
                  <c:v>17</c:v>
                </c:pt>
                <c:pt idx="152">
                  <c:v>64</c:v>
                </c:pt>
                <c:pt idx="153">
                  <c:v>42</c:v>
                </c:pt>
                <c:pt idx="154">
                  <c:v>37</c:v>
                </c:pt>
                <c:pt idx="155">
                  <c:v>84</c:v>
                </c:pt>
                <c:pt idx="156">
                  <c:v>42</c:v>
                </c:pt>
                <c:pt idx="157">
                  <c:v>25</c:v>
                </c:pt>
                <c:pt idx="158">
                  <c:v>22</c:v>
                </c:pt>
                <c:pt idx="159">
                  <c:v>54</c:v>
                </c:pt>
                <c:pt idx="160">
                  <c:v>25</c:v>
                </c:pt>
                <c:pt idx="161">
                  <c:v>19</c:v>
                </c:pt>
                <c:pt idx="162">
                  <c:v>19</c:v>
                </c:pt>
                <c:pt idx="163">
                  <c:v>19</c:v>
                </c:pt>
                <c:pt idx="164">
                  <c:v>26</c:v>
                </c:pt>
                <c:pt idx="165">
                  <c:v>12</c:v>
                </c:pt>
                <c:pt idx="166">
                  <c:v>48</c:v>
                </c:pt>
                <c:pt idx="167">
                  <c:v>18</c:v>
                </c:pt>
                <c:pt idx="168">
                  <c:v>69</c:v>
                </c:pt>
                <c:pt idx="169">
                  <c:v>45</c:v>
                </c:pt>
                <c:pt idx="170">
                  <c:v>70</c:v>
                </c:pt>
                <c:pt idx="171">
                  <c:v>20</c:v>
                </c:pt>
                <c:pt idx="172">
                  <c:v>43</c:v>
                </c:pt>
                <c:pt idx="173">
                  <c:v>38</c:v>
                </c:pt>
                <c:pt idx="174">
                  <c:v>37</c:v>
                </c:pt>
                <c:pt idx="175">
                  <c:v>27</c:v>
                </c:pt>
                <c:pt idx="176">
                  <c:v>36</c:v>
                </c:pt>
                <c:pt idx="177">
                  <c:v>72</c:v>
                </c:pt>
                <c:pt idx="178">
                  <c:v>27</c:v>
                </c:pt>
                <c:pt idx="179">
                  <c:v>27</c:v>
                </c:pt>
                <c:pt idx="180">
                  <c:v>51</c:v>
                </c:pt>
                <c:pt idx="181">
                  <c:v>37</c:v>
                </c:pt>
                <c:pt idx="182">
                  <c:v>20</c:v>
                </c:pt>
                <c:pt idx="183">
                  <c:v>21</c:v>
                </c:pt>
                <c:pt idx="184">
                  <c:v>11</c:v>
                </c:pt>
                <c:pt idx="185">
                  <c:v>36</c:v>
                </c:pt>
                <c:pt idx="186">
                  <c:v>30</c:v>
                </c:pt>
                <c:pt idx="187">
                  <c:v>18</c:v>
                </c:pt>
                <c:pt idx="188">
                  <c:v>35</c:v>
                </c:pt>
                <c:pt idx="189">
                  <c:v>51</c:v>
                </c:pt>
                <c:pt idx="190">
                  <c:v>35</c:v>
                </c:pt>
                <c:pt idx="191">
                  <c:v>21</c:v>
                </c:pt>
                <c:pt idx="192">
                  <c:v>73</c:v>
                </c:pt>
                <c:pt idx="193">
                  <c:v>79</c:v>
                </c:pt>
                <c:pt idx="194">
                  <c:v>24</c:v>
                </c:pt>
                <c:pt idx="195">
                  <c:v>46</c:v>
                </c:pt>
                <c:pt idx="196">
                  <c:v>53</c:v>
                </c:pt>
                <c:pt idx="197">
                  <c:v>37</c:v>
                </c:pt>
                <c:pt idx="198">
                  <c:v>19</c:v>
                </c:pt>
                <c:pt idx="199">
                  <c:v>32</c:v>
                </c:pt>
                <c:pt idx="200">
                  <c:v>19</c:v>
                </c:pt>
                <c:pt idx="201">
                  <c:v>17</c:v>
                </c:pt>
                <c:pt idx="202">
                  <c:v>64</c:v>
                </c:pt>
                <c:pt idx="203">
                  <c:v>42</c:v>
                </c:pt>
                <c:pt idx="204">
                  <c:v>37</c:v>
                </c:pt>
                <c:pt idx="205">
                  <c:v>84</c:v>
                </c:pt>
                <c:pt idx="206">
                  <c:v>42</c:v>
                </c:pt>
                <c:pt idx="207">
                  <c:v>25</c:v>
                </c:pt>
                <c:pt idx="208">
                  <c:v>22</c:v>
                </c:pt>
                <c:pt idx="209">
                  <c:v>54</c:v>
                </c:pt>
                <c:pt idx="210">
                  <c:v>25</c:v>
                </c:pt>
                <c:pt idx="211">
                  <c:v>19</c:v>
                </c:pt>
                <c:pt idx="212">
                  <c:v>19</c:v>
                </c:pt>
                <c:pt idx="213">
                  <c:v>19</c:v>
                </c:pt>
                <c:pt idx="214">
                  <c:v>26</c:v>
                </c:pt>
                <c:pt idx="215">
                  <c:v>12</c:v>
                </c:pt>
                <c:pt idx="216">
                  <c:v>48</c:v>
                </c:pt>
                <c:pt idx="217">
                  <c:v>18</c:v>
                </c:pt>
                <c:pt idx="218">
                  <c:v>69</c:v>
                </c:pt>
                <c:pt idx="219">
                  <c:v>45</c:v>
                </c:pt>
                <c:pt idx="220">
                  <c:v>70</c:v>
                </c:pt>
                <c:pt idx="221">
                  <c:v>20</c:v>
                </c:pt>
                <c:pt idx="222">
                  <c:v>43</c:v>
                </c:pt>
                <c:pt idx="223">
                  <c:v>38</c:v>
                </c:pt>
                <c:pt idx="224">
                  <c:v>37</c:v>
                </c:pt>
                <c:pt idx="225">
                  <c:v>27</c:v>
                </c:pt>
                <c:pt idx="226">
                  <c:v>36</c:v>
                </c:pt>
                <c:pt idx="227">
                  <c:v>72</c:v>
                </c:pt>
                <c:pt idx="228">
                  <c:v>27</c:v>
                </c:pt>
                <c:pt idx="229">
                  <c:v>27</c:v>
                </c:pt>
                <c:pt idx="230">
                  <c:v>51</c:v>
                </c:pt>
                <c:pt idx="231">
                  <c:v>37</c:v>
                </c:pt>
                <c:pt idx="232">
                  <c:v>20</c:v>
                </c:pt>
                <c:pt idx="233">
                  <c:v>21</c:v>
                </c:pt>
                <c:pt idx="234">
                  <c:v>11</c:v>
                </c:pt>
                <c:pt idx="235">
                  <c:v>36</c:v>
                </c:pt>
                <c:pt idx="236">
                  <c:v>30</c:v>
                </c:pt>
                <c:pt idx="237">
                  <c:v>18</c:v>
                </c:pt>
                <c:pt idx="238">
                  <c:v>35</c:v>
                </c:pt>
                <c:pt idx="239">
                  <c:v>51</c:v>
                </c:pt>
                <c:pt idx="240">
                  <c:v>35</c:v>
                </c:pt>
                <c:pt idx="241">
                  <c:v>21</c:v>
                </c:pt>
                <c:pt idx="242">
                  <c:v>73</c:v>
                </c:pt>
                <c:pt idx="243">
                  <c:v>79</c:v>
                </c:pt>
                <c:pt idx="244">
                  <c:v>24</c:v>
                </c:pt>
                <c:pt idx="245">
                  <c:v>25</c:v>
                </c:pt>
                <c:pt idx="246">
                  <c:v>49</c:v>
                </c:pt>
                <c:pt idx="247">
                  <c:v>37</c:v>
                </c:pt>
                <c:pt idx="248">
                  <c:v>30</c:v>
                </c:pt>
                <c:pt idx="249">
                  <c:v>70</c:v>
                </c:pt>
                <c:pt idx="250">
                  <c:v>19</c:v>
                </c:pt>
                <c:pt idx="251">
                  <c:v>31</c:v>
                </c:pt>
                <c:pt idx="252">
                  <c:v>40</c:v>
                </c:pt>
                <c:pt idx="253">
                  <c:v>18</c:v>
                </c:pt>
                <c:pt idx="254">
                  <c:v>11</c:v>
                </c:pt>
                <c:pt idx="255">
                  <c:v>70</c:v>
                </c:pt>
                <c:pt idx="256">
                  <c:v>84</c:v>
                </c:pt>
                <c:pt idx="257">
                  <c:v>19</c:v>
                </c:pt>
                <c:pt idx="258">
                  <c:v>54</c:v>
                </c:pt>
                <c:pt idx="259">
                  <c:v>19</c:v>
                </c:pt>
                <c:pt idx="260">
                  <c:v>39</c:v>
                </c:pt>
                <c:pt idx="261">
                  <c:v>30</c:v>
                </c:pt>
                <c:pt idx="262">
                  <c:v>30</c:v>
                </c:pt>
                <c:pt idx="263">
                  <c:v>45</c:v>
                </c:pt>
                <c:pt idx="264">
                  <c:v>19</c:v>
                </c:pt>
                <c:pt idx="265">
                  <c:v>12</c:v>
                </c:pt>
                <c:pt idx="266">
                  <c:v>21</c:v>
                </c:pt>
                <c:pt idx="267">
                  <c:v>49</c:v>
                </c:pt>
                <c:pt idx="268">
                  <c:v>48</c:v>
                </c:pt>
                <c:pt idx="269">
                  <c:v>38</c:v>
                </c:pt>
                <c:pt idx="270">
                  <c:v>45</c:v>
                </c:pt>
                <c:pt idx="271">
                  <c:v>45</c:v>
                </c:pt>
                <c:pt idx="272">
                  <c:v>11</c:v>
                </c:pt>
                <c:pt idx="273">
                  <c:v>69</c:v>
                </c:pt>
                <c:pt idx="274">
                  <c:v>19</c:v>
                </c:pt>
                <c:pt idx="275">
                  <c:v>20</c:v>
                </c:pt>
                <c:pt idx="276">
                  <c:v>50</c:v>
                </c:pt>
                <c:pt idx="277">
                  <c:v>19</c:v>
                </c:pt>
                <c:pt idx="278">
                  <c:v>19</c:v>
                </c:pt>
                <c:pt idx="279">
                  <c:v>19</c:v>
                </c:pt>
                <c:pt idx="280">
                  <c:v>12</c:v>
                </c:pt>
                <c:pt idx="281">
                  <c:v>20</c:v>
                </c:pt>
                <c:pt idx="282">
                  <c:v>21</c:v>
                </c:pt>
                <c:pt idx="283">
                  <c:v>47</c:v>
                </c:pt>
                <c:pt idx="284">
                  <c:v>31</c:v>
                </c:pt>
                <c:pt idx="285">
                  <c:v>40</c:v>
                </c:pt>
                <c:pt idx="286">
                  <c:v>47</c:v>
                </c:pt>
                <c:pt idx="287">
                  <c:v>11</c:v>
                </c:pt>
                <c:pt idx="288">
                  <c:v>36</c:v>
                </c:pt>
                <c:pt idx="289">
                  <c:v>39</c:v>
                </c:pt>
                <c:pt idx="290">
                  <c:v>35</c:v>
                </c:pt>
                <c:pt idx="291">
                  <c:v>24</c:v>
                </c:pt>
                <c:pt idx="292">
                  <c:v>25</c:v>
                </c:pt>
                <c:pt idx="293">
                  <c:v>49</c:v>
                </c:pt>
                <c:pt idx="294">
                  <c:v>37</c:v>
                </c:pt>
                <c:pt idx="295">
                  <c:v>30</c:v>
                </c:pt>
                <c:pt idx="296">
                  <c:v>70</c:v>
                </c:pt>
                <c:pt idx="297">
                  <c:v>19</c:v>
                </c:pt>
                <c:pt idx="298">
                  <c:v>31</c:v>
                </c:pt>
                <c:pt idx="299">
                  <c:v>40</c:v>
                </c:pt>
                <c:pt idx="300">
                  <c:v>18</c:v>
                </c:pt>
                <c:pt idx="301">
                  <c:v>11</c:v>
                </c:pt>
                <c:pt idx="302">
                  <c:v>70</c:v>
                </c:pt>
                <c:pt idx="303">
                  <c:v>84</c:v>
                </c:pt>
                <c:pt idx="304">
                  <c:v>19</c:v>
                </c:pt>
                <c:pt idx="305">
                  <c:v>54</c:v>
                </c:pt>
                <c:pt idx="306">
                  <c:v>19</c:v>
                </c:pt>
                <c:pt idx="307">
                  <c:v>39</c:v>
                </c:pt>
                <c:pt idx="308">
                  <c:v>30</c:v>
                </c:pt>
                <c:pt idx="309">
                  <c:v>30</c:v>
                </c:pt>
                <c:pt idx="310">
                  <c:v>45</c:v>
                </c:pt>
                <c:pt idx="311">
                  <c:v>19</c:v>
                </c:pt>
                <c:pt idx="312">
                  <c:v>12</c:v>
                </c:pt>
                <c:pt idx="313">
                  <c:v>21</c:v>
                </c:pt>
                <c:pt idx="314">
                  <c:v>49</c:v>
                </c:pt>
                <c:pt idx="315">
                  <c:v>48</c:v>
                </c:pt>
                <c:pt idx="316">
                  <c:v>38</c:v>
                </c:pt>
                <c:pt idx="317">
                  <c:v>45</c:v>
                </c:pt>
                <c:pt idx="318">
                  <c:v>45</c:v>
                </c:pt>
                <c:pt idx="319">
                  <c:v>11</c:v>
                </c:pt>
                <c:pt idx="320">
                  <c:v>69</c:v>
                </c:pt>
                <c:pt idx="321">
                  <c:v>19</c:v>
                </c:pt>
                <c:pt idx="322">
                  <c:v>20</c:v>
                </c:pt>
                <c:pt idx="323">
                  <c:v>50</c:v>
                </c:pt>
                <c:pt idx="324">
                  <c:v>19</c:v>
                </c:pt>
                <c:pt idx="325">
                  <c:v>19</c:v>
                </c:pt>
                <c:pt idx="326">
                  <c:v>19</c:v>
                </c:pt>
                <c:pt idx="327">
                  <c:v>12</c:v>
                </c:pt>
                <c:pt idx="328">
                  <c:v>20</c:v>
                </c:pt>
                <c:pt idx="329">
                  <c:v>21</c:v>
                </c:pt>
                <c:pt idx="330">
                  <c:v>47</c:v>
                </c:pt>
                <c:pt idx="331">
                  <c:v>31</c:v>
                </c:pt>
                <c:pt idx="332">
                  <c:v>40</c:v>
                </c:pt>
                <c:pt idx="333">
                  <c:v>47</c:v>
                </c:pt>
                <c:pt idx="334">
                  <c:v>11</c:v>
                </c:pt>
                <c:pt idx="335">
                  <c:v>36</c:v>
                </c:pt>
                <c:pt idx="336">
                  <c:v>39</c:v>
                </c:pt>
                <c:pt idx="337">
                  <c:v>35</c:v>
                </c:pt>
                <c:pt idx="338">
                  <c:v>76</c:v>
                </c:pt>
                <c:pt idx="339">
                  <c:v>45</c:v>
                </c:pt>
                <c:pt idx="340">
                  <c:v>36</c:v>
                </c:pt>
                <c:pt idx="341">
                  <c:v>76</c:v>
                </c:pt>
                <c:pt idx="342">
                  <c:v>55</c:v>
                </c:pt>
                <c:pt idx="343">
                  <c:v>24</c:v>
                </c:pt>
                <c:pt idx="344">
                  <c:v>41</c:v>
                </c:pt>
                <c:pt idx="345">
                  <c:v>44</c:v>
                </c:pt>
                <c:pt idx="346">
                  <c:v>54</c:v>
                </c:pt>
                <c:pt idx="347">
                  <c:v>54</c:v>
                </c:pt>
                <c:pt idx="348">
                  <c:v>46</c:v>
                </c:pt>
                <c:pt idx="349">
                  <c:v>76</c:v>
                </c:pt>
                <c:pt idx="350">
                  <c:v>36</c:v>
                </c:pt>
                <c:pt idx="351">
                  <c:v>77</c:v>
                </c:pt>
                <c:pt idx="352">
                  <c:v>47</c:v>
                </c:pt>
                <c:pt idx="353">
                  <c:v>47</c:v>
                </c:pt>
                <c:pt idx="354">
                  <c:v>26</c:v>
                </c:pt>
                <c:pt idx="355">
                  <c:v>45</c:v>
                </c:pt>
                <c:pt idx="356">
                  <c:v>26</c:v>
                </c:pt>
                <c:pt idx="357">
                  <c:v>46</c:v>
                </c:pt>
                <c:pt idx="358">
                  <c:v>85</c:v>
                </c:pt>
                <c:pt idx="359">
                  <c:v>53</c:v>
                </c:pt>
                <c:pt idx="360">
                  <c:v>64</c:v>
                </c:pt>
                <c:pt idx="361">
                  <c:v>84</c:v>
                </c:pt>
                <c:pt idx="362">
                  <c:v>39</c:v>
                </c:pt>
                <c:pt idx="363">
                  <c:v>71</c:v>
                </c:pt>
                <c:pt idx="364">
                  <c:v>44</c:v>
                </c:pt>
                <c:pt idx="365">
                  <c:v>54</c:v>
                </c:pt>
                <c:pt idx="366">
                  <c:v>26</c:v>
                </c:pt>
                <c:pt idx="367">
                  <c:v>40</c:v>
                </c:pt>
                <c:pt idx="368">
                  <c:v>44</c:v>
                </c:pt>
                <c:pt idx="369">
                  <c:v>26</c:v>
                </c:pt>
                <c:pt idx="370">
                  <c:v>38</c:v>
                </c:pt>
                <c:pt idx="371">
                  <c:v>78</c:v>
                </c:pt>
                <c:pt idx="372">
                  <c:v>73</c:v>
                </c:pt>
                <c:pt idx="373">
                  <c:v>56</c:v>
                </c:pt>
                <c:pt idx="374">
                  <c:v>45</c:v>
                </c:pt>
                <c:pt idx="375">
                  <c:v>58</c:v>
                </c:pt>
                <c:pt idx="376">
                  <c:v>39</c:v>
                </c:pt>
                <c:pt idx="377">
                  <c:v>46</c:v>
                </c:pt>
                <c:pt idx="378">
                  <c:v>25</c:v>
                </c:pt>
                <c:pt idx="379">
                  <c:v>26</c:v>
                </c:pt>
                <c:pt idx="380">
                  <c:v>76</c:v>
                </c:pt>
                <c:pt idx="381">
                  <c:v>45</c:v>
                </c:pt>
                <c:pt idx="382">
                  <c:v>36</c:v>
                </c:pt>
                <c:pt idx="383">
                  <c:v>76</c:v>
                </c:pt>
                <c:pt idx="384">
                  <c:v>55</c:v>
                </c:pt>
                <c:pt idx="385">
                  <c:v>24</c:v>
                </c:pt>
                <c:pt idx="386">
                  <c:v>41</c:v>
                </c:pt>
                <c:pt idx="387">
                  <c:v>44</c:v>
                </c:pt>
                <c:pt idx="388">
                  <c:v>54</c:v>
                </c:pt>
                <c:pt idx="389">
                  <c:v>54</c:v>
                </c:pt>
                <c:pt idx="390">
                  <c:v>46</c:v>
                </c:pt>
                <c:pt idx="391">
                  <c:v>76</c:v>
                </c:pt>
                <c:pt idx="392">
                  <c:v>36</c:v>
                </c:pt>
                <c:pt idx="393">
                  <c:v>77</c:v>
                </c:pt>
                <c:pt idx="394">
                  <c:v>47</c:v>
                </c:pt>
                <c:pt idx="395">
                  <c:v>47</c:v>
                </c:pt>
                <c:pt idx="396">
                  <c:v>26</c:v>
                </c:pt>
                <c:pt idx="397">
                  <c:v>45</c:v>
                </c:pt>
                <c:pt idx="398">
                  <c:v>26</c:v>
                </c:pt>
                <c:pt idx="399">
                  <c:v>46</c:v>
                </c:pt>
                <c:pt idx="400">
                  <c:v>85</c:v>
                </c:pt>
                <c:pt idx="401">
                  <c:v>53</c:v>
                </c:pt>
                <c:pt idx="402">
                  <c:v>64</c:v>
                </c:pt>
                <c:pt idx="403">
                  <c:v>84</c:v>
                </c:pt>
                <c:pt idx="404">
                  <c:v>39</c:v>
                </c:pt>
                <c:pt idx="405">
                  <c:v>71</c:v>
                </c:pt>
                <c:pt idx="406">
                  <c:v>44</c:v>
                </c:pt>
                <c:pt idx="407">
                  <c:v>54</c:v>
                </c:pt>
                <c:pt idx="408">
                  <c:v>26</c:v>
                </c:pt>
                <c:pt idx="409">
                  <c:v>40</c:v>
                </c:pt>
                <c:pt idx="410">
                  <c:v>44</c:v>
                </c:pt>
                <c:pt idx="411">
                  <c:v>26</c:v>
                </c:pt>
                <c:pt idx="412">
                  <c:v>38</c:v>
                </c:pt>
                <c:pt idx="413">
                  <c:v>78</c:v>
                </c:pt>
                <c:pt idx="414">
                  <c:v>73</c:v>
                </c:pt>
                <c:pt idx="415">
                  <c:v>56</c:v>
                </c:pt>
                <c:pt idx="416">
                  <c:v>45</c:v>
                </c:pt>
                <c:pt idx="417">
                  <c:v>58</c:v>
                </c:pt>
                <c:pt idx="418">
                  <c:v>39</c:v>
                </c:pt>
                <c:pt idx="419">
                  <c:v>46</c:v>
                </c:pt>
                <c:pt idx="420">
                  <c:v>25</c:v>
                </c:pt>
                <c:pt idx="421">
                  <c:v>26</c:v>
                </c:pt>
                <c:pt idx="422">
                  <c:v>16</c:v>
                </c:pt>
                <c:pt idx="423">
                  <c:v>19</c:v>
                </c:pt>
                <c:pt idx="424">
                  <c:v>54</c:v>
                </c:pt>
                <c:pt idx="425">
                  <c:v>53</c:v>
                </c:pt>
                <c:pt idx="426">
                  <c:v>17</c:v>
                </c:pt>
                <c:pt idx="427">
                  <c:v>39</c:v>
                </c:pt>
                <c:pt idx="428">
                  <c:v>18</c:v>
                </c:pt>
                <c:pt idx="429">
                  <c:v>16</c:v>
                </c:pt>
                <c:pt idx="430">
                  <c:v>43</c:v>
                </c:pt>
                <c:pt idx="431">
                  <c:v>17</c:v>
                </c:pt>
                <c:pt idx="432">
                  <c:v>11</c:v>
                </c:pt>
                <c:pt idx="433">
                  <c:v>46</c:v>
                </c:pt>
                <c:pt idx="434">
                  <c:v>17</c:v>
                </c:pt>
                <c:pt idx="435">
                  <c:v>19</c:v>
                </c:pt>
                <c:pt idx="436">
                  <c:v>46</c:v>
                </c:pt>
                <c:pt idx="437">
                  <c:v>17</c:v>
                </c:pt>
                <c:pt idx="438">
                  <c:v>39</c:v>
                </c:pt>
                <c:pt idx="439">
                  <c:v>36</c:v>
                </c:pt>
                <c:pt idx="440">
                  <c:v>17</c:v>
                </c:pt>
                <c:pt idx="441">
                  <c:v>46</c:v>
                </c:pt>
                <c:pt idx="442">
                  <c:v>19</c:v>
                </c:pt>
                <c:pt idx="443">
                  <c:v>45</c:v>
                </c:pt>
                <c:pt idx="444">
                  <c:v>30</c:v>
                </c:pt>
                <c:pt idx="445">
                  <c:v>19</c:v>
                </c:pt>
                <c:pt idx="446">
                  <c:v>16</c:v>
                </c:pt>
                <c:pt idx="447">
                  <c:v>20</c:v>
                </c:pt>
                <c:pt idx="448">
                  <c:v>38</c:v>
                </c:pt>
                <c:pt idx="449">
                  <c:v>45</c:v>
                </c:pt>
                <c:pt idx="450">
                  <c:v>20</c:v>
                </c:pt>
                <c:pt idx="451">
                  <c:v>39</c:v>
                </c:pt>
                <c:pt idx="452">
                  <c:v>18</c:v>
                </c:pt>
                <c:pt idx="453">
                  <c:v>15</c:v>
                </c:pt>
                <c:pt idx="454">
                  <c:v>30</c:v>
                </c:pt>
                <c:pt idx="455">
                  <c:v>41</c:v>
                </c:pt>
                <c:pt idx="456">
                  <c:v>20</c:v>
                </c:pt>
                <c:pt idx="457">
                  <c:v>19</c:v>
                </c:pt>
                <c:pt idx="458">
                  <c:v>17</c:v>
                </c:pt>
                <c:pt idx="459">
                  <c:v>15</c:v>
                </c:pt>
                <c:pt idx="460">
                  <c:v>19</c:v>
                </c:pt>
                <c:pt idx="461">
                  <c:v>16</c:v>
                </c:pt>
                <c:pt idx="462">
                  <c:v>19</c:v>
                </c:pt>
                <c:pt idx="463">
                  <c:v>54</c:v>
                </c:pt>
                <c:pt idx="464">
                  <c:v>53</c:v>
                </c:pt>
                <c:pt idx="465">
                  <c:v>17</c:v>
                </c:pt>
                <c:pt idx="466">
                  <c:v>39</c:v>
                </c:pt>
                <c:pt idx="467">
                  <c:v>18</c:v>
                </c:pt>
                <c:pt idx="468">
                  <c:v>16</c:v>
                </c:pt>
                <c:pt idx="469">
                  <c:v>43</c:v>
                </c:pt>
                <c:pt idx="470">
                  <c:v>17</c:v>
                </c:pt>
                <c:pt idx="471">
                  <c:v>11</c:v>
                </c:pt>
                <c:pt idx="472">
                  <c:v>46</c:v>
                </c:pt>
                <c:pt idx="473">
                  <c:v>17</c:v>
                </c:pt>
                <c:pt idx="474">
                  <c:v>19</c:v>
                </c:pt>
                <c:pt idx="475">
                  <c:v>46</c:v>
                </c:pt>
                <c:pt idx="476">
                  <c:v>17</c:v>
                </c:pt>
                <c:pt idx="477">
                  <c:v>39</c:v>
                </c:pt>
                <c:pt idx="478">
                  <c:v>36</c:v>
                </c:pt>
                <c:pt idx="479">
                  <c:v>17</c:v>
                </c:pt>
                <c:pt idx="480">
                  <c:v>46</c:v>
                </c:pt>
                <c:pt idx="481">
                  <c:v>19</c:v>
                </c:pt>
                <c:pt idx="482">
                  <c:v>45</c:v>
                </c:pt>
                <c:pt idx="483">
                  <c:v>30</c:v>
                </c:pt>
                <c:pt idx="484">
                  <c:v>19</c:v>
                </c:pt>
                <c:pt idx="485">
                  <c:v>16</c:v>
                </c:pt>
                <c:pt idx="486">
                  <c:v>20</c:v>
                </c:pt>
                <c:pt idx="487">
                  <c:v>38</c:v>
                </c:pt>
                <c:pt idx="488">
                  <c:v>45</c:v>
                </c:pt>
                <c:pt idx="489">
                  <c:v>20</c:v>
                </c:pt>
                <c:pt idx="490">
                  <c:v>39</c:v>
                </c:pt>
                <c:pt idx="491">
                  <c:v>18</c:v>
                </c:pt>
                <c:pt idx="492">
                  <c:v>15</c:v>
                </c:pt>
                <c:pt idx="493">
                  <c:v>30</c:v>
                </c:pt>
                <c:pt idx="494">
                  <c:v>41</c:v>
                </c:pt>
                <c:pt idx="495">
                  <c:v>20</c:v>
                </c:pt>
                <c:pt idx="496">
                  <c:v>19</c:v>
                </c:pt>
                <c:pt idx="497">
                  <c:v>17</c:v>
                </c:pt>
                <c:pt idx="498">
                  <c:v>15</c:v>
                </c:pt>
                <c:pt idx="499">
                  <c:v>19</c:v>
                </c:pt>
                <c:pt idx="500">
                  <c:v>33</c:v>
                </c:pt>
                <c:pt idx="501">
                  <c:v>45</c:v>
                </c:pt>
                <c:pt idx="502">
                  <c:v>33</c:v>
                </c:pt>
                <c:pt idx="503">
                  <c:v>55</c:v>
                </c:pt>
                <c:pt idx="504">
                  <c:v>42</c:v>
                </c:pt>
                <c:pt idx="505">
                  <c:v>19</c:v>
                </c:pt>
                <c:pt idx="506">
                  <c:v>58</c:v>
                </c:pt>
                <c:pt idx="507">
                  <c:v>55</c:v>
                </c:pt>
                <c:pt idx="508">
                  <c:v>51</c:v>
                </c:pt>
                <c:pt idx="509">
                  <c:v>42</c:v>
                </c:pt>
                <c:pt idx="510">
                  <c:v>53</c:v>
                </c:pt>
                <c:pt idx="511">
                  <c:v>46</c:v>
                </c:pt>
                <c:pt idx="512">
                  <c:v>55</c:v>
                </c:pt>
                <c:pt idx="513">
                  <c:v>43</c:v>
                </c:pt>
                <c:pt idx="514">
                  <c:v>36</c:v>
                </c:pt>
                <c:pt idx="515">
                  <c:v>44</c:v>
                </c:pt>
                <c:pt idx="516">
                  <c:v>84</c:v>
                </c:pt>
                <c:pt idx="517">
                  <c:v>24</c:v>
                </c:pt>
                <c:pt idx="518">
                  <c:v>77</c:v>
                </c:pt>
                <c:pt idx="519">
                  <c:v>44</c:v>
                </c:pt>
                <c:pt idx="520">
                  <c:v>46</c:v>
                </c:pt>
                <c:pt idx="521">
                  <c:v>40</c:v>
                </c:pt>
                <c:pt idx="522">
                  <c:v>27</c:v>
                </c:pt>
                <c:pt idx="523">
                  <c:v>51</c:v>
                </c:pt>
                <c:pt idx="524">
                  <c:v>54</c:v>
                </c:pt>
                <c:pt idx="525">
                  <c:v>27</c:v>
                </c:pt>
                <c:pt idx="526">
                  <c:v>54</c:v>
                </c:pt>
                <c:pt idx="527">
                  <c:v>35</c:v>
                </c:pt>
                <c:pt idx="528">
                  <c:v>58</c:v>
                </c:pt>
                <c:pt idx="529">
                  <c:v>72</c:v>
                </c:pt>
                <c:pt idx="530">
                  <c:v>44</c:v>
                </c:pt>
                <c:pt idx="531">
                  <c:v>57</c:v>
                </c:pt>
                <c:pt idx="532">
                  <c:v>59</c:v>
                </c:pt>
                <c:pt idx="533">
                  <c:v>33</c:v>
                </c:pt>
                <c:pt idx="534">
                  <c:v>45</c:v>
                </c:pt>
                <c:pt idx="535">
                  <c:v>33</c:v>
                </c:pt>
                <c:pt idx="536">
                  <c:v>55</c:v>
                </c:pt>
                <c:pt idx="537">
                  <c:v>42</c:v>
                </c:pt>
                <c:pt idx="538">
                  <c:v>19</c:v>
                </c:pt>
                <c:pt idx="539">
                  <c:v>58</c:v>
                </c:pt>
                <c:pt idx="540">
                  <c:v>55</c:v>
                </c:pt>
                <c:pt idx="541">
                  <c:v>51</c:v>
                </c:pt>
                <c:pt idx="542">
                  <c:v>42</c:v>
                </c:pt>
                <c:pt idx="543">
                  <c:v>53</c:v>
                </c:pt>
                <c:pt idx="544">
                  <c:v>46</c:v>
                </c:pt>
                <c:pt idx="545">
                  <c:v>55</c:v>
                </c:pt>
                <c:pt idx="546">
                  <c:v>43</c:v>
                </c:pt>
                <c:pt idx="547">
                  <c:v>36</c:v>
                </c:pt>
                <c:pt idx="548">
                  <c:v>44</c:v>
                </c:pt>
                <c:pt idx="549">
                  <c:v>84</c:v>
                </c:pt>
                <c:pt idx="550">
                  <c:v>24</c:v>
                </c:pt>
                <c:pt idx="551">
                  <c:v>77</c:v>
                </c:pt>
                <c:pt idx="552">
                  <c:v>44</c:v>
                </c:pt>
                <c:pt idx="553">
                  <c:v>46</c:v>
                </c:pt>
                <c:pt idx="554">
                  <c:v>40</c:v>
                </c:pt>
                <c:pt idx="555">
                  <c:v>27</c:v>
                </c:pt>
                <c:pt idx="556">
                  <c:v>51</c:v>
                </c:pt>
                <c:pt idx="557">
                  <c:v>54</c:v>
                </c:pt>
                <c:pt idx="558">
                  <c:v>27</c:v>
                </c:pt>
                <c:pt idx="559">
                  <c:v>54</c:v>
                </c:pt>
                <c:pt idx="560">
                  <c:v>35</c:v>
                </c:pt>
                <c:pt idx="561">
                  <c:v>58</c:v>
                </c:pt>
                <c:pt idx="562">
                  <c:v>72</c:v>
                </c:pt>
                <c:pt idx="563">
                  <c:v>44</c:v>
                </c:pt>
                <c:pt idx="564">
                  <c:v>57</c:v>
                </c:pt>
                <c:pt idx="565">
                  <c:v>59</c:v>
                </c:pt>
                <c:pt idx="566">
                  <c:v>25</c:v>
                </c:pt>
                <c:pt idx="567">
                  <c:v>96</c:v>
                </c:pt>
                <c:pt idx="568">
                  <c:v>46</c:v>
                </c:pt>
                <c:pt idx="569">
                  <c:v>25</c:v>
                </c:pt>
                <c:pt idx="570">
                  <c:v>24</c:v>
                </c:pt>
                <c:pt idx="571">
                  <c:v>46</c:v>
                </c:pt>
                <c:pt idx="572">
                  <c:v>41</c:v>
                </c:pt>
                <c:pt idx="573">
                  <c:v>43</c:v>
                </c:pt>
                <c:pt idx="574">
                  <c:v>46</c:v>
                </c:pt>
                <c:pt idx="575">
                  <c:v>64</c:v>
                </c:pt>
                <c:pt idx="576">
                  <c:v>117</c:v>
                </c:pt>
                <c:pt idx="577">
                  <c:v>91</c:v>
                </c:pt>
                <c:pt idx="578">
                  <c:v>55</c:v>
                </c:pt>
                <c:pt idx="579">
                  <c:v>45</c:v>
                </c:pt>
                <c:pt idx="580">
                  <c:v>57</c:v>
                </c:pt>
                <c:pt idx="581">
                  <c:v>41</c:v>
                </c:pt>
                <c:pt idx="582">
                  <c:v>54</c:v>
                </c:pt>
                <c:pt idx="583">
                  <c:v>45</c:v>
                </c:pt>
                <c:pt idx="584">
                  <c:v>15</c:v>
                </c:pt>
                <c:pt idx="585">
                  <c:v>64</c:v>
                </c:pt>
                <c:pt idx="586">
                  <c:v>115</c:v>
                </c:pt>
                <c:pt idx="587">
                  <c:v>96</c:v>
                </c:pt>
                <c:pt idx="588">
                  <c:v>46</c:v>
                </c:pt>
                <c:pt idx="589">
                  <c:v>52</c:v>
                </c:pt>
                <c:pt idx="590">
                  <c:v>61</c:v>
                </c:pt>
                <c:pt idx="591">
                  <c:v>25</c:v>
                </c:pt>
                <c:pt idx="592">
                  <c:v>47</c:v>
                </c:pt>
                <c:pt idx="593">
                  <c:v>38</c:v>
                </c:pt>
                <c:pt idx="594">
                  <c:v>40</c:v>
                </c:pt>
                <c:pt idx="595">
                  <c:v>65</c:v>
                </c:pt>
                <c:pt idx="596">
                  <c:v>43</c:v>
                </c:pt>
                <c:pt idx="597">
                  <c:v>16</c:v>
                </c:pt>
                <c:pt idx="598">
                  <c:v>125</c:v>
                </c:pt>
                <c:pt idx="599">
                  <c:v>25</c:v>
                </c:pt>
                <c:pt idx="600">
                  <c:v>96</c:v>
                </c:pt>
                <c:pt idx="601">
                  <c:v>46</c:v>
                </c:pt>
                <c:pt idx="602">
                  <c:v>25</c:v>
                </c:pt>
                <c:pt idx="603">
                  <c:v>24</c:v>
                </c:pt>
                <c:pt idx="604">
                  <c:v>46</c:v>
                </c:pt>
                <c:pt idx="605">
                  <c:v>41</c:v>
                </c:pt>
                <c:pt idx="606">
                  <c:v>43</c:v>
                </c:pt>
                <c:pt idx="607">
                  <c:v>46</c:v>
                </c:pt>
                <c:pt idx="608">
                  <c:v>64</c:v>
                </c:pt>
                <c:pt idx="609">
                  <c:v>117</c:v>
                </c:pt>
                <c:pt idx="610">
                  <c:v>91</c:v>
                </c:pt>
                <c:pt idx="611">
                  <c:v>55</c:v>
                </c:pt>
                <c:pt idx="612">
                  <c:v>45</c:v>
                </c:pt>
                <c:pt idx="613">
                  <c:v>57</c:v>
                </c:pt>
                <c:pt idx="614">
                  <c:v>41</c:v>
                </c:pt>
                <c:pt idx="615">
                  <c:v>54</c:v>
                </c:pt>
                <c:pt idx="616">
                  <c:v>45</c:v>
                </c:pt>
                <c:pt idx="617">
                  <c:v>15</c:v>
                </c:pt>
                <c:pt idx="618">
                  <c:v>64</c:v>
                </c:pt>
                <c:pt idx="619">
                  <c:v>115</c:v>
                </c:pt>
                <c:pt idx="620">
                  <c:v>96</c:v>
                </c:pt>
                <c:pt idx="621">
                  <c:v>46</c:v>
                </c:pt>
                <c:pt idx="622">
                  <c:v>52</c:v>
                </c:pt>
                <c:pt idx="623">
                  <c:v>61</c:v>
                </c:pt>
                <c:pt idx="624">
                  <c:v>25</c:v>
                </c:pt>
                <c:pt idx="625">
                  <c:v>47</c:v>
                </c:pt>
                <c:pt idx="626">
                  <c:v>38</c:v>
                </c:pt>
                <c:pt idx="627">
                  <c:v>40</c:v>
                </c:pt>
                <c:pt idx="628">
                  <c:v>65</c:v>
                </c:pt>
                <c:pt idx="629">
                  <c:v>43</c:v>
                </c:pt>
                <c:pt idx="630">
                  <c:v>16</c:v>
                </c:pt>
                <c:pt idx="631">
                  <c:v>125</c:v>
                </c:pt>
                <c:pt idx="632">
                  <c:v>73</c:v>
                </c:pt>
                <c:pt idx="633">
                  <c:v>83</c:v>
                </c:pt>
                <c:pt idx="634">
                  <c:v>73</c:v>
                </c:pt>
                <c:pt idx="635">
                  <c:v>69</c:v>
                </c:pt>
                <c:pt idx="636">
                  <c:v>73</c:v>
                </c:pt>
                <c:pt idx="637">
                  <c:v>83</c:v>
                </c:pt>
                <c:pt idx="638">
                  <c:v>73</c:v>
                </c:pt>
                <c:pt idx="639">
                  <c:v>69</c:v>
                </c:pt>
                <c:pt idx="640">
                  <c:v>51</c:v>
                </c:pt>
                <c:pt idx="641">
                  <c:v>56</c:v>
                </c:pt>
                <c:pt idx="642">
                  <c:v>59</c:v>
                </c:pt>
                <c:pt idx="643">
                  <c:v>54</c:v>
                </c:pt>
                <c:pt idx="644">
                  <c:v>143</c:v>
                </c:pt>
                <c:pt idx="645">
                  <c:v>116</c:v>
                </c:pt>
                <c:pt idx="646">
                  <c:v>146</c:v>
                </c:pt>
                <c:pt idx="647">
                  <c:v>69</c:v>
                </c:pt>
                <c:pt idx="648">
                  <c:v>91</c:v>
                </c:pt>
                <c:pt idx="649">
                  <c:v>19</c:v>
                </c:pt>
                <c:pt idx="650">
                  <c:v>129</c:v>
                </c:pt>
                <c:pt idx="651">
                  <c:v>95</c:v>
                </c:pt>
                <c:pt idx="652">
                  <c:v>42</c:v>
                </c:pt>
                <c:pt idx="653">
                  <c:v>45</c:v>
                </c:pt>
                <c:pt idx="654">
                  <c:v>33</c:v>
                </c:pt>
                <c:pt idx="655">
                  <c:v>54</c:v>
                </c:pt>
                <c:pt idx="656">
                  <c:v>52</c:v>
                </c:pt>
                <c:pt idx="657">
                  <c:v>56</c:v>
                </c:pt>
                <c:pt idx="658">
                  <c:v>55</c:v>
                </c:pt>
                <c:pt idx="659">
                  <c:v>138</c:v>
                </c:pt>
                <c:pt idx="660">
                  <c:v>115</c:v>
                </c:pt>
                <c:pt idx="661">
                  <c:v>142</c:v>
                </c:pt>
                <c:pt idx="662">
                  <c:v>74</c:v>
                </c:pt>
                <c:pt idx="663">
                  <c:v>83</c:v>
                </c:pt>
                <c:pt idx="664">
                  <c:v>19</c:v>
                </c:pt>
                <c:pt idx="665">
                  <c:v>127</c:v>
                </c:pt>
                <c:pt idx="666">
                  <c:v>91</c:v>
                </c:pt>
                <c:pt idx="667">
                  <c:v>33</c:v>
                </c:pt>
                <c:pt idx="668">
                  <c:v>45</c:v>
                </c:pt>
                <c:pt idx="669">
                  <c:v>64</c:v>
                </c:pt>
                <c:pt idx="670">
                  <c:v>54</c:v>
                </c:pt>
                <c:pt idx="671">
                  <c:v>60</c:v>
                </c:pt>
                <c:pt idx="672">
                  <c:v>53</c:v>
                </c:pt>
                <c:pt idx="673">
                  <c:v>149</c:v>
                </c:pt>
                <c:pt idx="674">
                  <c:v>124</c:v>
                </c:pt>
                <c:pt idx="675">
                  <c:v>155</c:v>
                </c:pt>
                <c:pt idx="676">
                  <c:v>66</c:v>
                </c:pt>
                <c:pt idx="677">
                  <c:v>95</c:v>
                </c:pt>
                <c:pt idx="678">
                  <c:v>144</c:v>
                </c:pt>
                <c:pt idx="679">
                  <c:v>96</c:v>
                </c:pt>
                <c:pt idx="680">
                  <c:v>35</c:v>
                </c:pt>
                <c:pt idx="681">
                  <c:v>46</c:v>
                </c:pt>
                <c:pt idx="682">
                  <c:v>51</c:v>
                </c:pt>
                <c:pt idx="683">
                  <c:v>56</c:v>
                </c:pt>
                <c:pt idx="684">
                  <c:v>59</c:v>
                </c:pt>
                <c:pt idx="685">
                  <c:v>54</c:v>
                </c:pt>
                <c:pt idx="686">
                  <c:v>143</c:v>
                </c:pt>
                <c:pt idx="687">
                  <c:v>116</c:v>
                </c:pt>
                <c:pt idx="688">
                  <c:v>146</c:v>
                </c:pt>
                <c:pt idx="689">
                  <c:v>69</c:v>
                </c:pt>
                <c:pt idx="690">
                  <c:v>91</c:v>
                </c:pt>
                <c:pt idx="691">
                  <c:v>19</c:v>
                </c:pt>
                <c:pt idx="692">
                  <c:v>129</c:v>
                </c:pt>
                <c:pt idx="693">
                  <c:v>95</c:v>
                </c:pt>
                <c:pt idx="694">
                  <c:v>42</c:v>
                </c:pt>
                <c:pt idx="695">
                  <c:v>45</c:v>
                </c:pt>
                <c:pt idx="696">
                  <c:v>33</c:v>
                </c:pt>
                <c:pt idx="697">
                  <c:v>54</c:v>
                </c:pt>
                <c:pt idx="698">
                  <c:v>52</c:v>
                </c:pt>
                <c:pt idx="699">
                  <c:v>56</c:v>
                </c:pt>
                <c:pt idx="700">
                  <c:v>55</c:v>
                </c:pt>
                <c:pt idx="701">
                  <c:v>138</c:v>
                </c:pt>
                <c:pt idx="702">
                  <c:v>115</c:v>
                </c:pt>
                <c:pt idx="703">
                  <c:v>142</c:v>
                </c:pt>
                <c:pt idx="704">
                  <c:v>74</c:v>
                </c:pt>
                <c:pt idx="705">
                  <c:v>83</c:v>
                </c:pt>
                <c:pt idx="706">
                  <c:v>19</c:v>
                </c:pt>
                <c:pt idx="707">
                  <c:v>127</c:v>
                </c:pt>
                <c:pt idx="708">
                  <c:v>91</c:v>
                </c:pt>
                <c:pt idx="709">
                  <c:v>33</c:v>
                </c:pt>
                <c:pt idx="710">
                  <c:v>45</c:v>
                </c:pt>
                <c:pt idx="711">
                  <c:v>64</c:v>
                </c:pt>
                <c:pt idx="712">
                  <c:v>54</c:v>
                </c:pt>
                <c:pt idx="713">
                  <c:v>60</c:v>
                </c:pt>
                <c:pt idx="714">
                  <c:v>53</c:v>
                </c:pt>
                <c:pt idx="715">
                  <c:v>149</c:v>
                </c:pt>
                <c:pt idx="716">
                  <c:v>124</c:v>
                </c:pt>
                <c:pt idx="717">
                  <c:v>155</c:v>
                </c:pt>
                <c:pt idx="718">
                  <c:v>66</c:v>
                </c:pt>
                <c:pt idx="719">
                  <c:v>95</c:v>
                </c:pt>
                <c:pt idx="720">
                  <c:v>144</c:v>
                </c:pt>
                <c:pt idx="721">
                  <c:v>96</c:v>
                </c:pt>
                <c:pt idx="722">
                  <c:v>35</c:v>
                </c:pt>
                <c:pt idx="723">
                  <c:v>46</c:v>
                </c:pt>
                <c:pt idx="724">
                  <c:v>41</c:v>
                </c:pt>
                <c:pt idx="725">
                  <c:v>61</c:v>
                </c:pt>
                <c:pt idx="726">
                  <c:v>54</c:v>
                </c:pt>
                <c:pt idx="727">
                  <c:v>90</c:v>
                </c:pt>
                <c:pt idx="728">
                  <c:v>54</c:v>
                </c:pt>
                <c:pt idx="729">
                  <c:v>46</c:v>
                </c:pt>
                <c:pt idx="730">
                  <c:v>93</c:v>
                </c:pt>
                <c:pt idx="731">
                  <c:v>32</c:v>
                </c:pt>
                <c:pt idx="732">
                  <c:v>117</c:v>
                </c:pt>
                <c:pt idx="733">
                  <c:v>69</c:v>
                </c:pt>
                <c:pt idx="734">
                  <c:v>69</c:v>
                </c:pt>
                <c:pt idx="735">
                  <c:v>46</c:v>
                </c:pt>
                <c:pt idx="736">
                  <c:v>41</c:v>
                </c:pt>
                <c:pt idx="737">
                  <c:v>58</c:v>
                </c:pt>
                <c:pt idx="738">
                  <c:v>51</c:v>
                </c:pt>
                <c:pt idx="739">
                  <c:v>41</c:v>
                </c:pt>
                <c:pt idx="740">
                  <c:v>15</c:v>
                </c:pt>
                <c:pt idx="741">
                  <c:v>55</c:v>
                </c:pt>
                <c:pt idx="742">
                  <c:v>63</c:v>
                </c:pt>
                <c:pt idx="743">
                  <c:v>116</c:v>
                </c:pt>
                <c:pt idx="744">
                  <c:v>23</c:v>
                </c:pt>
                <c:pt idx="745">
                  <c:v>46</c:v>
                </c:pt>
                <c:pt idx="746">
                  <c:v>117</c:v>
                </c:pt>
                <c:pt idx="747">
                  <c:v>62</c:v>
                </c:pt>
                <c:pt idx="748">
                  <c:v>49</c:v>
                </c:pt>
                <c:pt idx="749">
                  <c:v>90</c:v>
                </c:pt>
                <c:pt idx="750">
                  <c:v>129</c:v>
                </c:pt>
                <c:pt idx="751">
                  <c:v>42</c:v>
                </c:pt>
                <c:pt idx="752">
                  <c:v>33</c:v>
                </c:pt>
                <c:pt idx="753">
                  <c:v>59</c:v>
                </c:pt>
                <c:pt idx="754">
                  <c:v>56</c:v>
                </c:pt>
                <c:pt idx="755">
                  <c:v>83</c:v>
                </c:pt>
                <c:pt idx="756">
                  <c:v>44</c:v>
                </c:pt>
                <c:pt idx="757">
                  <c:v>100</c:v>
                </c:pt>
                <c:pt idx="758">
                  <c:v>25</c:v>
                </c:pt>
                <c:pt idx="759">
                  <c:v>108</c:v>
                </c:pt>
                <c:pt idx="760">
                  <c:v>75</c:v>
                </c:pt>
                <c:pt idx="761">
                  <c:v>75</c:v>
                </c:pt>
                <c:pt idx="762">
                  <c:v>45</c:v>
                </c:pt>
                <c:pt idx="763">
                  <c:v>33</c:v>
                </c:pt>
                <c:pt idx="764">
                  <c:v>57</c:v>
                </c:pt>
                <c:pt idx="765">
                  <c:v>55</c:v>
                </c:pt>
                <c:pt idx="766">
                  <c:v>54</c:v>
                </c:pt>
                <c:pt idx="767">
                  <c:v>42</c:v>
                </c:pt>
                <c:pt idx="768">
                  <c:v>16</c:v>
                </c:pt>
                <c:pt idx="769">
                  <c:v>52</c:v>
                </c:pt>
                <c:pt idx="770">
                  <c:v>16</c:v>
                </c:pt>
                <c:pt idx="771">
                  <c:v>64</c:v>
                </c:pt>
                <c:pt idx="772">
                  <c:v>114</c:v>
                </c:pt>
                <c:pt idx="773">
                  <c:v>27</c:v>
                </c:pt>
                <c:pt idx="774">
                  <c:v>44</c:v>
                </c:pt>
                <c:pt idx="775">
                  <c:v>108</c:v>
                </c:pt>
                <c:pt idx="776">
                  <c:v>58</c:v>
                </c:pt>
                <c:pt idx="777">
                  <c:v>83</c:v>
                </c:pt>
                <c:pt idx="778">
                  <c:v>127</c:v>
                </c:pt>
                <c:pt idx="779">
                  <c:v>36</c:v>
                </c:pt>
                <c:pt idx="780">
                  <c:v>63</c:v>
                </c:pt>
                <c:pt idx="781">
                  <c:v>54</c:v>
                </c:pt>
                <c:pt idx="782">
                  <c:v>94</c:v>
                </c:pt>
                <c:pt idx="783">
                  <c:v>45</c:v>
                </c:pt>
                <c:pt idx="784">
                  <c:v>116</c:v>
                </c:pt>
                <c:pt idx="785">
                  <c:v>26</c:v>
                </c:pt>
                <c:pt idx="786">
                  <c:v>113</c:v>
                </c:pt>
                <c:pt idx="787">
                  <c:v>66</c:v>
                </c:pt>
                <c:pt idx="788">
                  <c:v>66</c:v>
                </c:pt>
                <c:pt idx="789">
                  <c:v>46</c:v>
                </c:pt>
                <c:pt idx="790">
                  <c:v>36</c:v>
                </c:pt>
                <c:pt idx="791">
                  <c:v>61</c:v>
                </c:pt>
                <c:pt idx="792">
                  <c:v>65</c:v>
                </c:pt>
                <c:pt idx="793">
                  <c:v>38</c:v>
                </c:pt>
                <c:pt idx="794">
                  <c:v>15</c:v>
                </c:pt>
                <c:pt idx="795">
                  <c:v>55</c:v>
                </c:pt>
                <c:pt idx="796">
                  <c:v>59</c:v>
                </c:pt>
                <c:pt idx="797">
                  <c:v>125</c:v>
                </c:pt>
                <c:pt idx="798">
                  <c:v>25</c:v>
                </c:pt>
                <c:pt idx="799">
                  <c:v>46</c:v>
                </c:pt>
                <c:pt idx="800">
                  <c:v>113</c:v>
                </c:pt>
                <c:pt idx="801">
                  <c:v>62</c:v>
                </c:pt>
                <c:pt idx="802">
                  <c:v>95</c:v>
                </c:pt>
                <c:pt idx="803">
                  <c:v>144</c:v>
                </c:pt>
                <c:pt idx="804">
                  <c:v>41</c:v>
                </c:pt>
                <c:pt idx="805">
                  <c:v>41</c:v>
                </c:pt>
                <c:pt idx="806">
                  <c:v>61</c:v>
                </c:pt>
                <c:pt idx="807">
                  <c:v>54</c:v>
                </c:pt>
                <c:pt idx="808">
                  <c:v>90</c:v>
                </c:pt>
                <c:pt idx="809">
                  <c:v>54</c:v>
                </c:pt>
                <c:pt idx="810">
                  <c:v>46</c:v>
                </c:pt>
                <c:pt idx="811">
                  <c:v>93</c:v>
                </c:pt>
                <c:pt idx="812">
                  <c:v>32</c:v>
                </c:pt>
                <c:pt idx="813">
                  <c:v>117</c:v>
                </c:pt>
                <c:pt idx="814">
                  <c:v>69</c:v>
                </c:pt>
                <c:pt idx="815">
                  <c:v>69</c:v>
                </c:pt>
                <c:pt idx="816">
                  <c:v>46</c:v>
                </c:pt>
                <c:pt idx="817">
                  <c:v>41</c:v>
                </c:pt>
                <c:pt idx="818">
                  <c:v>58</c:v>
                </c:pt>
                <c:pt idx="819">
                  <c:v>51</c:v>
                </c:pt>
                <c:pt idx="820">
                  <c:v>41</c:v>
                </c:pt>
                <c:pt idx="821">
                  <c:v>15</c:v>
                </c:pt>
                <c:pt idx="822">
                  <c:v>55</c:v>
                </c:pt>
                <c:pt idx="823">
                  <c:v>63</c:v>
                </c:pt>
                <c:pt idx="824">
                  <c:v>116</c:v>
                </c:pt>
                <c:pt idx="825">
                  <c:v>23</c:v>
                </c:pt>
                <c:pt idx="826">
                  <c:v>46</c:v>
                </c:pt>
                <c:pt idx="827">
                  <c:v>117</c:v>
                </c:pt>
                <c:pt idx="828">
                  <c:v>62</c:v>
                </c:pt>
                <c:pt idx="829">
                  <c:v>49</c:v>
                </c:pt>
                <c:pt idx="830">
                  <c:v>90</c:v>
                </c:pt>
                <c:pt idx="831">
                  <c:v>129</c:v>
                </c:pt>
                <c:pt idx="832">
                  <c:v>42</c:v>
                </c:pt>
                <c:pt idx="833">
                  <c:v>33</c:v>
                </c:pt>
                <c:pt idx="834">
                  <c:v>59</c:v>
                </c:pt>
                <c:pt idx="835">
                  <c:v>56</c:v>
                </c:pt>
                <c:pt idx="836">
                  <c:v>83</c:v>
                </c:pt>
                <c:pt idx="837">
                  <c:v>44</c:v>
                </c:pt>
                <c:pt idx="838">
                  <c:v>100</c:v>
                </c:pt>
                <c:pt idx="839">
                  <c:v>25</c:v>
                </c:pt>
                <c:pt idx="840">
                  <c:v>108</c:v>
                </c:pt>
                <c:pt idx="841">
                  <c:v>75</c:v>
                </c:pt>
                <c:pt idx="842">
                  <c:v>75</c:v>
                </c:pt>
                <c:pt idx="843">
                  <c:v>45</c:v>
                </c:pt>
                <c:pt idx="844">
                  <c:v>33</c:v>
                </c:pt>
                <c:pt idx="845">
                  <c:v>57</c:v>
                </c:pt>
                <c:pt idx="846">
                  <c:v>55</c:v>
                </c:pt>
                <c:pt idx="847">
                  <c:v>54</c:v>
                </c:pt>
                <c:pt idx="848">
                  <c:v>42</c:v>
                </c:pt>
                <c:pt idx="849">
                  <c:v>16</c:v>
                </c:pt>
                <c:pt idx="850">
                  <c:v>52</c:v>
                </c:pt>
                <c:pt idx="851">
                  <c:v>16</c:v>
                </c:pt>
                <c:pt idx="852">
                  <c:v>64</c:v>
                </c:pt>
                <c:pt idx="853">
                  <c:v>114</c:v>
                </c:pt>
                <c:pt idx="854">
                  <c:v>27</c:v>
                </c:pt>
                <c:pt idx="855">
                  <c:v>44</c:v>
                </c:pt>
                <c:pt idx="856">
                  <c:v>108</c:v>
                </c:pt>
                <c:pt idx="857">
                  <c:v>58</c:v>
                </c:pt>
                <c:pt idx="858">
                  <c:v>83</c:v>
                </c:pt>
                <c:pt idx="859">
                  <c:v>127</c:v>
                </c:pt>
                <c:pt idx="860">
                  <c:v>36</c:v>
                </c:pt>
                <c:pt idx="861">
                  <c:v>63</c:v>
                </c:pt>
                <c:pt idx="862">
                  <c:v>54</c:v>
                </c:pt>
                <c:pt idx="863">
                  <c:v>94</c:v>
                </c:pt>
                <c:pt idx="864">
                  <c:v>45</c:v>
                </c:pt>
                <c:pt idx="865">
                  <c:v>116</c:v>
                </c:pt>
                <c:pt idx="866">
                  <c:v>26</c:v>
                </c:pt>
                <c:pt idx="867">
                  <c:v>113</c:v>
                </c:pt>
                <c:pt idx="868">
                  <c:v>66</c:v>
                </c:pt>
                <c:pt idx="869">
                  <c:v>66</c:v>
                </c:pt>
                <c:pt idx="870">
                  <c:v>46</c:v>
                </c:pt>
                <c:pt idx="871">
                  <c:v>36</c:v>
                </c:pt>
                <c:pt idx="872">
                  <c:v>61</c:v>
                </c:pt>
                <c:pt idx="873">
                  <c:v>65</c:v>
                </c:pt>
                <c:pt idx="874">
                  <c:v>38</c:v>
                </c:pt>
                <c:pt idx="875">
                  <c:v>15</c:v>
                </c:pt>
                <c:pt idx="876">
                  <c:v>55</c:v>
                </c:pt>
                <c:pt idx="877">
                  <c:v>59</c:v>
                </c:pt>
                <c:pt idx="878">
                  <c:v>125</c:v>
                </c:pt>
                <c:pt idx="879">
                  <c:v>25</c:v>
                </c:pt>
                <c:pt idx="880">
                  <c:v>46</c:v>
                </c:pt>
                <c:pt idx="881">
                  <c:v>113</c:v>
                </c:pt>
                <c:pt idx="882">
                  <c:v>62</c:v>
                </c:pt>
                <c:pt idx="883">
                  <c:v>95</c:v>
                </c:pt>
                <c:pt idx="884">
                  <c:v>144</c:v>
                </c:pt>
                <c:pt idx="885">
                  <c:v>41</c:v>
                </c:pt>
                <c:pt idx="886">
                  <c:v>93</c:v>
                </c:pt>
                <c:pt idx="887">
                  <c:v>116</c:v>
                </c:pt>
                <c:pt idx="888">
                  <c:v>61</c:v>
                </c:pt>
                <c:pt idx="889">
                  <c:v>143</c:v>
                </c:pt>
                <c:pt idx="890">
                  <c:v>90</c:v>
                </c:pt>
                <c:pt idx="891">
                  <c:v>146</c:v>
                </c:pt>
                <c:pt idx="892">
                  <c:v>42</c:v>
                </c:pt>
                <c:pt idx="893">
                  <c:v>95</c:v>
                </c:pt>
                <c:pt idx="894">
                  <c:v>45</c:v>
                </c:pt>
                <c:pt idx="895">
                  <c:v>35</c:v>
                </c:pt>
                <c:pt idx="896">
                  <c:v>64</c:v>
                </c:pt>
                <c:pt idx="897">
                  <c:v>117</c:v>
                </c:pt>
                <c:pt idx="898">
                  <c:v>70</c:v>
                </c:pt>
                <c:pt idx="899">
                  <c:v>46</c:v>
                </c:pt>
                <c:pt idx="900">
                  <c:v>76</c:v>
                </c:pt>
                <c:pt idx="901">
                  <c:v>41</c:v>
                </c:pt>
                <c:pt idx="902">
                  <c:v>63</c:v>
                </c:pt>
                <c:pt idx="903">
                  <c:v>42</c:v>
                </c:pt>
                <c:pt idx="904">
                  <c:v>43</c:v>
                </c:pt>
                <c:pt idx="905">
                  <c:v>19</c:v>
                </c:pt>
                <c:pt idx="906">
                  <c:v>17</c:v>
                </c:pt>
                <c:pt idx="907">
                  <c:v>46</c:v>
                </c:pt>
                <c:pt idx="908">
                  <c:v>147</c:v>
                </c:pt>
                <c:pt idx="909">
                  <c:v>73</c:v>
                </c:pt>
                <c:pt idx="910">
                  <c:v>93</c:v>
                </c:pt>
                <c:pt idx="911">
                  <c:v>42</c:v>
                </c:pt>
                <c:pt idx="912">
                  <c:v>62</c:v>
                </c:pt>
                <c:pt idx="913">
                  <c:v>50</c:v>
                </c:pt>
                <c:pt idx="914">
                  <c:v>117</c:v>
                </c:pt>
                <c:pt idx="915">
                  <c:v>16</c:v>
                </c:pt>
                <c:pt idx="916">
                  <c:v>90</c:v>
                </c:pt>
                <c:pt idx="917">
                  <c:v>129</c:v>
                </c:pt>
                <c:pt idx="918">
                  <c:v>43</c:v>
                </c:pt>
                <c:pt idx="919">
                  <c:v>100</c:v>
                </c:pt>
                <c:pt idx="920">
                  <c:v>107</c:v>
                </c:pt>
                <c:pt idx="921">
                  <c:v>59</c:v>
                </c:pt>
                <c:pt idx="922">
                  <c:v>139</c:v>
                </c:pt>
                <c:pt idx="923">
                  <c:v>83</c:v>
                </c:pt>
                <c:pt idx="924">
                  <c:v>142</c:v>
                </c:pt>
                <c:pt idx="925">
                  <c:v>33</c:v>
                </c:pt>
                <c:pt idx="926">
                  <c:v>91</c:v>
                </c:pt>
                <c:pt idx="927">
                  <c:v>44</c:v>
                </c:pt>
                <c:pt idx="928">
                  <c:v>64</c:v>
                </c:pt>
                <c:pt idx="929">
                  <c:v>114</c:v>
                </c:pt>
                <c:pt idx="930">
                  <c:v>74</c:v>
                </c:pt>
                <c:pt idx="931">
                  <c:v>42</c:v>
                </c:pt>
                <c:pt idx="932">
                  <c:v>61</c:v>
                </c:pt>
                <c:pt idx="933">
                  <c:v>43</c:v>
                </c:pt>
                <c:pt idx="934">
                  <c:v>15</c:v>
                </c:pt>
                <c:pt idx="935">
                  <c:v>45</c:v>
                </c:pt>
                <c:pt idx="936">
                  <c:v>142</c:v>
                </c:pt>
                <c:pt idx="937">
                  <c:v>73</c:v>
                </c:pt>
                <c:pt idx="938">
                  <c:v>101</c:v>
                </c:pt>
                <c:pt idx="939">
                  <c:v>42</c:v>
                </c:pt>
                <c:pt idx="940">
                  <c:v>58</c:v>
                </c:pt>
                <c:pt idx="941">
                  <c:v>108</c:v>
                </c:pt>
                <c:pt idx="942">
                  <c:v>84</c:v>
                </c:pt>
                <c:pt idx="943">
                  <c:v>57</c:v>
                </c:pt>
                <c:pt idx="944">
                  <c:v>127</c:v>
                </c:pt>
                <c:pt idx="945">
                  <c:v>54</c:v>
                </c:pt>
                <c:pt idx="946">
                  <c:v>117</c:v>
                </c:pt>
                <c:pt idx="947">
                  <c:v>113</c:v>
                </c:pt>
                <c:pt idx="948">
                  <c:v>63</c:v>
                </c:pt>
                <c:pt idx="949">
                  <c:v>149</c:v>
                </c:pt>
                <c:pt idx="950">
                  <c:v>94</c:v>
                </c:pt>
                <c:pt idx="951">
                  <c:v>156</c:v>
                </c:pt>
                <c:pt idx="952">
                  <c:v>35</c:v>
                </c:pt>
                <c:pt idx="953">
                  <c:v>96</c:v>
                </c:pt>
                <c:pt idx="954">
                  <c:v>45</c:v>
                </c:pt>
                <c:pt idx="955">
                  <c:v>59</c:v>
                </c:pt>
                <c:pt idx="956">
                  <c:v>125</c:v>
                </c:pt>
                <c:pt idx="957">
                  <c:v>66</c:v>
                </c:pt>
                <c:pt idx="958">
                  <c:v>45</c:v>
                </c:pt>
                <c:pt idx="959">
                  <c:v>40</c:v>
                </c:pt>
                <c:pt idx="960">
                  <c:v>46</c:v>
                </c:pt>
                <c:pt idx="961">
                  <c:v>15</c:v>
                </c:pt>
                <c:pt idx="962">
                  <c:v>43</c:v>
                </c:pt>
                <c:pt idx="963">
                  <c:v>155</c:v>
                </c:pt>
                <c:pt idx="964">
                  <c:v>69</c:v>
                </c:pt>
                <c:pt idx="965">
                  <c:v>116</c:v>
                </c:pt>
                <c:pt idx="966">
                  <c:v>38</c:v>
                </c:pt>
                <c:pt idx="967">
                  <c:v>63</c:v>
                </c:pt>
                <c:pt idx="968">
                  <c:v>114</c:v>
                </c:pt>
                <c:pt idx="969">
                  <c:v>94</c:v>
                </c:pt>
                <c:pt idx="970">
                  <c:v>60</c:v>
                </c:pt>
                <c:pt idx="971">
                  <c:v>145</c:v>
                </c:pt>
                <c:pt idx="972">
                  <c:v>65</c:v>
                </c:pt>
                <c:pt idx="973">
                  <c:v>40</c:v>
                </c:pt>
                <c:pt idx="974">
                  <c:v>93</c:v>
                </c:pt>
                <c:pt idx="975">
                  <c:v>116</c:v>
                </c:pt>
                <c:pt idx="976">
                  <c:v>61</c:v>
                </c:pt>
                <c:pt idx="977">
                  <c:v>143</c:v>
                </c:pt>
                <c:pt idx="978">
                  <c:v>90</c:v>
                </c:pt>
                <c:pt idx="979">
                  <c:v>146</c:v>
                </c:pt>
                <c:pt idx="980">
                  <c:v>42</c:v>
                </c:pt>
                <c:pt idx="981">
                  <c:v>95</c:v>
                </c:pt>
                <c:pt idx="982">
                  <c:v>45</c:v>
                </c:pt>
                <c:pt idx="983">
                  <c:v>35</c:v>
                </c:pt>
                <c:pt idx="984">
                  <c:v>64</c:v>
                </c:pt>
                <c:pt idx="985">
                  <c:v>117</c:v>
                </c:pt>
                <c:pt idx="986">
                  <c:v>70</c:v>
                </c:pt>
                <c:pt idx="987">
                  <c:v>46</c:v>
                </c:pt>
                <c:pt idx="988">
                  <c:v>76</c:v>
                </c:pt>
                <c:pt idx="989">
                  <c:v>41</c:v>
                </c:pt>
                <c:pt idx="990">
                  <c:v>63</c:v>
                </c:pt>
                <c:pt idx="991">
                  <c:v>42</c:v>
                </c:pt>
                <c:pt idx="992">
                  <c:v>43</c:v>
                </c:pt>
                <c:pt idx="993">
                  <c:v>19</c:v>
                </c:pt>
                <c:pt idx="994">
                  <c:v>17</c:v>
                </c:pt>
                <c:pt idx="995">
                  <c:v>46</c:v>
                </c:pt>
                <c:pt idx="996">
                  <c:v>147</c:v>
                </c:pt>
                <c:pt idx="997">
                  <c:v>73</c:v>
                </c:pt>
                <c:pt idx="998">
                  <c:v>93</c:v>
                </c:pt>
                <c:pt idx="999">
                  <c:v>42</c:v>
                </c:pt>
                <c:pt idx="1000">
                  <c:v>62</c:v>
                </c:pt>
                <c:pt idx="1001">
                  <c:v>50</c:v>
                </c:pt>
                <c:pt idx="1002">
                  <c:v>117</c:v>
                </c:pt>
                <c:pt idx="1003">
                  <c:v>16</c:v>
                </c:pt>
                <c:pt idx="1004">
                  <c:v>90</c:v>
                </c:pt>
                <c:pt idx="1005">
                  <c:v>129</c:v>
                </c:pt>
                <c:pt idx="1006">
                  <c:v>43</c:v>
                </c:pt>
                <c:pt idx="1007">
                  <c:v>100</c:v>
                </c:pt>
                <c:pt idx="1008">
                  <c:v>107</c:v>
                </c:pt>
                <c:pt idx="1009">
                  <c:v>59</c:v>
                </c:pt>
                <c:pt idx="1010">
                  <c:v>139</c:v>
                </c:pt>
                <c:pt idx="1011">
                  <c:v>83</c:v>
                </c:pt>
                <c:pt idx="1012">
                  <c:v>142</c:v>
                </c:pt>
                <c:pt idx="1013">
                  <c:v>33</c:v>
                </c:pt>
                <c:pt idx="1014">
                  <c:v>91</c:v>
                </c:pt>
                <c:pt idx="1015">
                  <c:v>44</c:v>
                </c:pt>
                <c:pt idx="1016">
                  <c:v>64</c:v>
                </c:pt>
                <c:pt idx="1017">
                  <c:v>114</c:v>
                </c:pt>
                <c:pt idx="1018">
                  <c:v>74</c:v>
                </c:pt>
                <c:pt idx="1019">
                  <c:v>42</c:v>
                </c:pt>
                <c:pt idx="1020">
                  <c:v>61</c:v>
                </c:pt>
                <c:pt idx="1021">
                  <c:v>43</c:v>
                </c:pt>
                <c:pt idx="1022">
                  <c:v>15</c:v>
                </c:pt>
                <c:pt idx="1023">
                  <c:v>45</c:v>
                </c:pt>
                <c:pt idx="1024">
                  <c:v>142</c:v>
                </c:pt>
                <c:pt idx="1025">
                  <c:v>73</c:v>
                </c:pt>
                <c:pt idx="1026">
                  <c:v>101</c:v>
                </c:pt>
                <c:pt idx="1027">
                  <c:v>42</c:v>
                </c:pt>
                <c:pt idx="1028">
                  <c:v>58</c:v>
                </c:pt>
                <c:pt idx="1029">
                  <c:v>108</c:v>
                </c:pt>
                <c:pt idx="1030">
                  <c:v>84</c:v>
                </c:pt>
                <c:pt idx="1031">
                  <c:v>57</c:v>
                </c:pt>
                <c:pt idx="1032">
                  <c:v>127</c:v>
                </c:pt>
                <c:pt idx="1033">
                  <c:v>54</c:v>
                </c:pt>
                <c:pt idx="1034">
                  <c:v>117</c:v>
                </c:pt>
                <c:pt idx="1035">
                  <c:v>113</c:v>
                </c:pt>
                <c:pt idx="1036">
                  <c:v>63</c:v>
                </c:pt>
                <c:pt idx="1037">
                  <c:v>149</c:v>
                </c:pt>
                <c:pt idx="1038">
                  <c:v>94</c:v>
                </c:pt>
                <c:pt idx="1039">
                  <c:v>156</c:v>
                </c:pt>
                <c:pt idx="1040">
                  <c:v>35</c:v>
                </c:pt>
                <c:pt idx="1041">
                  <c:v>96</c:v>
                </c:pt>
                <c:pt idx="1042">
                  <c:v>45</c:v>
                </c:pt>
                <c:pt idx="1043">
                  <c:v>59</c:v>
                </c:pt>
                <c:pt idx="1044">
                  <c:v>125</c:v>
                </c:pt>
                <c:pt idx="1045">
                  <c:v>66</c:v>
                </c:pt>
                <c:pt idx="1046">
                  <c:v>45</c:v>
                </c:pt>
                <c:pt idx="1047">
                  <c:v>40</c:v>
                </c:pt>
                <c:pt idx="1048">
                  <c:v>46</c:v>
                </c:pt>
                <c:pt idx="1049">
                  <c:v>15</c:v>
                </c:pt>
                <c:pt idx="1050">
                  <c:v>43</c:v>
                </c:pt>
                <c:pt idx="1051">
                  <c:v>155</c:v>
                </c:pt>
                <c:pt idx="1052">
                  <c:v>69</c:v>
                </c:pt>
                <c:pt idx="1053">
                  <c:v>116</c:v>
                </c:pt>
                <c:pt idx="1054">
                  <c:v>38</c:v>
                </c:pt>
                <c:pt idx="1055">
                  <c:v>63</c:v>
                </c:pt>
                <c:pt idx="1056">
                  <c:v>114</c:v>
                </c:pt>
                <c:pt idx="1057">
                  <c:v>94</c:v>
                </c:pt>
                <c:pt idx="1058">
                  <c:v>60</c:v>
                </c:pt>
                <c:pt idx="1059">
                  <c:v>145</c:v>
                </c:pt>
                <c:pt idx="1060">
                  <c:v>65</c:v>
                </c:pt>
                <c:pt idx="1061">
                  <c:v>40</c:v>
                </c:pt>
              </c:numCache>
            </c:numRef>
          </c:xVal>
          <c:yVal>
            <c:numRef>
              <c:f>'Clean Chain Data'!$P$2:$P$1063</c:f>
              <c:numCache>
                <c:formatCode>"$"#,##0</c:formatCode>
                <c:ptCount val="1062"/>
                <c:pt idx="0">
                  <c:v>-5</c:v>
                </c:pt>
                <c:pt idx="1">
                  <c:v>26</c:v>
                </c:pt>
                <c:pt idx="2">
                  <c:v>28</c:v>
                </c:pt>
                <c:pt idx="3">
                  <c:v>35</c:v>
                </c:pt>
                <c:pt idx="4">
                  <c:v>56</c:v>
                </c:pt>
                <c:pt idx="5">
                  <c:v>31</c:v>
                </c:pt>
                <c:pt idx="6">
                  <c:v>21</c:v>
                </c:pt>
                <c:pt idx="7">
                  <c:v>21</c:v>
                </c:pt>
                <c:pt idx="8">
                  <c:v>7</c:v>
                </c:pt>
                <c:pt idx="9">
                  <c:v>37</c:v>
                </c:pt>
                <c:pt idx="10">
                  <c:v>33</c:v>
                </c:pt>
                <c:pt idx="11">
                  <c:v>24</c:v>
                </c:pt>
                <c:pt idx="12">
                  <c:v>-7</c:v>
                </c:pt>
                <c:pt idx="13">
                  <c:v>1</c:v>
                </c:pt>
                <c:pt idx="14">
                  <c:v>-2</c:v>
                </c:pt>
                <c:pt idx="15">
                  <c:v>12</c:v>
                </c:pt>
                <c:pt idx="16">
                  <c:v>-6</c:v>
                </c:pt>
                <c:pt idx="17">
                  <c:v>45</c:v>
                </c:pt>
                <c:pt idx="18">
                  <c:v>33</c:v>
                </c:pt>
                <c:pt idx="19">
                  <c:v>47</c:v>
                </c:pt>
                <c:pt idx="20">
                  <c:v>36</c:v>
                </c:pt>
                <c:pt idx="21">
                  <c:v>64</c:v>
                </c:pt>
                <c:pt idx="22">
                  <c:v>76</c:v>
                </c:pt>
                <c:pt idx="23">
                  <c:v>26</c:v>
                </c:pt>
                <c:pt idx="24">
                  <c:v>48</c:v>
                </c:pt>
                <c:pt idx="25">
                  <c:v>27</c:v>
                </c:pt>
                <c:pt idx="26">
                  <c:v>-8</c:v>
                </c:pt>
                <c:pt idx="27">
                  <c:v>44</c:v>
                </c:pt>
                <c:pt idx="28">
                  <c:v>31</c:v>
                </c:pt>
                <c:pt idx="29">
                  <c:v>15</c:v>
                </c:pt>
                <c:pt idx="30">
                  <c:v>48</c:v>
                </c:pt>
                <c:pt idx="31">
                  <c:v>29</c:v>
                </c:pt>
                <c:pt idx="32">
                  <c:v>31</c:v>
                </c:pt>
                <c:pt idx="33">
                  <c:v>27</c:v>
                </c:pt>
                <c:pt idx="34">
                  <c:v>28</c:v>
                </c:pt>
                <c:pt idx="35">
                  <c:v>30</c:v>
                </c:pt>
                <c:pt idx="36">
                  <c:v>34</c:v>
                </c:pt>
                <c:pt idx="37">
                  <c:v>14</c:v>
                </c:pt>
                <c:pt idx="38">
                  <c:v>30</c:v>
                </c:pt>
                <c:pt idx="39">
                  <c:v>20</c:v>
                </c:pt>
                <c:pt idx="40">
                  <c:v>-8</c:v>
                </c:pt>
                <c:pt idx="41">
                  <c:v>49</c:v>
                </c:pt>
                <c:pt idx="42">
                  <c:v>13</c:v>
                </c:pt>
                <c:pt idx="43">
                  <c:v>13</c:v>
                </c:pt>
                <c:pt idx="44">
                  <c:v>30</c:v>
                </c:pt>
                <c:pt idx="45">
                  <c:v>20</c:v>
                </c:pt>
                <c:pt idx="46">
                  <c:v>44</c:v>
                </c:pt>
                <c:pt idx="47">
                  <c:v>33</c:v>
                </c:pt>
                <c:pt idx="48">
                  <c:v>1</c:v>
                </c:pt>
                <c:pt idx="49">
                  <c:v>30</c:v>
                </c:pt>
                <c:pt idx="50">
                  <c:v>52</c:v>
                </c:pt>
                <c:pt idx="51">
                  <c:v>-6</c:v>
                </c:pt>
                <c:pt idx="52">
                  <c:v>29</c:v>
                </c:pt>
                <c:pt idx="53">
                  <c:v>23</c:v>
                </c:pt>
                <c:pt idx="54">
                  <c:v>50</c:v>
                </c:pt>
                <c:pt idx="55">
                  <c:v>28</c:v>
                </c:pt>
                <c:pt idx="56">
                  <c:v>24</c:v>
                </c:pt>
                <c:pt idx="57">
                  <c:v>53</c:v>
                </c:pt>
                <c:pt idx="58">
                  <c:v>27</c:v>
                </c:pt>
                <c:pt idx="59">
                  <c:v>31</c:v>
                </c:pt>
                <c:pt idx="60">
                  <c:v>28</c:v>
                </c:pt>
                <c:pt idx="61">
                  <c:v>28</c:v>
                </c:pt>
                <c:pt idx="62">
                  <c:v>-3</c:v>
                </c:pt>
                <c:pt idx="63">
                  <c:v>-5</c:v>
                </c:pt>
                <c:pt idx="64">
                  <c:v>1</c:v>
                </c:pt>
                <c:pt idx="65">
                  <c:v>-5</c:v>
                </c:pt>
                <c:pt idx="66">
                  <c:v>30</c:v>
                </c:pt>
                <c:pt idx="67">
                  <c:v>16</c:v>
                </c:pt>
                <c:pt idx="68">
                  <c:v>27</c:v>
                </c:pt>
                <c:pt idx="69">
                  <c:v>36</c:v>
                </c:pt>
                <c:pt idx="70">
                  <c:v>17</c:v>
                </c:pt>
                <c:pt idx="71">
                  <c:v>-3</c:v>
                </c:pt>
                <c:pt idx="72">
                  <c:v>3</c:v>
                </c:pt>
                <c:pt idx="73">
                  <c:v>34</c:v>
                </c:pt>
                <c:pt idx="74">
                  <c:v>35</c:v>
                </c:pt>
                <c:pt idx="75">
                  <c:v>41</c:v>
                </c:pt>
                <c:pt idx="76">
                  <c:v>68</c:v>
                </c:pt>
                <c:pt idx="77">
                  <c:v>34</c:v>
                </c:pt>
                <c:pt idx="78">
                  <c:v>28</c:v>
                </c:pt>
                <c:pt idx="79">
                  <c:v>25</c:v>
                </c:pt>
                <c:pt idx="80">
                  <c:v>11</c:v>
                </c:pt>
                <c:pt idx="81">
                  <c:v>44</c:v>
                </c:pt>
                <c:pt idx="82">
                  <c:v>41</c:v>
                </c:pt>
                <c:pt idx="83">
                  <c:v>31</c:v>
                </c:pt>
                <c:pt idx="84">
                  <c:v>0</c:v>
                </c:pt>
                <c:pt idx="85">
                  <c:v>10</c:v>
                </c:pt>
                <c:pt idx="86">
                  <c:v>3</c:v>
                </c:pt>
                <c:pt idx="87">
                  <c:v>20</c:v>
                </c:pt>
                <c:pt idx="88">
                  <c:v>1</c:v>
                </c:pt>
                <c:pt idx="89">
                  <c:v>53</c:v>
                </c:pt>
                <c:pt idx="90">
                  <c:v>41</c:v>
                </c:pt>
                <c:pt idx="91">
                  <c:v>55</c:v>
                </c:pt>
                <c:pt idx="92">
                  <c:v>43</c:v>
                </c:pt>
                <c:pt idx="93">
                  <c:v>77</c:v>
                </c:pt>
                <c:pt idx="94">
                  <c:v>90</c:v>
                </c:pt>
                <c:pt idx="95">
                  <c:v>32</c:v>
                </c:pt>
                <c:pt idx="96">
                  <c:v>56</c:v>
                </c:pt>
                <c:pt idx="97">
                  <c:v>33</c:v>
                </c:pt>
                <c:pt idx="98">
                  <c:v>0</c:v>
                </c:pt>
                <c:pt idx="99">
                  <c:v>55</c:v>
                </c:pt>
                <c:pt idx="100">
                  <c:v>38</c:v>
                </c:pt>
                <c:pt idx="101">
                  <c:v>23</c:v>
                </c:pt>
                <c:pt idx="102">
                  <c:v>56</c:v>
                </c:pt>
                <c:pt idx="103">
                  <c:v>37</c:v>
                </c:pt>
                <c:pt idx="104">
                  <c:v>37</c:v>
                </c:pt>
                <c:pt idx="105">
                  <c:v>32</c:v>
                </c:pt>
                <c:pt idx="106">
                  <c:v>33</c:v>
                </c:pt>
                <c:pt idx="107">
                  <c:v>36</c:v>
                </c:pt>
                <c:pt idx="108">
                  <c:v>42</c:v>
                </c:pt>
                <c:pt idx="109">
                  <c:v>22</c:v>
                </c:pt>
                <c:pt idx="110">
                  <c:v>37</c:v>
                </c:pt>
                <c:pt idx="111">
                  <c:v>27</c:v>
                </c:pt>
                <c:pt idx="112">
                  <c:v>-1</c:v>
                </c:pt>
                <c:pt idx="113">
                  <c:v>58</c:v>
                </c:pt>
                <c:pt idx="114">
                  <c:v>21</c:v>
                </c:pt>
                <c:pt idx="115">
                  <c:v>21</c:v>
                </c:pt>
                <c:pt idx="116">
                  <c:v>37</c:v>
                </c:pt>
                <c:pt idx="117">
                  <c:v>27</c:v>
                </c:pt>
                <c:pt idx="118">
                  <c:v>52</c:v>
                </c:pt>
                <c:pt idx="119">
                  <c:v>39</c:v>
                </c:pt>
                <c:pt idx="120">
                  <c:v>11</c:v>
                </c:pt>
                <c:pt idx="121">
                  <c:v>37</c:v>
                </c:pt>
                <c:pt idx="122">
                  <c:v>61</c:v>
                </c:pt>
                <c:pt idx="123">
                  <c:v>1</c:v>
                </c:pt>
                <c:pt idx="124">
                  <c:v>37</c:v>
                </c:pt>
                <c:pt idx="125">
                  <c:v>33</c:v>
                </c:pt>
                <c:pt idx="126">
                  <c:v>62</c:v>
                </c:pt>
                <c:pt idx="127">
                  <c:v>36</c:v>
                </c:pt>
                <c:pt idx="128">
                  <c:v>31</c:v>
                </c:pt>
                <c:pt idx="129">
                  <c:v>62</c:v>
                </c:pt>
                <c:pt idx="130">
                  <c:v>32</c:v>
                </c:pt>
                <c:pt idx="131">
                  <c:v>37</c:v>
                </c:pt>
                <c:pt idx="132">
                  <c:v>33</c:v>
                </c:pt>
                <c:pt idx="133">
                  <c:v>36</c:v>
                </c:pt>
                <c:pt idx="134">
                  <c:v>6</c:v>
                </c:pt>
                <c:pt idx="135">
                  <c:v>3</c:v>
                </c:pt>
                <c:pt idx="136">
                  <c:v>7</c:v>
                </c:pt>
                <c:pt idx="137">
                  <c:v>3</c:v>
                </c:pt>
                <c:pt idx="138">
                  <c:v>37</c:v>
                </c:pt>
                <c:pt idx="139">
                  <c:v>27</c:v>
                </c:pt>
                <c:pt idx="140">
                  <c:v>37</c:v>
                </c:pt>
                <c:pt idx="141">
                  <c:v>45</c:v>
                </c:pt>
                <c:pt idx="142">
                  <c:v>28</c:v>
                </c:pt>
                <c:pt idx="143">
                  <c:v>6</c:v>
                </c:pt>
                <c:pt idx="144">
                  <c:v>27</c:v>
                </c:pt>
                <c:pt idx="145">
                  <c:v>48</c:v>
                </c:pt>
                <c:pt idx="146">
                  <c:v>13</c:v>
                </c:pt>
                <c:pt idx="147">
                  <c:v>27</c:v>
                </c:pt>
                <c:pt idx="148">
                  <c:v>20</c:v>
                </c:pt>
                <c:pt idx="149">
                  <c:v>79</c:v>
                </c:pt>
                <c:pt idx="150">
                  <c:v>10</c:v>
                </c:pt>
                <c:pt idx="151">
                  <c:v>18</c:v>
                </c:pt>
                <c:pt idx="152">
                  <c:v>34</c:v>
                </c:pt>
                <c:pt idx="153">
                  <c:v>35</c:v>
                </c:pt>
                <c:pt idx="154">
                  <c:v>30</c:v>
                </c:pt>
                <c:pt idx="155">
                  <c:v>0</c:v>
                </c:pt>
                <c:pt idx="156">
                  <c:v>57</c:v>
                </c:pt>
                <c:pt idx="157">
                  <c:v>27</c:v>
                </c:pt>
                <c:pt idx="158">
                  <c:v>30</c:v>
                </c:pt>
                <c:pt idx="159">
                  <c:v>15</c:v>
                </c:pt>
                <c:pt idx="160">
                  <c:v>27</c:v>
                </c:pt>
                <c:pt idx="161">
                  <c:v>23</c:v>
                </c:pt>
                <c:pt idx="162">
                  <c:v>28</c:v>
                </c:pt>
                <c:pt idx="163">
                  <c:v>29</c:v>
                </c:pt>
                <c:pt idx="164">
                  <c:v>47</c:v>
                </c:pt>
                <c:pt idx="165">
                  <c:v>31</c:v>
                </c:pt>
                <c:pt idx="166">
                  <c:v>-8</c:v>
                </c:pt>
                <c:pt idx="167">
                  <c:v>16</c:v>
                </c:pt>
                <c:pt idx="168">
                  <c:v>-7</c:v>
                </c:pt>
                <c:pt idx="169">
                  <c:v>-4</c:v>
                </c:pt>
                <c:pt idx="170">
                  <c:v>-8</c:v>
                </c:pt>
                <c:pt idx="171">
                  <c:v>27</c:v>
                </c:pt>
                <c:pt idx="172">
                  <c:v>38</c:v>
                </c:pt>
                <c:pt idx="173">
                  <c:v>33</c:v>
                </c:pt>
                <c:pt idx="174">
                  <c:v>34</c:v>
                </c:pt>
                <c:pt idx="175">
                  <c:v>29</c:v>
                </c:pt>
                <c:pt idx="176">
                  <c:v>24</c:v>
                </c:pt>
                <c:pt idx="177">
                  <c:v>-20</c:v>
                </c:pt>
                <c:pt idx="178">
                  <c:v>29</c:v>
                </c:pt>
                <c:pt idx="179">
                  <c:v>29</c:v>
                </c:pt>
                <c:pt idx="180">
                  <c:v>6</c:v>
                </c:pt>
                <c:pt idx="181">
                  <c:v>26</c:v>
                </c:pt>
                <c:pt idx="182">
                  <c:v>29</c:v>
                </c:pt>
                <c:pt idx="183">
                  <c:v>30</c:v>
                </c:pt>
                <c:pt idx="184">
                  <c:v>32</c:v>
                </c:pt>
                <c:pt idx="185">
                  <c:v>27</c:v>
                </c:pt>
                <c:pt idx="186">
                  <c:v>8</c:v>
                </c:pt>
                <c:pt idx="187">
                  <c:v>17</c:v>
                </c:pt>
                <c:pt idx="188">
                  <c:v>31</c:v>
                </c:pt>
                <c:pt idx="189">
                  <c:v>6</c:v>
                </c:pt>
                <c:pt idx="190">
                  <c:v>28</c:v>
                </c:pt>
                <c:pt idx="191">
                  <c:v>28</c:v>
                </c:pt>
                <c:pt idx="192">
                  <c:v>-4</c:v>
                </c:pt>
                <c:pt idx="193">
                  <c:v>-3</c:v>
                </c:pt>
                <c:pt idx="194">
                  <c:v>33</c:v>
                </c:pt>
                <c:pt idx="195">
                  <c:v>59</c:v>
                </c:pt>
                <c:pt idx="196">
                  <c:v>21</c:v>
                </c:pt>
                <c:pt idx="197">
                  <c:v>35</c:v>
                </c:pt>
                <c:pt idx="198">
                  <c:v>24</c:v>
                </c:pt>
                <c:pt idx="199">
                  <c:v>91</c:v>
                </c:pt>
                <c:pt idx="200">
                  <c:v>13</c:v>
                </c:pt>
                <c:pt idx="201">
                  <c:v>22</c:v>
                </c:pt>
                <c:pt idx="202">
                  <c:v>46</c:v>
                </c:pt>
                <c:pt idx="203">
                  <c:v>44</c:v>
                </c:pt>
                <c:pt idx="204">
                  <c:v>37</c:v>
                </c:pt>
                <c:pt idx="205">
                  <c:v>9</c:v>
                </c:pt>
                <c:pt idx="206">
                  <c:v>67</c:v>
                </c:pt>
                <c:pt idx="207">
                  <c:v>33</c:v>
                </c:pt>
                <c:pt idx="208">
                  <c:v>36</c:v>
                </c:pt>
                <c:pt idx="209">
                  <c:v>23</c:v>
                </c:pt>
                <c:pt idx="210">
                  <c:v>33</c:v>
                </c:pt>
                <c:pt idx="211">
                  <c:v>28</c:v>
                </c:pt>
                <c:pt idx="212">
                  <c:v>33</c:v>
                </c:pt>
                <c:pt idx="213">
                  <c:v>34</c:v>
                </c:pt>
                <c:pt idx="214">
                  <c:v>55</c:v>
                </c:pt>
                <c:pt idx="215">
                  <c:v>34</c:v>
                </c:pt>
                <c:pt idx="216">
                  <c:v>0</c:v>
                </c:pt>
                <c:pt idx="217">
                  <c:v>20</c:v>
                </c:pt>
                <c:pt idx="218">
                  <c:v>0</c:v>
                </c:pt>
                <c:pt idx="219">
                  <c:v>1</c:v>
                </c:pt>
                <c:pt idx="220">
                  <c:v>-1</c:v>
                </c:pt>
                <c:pt idx="221">
                  <c:v>32</c:v>
                </c:pt>
                <c:pt idx="222">
                  <c:v>48</c:v>
                </c:pt>
                <c:pt idx="223">
                  <c:v>41</c:v>
                </c:pt>
                <c:pt idx="224">
                  <c:v>42</c:v>
                </c:pt>
                <c:pt idx="225">
                  <c:v>36</c:v>
                </c:pt>
                <c:pt idx="226">
                  <c:v>31</c:v>
                </c:pt>
                <c:pt idx="227">
                  <c:v>-13</c:v>
                </c:pt>
                <c:pt idx="228">
                  <c:v>36</c:v>
                </c:pt>
                <c:pt idx="229">
                  <c:v>36</c:v>
                </c:pt>
                <c:pt idx="230">
                  <c:v>13</c:v>
                </c:pt>
                <c:pt idx="231">
                  <c:v>34</c:v>
                </c:pt>
                <c:pt idx="232">
                  <c:v>34</c:v>
                </c:pt>
                <c:pt idx="233">
                  <c:v>36</c:v>
                </c:pt>
                <c:pt idx="234">
                  <c:v>35</c:v>
                </c:pt>
                <c:pt idx="235">
                  <c:v>34</c:v>
                </c:pt>
                <c:pt idx="236">
                  <c:v>13</c:v>
                </c:pt>
                <c:pt idx="237">
                  <c:v>21</c:v>
                </c:pt>
                <c:pt idx="238">
                  <c:v>38</c:v>
                </c:pt>
                <c:pt idx="239">
                  <c:v>13</c:v>
                </c:pt>
                <c:pt idx="240">
                  <c:v>35</c:v>
                </c:pt>
                <c:pt idx="241">
                  <c:v>33</c:v>
                </c:pt>
                <c:pt idx="242">
                  <c:v>4</c:v>
                </c:pt>
                <c:pt idx="243">
                  <c:v>6</c:v>
                </c:pt>
                <c:pt idx="244">
                  <c:v>27</c:v>
                </c:pt>
                <c:pt idx="245">
                  <c:v>26</c:v>
                </c:pt>
                <c:pt idx="246">
                  <c:v>-26</c:v>
                </c:pt>
                <c:pt idx="247">
                  <c:v>30</c:v>
                </c:pt>
                <c:pt idx="248">
                  <c:v>7</c:v>
                </c:pt>
                <c:pt idx="249">
                  <c:v>-6</c:v>
                </c:pt>
                <c:pt idx="250">
                  <c:v>28</c:v>
                </c:pt>
                <c:pt idx="251">
                  <c:v>6</c:v>
                </c:pt>
                <c:pt idx="252">
                  <c:v>13</c:v>
                </c:pt>
                <c:pt idx="253">
                  <c:v>18</c:v>
                </c:pt>
                <c:pt idx="254">
                  <c:v>32</c:v>
                </c:pt>
                <c:pt idx="255">
                  <c:v>-6</c:v>
                </c:pt>
                <c:pt idx="256">
                  <c:v>0</c:v>
                </c:pt>
                <c:pt idx="257">
                  <c:v>29</c:v>
                </c:pt>
                <c:pt idx="258">
                  <c:v>13</c:v>
                </c:pt>
                <c:pt idx="259">
                  <c:v>11</c:v>
                </c:pt>
                <c:pt idx="260">
                  <c:v>8</c:v>
                </c:pt>
                <c:pt idx="261">
                  <c:v>5</c:v>
                </c:pt>
                <c:pt idx="262">
                  <c:v>5</c:v>
                </c:pt>
                <c:pt idx="263">
                  <c:v>-3</c:v>
                </c:pt>
                <c:pt idx="264">
                  <c:v>29</c:v>
                </c:pt>
                <c:pt idx="265">
                  <c:v>31</c:v>
                </c:pt>
                <c:pt idx="266">
                  <c:v>27</c:v>
                </c:pt>
                <c:pt idx="267">
                  <c:v>-9</c:v>
                </c:pt>
                <c:pt idx="268">
                  <c:v>-8</c:v>
                </c:pt>
                <c:pt idx="269">
                  <c:v>9</c:v>
                </c:pt>
                <c:pt idx="270">
                  <c:v>-3</c:v>
                </c:pt>
                <c:pt idx="271">
                  <c:v>-4</c:v>
                </c:pt>
                <c:pt idx="272">
                  <c:v>32</c:v>
                </c:pt>
                <c:pt idx="273">
                  <c:v>-7</c:v>
                </c:pt>
                <c:pt idx="274">
                  <c:v>25</c:v>
                </c:pt>
                <c:pt idx="275">
                  <c:v>29</c:v>
                </c:pt>
                <c:pt idx="276">
                  <c:v>7</c:v>
                </c:pt>
                <c:pt idx="277">
                  <c:v>26</c:v>
                </c:pt>
                <c:pt idx="278">
                  <c:v>25</c:v>
                </c:pt>
                <c:pt idx="279">
                  <c:v>13</c:v>
                </c:pt>
                <c:pt idx="280">
                  <c:v>31</c:v>
                </c:pt>
                <c:pt idx="281">
                  <c:v>26</c:v>
                </c:pt>
                <c:pt idx="282">
                  <c:v>30</c:v>
                </c:pt>
                <c:pt idx="283">
                  <c:v>2</c:v>
                </c:pt>
                <c:pt idx="284">
                  <c:v>7</c:v>
                </c:pt>
                <c:pt idx="285">
                  <c:v>11</c:v>
                </c:pt>
                <c:pt idx="286">
                  <c:v>2</c:v>
                </c:pt>
                <c:pt idx="287">
                  <c:v>32</c:v>
                </c:pt>
                <c:pt idx="288">
                  <c:v>30</c:v>
                </c:pt>
                <c:pt idx="289">
                  <c:v>12</c:v>
                </c:pt>
                <c:pt idx="290">
                  <c:v>28</c:v>
                </c:pt>
                <c:pt idx="291">
                  <c:v>33</c:v>
                </c:pt>
                <c:pt idx="292">
                  <c:v>32</c:v>
                </c:pt>
                <c:pt idx="293">
                  <c:v>-19</c:v>
                </c:pt>
                <c:pt idx="294">
                  <c:v>37</c:v>
                </c:pt>
                <c:pt idx="295">
                  <c:v>11</c:v>
                </c:pt>
                <c:pt idx="296">
                  <c:v>1</c:v>
                </c:pt>
                <c:pt idx="297">
                  <c:v>33</c:v>
                </c:pt>
                <c:pt idx="298">
                  <c:v>10</c:v>
                </c:pt>
                <c:pt idx="299">
                  <c:v>19</c:v>
                </c:pt>
                <c:pt idx="300">
                  <c:v>22</c:v>
                </c:pt>
                <c:pt idx="301">
                  <c:v>35</c:v>
                </c:pt>
                <c:pt idx="302">
                  <c:v>1</c:v>
                </c:pt>
                <c:pt idx="303">
                  <c:v>9</c:v>
                </c:pt>
                <c:pt idx="304">
                  <c:v>34</c:v>
                </c:pt>
                <c:pt idx="305">
                  <c:v>21</c:v>
                </c:pt>
                <c:pt idx="306">
                  <c:v>14</c:v>
                </c:pt>
                <c:pt idx="307">
                  <c:v>13</c:v>
                </c:pt>
                <c:pt idx="308">
                  <c:v>9</c:v>
                </c:pt>
                <c:pt idx="309">
                  <c:v>9</c:v>
                </c:pt>
                <c:pt idx="310">
                  <c:v>2</c:v>
                </c:pt>
                <c:pt idx="311">
                  <c:v>34</c:v>
                </c:pt>
                <c:pt idx="312">
                  <c:v>34</c:v>
                </c:pt>
                <c:pt idx="313">
                  <c:v>32</c:v>
                </c:pt>
                <c:pt idx="314">
                  <c:v>-1</c:v>
                </c:pt>
                <c:pt idx="315">
                  <c:v>0</c:v>
                </c:pt>
                <c:pt idx="316">
                  <c:v>14</c:v>
                </c:pt>
                <c:pt idx="317">
                  <c:v>2</c:v>
                </c:pt>
                <c:pt idx="318">
                  <c:v>1</c:v>
                </c:pt>
                <c:pt idx="319">
                  <c:v>35</c:v>
                </c:pt>
                <c:pt idx="320">
                  <c:v>0</c:v>
                </c:pt>
                <c:pt idx="321">
                  <c:v>30</c:v>
                </c:pt>
                <c:pt idx="322">
                  <c:v>34</c:v>
                </c:pt>
                <c:pt idx="323">
                  <c:v>14</c:v>
                </c:pt>
                <c:pt idx="324">
                  <c:v>31</c:v>
                </c:pt>
                <c:pt idx="325">
                  <c:v>30</c:v>
                </c:pt>
                <c:pt idx="326">
                  <c:v>17</c:v>
                </c:pt>
                <c:pt idx="327">
                  <c:v>34</c:v>
                </c:pt>
                <c:pt idx="328">
                  <c:v>31</c:v>
                </c:pt>
                <c:pt idx="329">
                  <c:v>36</c:v>
                </c:pt>
                <c:pt idx="330">
                  <c:v>8</c:v>
                </c:pt>
                <c:pt idx="331">
                  <c:v>12</c:v>
                </c:pt>
                <c:pt idx="332">
                  <c:v>17</c:v>
                </c:pt>
                <c:pt idx="333">
                  <c:v>8</c:v>
                </c:pt>
                <c:pt idx="334">
                  <c:v>35</c:v>
                </c:pt>
                <c:pt idx="335">
                  <c:v>37</c:v>
                </c:pt>
                <c:pt idx="336">
                  <c:v>18</c:v>
                </c:pt>
                <c:pt idx="337">
                  <c:v>35</c:v>
                </c:pt>
                <c:pt idx="338">
                  <c:v>-5</c:v>
                </c:pt>
                <c:pt idx="339">
                  <c:v>26</c:v>
                </c:pt>
                <c:pt idx="340">
                  <c:v>28</c:v>
                </c:pt>
                <c:pt idx="341">
                  <c:v>-11</c:v>
                </c:pt>
                <c:pt idx="342">
                  <c:v>55</c:v>
                </c:pt>
                <c:pt idx="343">
                  <c:v>46</c:v>
                </c:pt>
                <c:pt idx="344">
                  <c:v>58</c:v>
                </c:pt>
                <c:pt idx="345">
                  <c:v>27</c:v>
                </c:pt>
                <c:pt idx="346">
                  <c:v>16</c:v>
                </c:pt>
                <c:pt idx="347">
                  <c:v>16</c:v>
                </c:pt>
                <c:pt idx="348">
                  <c:v>23</c:v>
                </c:pt>
                <c:pt idx="349">
                  <c:v>-3</c:v>
                </c:pt>
                <c:pt idx="350">
                  <c:v>32</c:v>
                </c:pt>
                <c:pt idx="351">
                  <c:v>-4</c:v>
                </c:pt>
                <c:pt idx="352">
                  <c:v>32</c:v>
                </c:pt>
                <c:pt idx="353">
                  <c:v>32</c:v>
                </c:pt>
                <c:pt idx="354">
                  <c:v>47</c:v>
                </c:pt>
                <c:pt idx="355">
                  <c:v>26</c:v>
                </c:pt>
                <c:pt idx="356">
                  <c:v>52</c:v>
                </c:pt>
                <c:pt idx="357">
                  <c:v>20</c:v>
                </c:pt>
                <c:pt idx="358">
                  <c:v>1</c:v>
                </c:pt>
                <c:pt idx="359">
                  <c:v>16</c:v>
                </c:pt>
                <c:pt idx="360">
                  <c:v>38</c:v>
                </c:pt>
                <c:pt idx="361">
                  <c:v>2</c:v>
                </c:pt>
                <c:pt idx="362">
                  <c:v>49</c:v>
                </c:pt>
                <c:pt idx="363">
                  <c:v>-6</c:v>
                </c:pt>
                <c:pt idx="364">
                  <c:v>29</c:v>
                </c:pt>
                <c:pt idx="365">
                  <c:v>47</c:v>
                </c:pt>
                <c:pt idx="366">
                  <c:v>53</c:v>
                </c:pt>
                <c:pt idx="367">
                  <c:v>36</c:v>
                </c:pt>
                <c:pt idx="368">
                  <c:v>21</c:v>
                </c:pt>
                <c:pt idx="369">
                  <c:v>47</c:v>
                </c:pt>
                <c:pt idx="370">
                  <c:v>37</c:v>
                </c:pt>
                <c:pt idx="371">
                  <c:v>-2</c:v>
                </c:pt>
                <c:pt idx="372">
                  <c:v>-4</c:v>
                </c:pt>
                <c:pt idx="373">
                  <c:v>1</c:v>
                </c:pt>
                <c:pt idx="374">
                  <c:v>28</c:v>
                </c:pt>
                <c:pt idx="375">
                  <c:v>22</c:v>
                </c:pt>
                <c:pt idx="376">
                  <c:v>36</c:v>
                </c:pt>
                <c:pt idx="377">
                  <c:v>28</c:v>
                </c:pt>
                <c:pt idx="378">
                  <c:v>46</c:v>
                </c:pt>
                <c:pt idx="379">
                  <c:v>47</c:v>
                </c:pt>
                <c:pt idx="380">
                  <c:v>3</c:v>
                </c:pt>
                <c:pt idx="381">
                  <c:v>34</c:v>
                </c:pt>
                <c:pt idx="382">
                  <c:v>35</c:v>
                </c:pt>
                <c:pt idx="383">
                  <c:v>-3</c:v>
                </c:pt>
                <c:pt idx="384">
                  <c:v>67</c:v>
                </c:pt>
                <c:pt idx="385">
                  <c:v>54</c:v>
                </c:pt>
                <c:pt idx="386">
                  <c:v>68</c:v>
                </c:pt>
                <c:pt idx="387">
                  <c:v>35</c:v>
                </c:pt>
                <c:pt idx="388">
                  <c:v>24</c:v>
                </c:pt>
                <c:pt idx="389">
                  <c:v>24</c:v>
                </c:pt>
                <c:pt idx="390">
                  <c:v>30</c:v>
                </c:pt>
                <c:pt idx="391">
                  <c:v>5</c:v>
                </c:pt>
                <c:pt idx="392">
                  <c:v>39</c:v>
                </c:pt>
                <c:pt idx="393">
                  <c:v>4</c:v>
                </c:pt>
                <c:pt idx="394">
                  <c:v>41</c:v>
                </c:pt>
                <c:pt idx="395">
                  <c:v>41</c:v>
                </c:pt>
                <c:pt idx="396">
                  <c:v>55</c:v>
                </c:pt>
                <c:pt idx="397">
                  <c:v>34</c:v>
                </c:pt>
                <c:pt idx="398">
                  <c:v>61</c:v>
                </c:pt>
                <c:pt idx="399">
                  <c:v>27</c:v>
                </c:pt>
                <c:pt idx="400">
                  <c:v>11</c:v>
                </c:pt>
                <c:pt idx="401">
                  <c:v>24</c:v>
                </c:pt>
                <c:pt idx="402">
                  <c:v>50</c:v>
                </c:pt>
                <c:pt idx="403">
                  <c:v>12</c:v>
                </c:pt>
                <c:pt idx="404">
                  <c:v>58</c:v>
                </c:pt>
                <c:pt idx="405">
                  <c:v>1</c:v>
                </c:pt>
                <c:pt idx="406">
                  <c:v>37</c:v>
                </c:pt>
                <c:pt idx="407">
                  <c:v>58</c:v>
                </c:pt>
                <c:pt idx="408">
                  <c:v>62</c:v>
                </c:pt>
                <c:pt idx="409">
                  <c:v>45</c:v>
                </c:pt>
                <c:pt idx="410">
                  <c:v>28</c:v>
                </c:pt>
                <c:pt idx="411">
                  <c:v>55</c:v>
                </c:pt>
                <c:pt idx="412">
                  <c:v>45</c:v>
                </c:pt>
                <c:pt idx="413">
                  <c:v>7</c:v>
                </c:pt>
                <c:pt idx="414">
                  <c:v>4</c:v>
                </c:pt>
                <c:pt idx="415">
                  <c:v>7</c:v>
                </c:pt>
                <c:pt idx="416">
                  <c:v>36</c:v>
                </c:pt>
                <c:pt idx="417">
                  <c:v>32</c:v>
                </c:pt>
                <c:pt idx="418">
                  <c:v>44</c:v>
                </c:pt>
                <c:pt idx="419">
                  <c:v>36</c:v>
                </c:pt>
                <c:pt idx="420">
                  <c:v>54</c:v>
                </c:pt>
                <c:pt idx="421">
                  <c:v>55</c:v>
                </c:pt>
                <c:pt idx="422">
                  <c:v>16</c:v>
                </c:pt>
                <c:pt idx="423">
                  <c:v>20</c:v>
                </c:pt>
                <c:pt idx="424">
                  <c:v>16</c:v>
                </c:pt>
                <c:pt idx="425">
                  <c:v>13</c:v>
                </c:pt>
                <c:pt idx="426">
                  <c:v>15</c:v>
                </c:pt>
                <c:pt idx="427">
                  <c:v>14</c:v>
                </c:pt>
                <c:pt idx="428">
                  <c:v>17</c:v>
                </c:pt>
                <c:pt idx="429">
                  <c:v>15</c:v>
                </c:pt>
                <c:pt idx="430">
                  <c:v>-12</c:v>
                </c:pt>
                <c:pt idx="431">
                  <c:v>15</c:v>
                </c:pt>
                <c:pt idx="432">
                  <c:v>32</c:v>
                </c:pt>
                <c:pt idx="433">
                  <c:v>-3</c:v>
                </c:pt>
                <c:pt idx="434">
                  <c:v>14</c:v>
                </c:pt>
                <c:pt idx="435">
                  <c:v>17</c:v>
                </c:pt>
                <c:pt idx="436">
                  <c:v>-3</c:v>
                </c:pt>
                <c:pt idx="437">
                  <c:v>14</c:v>
                </c:pt>
                <c:pt idx="438">
                  <c:v>14</c:v>
                </c:pt>
                <c:pt idx="439">
                  <c:v>31</c:v>
                </c:pt>
                <c:pt idx="440">
                  <c:v>17</c:v>
                </c:pt>
                <c:pt idx="441">
                  <c:v>-4</c:v>
                </c:pt>
                <c:pt idx="442">
                  <c:v>11</c:v>
                </c:pt>
                <c:pt idx="443">
                  <c:v>-4</c:v>
                </c:pt>
                <c:pt idx="444">
                  <c:v>5</c:v>
                </c:pt>
                <c:pt idx="445">
                  <c:v>19</c:v>
                </c:pt>
                <c:pt idx="446">
                  <c:v>8</c:v>
                </c:pt>
                <c:pt idx="447">
                  <c:v>28</c:v>
                </c:pt>
                <c:pt idx="448">
                  <c:v>9</c:v>
                </c:pt>
                <c:pt idx="449">
                  <c:v>-3</c:v>
                </c:pt>
                <c:pt idx="450">
                  <c:v>12</c:v>
                </c:pt>
                <c:pt idx="451">
                  <c:v>12</c:v>
                </c:pt>
                <c:pt idx="452">
                  <c:v>17</c:v>
                </c:pt>
                <c:pt idx="453">
                  <c:v>10</c:v>
                </c:pt>
                <c:pt idx="454">
                  <c:v>8</c:v>
                </c:pt>
                <c:pt idx="455">
                  <c:v>-16</c:v>
                </c:pt>
                <c:pt idx="456">
                  <c:v>24</c:v>
                </c:pt>
                <c:pt idx="457">
                  <c:v>13</c:v>
                </c:pt>
                <c:pt idx="458">
                  <c:v>19</c:v>
                </c:pt>
                <c:pt idx="459">
                  <c:v>10</c:v>
                </c:pt>
                <c:pt idx="460">
                  <c:v>25</c:v>
                </c:pt>
                <c:pt idx="461">
                  <c:v>19</c:v>
                </c:pt>
                <c:pt idx="462">
                  <c:v>24</c:v>
                </c:pt>
                <c:pt idx="463">
                  <c:v>24</c:v>
                </c:pt>
                <c:pt idx="464">
                  <c:v>21</c:v>
                </c:pt>
                <c:pt idx="465">
                  <c:v>18</c:v>
                </c:pt>
                <c:pt idx="466">
                  <c:v>20</c:v>
                </c:pt>
                <c:pt idx="467">
                  <c:v>21</c:v>
                </c:pt>
                <c:pt idx="468">
                  <c:v>18</c:v>
                </c:pt>
                <c:pt idx="469">
                  <c:v>-8</c:v>
                </c:pt>
                <c:pt idx="470">
                  <c:v>18</c:v>
                </c:pt>
                <c:pt idx="471">
                  <c:v>35</c:v>
                </c:pt>
                <c:pt idx="472">
                  <c:v>2</c:v>
                </c:pt>
                <c:pt idx="473">
                  <c:v>17</c:v>
                </c:pt>
                <c:pt idx="474">
                  <c:v>21</c:v>
                </c:pt>
                <c:pt idx="475">
                  <c:v>2</c:v>
                </c:pt>
                <c:pt idx="476">
                  <c:v>17</c:v>
                </c:pt>
                <c:pt idx="477">
                  <c:v>20</c:v>
                </c:pt>
                <c:pt idx="478">
                  <c:v>38</c:v>
                </c:pt>
                <c:pt idx="479">
                  <c:v>21</c:v>
                </c:pt>
                <c:pt idx="480">
                  <c:v>1</c:v>
                </c:pt>
                <c:pt idx="481">
                  <c:v>14</c:v>
                </c:pt>
                <c:pt idx="482">
                  <c:v>1</c:v>
                </c:pt>
                <c:pt idx="483">
                  <c:v>9</c:v>
                </c:pt>
                <c:pt idx="484">
                  <c:v>23</c:v>
                </c:pt>
                <c:pt idx="485">
                  <c:v>11</c:v>
                </c:pt>
                <c:pt idx="486">
                  <c:v>33</c:v>
                </c:pt>
                <c:pt idx="487">
                  <c:v>14</c:v>
                </c:pt>
                <c:pt idx="488">
                  <c:v>2</c:v>
                </c:pt>
                <c:pt idx="489">
                  <c:v>16</c:v>
                </c:pt>
                <c:pt idx="490">
                  <c:v>18</c:v>
                </c:pt>
                <c:pt idx="491">
                  <c:v>21</c:v>
                </c:pt>
                <c:pt idx="492">
                  <c:v>13</c:v>
                </c:pt>
                <c:pt idx="493">
                  <c:v>13</c:v>
                </c:pt>
                <c:pt idx="494">
                  <c:v>-13</c:v>
                </c:pt>
                <c:pt idx="495">
                  <c:v>29</c:v>
                </c:pt>
                <c:pt idx="496">
                  <c:v>17</c:v>
                </c:pt>
                <c:pt idx="497">
                  <c:v>23</c:v>
                </c:pt>
                <c:pt idx="498">
                  <c:v>13</c:v>
                </c:pt>
                <c:pt idx="499">
                  <c:v>30</c:v>
                </c:pt>
                <c:pt idx="500">
                  <c:v>78</c:v>
                </c:pt>
                <c:pt idx="501">
                  <c:v>26</c:v>
                </c:pt>
                <c:pt idx="502">
                  <c:v>78</c:v>
                </c:pt>
                <c:pt idx="503">
                  <c:v>55</c:v>
                </c:pt>
                <c:pt idx="504">
                  <c:v>35</c:v>
                </c:pt>
                <c:pt idx="505">
                  <c:v>28</c:v>
                </c:pt>
                <c:pt idx="506">
                  <c:v>65</c:v>
                </c:pt>
                <c:pt idx="507">
                  <c:v>15</c:v>
                </c:pt>
                <c:pt idx="508">
                  <c:v>76</c:v>
                </c:pt>
                <c:pt idx="509">
                  <c:v>57</c:v>
                </c:pt>
                <c:pt idx="510">
                  <c:v>16</c:v>
                </c:pt>
                <c:pt idx="511">
                  <c:v>33</c:v>
                </c:pt>
                <c:pt idx="512">
                  <c:v>59</c:v>
                </c:pt>
                <c:pt idx="513">
                  <c:v>38</c:v>
                </c:pt>
                <c:pt idx="514">
                  <c:v>32</c:v>
                </c:pt>
                <c:pt idx="515">
                  <c:v>45</c:v>
                </c:pt>
                <c:pt idx="516">
                  <c:v>2</c:v>
                </c:pt>
                <c:pt idx="517">
                  <c:v>44</c:v>
                </c:pt>
                <c:pt idx="518">
                  <c:v>-4</c:v>
                </c:pt>
                <c:pt idx="519">
                  <c:v>27</c:v>
                </c:pt>
                <c:pt idx="520">
                  <c:v>33</c:v>
                </c:pt>
                <c:pt idx="521">
                  <c:v>48</c:v>
                </c:pt>
                <c:pt idx="522">
                  <c:v>51</c:v>
                </c:pt>
                <c:pt idx="523">
                  <c:v>6</c:v>
                </c:pt>
                <c:pt idx="524">
                  <c:v>47</c:v>
                </c:pt>
                <c:pt idx="525">
                  <c:v>52</c:v>
                </c:pt>
                <c:pt idx="526">
                  <c:v>47</c:v>
                </c:pt>
                <c:pt idx="527">
                  <c:v>25</c:v>
                </c:pt>
                <c:pt idx="528">
                  <c:v>22</c:v>
                </c:pt>
                <c:pt idx="529">
                  <c:v>-7</c:v>
                </c:pt>
                <c:pt idx="530">
                  <c:v>21</c:v>
                </c:pt>
                <c:pt idx="531">
                  <c:v>23</c:v>
                </c:pt>
                <c:pt idx="532">
                  <c:v>26</c:v>
                </c:pt>
                <c:pt idx="533">
                  <c:v>90</c:v>
                </c:pt>
                <c:pt idx="534">
                  <c:v>34</c:v>
                </c:pt>
                <c:pt idx="535">
                  <c:v>90</c:v>
                </c:pt>
                <c:pt idx="536">
                  <c:v>67</c:v>
                </c:pt>
                <c:pt idx="537">
                  <c:v>44</c:v>
                </c:pt>
                <c:pt idx="538">
                  <c:v>33</c:v>
                </c:pt>
                <c:pt idx="539">
                  <c:v>78</c:v>
                </c:pt>
                <c:pt idx="540">
                  <c:v>23</c:v>
                </c:pt>
                <c:pt idx="541">
                  <c:v>90</c:v>
                </c:pt>
                <c:pt idx="542">
                  <c:v>67</c:v>
                </c:pt>
                <c:pt idx="543">
                  <c:v>24</c:v>
                </c:pt>
                <c:pt idx="544">
                  <c:v>42</c:v>
                </c:pt>
                <c:pt idx="545">
                  <c:v>71</c:v>
                </c:pt>
                <c:pt idx="546">
                  <c:v>48</c:v>
                </c:pt>
                <c:pt idx="547">
                  <c:v>39</c:v>
                </c:pt>
                <c:pt idx="548">
                  <c:v>56</c:v>
                </c:pt>
                <c:pt idx="549">
                  <c:v>12</c:v>
                </c:pt>
                <c:pt idx="550">
                  <c:v>52</c:v>
                </c:pt>
                <c:pt idx="551">
                  <c:v>4</c:v>
                </c:pt>
                <c:pt idx="552">
                  <c:v>35</c:v>
                </c:pt>
                <c:pt idx="553">
                  <c:v>42</c:v>
                </c:pt>
                <c:pt idx="554">
                  <c:v>57</c:v>
                </c:pt>
                <c:pt idx="555">
                  <c:v>60</c:v>
                </c:pt>
                <c:pt idx="556">
                  <c:v>13</c:v>
                </c:pt>
                <c:pt idx="557">
                  <c:v>58</c:v>
                </c:pt>
                <c:pt idx="558">
                  <c:v>61</c:v>
                </c:pt>
                <c:pt idx="559">
                  <c:v>58</c:v>
                </c:pt>
                <c:pt idx="560">
                  <c:v>32</c:v>
                </c:pt>
                <c:pt idx="561">
                  <c:v>32</c:v>
                </c:pt>
                <c:pt idx="562">
                  <c:v>0</c:v>
                </c:pt>
                <c:pt idx="563">
                  <c:v>28</c:v>
                </c:pt>
                <c:pt idx="564">
                  <c:v>33</c:v>
                </c:pt>
                <c:pt idx="565">
                  <c:v>36</c:v>
                </c:pt>
                <c:pt idx="566">
                  <c:v>26</c:v>
                </c:pt>
                <c:pt idx="567">
                  <c:v>185</c:v>
                </c:pt>
                <c:pt idx="568">
                  <c:v>133</c:v>
                </c:pt>
                <c:pt idx="569">
                  <c:v>45</c:v>
                </c:pt>
                <c:pt idx="570">
                  <c:v>47</c:v>
                </c:pt>
                <c:pt idx="571">
                  <c:v>23</c:v>
                </c:pt>
                <c:pt idx="572">
                  <c:v>74</c:v>
                </c:pt>
                <c:pt idx="573">
                  <c:v>-12</c:v>
                </c:pt>
                <c:pt idx="574">
                  <c:v>87</c:v>
                </c:pt>
                <c:pt idx="575">
                  <c:v>34</c:v>
                </c:pt>
                <c:pt idx="576">
                  <c:v>17</c:v>
                </c:pt>
                <c:pt idx="577">
                  <c:v>174</c:v>
                </c:pt>
                <c:pt idx="578">
                  <c:v>59</c:v>
                </c:pt>
                <c:pt idx="579">
                  <c:v>127</c:v>
                </c:pt>
                <c:pt idx="580">
                  <c:v>62</c:v>
                </c:pt>
                <c:pt idx="581">
                  <c:v>71</c:v>
                </c:pt>
                <c:pt idx="582">
                  <c:v>89</c:v>
                </c:pt>
                <c:pt idx="583">
                  <c:v>85</c:v>
                </c:pt>
                <c:pt idx="584">
                  <c:v>9</c:v>
                </c:pt>
                <c:pt idx="585">
                  <c:v>38</c:v>
                </c:pt>
                <c:pt idx="586">
                  <c:v>15</c:v>
                </c:pt>
                <c:pt idx="587">
                  <c:v>188</c:v>
                </c:pt>
                <c:pt idx="588">
                  <c:v>133</c:v>
                </c:pt>
                <c:pt idx="589">
                  <c:v>16</c:v>
                </c:pt>
                <c:pt idx="590">
                  <c:v>72</c:v>
                </c:pt>
                <c:pt idx="591">
                  <c:v>46</c:v>
                </c:pt>
                <c:pt idx="592">
                  <c:v>27</c:v>
                </c:pt>
                <c:pt idx="593">
                  <c:v>66</c:v>
                </c:pt>
                <c:pt idx="594">
                  <c:v>-15</c:v>
                </c:pt>
                <c:pt idx="595">
                  <c:v>121</c:v>
                </c:pt>
                <c:pt idx="596">
                  <c:v>77</c:v>
                </c:pt>
                <c:pt idx="597">
                  <c:v>9</c:v>
                </c:pt>
                <c:pt idx="598">
                  <c:v>20</c:v>
                </c:pt>
                <c:pt idx="599">
                  <c:v>32</c:v>
                </c:pt>
                <c:pt idx="600">
                  <c:v>219</c:v>
                </c:pt>
                <c:pt idx="601">
                  <c:v>153</c:v>
                </c:pt>
                <c:pt idx="602">
                  <c:v>53</c:v>
                </c:pt>
                <c:pt idx="603">
                  <c:v>55</c:v>
                </c:pt>
                <c:pt idx="604">
                  <c:v>30</c:v>
                </c:pt>
                <c:pt idx="605">
                  <c:v>87</c:v>
                </c:pt>
                <c:pt idx="606">
                  <c:v>-8</c:v>
                </c:pt>
                <c:pt idx="607">
                  <c:v>102</c:v>
                </c:pt>
                <c:pt idx="608">
                  <c:v>46</c:v>
                </c:pt>
                <c:pt idx="609">
                  <c:v>32</c:v>
                </c:pt>
                <c:pt idx="610">
                  <c:v>206</c:v>
                </c:pt>
                <c:pt idx="611">
                  <c:v>71</c:v>
                </c:pt>
                <c:pt idx="612">
                  <c:v>146</c:v>
                </c:pt>
                <c:pt idx="613">
                  <c:v>75</c:v>
                </c:pt>
                <c:pt idx="614">
                  <c:v>84</c:v>
                </c:pt>
                <c:pt idx="615">
                  <c:v>105</c:v>
                </c:pt>
                <c:pt idx="616">
                  <c:v>100</c:v>
                </c:pt>
                <c:pt idx="617">
                  <c:v>12</c:v>
                </c:pt>
                <c:pt idx="618">
                  <c:v>50</c:v>
                </c:pt>
                <c:pt idx="619">
                  <c:v>30</c:v>
                </c:pt>
                <c:pt idx="620">
                  <c:v>222</c:v>
                </c:pt>
                <c:pt idx="621">
                  <c:v>153</c:v>
                </c:pt>
                <c:pt idx="622">
                  <c:v>27</c:v>
                </c:pt>
                <c:pt idx="623">
                  <c:v>87</c:v>
                </c:pt>
                <c:pt idx="624">
                  <c:v>54</c:v>
                </c:pt>
                <c:pt idx="625">
                  <c:v>35</c:v>
                </c:pt>
                <c:pt idx="626">
                  <c:v>78</c:v>
                </c:pt>
                <c:pt idx="627">
                  <c:v>-12</c:v>
                </c:pt>
                <c:pt idx="628">
                  <c:v>142</c:v>
                </c:pt>
                <c:pt idx="629">
                  <c:v>91</c:v>
                </c:pt>
                <c:pt idx="630">
                  <c:v>12</c:v>
                </c:pt>
                <c:pt idx="631">
                  <c:v>36</c:v>
                </c:pt>
                <c:pt idx="632">
                  <c:v>115</c:v>
                </c:pt>
                <c:pt idx="633">
                  <c:v>1</c:v>
                </c:pt>
                <c:pt idx="634">
                  <c:v>122</c:v>
                </c:pt>
                <c:pt idx="635">
                  <c:v>105</c:v>
                </c:pt>
                <c:pt idx="636">
                  <c:v>136</c:v>
                </c:pt>
                <c:pt idx="637">
                  <c:v>10</c:v>
                </c:pt>
                <c:pt idx="638">
                  <c:v>143</c:v>
                </c:pt>
                <c:pt idx="639">
                  <c:v>124</c:v>
                </c:pt>
                <c:pt idx="640">
                  <c:v>76</c:v>
                </c:pt>
                <c:pt idx="641">
                  <c:v>60</c:v>
                </c:pt>
                <c:pt idx="642">
                  <c:v>64</c:v>
                </c:pt>
                <c:pt idx="643">
                  <c:v>348</c:v>
                </c:pt>
                <c:pt idx="644">
                  <c:v>247</c:v>
                </c:pt>
                <c:pt idx="645">
                  <c:v>18</c:v>
                </c:pt>
                <c:pt idx="646">
                  <c:v>-202</c:v>
                </c:pt>
                <c:pt idx="647">
                  <c:v>92</c:v>
                </c:pt>
                <c:pt idx="648">
                  <c:v>435</c:v>
                </c:pt>
                <c:pt idx="649">
                  <c:v>10</c:v>
                </c:pt>
                <c:pt idx="650">
                  <c:v>129</c:v>
                </c:pt>
                <c:pt idx="651">
                  <c:v>-170</c:v>
                </c:pt>
                <c:pt idx="652">
                  <c:v>115</c:v>
                </c:pt>
                <c:pt idx="653">
                  <c:v>134</c:v>
                </c:pt>
                <c:pt idx="654">
                  <c:v>78</c:v>
                </c:pt>
                <c:pt idx="655">
                  <c:v>89</c:v>
                </c:pt>
                <c:pt idx="656">
                  <c:v>51</c:v>
                </c:pt>
                <c:pt idx="657">
                  <c:v>63</c:v>
                </c:pt>
                <c:pt idx="658">
                  <c:v>324</c:v>
                </c:pt>
                <c:pt idx="659">
                  <c:v>236</c:v>
                </c:pt>
                <c:pt idx="660">
                  <c:v>15</c:v>
                </c:pt>
                <c:pt idx="661">
                  <c:v>-202</c:v>
                </c:pt>
                <c:pt idx="662">
                  <c:v>108</c:v>
                </c:pt>
                <c:pt idx="663">
                  <c:v>381</c:v>
                </c:pt>
                <c:pt idx="664">
                  <c:v>11</c:v>
                </c:pt>
                <c:pt idx="665">
                  <c:v>204</c:v>
                </c:pt>
                <c:pt idx="666">
                  <c:v>-156</c:v>
                </c:pt>
                <c:pt idx="667">
                  <c:v>84</c:v>
                </c:pt>
                <c:pt idx="668">
                  <c:v>127</c:v>
                </c:pt>
                <c:pt idx="669">
                  <c:v>122</c:v>
                </c:pt>
                <c:pt idx="670">
                  <c:v>58</c:v>
                </c:pt>
                <c:pt idx="671">
                  <c:v>73</c:v>
                </c:pt>
                <c:pt idx="672">
                  <c:v>390</c:v>
                </c:pt>
                <c:pt idx="673">
                  <c:v>271</c:v>
                </c:pt>
                <c:pt idx="674">
                  <c:v>21</c:v>
                </c:pt>
                <c:pt idx="675">
                  <c:v>-224</c:v>
                </c:pt>
                <c:pt idx="676">
                  <c:v>87</c:v>
                </c:pt>
                <c:pt idx="677">
                  <c:v>312</c:v>
                </c:pt>
                <c:pt idx="678">
                  <c:v>309</c:v>
                </c:pt>
                <c:pt idx="679">
                  <c:v>-189</c:v>
                </c:pt>
                <c:pt idx="680">
                  <c:v>89</c:v>
                </c:pt>
                <c:pt idx="681">
                  <c:v>133</c:v>
                </c:pt>
                <c:pt idx="682">
                  <c:v>90</c:v>
                </c:pt>
                <c:pt idx="683">
                  <c:v>73</c:v>
                </c:pt>
                <c:pt idx="684">
                  <c:v>77</c:v>
                </c:pt>
                <c:pt idx="685">
                  <c:v>379</c:v>
                </c:pt>
                <c:pt idx="686">
                  <c:v>290</c:v>
                </c:pt>
                <c:pt idx="687">
                  <c:v>33</c:v>
                </c:pt>
                <c:pt idx="688">
                  <c:v>-197</c:v>
                </c:pt>
                <c:pt idx="689">
                  <c:v>113</c:v>
                </c:pt>
                <c:pt idx="690">
                  <c:v>485</c:v>
                </c:pt>
                <c:pt idx="691">
                  <c:v>13</c:v>
                </c:pt>
                <c:pt idx="692">
                  <c:v>163</c:v>
                </c:pt>
                <c:pt idx="693">
                  <c:v>-159</c:v>
                </c:pt>
                <c:pt idx="694">
                  <c:v>132</c:v>
                </c:pt>
                <c:pt idx="695">
                  <c:v>154</c:v>
                </c:pt>
                <c:pt idx="696">
                  <c:v>90</c:v>
                </c:pt>
                <c:pt idx="697">
                  <c:v>105</c:v>
                </c:pt>
                <c:pt idx="698">
                  <c:v>63</c:v>
                </c:pt>
                <c:pt idx="699">
                  <c:v>76</c:v>
                </c:pt>
                <c:pt idx="700">
                  <c:v>354</c:v>
                </c:pt>
                <c:pt idx="701">
                  <c:v>277</c:v>
                </c:pt>
                <c:pt idx="702">
                  <c:v>30</c:v>
                </c:pt>
                <c:pt idx="703">
                  <c:v>-198</c:v>
                </c:pt>
                <c:pt idx="704">
                  <c:v>132</c:v>
                </c:pt>
                <c:pt idx="705">
                  <c:v>425</c:v>
                </c:pt>
                <c:pt idx="706">
                  <c:v>14</c:v>
                </c:pt>
                <c:pt idx="707">
                  <c:v>242</c:v>
                </c:pt>
                <c:pt idx="708">
                  <c:v>-145</c:v>
                </c:pt>
                <c:pt idx="709">
                  <c:v>97</c:v>
                </c:pt>
                <c:pt idx="710">
                  <c:v>146</c:v>
                </c:pt>
                <c:pt idx="711">
                  <c:v>143</c:v>
                </c:pt>
                <c:pt idx="712">
                  <c:v>71</c:v>
                </c:pt>
                <c:pt idx="713">
                  <c:v>88</c:v>
                </c:pt>
                <c:pt idx="714">
                  <c:v>423</c:v>
                </c:pt>
                <c:pt idx="715">
                  <c:v>317</c:v>
                </c:pt>
                <c:pt idx="716">
                  <c:v>37</c:v>
                </c:pt>
                <c:pt idx="717">
                  <c:v>-220</c:v>
                </c:pt>
                <c:pt idx="718">
                  <c:v>107</c:v>
                </c:pt>
                <c:pt idx="719">
                  <c:v>355</c:v>
                </c:pt>
                <c:pt idx="720">
                  <c:v>358</c:v>
                </c:pt>
                <c:pt idx="721">
                  <c:v>-179</c:v>
                </c:pt>
                <c:pt idx="722">
                  <c:v>103</c:v>
                </c:pt>
                <c:pt idx="723">
                  <c:v>153</c:v>
                </c:pt>
                <c:pt idx="724">
                  <c:v>116</c:v>
                </c:pt>
                <c:pt idx="725">
                  <c:v>115</c:v>
                </c:pt>
                <c:pt idx="726">
                  <c:v>56</c:v>
                </c:pt>
                <c:pt idx="727">
                  <c:v>149</c:v>
                </c:pt>
                <c:pt idx="728">
                  <c:v>12</c:v>
                </c:pt>
                <c:pt idx="729">
                  <c:v>133</c:v>
                </c:pt>
                <c:pt idx="730">
                  <c:v>120</c:v>
                </c:pt>
                <c:pt idx="731">
                  <c:v>79</c:v>
                </c:pt>
                <c:pt idx="732">
                  <c:v>224</c:v>
                </c:pt>
                <c:pt idx="733">
                  <c:v>92</c:v>
                </c:pt>
                <c:pt idx="734">
                  <c:v>92</c:v>
                </c:pt>
                <c:pt idx="735">
                  <c:v>133</c:v>
                </c:pt>
                <c:pt idx="736">
                  <c:v>116</c:v>
                </c:pt>
                <c:pt idx="737">
                  <c:v>65</c:v>
                </c:pt>
                <c:pt idx="738">
                  <c:v>76</c:v>
                </c:pt>
                <c:pt idx="739">
                  <c:v>74</c:v>
                </c:pt>
                <c:pt idx="740">
                  <c:v>-2</c:v>
                </c:pt>
                <c:pt idx="741">
                  <c:v>61</c:v>
                </c:pt>
                <c:pt idx="742">
                  <c:v>35</c:v>
                </c:pt>
                <c:pt idx="743">
                  <c:v>18</c:v>
                </c:pt>
                <c:pt idx="744">
                  <c:v>36</c:v>
                </c:pt>
                <c:pt idx="745">
                  <c:v>48</c:v>
                </c:pt>
                <c:pt idx="746">
                  <c:v>224</c:v>
                </c:pt>
                <c:pt idx="747">
                  <c:v>114</c:v>
                </c:pt>
                <c:pt idx="748">
                  <c:v>-26</c:v>
                </c:pt>
                <c:pt idx="749">
                  <c:v>149</c:v>
                </c:pt>
                <c:pt idx="750">
                  <c:v>183</c:v>
                </c:pt>
                <c:pt idx="751">
                  <c:v>-11</c:v>
                </c:pt>
                <c:pt idx="752">
                  <c:v>84</c:v>
                </c:pt>
                <c:pt idx="753">
                  <c:v>106</c:v>
                </c:pt>
                <c:pt idx="754">
                  <c:v>58</c:v>
                </c:pt>
                <c:pt idx="755">
                  <c:v>129</c:v>
                </c:pt>
                <c:pt idx="756">
                  <c:v>128</c:v>
                </c:pt>
                <c:pt idx="757">
                  <c:v>139</c:v>
                </c:pt>
                <c:pt idx="758">
                  <c:v>48</c:v>
                </c:pt>
                <c:pt idx="759">
                  <c:v>196</c:v>
                </c:pt>
                <c:pt idx="760">
                  <c:v>107</c:v>
                </c:pt>
                <c:pt idx="761">
                  <c:v>107</c:v>
                </c:pt>
                <c:pt idx="762">
                  <c:v>127</c:v>
                </c:pt>
                <c:pt idx="763">
                  <c:v>84</c:v>
                </c:pt>
                <c:pt idx="764">
                  <c:v>62</c:v>
                </c:pt>
                <c:pt idx="765">
                  <c:v>59</c:v>
                </c:pt>
                <c:pt idx="766">
                  <c:v>89</c:v>
                </c:pt>
                <c:pt idx="767">
                  <c:v>70</c:v>
                </c:pt>
                <c:pt idx="768">
                  <c:v>-3</c:v>
                </c:pt>
                <c:pt idx="769">
                  <c:v>51</c:v>
                </c:pt>
                <c:pt idx="770">
                  <c:v>8</c:v>
                </c:pt>
                <c:pt idx="771">
                  <c:v>38</c:v>
                </c:pt>
                <c:pt idx="772">
                  <c:v>16</c:v>
                </c:pt>
                <c:pt idx="773">
                  <c:v>51</c:v>
                </c:pt>
                <c:pt idx="774">
                  <c:v>45</c:v>
                </c:pt>
                <c:pt idx="775">
                  <c:v>196</c:v>
                </c:pt>
                <c:pt idx="776">
                  <c:v>107</c:v>
                </c:pt>
                <c:pt idx="777">
                  <c:v>129</c:v>
                </c:pt>
                <c:pt idx="778">
                  <c:v>173</c:v>
                </c:pt>
                <c:pt idx="779">
                  <c:v>88</c:v>
                </c:pt>
                <c:pt idx="780">
                  <c:v>122</c:v>
                </c:pt>
                <c:pt idx="781">
                  <c:v>47</c:v>
                </c:pt>
                <c:pt idx="782">
                  <c:v>157</c:v>
                </c:pt>
                <c:pt idx="783">
                  <c:v>134</c:v>
                </c:pt>
                <c:pt idx="784">
                  <c:v>194</c:v>
                </c:pt>
                <c:pt idx="785">
                  <c:v>53</c:v>
                </c:pt>
                <c:pt idx="786">
                  <c:v>216</c:v>
                </c:pt>
                <c:pt idx="787">
                  <c:v>87</c:v>
                </c:pt>
                <c:pt idx="788">
                  <c:v>87</c:v>
                </c:pt>
                <c:pt idx="789">
                  <c:v>133</c:v>
                </c:pt>
                <c:pt idx="790">
                  <c:v>88</c:v>
                </c:pt>
                <c:pt idx="791">
                  <c:v>72</c:v>
                </c:pt>
                <c:pt idx="792">
                  <c:v>121</c:v>
                </c:pt>
                <c:pt idx="793">
                  <c:v>66</c:v>
                </c:pt>
                <c:pt idx="794">
                  <c:v>-1</c:v>
                </c:pt>
                <c:pt idx="795">
                  <c:v>57</c:v>
                </c:pt>
                <c:pt idx="796">
                  <c:v>26</c:v>
                </c:pt>
                <c:pt idx="797">
                  <c:v>20</c:v>
                </c:pt>
                <c:pt idx="798">
                  <c:v>48</c:v>
                </c:pt>
                <c:pt idx="799">
                  <c:v>50</c:v>
                </c:pt>
                <c:pt idx="800">
                  <c:v>216</c:v>
                </c:pt>
                <c:pt idx="801">
                  <c:v>123</c:v>
                </c:pt>
                <c:pt idx="802">
                  <c:v>156</c:v>
                </c:pt>
                <c:pt idx="803">
                  <c:v>216</c:v>
                </c:pt>
                <c:pt idx="804">
                  <c:v>-16</c:v>
                </c:pt>
                <c:pt idx="805">
                  <c:v>133</c:v>
                </c:pt>
                <c:pt idx="806">
                  <c:v>135</c:v>
                </c:pt>
                <c:pt idx="807">
                  <c:v>68</c:v>
                </c:pt>
                <c:pt idx="808">
                  <c:v>180</c:v>
                </c:pt>
                <c:pt idx="809">
                  <c:v>20</c:v>
                </c:pt>
                <c:pt idx="810">
                  <c:v>153</c:v>
                </c:pt>
                <c:pt idx="811">
                  <c:v>144</c:v>
                </c:pt>
                <c:pt idx="812">
                  <c:v>91</c:v>
                </c:pt>
                <c:pt idx="813">
                  <c:v>263</c:v>
                </c:pt>
                <c:pt idx="814">
                  <c:v>113</c:v>
                </c:pt>
                <c:pt idx="815">
                  <c:v>113</c:v>
                </c:pt>
                <c:pt idx="816">
                  <c:v>153</c:v>
                </c:pt>
                <c:pt idx="817">
                  <c:v>133</c:v>
                </c:pt>
                <c:pt idx="818">
                  <c:v>78</c:v>
                </c:pt>
                <c:pt idx="819">
                  <c:v>90</c:v>
                </c:pt>
                <c:pt idx="820">
                  <c:v>87</c:v>
                </c:pt>
                <c:pt idx="821">
                  <c:v>0</c:v>
                </c:pt>
                <c:pt idx="822">
                  <c:v>74</c:v>
                </c:pt>
                <c:pt idx="823">
                  <c:v>47</c:v>
                </c:pt>
                <c:pt idx="824">
                  <c:v>33</c:v>
                </c:pt>
                <c:pt idx="825">
                  <c:v>43</c:v>
                </c:pt>
                <c:pt idx="826">
                  <c:v>59</c:v>
                </c:pt>
                <c:pt idx="827">
                  <c:v>263</c:v>
                </c:pt>
                <c:pt idx="828">
                  <c:v>134</c:v>
                </c:pt>
                <c:pt idx="829">
                  <c:v>-19</c:v>
                </c:pt>
                <c:pt idx="830">
                  <c:v>180</c:v>
                </c:pt>
                <c:pt idx="831">
                  <c:v>220</c:v>
                </c:pt>
                <c:pt idx="832">
                  <c:v>-7</c:v>
                </c:pt>
                <c:pt idx="833">
                  <c:v>97</c:v>
                </c:pt>
                <c:pt idx="834">
                  <c:v>124</c:v>
                </c:pt>
                <c:pt idx="835">
                  <c:v>70</c:v>
                </c:pt>
                <c:pt idx="836">
                  <c:v>157</c:v>
                </c:pt>
                <c:pt idx="837">
                  <c:v>147</c:v>
                </c:pt>
                <c:pt idx="838">
                  <c:v>166</c:v>
                </c:pt>
                <c:pt idx="839">
                  <c:v>56</c:v>
                </c:pt>
                <c:pt idx="840">
                  <c:v>231</c:v>
                </c:pt>
                <c:pt idx="841">
                  <c:v>131</c:v>
                </c:pt>
                <c:pt idx="842">
                  <c:v>131</c:v>
                </c:pt>
                <c:pt idx="843">
                  <c:v>146</c:v>
                </c:pt>
                <c:pt idx="844">
                  <c:v>97</c:v>
                </c:pt>
                <c:pt idx="845">
                  <c:v>75</c:v>
                </c:pt>
                <c:pt idx="846">
                  <c:v>71</c:v>
                </c:pt>
                <c:pt idx="847">
                  <c:v>105</c:v>
                </c:pt>
                <c:pt idx="848">
                  <c:v>83</c:v>
                </c:pt>
                <c:pt idx="849">
                  <c:v>-1</c:v>
                </c:pt>
                <c:pt idx="850">
                  <c:v>63</c:v>
                </c:pt>
                <c:pt idx="851">
                  <c:v>11</c:v>
                </c:pt>
                <c:pt idx="852">
                  <c:v>50</c:v>
                </c:pt>
                <c:pt idx="853">
                  <c:v>31</c:v>
                </c:pt>
                <c:pt idx="854">
                  <c:v>60</c:v>
                </c:pt>
                <c:pt idx="855">
                  <c:v>56</c:v>
                </c:pt>
                <c:pt idx="856">
                  <c:v>231</c:v>
                </c:pt>
                <c:pt idx="857">
                  <c:v>125</c:v>
                </c:pt>
                <c:pt idx="858">
                  <c:v>157</c:v>
                </c:pt>
                <c:pt idx="859">
                  <c:v>209</c:v>
                </c:pt>
                <c:pt idx="860">
                  <c:v>102</c:v>
                </c:pt>
                <c:pt idx="861">
                  <c:v>142</c:v>
                </c:pt>
                <c:pt idx="862">
                  <c:v>58</c:v>
                </c:pt>
                <c:pt idx="863">
                  <c:v>190</c:v>
                </c:pt>
                <c:pt idx="864">
                  <c:v>154</c:v>
                </c:pt>
                <c:pt idx="865">
                  <c:v>229</c:v>
                </c:pt>
                <c:pt idx="866">
                  <c:v>62</c:v>
                </c:pt>
                <c:pt idx="867">
                  <c:v>254</c:v>
                </c:pt>
                <c:pt idx="868">
                  <c:v>107</c:v>
                </c:pt>
                <c:pt idx="869">
                  <c:v>107</c:v>
                </c:pt>
                <c:pt idx="870">
                  <c:v>153</c:v>
                </c:pt>
                <c:pt idx="871">
                  <c:v>102</c:v>
                </c:pt>
                <c:pt idx="872">
                  <c:v>87</c:v>
                </c:pt>
                <c:pt idx="873">
                  <c:v>142</c:v>
                </c:pt>
                <c:pt idx="874">
                  <c:v>78</c:v>
                </c:pt>
                <c:pt idx="875">
                  <c:v>1</c:v>
                </c:pt>
                <c:pt idx="876">
                  <c:v>70</c:v>
                </c:pt>
                <c:pt idx="877">
                  <c:v>36</c:v>
                </c:pt>
                <c:pt idx="878">
                  <c:v>36</c:v>
                </c:pt>
                <c:pt idx="879">
                  <c:v>56</c:v>
                </c:pt>
                <c:pt idx="880">
                  <c:v>62</c:v>
                </c:pt>
                <c:pt idx="881">
                  <c:v>254</c:v>
                </c:pt>
                <c:pt idx="882">
                  <c:v>143</c:v>
                </c:pt>
                <c:pt idx="883">
                  <c:v>189</c:v>
                </c:pt>
                <c:pt idx="884">
                  <c:v>259</c:v>
                </c:pt>
                <c:pt idx="885">
                  <c:v>-13</c:v>
                </c:pt>
                <c:pt idx="886">
                  <c:v>-117</c:v>
                </c:pt>
                <c:pt idx="887">
                  <c:v>225</c:v>
                </c:pt>
                <c:pt idx="888">
                  <c:v>-74</c:v>
                </c:pt>
                <c:pt idx="889">
                  <c:v>247</c:v>
                </c:pt>
                <c:pt idx="890">
                  <c:v>149</c:v>
                </c:pt>
                <c:pt idx="891">
                  <c:v>27</c:v>
                </c:pt>
                <c:pt idx="892">
                  <c:v>115</c:v>
                </c:pt>
                <c:pt idx="893">
                  <c:v>186</c:v>
                </c:pt>
                <c:pt idx="894">
                  <c:v>134</c:v>
                </c:pt>
                <c:pt idx="895">
                  <c:v>29</c:v>
                </c:pt>
                <c:pt idx="896">
                  <c:v>34</c:v>
                </c:pt>
                <c:pt idx="897">
                  <c:v>17</c:v>
                </c:pt>
                <c:pt idx="898">
                  <c:v>91</c:v>
                </c:pt>
                <c:pt idx="899">
                  <c:v>48</c:v>
                </c:pt>
                <c:pt idx="900">
                  <c:v>-5</c:v>
                </c:pt>
                <c:pt idx="901">
                  <c:v>36</c:v>
                </c:pt>
                <c:pt idx="902">
                  <c:v>21</c:v>
                </c:pt>
                <c:pt idx="903">
                  <c:v>22</c:v>
                </c:pt>
                <c:pt idx="904">
                  <c:v>56</c:v>
                </c:pt>
                <c:pt idx="905">
                  <c:v>10</c:v>
                </c:pt>
                <c:pt idx="906">
                  <c:v>14</c:v>
                </c:pt>
                <c:pt idx="907">
                  <c:v>87</c:v>
                </c:pt>
                <c:pt idx="908">
                  <c:v>26</c:v>
                </c:pt>
                <c:pt idx="909">
                  <c:v>115</c:v>
                </c:pt>
                <c:pt idx="910">
                  <c:v>120</c:v>
                </c:pt>
                <c:pt idx="911">
                  <c:v>73</c:v>
                </c:pt>
                <c:pt idx="912">
                  <c:v>114</c:v>
                </c:pt>
                <c:pt idx="913">
                  <c:v>-27</c:v>
                </c:pt>
                <c:pt idx="914">
                  <c:v>224</c:v>
                </c:pt>
                <c:pt idx="915">
                  <c:v>16</c:v>
                </c:pt>
                <c:pt idx="916">
                  <c:v>149</c:v>
                </c:pt>
                <c:pt idx="917">
                  <c:v>-363</c:v>
                </c:pt>
                <c:pt idx="918">
                  <c:v>-12</c:v>
                </c:pt>
                <c:pt idx="919">
                  <c:v>-127</c:v>
                </c:pt>
                <c:pt idx="920">
                  <c:v>197</c:v>
                </c:pt>
                <c:pt idx="921">
                  <c:v>-56</c:v>
                </c:pt>
                <c:pt idx="922">
                  <c:v>235</c:v>
                </c:pt>
                <c:pt idx="923">
                  <c:v>129</c:v>
                </c:pt>
                <c:pt idx="924">
                  <c:v>26</c:v>
                </c:pt>
                <c:pt idx="925">
                  <c:v>84</c:v>
                </c:pt>
                <c:pt idx="926">
                  <c:v>174</c:v>
                </c:pt>
                <c:pt idx="927">
                  <c:v>128</c:v>
                </c:pt>
                <c:pt idx="928">
                  <c:v>38</c:v>
                </c:pt>
                <c:pt idx="929">
                  <c:v>16</c:v>
                </c:pt>
                <c:pt idx="930">
                  <c:v>108</c:v>
                </c:pt>
                <c:pt idx="931">
                  <c:v>39</c:v>
                </c:pt>
                <c:pt idx="932">
                  <c:v>14</c:v>
                </c:pt>
                <c:pt idx="933">
                  <c:v>50</c:v>
                </c:pt>
                <c:pt idx="934">
                  <c:v>9</c:v>
                </c:pt>
                <c:pt idx="935">
                  <c:v>85</c:v>
                </c:pt>
                <c:pt idx="936">
                  <c:v>26</c:v>
                </c:pt>
                <c:pt idx="937">
                  <c:v>122</c:v>
                </c:pt>
                <c:pt idx="938">
                  <c:v>138</c:v>
                </c:pt>
                <c:pt idx="939">
                  <c:v>70</c:v>
                </c:pt>
                <c:pt idx="940">
                  <c:v>107</c:v>
                </c:pt>
                <c:pt idx="941">
                  <c:v>196</c:v>
                </c:pt>
                <c:pt idx="942">
                  <c:v>128</c:v>
                </c:pt>
                <c:pt idx="943">
                  <c:v>62</c:v>
                </c:pt>
                <c:pt idx="944">
                  <c:v>-340</c:v>
                </c:pt>
                <c:pt idx="945">
                  <c:v>89</c:v>
                </c:pt>
                <c:pt idx="946">
                  <c:v>-149</c:v>
                </c:pt>
                <c:pt idx="947">
                  <c:v>216</c:v>
                </c:pt>
                <c:pt idx="948">
                  <c:v>-88</c:v>
                </c:pt>
                <c:pt idx="949">
                  <c:v>271</c:v>
                </c:pt>
                <c:pt idx="950">
                  <c:v>157</c:v>
                </c:pt>
                <c:pt idx="951">
                  <c:v>31</c:v>
                </c:pt>
                <c:pt idx="952">
                  <c:v>89</c:v>
                </c:pt>
                <c:pt idx="953">
                  <c:v>188</c:v>
                </c:pt>
                <c:pt idx="954">
                  <c:v>134</c:v>
                </c:pt>
                <c:pt idx="955">
                  <c:v>26</c:v>
                </c:pt>
                <c:pt idx="956">
                  <c:v>20</c:v>
                </c:pt>
                <c:pt idx="957">
                  <c:v>87</c:v>
                </c:pt>
                <c:pt idx="958">
                  <c:v>51</c:v>
                </c:pt>
                <c:pt idx="959">
                  <c:v>36</c:v>
                </c:pt>
                <c:pt idx="960">
                  <c:v>58</c:v>
                </c:pt>
                <c:pt idx="961">
                  <c:v>10</c:v>
                </c:pt>
                <c:pt idx="962">
                  <c:v>77</c:v>
                </c:pt>
                <c:pt idx="963">
                  <c:v>32</c:v>
                </c:pt>
                <c:pt idx="964">
                  <c:v>105</c:v>
                </c:pt>
                <c:pt idx="965">
                  <c:v>194</c:v>
                </c:pt>
                <c:pt idx="966">
                  <c:v>66</c:v>
                </c:pt>
                <c:pt idx="967">
                  <c:v>122</c:v>
                </c:pt>
                <c:pt idx="968">
                  <c:v>215</c:v>
                </c:pt>
                <c:pt idx="969">
                  <c:v>157</c:v>
                </c:pt>
                <c:pt idx="970">
                  <c:v>73</c:v>
                </c:pt>
                <c:pt idx="971">
                  <c:v>-408</c:v>
                </c:pt>
                <c:pt idx="972">
                  <c:v>121</c:v>
                </c:pt>
                <c:pt idx="973">
                  <c:v>-15</c:v>
                </c:pt>
                <c:pt idx="974">
                  <c:v>-108</c:v>
                </c:pt>
                <c:pt idx="975">
                  <c:v>264</c:v>
                </c:pt>
                <c:pt idx="976">
                  <c:v>-67</c:v>
                </c:pt>
                <c:pt idx="977">
                  <c:v>290</c:v>
                </c:pt>
                <c:pt idx="978">
                  <c:v>180</c:v>
                </c:pt>
                <c:pt idx="979">
                  <c:v>47</c:v>
                </c:pt>
                <c:pt idx="980">
                  <c:v>132</c:v>
                </c:pt>
                <c:pt idx="981">
                  <c:v>220</c:v>
                </c:pt>
                <c:pt idx="982">
                  <c:v>154</c:v>
                </c:pt>
                <c:pt idx="983">
                  <c:v>36</c:v>
                </c:pt>
                <c:pt idx="984">
                  <c:v>46</c:v>
                </c:pt>
                <c:pt idx="985">
                  <c:v>32</c:v>
                </c:pt>
                <c:pt idx="986">
                  <c:v>112</c:v>
                </c:pt>
                <c:pt idx="987">
                  <c:v>59</c:v>
                </c:pt>
                <c:pt idx="988">
                  <c:v>3</c:v>
                </c:pt>
                <c:pt idx="989">
                  <c:v>45</c:v>
                </c:pt>
                <c:pt idx="990">
                  <c:v>30</c:v>
                </c:pt>
                <c:pt idx="991">
                  <c:v>29</c:v>
                </c:pt>
                <c:pt idx="992">
                  <c:v>67</c:v>
                </c:pt>
                <c:pt idx="993">
                  <c:v>13</c:v>
                </c:pt>
                <c:pt idx="994">
                  <c:v>17</c:v>
                </c:pt>
                <c:pt idx="995">
                  <c:v>102</c:v>
                </c:pt>
                <c:pt idx="996">
                  <c:v>46</c:v>
                </c:pt>
                <c:pt idx="997">
                  <c:v>136</c:v>
                </c:pt>
                <c:pt idx="998">
                  <c:v>144</c:v>
                </c:pt>
                <c:pt idx="999">
                  <c:v>86</c:v>
                </c:pt>
                <c:pt idx="1000">
                  <c:v>134</c:v>
                </c:pt>
                <c:pt idx="1001">
                  <c:v>-20</c:v>
                </c:pt>
                <c:pt idx="1002">
                  <c:v>263</c:v>
                </c:pt>
                <c:pt idx="1003">
                  <c:v>19</c:v>
                </c:pt>
                <c:pt idx="1004">
                  <c:v>180</c:v>
                </c:pt>
                <c:pt idx="1005">
                  <c:v>-362</c:v>
                </c:pt>
                <c:pt idx="1006">
                  <c:v>-8</c:v>
                </c:pt>
                <c:pt idx="1007">
                  <c:v>-117</c:v>
                </c:pt>
                <c:pt idx="1008">
                  <c:v>232</c:v>
                </c:pt>
                <c:pt idx="1009">
                  <c:v>-48</c:v>
                </c:pt>
                <c:pt idx="1010">
                  <c:v>276</c:v>
                </c:pt>
                <c:pt idx="1011">
                  <c:v>157</c:v>
                </c:pt>
                <c:pt idx="1012">
                  <c:v>45</c:v>
                </c:pt>
                <c:pt idx="1013">
                  <c:v>97</c:v>
                </c:pt>
                <c:pt idx="1014">
                  <c:v>206</c:v>
                </c:pt>
                <c:pt idx="1015">
                  <c:v>147</c:v>
                </c:pt>
                <c:pt idx="1016">
                  <c:v>50</c:v>
                </c:pt>
                <c:pt idx="1017">
                  <c:v>31</c:v>
                </c:pt>
                <c:pt idx="1018">
                  <c:v>132</c:v>
                </c:pt>
                <c:pt idx="1019">
                  <c:v>49</c:v>
                </c:pt>
                <c:pt idx="1020">
                  <c:v>22</c:v>
                </c:pt>
                <c:pt idx="1021">
                  <c:v>60</c:v>
                </c:pt>
                <c:pt idx="1022">
                  <c:v>12</c:v>
                </c:pt>
                <c:pt idx="1023">
                  <c:v>100</c:v>
                </c:pt>
                <c:pt idx="1024">
                  <c:v>45</c:v>
                </c:pt>
                <c:pt idx="1025">
                  <c:v>143</c:v>
                </c:pt>
                <c:pt idx="1026">
                  <c:v>165</c:v>
                </c:pt>
                <c:pt idx="1027">
                  <c:v>83</c:v>
                </c:pt>
                <c:pt idx="1028">
                  <c:v>125</c:v>
                </c:pt>
                <c:pt idx="1029">
                  <c:v>231</c:v>
                </c:pt>
                <c:pt idx="1030">
                  <c:v>156</c:v>
                </c:pt>
                <c:pt idx="1031">
                  <c:v>75</c:v>
                </c:pt>
                <c:pt idx="1032">
                  <c:v>-338</c:v>
                </c:pt>
                <c:pt idx="1033">
                  <c:v>105</c:v>
                </c:pt>
                <c:pt idx="1034">
                  <c:v>-136</c:v>
                </c:pt>
                <c:pt idx="1035">
                  <c:v>254</c:v>
                </c:pt>
                <c:pt idx="1036">
                  <c:v>-81</c:v>
                </c:pt>
                <c:pt idx="1037">
                  <c:v>317</c:v>
                </c:pt>
                <c:pt idx="1038">
                  <c:v>190</c:v>
                </c:pt>
                <c:pt idx="1039">
                  <c:v>52</c:v>
                </c:pt>
                <c:pt idx="1040">
                  <c:v>103</c:v>
                </c:pt>
                <c:pt idx="1041">
                  <c:v>222</c:v>
                </c:pt>
                <c:pt idx="1042">
                  <c:v>154</c:v>
                </c:pt>
                <c:pt idx="1043">
                  <c:v>36</c:v>
                </c:pt>
                <c:pt idx="1044">
                  <c:v>36</c:v>
                </c:pt>
                <c:pt idx="1045">
                  <c:v>107</c:v>
                </c:pt>
                <c:pt idx="1046">
                  <c:v>63</c:v>
                </c:pt>
                <c:pt idx="1047">
                  <c:v>45</c:v>
                </c:pt>
                <c:pt idx="1048">
                  <c:v>70</c:v>
                </c:pt>
                <c:pt idx="1049">
                  <c:v>13</c:v>
                </c:pt>
                <c:pt idx="1050">
                  <c:v>91</c:v>
                </c:pt>
                <c:pt idx="1051">
                  <c:v>53</c:v>
                </c:pt>
                <c:pt idx="1052">
                  <c:v>124</c:v>
                </c:pt>
                <c:pt idx="1053">
                  <c:v>229</c:v>
                </c:pt>
                <c:pt idx="1054">
                  <c:v>78</c:v>
                </c:pt>
                <c:pt idx="1055">
                  <c:v>142</c:v>
                </c:pt>
                <c:pt idx="1056">
                  <c:v>253</c:v>
                </c:pt>
                <c:pt idx="1057">
                  <c:v>190</c:v>
                </c:pt>
                <c:pt idx="1058">
                  <c:v>88</c:v>
                </c:pt>
                <c:pt idx="1059">
                  <c:v>-406</c:v>
                </c:pt>
                <c:pt idx="1060">
                  <c:v>142</c:v>
                </c:pt>
                <c:pt idx="1061">
                  <c:v>-12</c:v>
                </c:pt>
              </c:numCache>
            </c:numRef>
          </c:yVal>
          <c:smooth val="0"/>
          <c:extLst>
            <c:ext xmlns:c16="http://schemas.microsoft.com/office/drawing/2014/chart" uri="{C3380CC4-5D6E-409C-BE32-E72D297353CC}">
              <c16:uniqueId val="{00000001-AA61-4433-8ED6-06179859B7CF}"/>
            </c:ext>
          </c:extLst>
        </c:ser>
        <c:dLbls>
          <c:showLegendKey val="0"/>
          <c:showVal val="0"/>
          <c:showCatName val="0"/>
          <c:showSerName val="0"/>
          <c:showPercent val="0"/>
          <c:showBubbleSize val="0"/>
        </c:dLbls>
        <c:axId val="671165488"/>
        <c:axId val="671170168"/>
      </c:scatterChart>
      <c:valAx>
        <c:axId val="67116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Expenses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70168"/>
        <c:crosses val="autoZero"/>
        <c:crossBetween val="midCat"/>
      </c:valAx>
      <c:valAx>
        <c:axId val="671170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65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COGs and Proft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'Clean Chain Data'!$B$2:$B$1063</c:f>
              <c:numCache>
                <c:formatCode>"$"#,##0</c:formatCode>
                <c:ptCount val="1062"/>
                <c:pt idx="0">
                  <c:v>51</c:v>
                </c:pt>
                <c:pt idx="1">
                  <c:v>52</c:v>
                </c:pt>
                <c:pt idx="2">
                  <c:v>43</c:v>
                </c:pt>
                <c:pt idx="3">
                  <c:v>38</c:v>
                </c:pt>
                <c:pt idx="4">
                  <c:v>72</c:v>
                </c:pt>
                <c:pt idx="5">
                  <c:v>0</c:v>
                </c:pt>
                <c:pt idx="6">
                  <c:v>47</c:v>
                </c:pt>
                <c:pt idx="7">
                  <c:v>27</c:v>
                </c:pt>
                <c:pt idx="8">
                  <c:v>31</c:v>
                </c:pt>
                <c:pt idx="9">
                  <c:v>40</c:v>
                </c:pt>
                <c:pt idx="10">
                  <c:v>49</c:v>
                </c:pt>
                <c:pt idx="11">
                  <c:v>45</c:v>
                </c:pt>
                <c:pt idx="12">
                  <c:v>45</c:v>
                </c:pt>
                <c:pt idx="13">
                  <c:v>60</c:v>
                </c:pt>
                <c:pt idx="14">
                  <c:v>34</c:v>
                </c:pt>
                <c:pt idx="15">
                  <c:v>54</c:v>
                </c:pt>
                <c:pt idx="16">
                  <c:v>45</c:v>
                </c:pt>
                <c:pt idx="17">
                  <c:v>48</c:v>
                </c:pt>
                <c:pt idx="18">
                  <c:v>49</c:v>
                </c:pt>
                <c:pt idx="19">
                  <c:v>48</c:v>
                </c:pt>
                <c:pt idx="20">
                  <c:v>40</c:v>
                </c:pt>
                <c:pt idx="21">
                  <c:v>82</c:v>
                </c:pt>
                <c:pt idx="22">
                  <c:v>91</c:v>
                </c:pt>
                <c:pt idx="23">
                  <c:v>40</c:v>
                </c:pt>
                <c:pt idx="24">
                  <c:v>50</c:v>
                </c:pt>
                <c:pt idx="25">
                  <c:v>40</c:v>
                </c:pt>
                <c:pt idx="26">
                  <c:v>52</c:v>
                </c:pt>
                <c:pt idx="27">
                  <c:v>75</c:v>
                </c:pt>
                <c:pt idx="28">
                  <c:v>46</c:v>
                </c:pt>
                <c:pt idx="29">
                  <c:v>55</c:v>
                </c:pt>
                <c:pt idx="30">
                  <c:v>50</c:v>
                </c:pt>
                <c:pt idx="31">
                  <c:v>57</c:v>
                </c:pt>
                <c:pt idx="32">
                  <c:v>36</c:v>
                </c:pt>
                <c:pt idx="33">
                  <c:v>33</c:v>
                </c:pt>
                <c:pt idx="34">
                  <c:v>31</c:v>
                </c:pt>
                <c:pt idx="35">
                  <c:v>36</c:v>
                </c:pt>
                <c:pt idx="36">
                  <c:v>49</c:v>
                </c:pt>
                <c:pt idx="37">
                  <c:v>54</c:v>
                </c:pt>
                <c:pt idx="38">
                  <c:v>46</c:v>
                </c:pt>
                <c:pt idx="39">
                  <c:v>43</c:v>
                </c:pt>
                <c:pt idx="40">
                  <c:v>44</c:v>
                </c:pt>
                <c:pt idx="41">
                  <c:v>53</c:v>
                </c:pt>
                <c:pt idx="42">
                  <c:v>54</c:v>
                </c:pt>
                <c:pt idx="43">
                  <c:v>54</c:v>
                </c:pt>
                <c:pt idx="44">
                  <c:v>46</c:v>
                </c:pt>
                <c:pt idx="45">
                  <c:v>43</c:v>
                </c:pt>
                <c:pt idx="46">
                  <c:v>47</c:v>
                </c:pt>
                <c:pt idx="47">
                  <c:v>36</c:v>
                </c:pt>
                <c:pt idx="48">
                  <c:v>61</c:v>
                </c:pt>
                <c:pt idx="49">
                  <c:v>43</c:v>
                </c:pt>
                <c:pt idx="50">
                  <c:v>54</c:v>
                </c:pt>
                <c:pt idx="51">
                  <c:v>47</c:v>
                </c:pt>
                <c:pt idx="52">
                  <c:v>54</c:v>
                </c:pt>
                <c:pt idx="53">
                  <c:v>65</c:v>
                </c:pt>
                <c:pt idx="54">
                  <c:v>80</c:v>
                </c:pt>
                <c:pt idx="55">
                  <c:v>54</c:v>
                </c:pt>
                <c:pt idx="56">
                  <c:v>41</c:v>
                </c:pt>
                <c:pt idx="57">
                  <c:v>54</c:v>
                </c:pt>
                <c:pt idx="58">
                  <c:v>31</c:v>
                </c:pt>
                <c:pt idx="59">
                  <c:v>34</c:v>
                </c:pt>
                <c:pt idx="60">
                  <c:v>33</c:v>
                </c:pt>
                <c:pt idx="61">
                  <c:v>48</c:v>
                </c:pt>
                <c:pt idx="62">
                  <c:v>55</c:v>
                </c:pt>
                <c:pt idx="63">
                  <c:v>49</c:v>
                </c:pt>
                <c:pt idx="64">
                  <c:v>39</c:v>
                </c:pt>
                <c:pt idx="65">
                  <c:v>49</c:v>
                </c:pt>
                <c:pt idx="66">
                  <c:v>41</c:v>
                </c:pt>
                <c:pt idx="67">
                  <c:v>92</c:v>
                </c:pt>
                <c:pt idx="68">
                  <c:v>68</c:v>
                </c:pt>
                <c:pt idx="69">
                  <c:v>63</c:v>
                </c:pt>
                <c:pt idx="70">
                  <c:v>92</c:v>
                </c:pt>
                <c:pt idx="71">
                  <c:v>55</c:v>
                </c:pt>
                <c:pt idx="72">
                  <c:v>51</c:v>
                </c:pt>
                <c:pt idx="73">
                  <c:v>52</c:v>
                </c:pt>
                <c:pt idx="74">
                  <c:v>43</c:v>
                </c:pt>
                <c:pt idx="75">
                  <c:v>38</c:v>
                </c:pt>
                <c:pt idx="76">
                  <c:v>72</c:v>
                </c:pt>
                <c:pt idx="77">
                  <c:v>0</c:v>
                </c:pt>
                <c:pt idx="78">
                  <c:v>47</c:v>
                </c:pt>
                <c:pt idx="79">
                  <c:v>27</c:v>
                </c:pt>
                <c:pt idx="80">
                  <c:v>31</c:v>
                </c:pt>
                <c:pt idx="81">
                  <c:v>40</c:v>
                </c:pt>
                <c:pt idx="82">
                  <c:v>49</c:v>
                </c:pt>
                <c:pt idx="83">
                  <c:v>45</c:v>
                </c:pt>
                <c:pt idx="84">
                  <c:v>45</c:v>
                </c:pt>
                <c:pt idx="85">
                  <c:v>60</c:v>
                </c:pt>
                <c:pt idx="86">
                  <c:v>34</c:v>
                </c:pt>
                <c:pt idx="87">
                  <c:v>54</c:v>
                </c:pt>
                <c:pt idx="88">
                  <c:v>45</c:v>
                </c:pt>
                <c:pt idx="89">
                  <c:v>48</c:v>
                </c:pt>
                <c:pt idx="90">
                  <c:v>49</c:v>
                </c:pt>
                <c:pt idx="91">
                  <c:v>48</c:v>
                </c:pt>
                <c:pt idx="92">
                  <c:v>40</c:v>
                </c:pt>
                <c:pt idx="93">
                  <c:v>82</c:v>
                </c:pt>
                <c:pt idx="94">
                  <c:v>91</c:v>
                </c:pt>
                <c:pt idx="95">
                  <c:v>40</c:v>
                </c:pt>
                <c:pt idx="96">
                  <c:v>50</c:v>
                </c:pt>
                <c:pt idx="97">
                  <c:v>40</c:v>
                </c:pt>
                <c:pt idx="98">
                  <c:v>52</c:v>
                </c:pt>
                <c:pt idx="99">
                  <c:v>75</c:v>
                </c:pt>
                <c:pt idx="100">
                  <c:v>46</c:v>
                </c:pt>
                <c:pt idx="101">
                  <c:v>55</c:v>
                </c:pt>
                <c:pt idx="102">
                  <c:v>50</c:v>
                </c:pt>
                <c:pt idx="103">
                  <c:v>57</c:v>
                </c:pt>
                <c:pt idx="104">
                  <c:v>36</c:v>
                </c:pt>
                <c:pt idx="105">
                  <c:v>33</c:v>
                </c:pt>
                <c:pt idx="106">
                  <c:v>31</c:v>
                </c:pt>
                <c:pt idx="107">
                  <c:v>36</c:v>
                </c:pt>
                <c:pt idx="108">
                  <c:v>49</c:v>
                </c:pt>
                <c:pt idx="109">
                  <c:v>54</c:v>
                </c:pt>
                <c:pt idx="110">
                  <c:v>46</c:v>
                </c:pt>
                <c:pt idx="111">
                  <c:v>43</c:v>
                </c:pt>
                <c:pt idx="112">
                  <c:v>44</c:v>
                </c:pt>
                <c:pt idx="113">
                  <c:v>53</c:v>
                </c:pt>
                <c:pt idx="114">
                  <c:v>54</c:v>
                </c:pt>
                <c:pt idx="115">
                  <c:v>54</c:v>
                </c:pt>
                <c:pt idx="116">
                  <c:v>46</c:v>
                </c:pt>
                <c:pt idx="117">
                  <c:v>43</c:v>
                </c:pt>
                <c:pt idx="118">
                  <c:v>47</c:v>
                </c:pt>
                <c:pt idx="119">
                  <c:v>36</c:v>
                </c:pt>
                <c:pt idx="120">
                  <c:v>61</c:v>
                </c:pt>
                <c:pt idx="121">
                  <c:v>43</c:v>
                </c:pt>
                <c:pt idx="122">
                  <c:v>54</c:v>
                </c:pt>
                <c:pt idx="123">
                  <c:v>47</c:v>
                </c:pt>
                <c:pt idx="124">
                  <c:v>54</c:v>
                </c:pt>
                <c:pt idx="125">
                  <c:v>65</c:v>
                </c:pt>
                <c:pt idx="126">
                  <c:v>80</c:v>
                </c:pt>
                <c:pt idx="127">
                  <c:v>54</c:v>
                </c:pt>
                <c:pt idx="128">
                  <c:v>41</c:v>
                </c:pt>
                <c:pt idx="129">
                  <c:v>54</c:v>
                </c:pt>
                <c:pt idx="130">
                  <c:v>31</c:v>
                </c:pt>
                <c:pt idx="131">
                  <c:v>34</c:v>
                </c:pt>
                <c:pt idx="132">
                  <c:v>33</c:v>
                </c:pt>
                <c:pt idx="133">
                  <c:v>48</c:v>
                </c:pt>
                <c:pt idx="134">
                  <c:v>55</c:v>
                </c:pt>
                <c:pt idx="135">
                  <c:v>49</c:v>
                </c:pt>
                <c:pt idx="136">
                  <c:v>39</c:v>
                </c:pt>
                <c:pt idx="137">
                  <c:v>49</c:v>
                </c:pt>
                <c:pt idx="138">
                  <c:v>41</c:v>
                </c:pt>
                <c:pt idx="139">
                  <c:v>92</c:v>
                </c:pt>
                <c:pt idx="140">
                  <c:v>68</c:v>
                </c:pt>
                <c:pt idx="141">
                  <c:v>63</c:v>
                </c:pt>
                <c:pt idx="142">
                  <c:v>92</c:v>
                </c:pt>
                <c:pt idx="143">
                  <c:v>55</c:v>
                </c:pt>
                <c:pt idx="144">
                  <c:v>39</c:v>
                </c:pt>
                <c:pt idx="145">
                  <c:v>80</c:v>
                </c:pt>
                <c:pt idx="146">
                  <c:v>54</c:v>
                </c:pt>
                <c:pt idx="147">
                  <c:v>54</c:v>
                </c:pt>
                <c:pt idx="148">
                  <c:v>27</c:v>
                </c:pt>
                <c:pt idx="149">
                  <c:v>76</c:v>
                </c:pt>
                <c:pt idx="150">
                  <c:v>22</c:v>
                </c:pt>
                <c:pt idx="151">
                  <c:v>23</c:v>
                </c:pt>
                <c:pt idx="152">
                  <c:v>79</c:v>
                </c:pt>
                <c:pt idx="153">
                  <c:v>65</c:v>
                </c:pt>
                <c:pt idx="154">
                  <c:v>46</c:v>
                </c:pt>
                <c:pt idx="155">
                  <c:v>60</c:v>
                </c:pt>
                <c:pt idx="156">
                  <c:v>60</c:v>
                </c:pt>
                <c:pt idx="157">
                  <c:v>40</c:v>
                </c:pt>
                <c:pt idx="158">
                  <c:v>36</c:v>
                </c:pt>
                <c:pt idx="159">
                  <c:v>55</c:v>
                </c:pt>
                <c:pt idx="160">
                  <c:v>40</c:v>
                </c:pt>
                <c:pt idx="161">
                  <c:v>28</c:v>
                </c:pt>
                <c:pt idx="162">
                  <c:v>31</c:v>
                </c:pt>
                <c:pt idx="163">
                  <c:v>32</c:v>
                </c:pt>
                <c:pt idx="164">
                  <c:v>50</c:v>
                </c:pt>
                <c:pt idx="165">
                  <c:v>0</c:v>
                </c:pt>
                <c:pt idx="166">
                  <c:v>82</c:v>
                </c:pt>
                <c:pt idx="167">
                  <c:v>22</c:v>
                </c:pt>
                <c:pt idx="168">
                  <c:v>44</c:v>
                </c:pt>
                <c:pt idx="169">
                  <c:v>33</c:v>
                </c:pt>
                <c:pt idx="170">
                  <c:v>44</c:v>
                </c:pt>
                <c:pt idx="171">
                  <c:v>31</c:v>
                </c:pt>
                <c:pt idx="172">
                  <c:v>69</c:v>
                </c:pt>
                <c:pt idx="173">
                  <c:v>49</c:v>
                </c:pt>
                <c:pt idx="174">
                  <c:v>49</c:v>
                </c:pt>
                <c:pt idx="175">
                  <c:v>43</c:v>
                </c:pt>
                <c:pt idx="176">
                  <c:v>41</c:v>
                </c:pt>
                <c:pt idx="177">
                  <c:v>47</c:v>
                </c:pt>
                <c:pt idx="178">
                  <c:v>43</c:v>
                </c:pt>
                <c:pt idx="179">
                  <c:v>43</c:v>
                </c:pt>
                <c:pt idx="180">
                  <c:v>46</c:v>
                </c:pt>
                <c:pt idx="181">
                  <c:v>53</c:v>
                </c:pt>
                <c:pt idx="182">
                  <c:v>33</c:v>
                </c:pt>
                <c:pt idx="183">
                  <c:v>34</c:v>
                </c:pt>
                <c:pt idx="184">
                  <c:v>0</c:v>
                </c:pt>
                <c:pt idx="185">
                  <c:v>43</c:v>
                </c:pt>
                <c:pt idx="186">
                  <c:v>31</c:v>
                </c:pt>
                <c:pt idx="187">
                  <c:v>23</c:v>
                </c:pt>
                <c:pt idx="188">
                  <c:v>41</c:v>
                </c:pt>
                <c:pt idx="189">
                  <c:v>46</c:v>
                </c:pt>
                <c:pt idx="190">
                  <c:v>43</c:v>
                </c:pt>
                <c:pt idx="191">
                  <c:v>33</c:v>
                </c:pt>
                <c:pt idx="192">
                  <c:v>49</c:v>
                </c:pt>
                <c:pt idx="193">
                  <c:v>55</c:v>
                </c:pt>
                <c:pt idx="194">
                  <c:v>39</c:v>
                </c:pt>
                <c:pt idx="195">
                  <c:v>80</c:v>
                </c:pt>
                <c:pt idx="196">
                  <c:v>54</c:v>
                </c:pt>
                <c:pt idx="197">
                  <c:v>54</c:v>
                </c:pt>
                <c:pt idx="198">
                  <c:v>27</c:v>
                </c:pt>
                <c:pt idx="199">
                  <c:v>76</c:v>
                </c:pt>
                <c:pt idx="200">
                  <c:v>22</c:v>
                </c:pt>
                <c:pt idx="201">
                  <c:v>23</c:v>
                </c:pt>
                <c:pt idx="202">
                  <c:v>79</c:v>
                </c:pt>
                <c:pt idx="203">
                  <c:v>65</c:v>
                </c:pt>
                <c:pt idx="204">
                  <c:v>46</c:v>
                </c:pt>
                <c:pt idx="205">
                  <c:v>60</c:v>
                </c:pt>
                <c:pt idx="206">
                  <c:v>60</c:v>
                </c:pt>
                <c:pt idx="207">
                  <c:v>40</c:v>
                </c:pt>
                <c:pt idx="208">
                  <c:v>36</c:v>
                </c:pt>
                <c:pt idx="209">
                  <c:v>55</c:v>
                </c:pt>
                <c:pt idx="210">
                  <c:v>40</c:v>
                </c:pt>
                <c:pt idx="211">
                  <c:v>28</c:v>
                </c:pt>
                <c:pt idx="212">
                  <c:v>31</c:v>
                </c:pt>
                <c:pt idx="213">
                  <c:v>32</c:v>
                </c:pt>
                <c:pt idx="214">
                  <c:v>50</c:v>
                </c:pt>
                <c:pt idx="215">
                  <c:v>0</c:v>
                </c:pt>
                <c:pt idx="216">
                  <c:v>82</c:v>
                </c:pt>
                <c:pt idx="217">
                  <c:v>22</c:v>
                </c:pt>
                <c:pt idx="218">
                  <c:v>44</c:v>
                </c:pt>
                <c:pt idx="219">
                  <c:v>33</c:v>
                </c:pt>
                <c:pt idx="220">
                  <c:v>44</c:v>
                </c:pt>
                <c:pt idx="221">
                  <c:v>31</c:v>
                </c:pt>
                <c:pt idx="222">
                  <c:v>69</c:v>
                </c:pt>
                <c:pt idx="223">
                  <c:v>49</c:v>
                </c:pt>
                <c:pt idx="224">
                  <c:v>49</c:v>
                </c:pt>
                <c:pt idx="225">
                  <c:v>43</c:v>
                </c:pt>
                <c:pt idx="226">
                  <c:v>41</c:v>
                </c:pt>
                <c:pt idx="227">
                  <c:v>47</c:v>
                </c:pt>
                <c:pt idx="228">
                  <c:v>43</c:v>
                </c:pt>
                <c:pt idx="229">
                  <c:v>43</c:v>
                </c:pt>
                <c:pt idx="230">
                  <c:v>46</c:v>
                </c:pt>
                <c:pt idx="231">
                  <c:v>53</c:v>
                </c:pt>
                <c:pt idx="232">
                  <c:v>33</c:v>
                </c:pt>
                <c:pt idx="233">
                  <c:v>34</c:v>
                </c:pt>
                <c:pt idx="234">
                  <c:v>0</c:v>
                </c:pt>
                <c:pt idx="235">
                  <c:v>43</c:v>
                </c:pt>
                <c:pt idx="236">
                  <c:v>31</c:v>
                </c:pt>
                <c:pt idx="237">
                  <c:v>23</c:v>
                </c:pt>
                <c:pt idx="238">
                  <c:v>41</c:v>
                </c:pt>
                <c:pt idx="239">
                  <c:v>46</c:v>
                </c:pt>
                <c:pt idx="240">
                  <c:v>43</c:v>
                </c:pt>
                <c:pt idx="241">
                  <c:v>33</c:v>
                </c:pt>
                <c:pt idx="242">
                  <c:v>49</c:v>
                </c:pt>
                <c:pt idx="243">
                  <c:v>55</c:v>
                </c:pt>
                <c:pt idx="244">
                  <c:v>39</c:v>
                </c:pt>
                <c:pt idx="245">
                  <c:v>39</c:v>
                </c:pt>
                <c:pt idx="246">
                  <c:v>86</c:v>
                </c:pt>
                <c:pt idx="247">
                  <c:v>46</c:v>
                </c:pt>
                <c:pt idx="248">
                  <c:v>31</c:v>
                </c:pt>
                <c:pt idx="249">
                  <c:v>45</c:v>
                </c:pt>
                <c:pt idx="250">
                  <c:v>32</c:v>
                </c:pt>
                <c:pt idx="251">
                  <c:v>31</c:v>
                </c:pt>
                <c:pt idx="252">
                  <c:v>39</c:v>
                </c:pt>
                <c:pt idx="253">
                  <c:v>24</c:v>
                </c:pt>
                <c:pt idx="254">
                  <c:v>0</c:v>
                </c:pt>
                <c:pt idx="255">
                  <c:v>45</c:v>
                </c:pt>
                <c:pt idx="256">
                  <c:v>60</c:v>
                </c:pt>
                <c:pt idx="257">
                  <c:v>32</c:v>
                </c:pt>
                <c:pt idx="258">
                  <c:v>54</c:v>
                </c:pt>
                <c:pt idx="259">
                  <c:v>22</c:v>
                </c:pt>
                <c:pt idx="260">
                  <c:v>35</c:v>
                </c:pt>
                <c:pt idx="261">
                  <c:v>29</c:v>
                </c:pt>
                <c:pt idx="262">
                  <c:v>29</c:v>
                </c:pt>
                <c:pt idx="263">
                  <c:v>34</c:v>
                </c:pt>
                <c:pt idx="264">
                  <c:v>32</c:v>
                </c:pt>
                <c:pt idx="265">
                  <c:v>0</c:v>
                </c:pt>
                <c:pt idx="266">
                  <c:v>33</c:v>
                </c:pt>
                <c:pt idx="267">
                  <c:v>82</c:v>
                </c:pt>
                <c:pt idx="268">
                  <c:v>82</c:v>
                </c:pt>
                <c:pt idx="269">
                  <c:v>35</c:v>
                </c:pt>
                <c:pt idx="270">
                  <c:v>34</c:v>
                </c:pt>
                <c:pt idx="271">
                  <c:v>33</c:v>
                </c:pt>
                <c:pt idx="272">
                  <c:v>0</c:v>
                </c:pt>
                <c:pt idx="273">
                  <c:v>44</c:v>
                </c:pt>
                <c:pt idx="274">
                  <c:v>29</c:v>
                </c:pt>
                <c:pt idx="275">
                  <c:v>33</c:v>
                </c:pt>
                <c:pt idx="276">
                  <c:v>46</c:v>
                </c:pt>
                <c:pt idx="277">
                  <c:v>30</c:v>
                </c:pt>
                <c:pt idx="278">
                  <c:v>29</c:v>
                </c:pt>
                <c:pt idx="279">
                  <c:v>24</c:v>
                </c:pt>
                <c:pt idx="280">
                  <c:v>0</c:v>
                </c:pt>
                <c:pt idx="281">
                  <c:v>31</c:v>
                </c:pt>
                <c:pt idx="282">
                  <c:v>34</c:v>
                </c:pt>
                <c:pt idx="283">
                  <c:v>39</c:v>
                </c:pt>
                <c:pt idx="284">
                  <c:v>31</c:v>
                </c:pt>
                <c:pt idx="285">
                  <c:v>38</c:v>
                </c:pt>
                <c:pt idx="286">
                  <c:v>39</c:v>
                </c:pt>
                <c:pt idx="287">
                  <c:v>0</c:v>
                </c:pt>
                <c:pt idx="288">
                  <c:v>41</c:v>
                </c:pt>
                <c:pt idx="289">
                  <c:v>38</c:v>
                </c:pt>
                <c:pt idx="290">
                  <c:v>43</c:v>
                </c:pt>
                <c:pt idx="291">
                  <c:v>39</c:v>
                </c:pt>
                <c:pt idx="292">
                  <c:v>39</c:v>
                </c:pt>
                <c:pt idx="293">
                  <c:v>86</c:v>
                </c:pt>
                <c:pt idx="294">
                  <c:v>46</c:v>
                </c:pt>
                <c:pt idx="295">
                  <c:v>31</c:v>
                </c:pt>
                <c:pt idx="296">
                  <c:v>45</c:v>
                </c:pt>
                <c:pt idx="297">
                  <c:v>32</c:v>
                </c:pt>
                <c:pt idx="298">
                  <c:v>31</c:v>
                </c:pt>
                <c:pt idx="299">
                  <c:v>39</c:v>
                </c:pt>
                <c:pt idx="300">
                  <c:v>24</c:v>
                </c:pt>
                <c:pt idx="301">
                  <c:v>0</c:v>
                </c:pt>
                <c:pt idx="302">
                  <c:v>45</c:v>
                </c:pt>
                <c:pt idx="303">
                  <c:v>60</c:v>
                </c:pt>
                <c:pt idx="304">
                  <c:v>32</c:v>
                </c:pt>
                <c:pt idx="305">
                  <c:v>54</c:v>
                </c:pt>
                <c:pt idx="306">
                  <c:v>22</c:v>
                </c:pt>
                <c:pt idx="307">
                  <c:v>35</c:v>
                </c:pt>
                <c:pt idx="308">
                  <c:v>29</c:v>
                </c:pt>
                <c:pt idx="309">
                  <c:v>29</c:v>
                </c:pt>
                <c:pt idx="310">
                  <c:v>34</c:v>
                </c:pt>
                <c:pt idx="311">
                  <c:v>32</c:v>
                </c:pt>
                <c:pt idx="312">
                  <c:v>0</c:v>
                </c:pt>
                <c:pt idx="313">
                  <c:v>33</c:v>
                </c:pt>
                <c:pt idx="314">
                  <c:v>82</c:v>
                </c:pt>
                <c:pt idx="315">
                  <c:v>82</c:v>
                </c:pt>
                <c:pt idx="316">
                  <c:v>35</c:v>
                </c:pt>
                <c:pt idx="317">
                  <c:v>34</c:v>
                </c:pt>
                <c:pt idx="318">
                  <c:v>33</c:v>
                </c:pt>
                <c:pt idx="319">
                  <c:v>0</c:v>
                </c:pt>
                <c:pt idx="320">
                  <c:v>44</c:v>
                </c:pt>
                <c:pt idx="321">
                  <c:v>29</c:v>
                </c:pt>
                <c:pt idx="322">
                  <c:v>33</c:v>
                </c:pt>
                <c:pt idx="323">
                  <c:v>46</c:v>
                </c:pt>
                <c:pt idx="324">
                  <c:v>30</c:v>
                </c:pt>
                <c:pt idx="325">
                  <c:v>29</c:v>
                </c:pt>
                <c:pt idx="326">
                  <c:v>24</c:v>
                </c:pt>
                <c:pt idx="327">
                  <c:v>0</c:v>
                </c:pt>
                <c:pt idx="328">
                  <c:v>31</c:v>
                </c:pt>
                <c:pt idx="329">
                  <c:v>34</c:v>
                </c:pt>
                <c:pt idx="330">
                  <c:v>39</c:v>
                </c:pt>
                <c:pt idx="331">
                  <c:v>31</c:v>
                </c:pt>
                <c:pt idx="332">
                  <c:v>38</c:v>
                </c:pt>
                <c:pt idx="333">
                  <c:v>39</c:v>
                </c:pt>
                <c:pt idx="334">
                  <c:v>0</c:v>
                </c:pt>
                <c:pt idx="335">
                  <c:v>41</c:v>
                </c:pt>
                <c:pt idx="336">
                  <c:v>38</c:v>
                </c:pt>
                <c:pt idx="337">
                  <c:v>43</c:v>
                </c:pt>
                <c:pt idx="338">
                  <c:v>51</c:v>
                </c:pt>
                <c:pt idx="339">
                  <c:v>52</c:v>
                </c:pt>
                <c:pt idx="340">
                  <c:v>43</c:v>
                </c:pt>
                <c:pt idx="341">
                  <c:v>51</c:v>
                </c:pt>
                <c:pt idx="342">
                  <c:v>72</c:v>
                </c:pt>
                <c:pt idx="343">
                  <c:v>48</c:v>
                </c:pt>
                <c:pt idx="344">
                  <c:v>60</c:v>
                </c:pt>
                <c:pt idx="345">
                  <c:v>52</c:v>
                </c:pt>
                <c:pt idx="346">
                  <c:v>56</c:v>
                </c:pt>
                <c:pt idx="347">
                  <c:v>56</c:v>
                </c:pt>
                <c:pt idx="348">
                  <c:v>45</c:v>
                </c:pt>
                <c:pt idx="349">
                  <c:v>52</c:v>
                </c:pt>
                <c:pt idx="350">
                  <c:v>46</c:v>
                </c:pt>
                <c:pt idx="351">
                  <c:v>52</c:v>
                </c:pt>
                <c:pt idx="352">
                  <c:v>59</c:v>
                </c:pt>
                <c:pt idx="353">
                  <c:v>59</c:v>
                </c:pt>
                <c:pt idx="354">
                  <c:v>50</c:v>
                </c:pt>
                <c:pt idx="355">
                  <c:v>53</c:v>
                </c:pt>
                <c:pt idx="356">
                  <c:v>54</c:v>
                </c:pt>
                <c:pt idx="357">
                  <c:v>43</c:v>
                </c:pt>
                <c:pt idx="358">
                  <c:v>61</c:v>
                </c:pt>
                <c:pt idx="359">
                  <c:v>55</c:v>
                </c:pt>
                <c:pt idx="360">
                  <c:v>82</c:v>
                </c:pt>
                <c:pt idx="361">
                  <c:v>61</c:v>
                </c:pt>
                <c:pt idx="362">
                  <c:v>53</c:v>
                </c:pt>
                <c:pt idx="363">
                  <c:v>47</c:v>
                </c:pt>
                <c:pt idx="364">
                  <c:v>54</c:v>
                </c:pt>
                <c:pt idx="365">
                  <c:v>67</c:v>
                </c:pt>
                <c:pt idx="366">
                  <c:v>54</c:v>
                </c:pt>
                <c:pt idx="367">
                  <c:v>63</c:v>
                </c:pt>
                <c:pt idx="368">
                  <c:v>49</c:v>
                </c:pt>
                <c:pt idx="369">
                  <c:v>50</c:v>
                </c:pt>
                <c:pt idx="370">
                  <c:v>52</c:v>
                </c:pt>
                <c:pt idx="371">
                  <c:v>55</c:v>
                </c:pt>
                <c:pt idx="372">
                  <c:v>49</c:v>
                </c:pt>
                <c:pt idx="373">
                  <c:v>41</c:v>
                </c:pt>
                <c:pt idx="374">
                  <c:v>54</c:v>
                </c:pt>
                <c:pt idx="375">
                  <c:v>65</c:v>
                </c:pt>
                <c:pt idx="376">
                  <c:v>52</c:v>
                </c:pt>
                <c:pt idx="377">
                  <c:v>48</c:v>
                </c:pt>
                <c:pt idx="378">
                  <c:v>49</c:v>
                </c:pt>
                <c:pt idx="379">
                  <c:v>50</c:v>
                </c:pt>
                <c:pt idx="380">
                  <c:v>51</c:v>
                </c:pt>
                <c:pt idx="381">
                  <c:v>52</c:v>
                </c:pt>
                <c:pt idx="382">
                  <c:v>43</c:v>
                </c:pt>
                <c:pt idx="383">
                  <c:v>51</c:v>
                </c:pt>
                <c:pt idx="384">
                  <c:v>72</c:v>
                </c:pt>
                <c:pt idx="385">
                  <c:v>48</c:v>
                </c:pt>
                <c:pt idx="386">
                  <c:v>60</c:v>
                </c:pt>
                <c:pt idx="387">
                  <c:v>52</c:v>
                </c:pt>
                <c:pt idx="388">
                  <c:v>56</c:v>
                </c:pt>
                <c:pt idx="389">
                  <c:v>56</c:v>
                </c:pt>
                <c:pt idx="390">
                  <c:v>45</c:v>
                </c:pt>
                <c:pt idx="391">
                  <c:v>52</c:v>
                </c:pt>
                <c:pt idx="392">
                  <c:v>46</c:v>
                </c:pt>
                <c:pt idx="393">
                  <c:v>52</c:v>
                </c:pt>
                <c:pt idx="394">
                  <c:v>59</c:v>
                </c:pt>
                <c:pt idx="395">
                  <c:v>59</c:v>
                </c:pt>
                <c:pt idx="396">
                  <c:v>50</c:v>
                </c:pt>
                <c:pt idx="397">
                  <c:v>53</c:v>
                </c:pt>
                <c:pt idx="398">
                  <c:v>54</c:v>
                </c:pt>
                <c:pt idx="399">
                  <c:v>43</c:v>
                </c:pt>
                <c:pt idx="400">
                  <c:v>61</c:v>
                </c:pt>
                <c:pt idx="401">
                  <c:v>55</c:v>
                </c:pt>
                <c:pt idx="402">
                  <c:v>82</c:v>
                </c:pt>
                <c:pt idx="403">
                  <c:v>61</c:v>
                </c:pt>
                <c:pt idx="404">
                  <c:v>53</c:v>
                </c:pt>
                <c:pt idx="405">
                  <c:v>47</c:v>
                </c:pt>
                <c:pt idx="406">
                  <c:v>54</c:v>
                </c:pt>
                <c:pt idx="407">
                  <c:v>67</c:v>
                </c:pt>
                <c:pt idx="408">
                  <c:v>54</c:v>
                </c:pt>
                <c:pt idx="409">
                  <c:v>63</c:v>
                </c:pt>
                <c:pt idx="410">
                  <c:v>49</c:v>
                </c:pt>
                <c:pt idx="411">
                  <c:v>50</c:v>
                </c:pt>
                <c:pt idx="412">
                  <c:v>52</c:v>
                </c:pt>
                <c:pt idx="413">
                  <c:v>55</c:v>
                </c:pt>
                <c:pt idx="414">
                  <c:v>49</c:v>
                </c:pt>
                <c:pt idx="415">
                  <c:v>41</c:v>
                </c:pt>
                <c:pt idx="416">
                  <c:v>54</c:v>
                </c:pt>
                <c:pt idx="417">
                  <c:v>65</c:v>
                </c:pt>
                <c:pt idx="418">
                  <c:v>52</c:v>
                </c:pt>
                <c:pt idx="419">
                  <c:v>48</c:v>
                </c:pt>
                <c:pt idx="420">
                  <c:v>49</c:v>
                </c:pt>
                <c:pt idx="421">
                  <c:v>50</c:v>
                </c:pt>
                <c:pt idx="422">
                  <c:v>21</c:v>
                </c:pt>
                <c:pt idx="423">
                  <c:v>27</c:v>
                </c:pt>
                <c:pt idx="424">
                  <c:v>56</c:v>
                </c:pt>
                <c:pt idx="425">
                  <c:v>54</c:v>
                </c:pt>
                <c:pt idx="426">
                  <c:v>21</c:v>
                </c:pt>
                <c:pt idx="427">
                  <c:v>39</c:v>
                </c:pt>
                <c:pt idx="428">
                  <c:v>23</c:v>
                </c:pt>
                <c:pt idx="429">
                  <c:v>21</c:v>
                </c:pt>
                <c:pt idx="430">
                  <c:v>25</c:v>
                </c:pt>
                <c:pt idx="431">
                  <c:v>21</c:v>
                </c:pt>
                <c:pt idx="432">
                  <c:v>0</c:v>
                </c:pt>
                <c:pt idx="433">
                  <c:v>34</c:v>
                </c:pt>
                <c:pt idx="434">
                  <c:v>21</c:v>
                </c:pt>
                <c:pt idx="435">
                  <c:v>25</c:v>
                </c:pt>
                <c:pt idx="436">
                  <c:v>34</c:v>
                </c:pt>
                <c:pt idx="437">
                  <c:v>21</c:v>
                </c:pt>
                <c:pt idx="438">
                  <c:v>39</c:v>
                </c:pt>
                <c:pt idx="439">
                  <c:v>46</c:v>
                </c:pt>
                <c:pt idx="440">
                  <c:v>22</c:v>
                </c:pt>
                <c:pt idx="441">
                  <c:v>34</c:v>
                </c:pt>
                <c:pt idx="442">
                  <c:v>22</c:v>
                </c:pt>
                <c:pt idx="443">
                  <c:v>33</c:v>
                </c:pt>
                <c:pt idx="444">
                  <c:v>29</c:v>
                </c:pt>
                <c:pt idx="445">
                  <c:v>25</c:v>
                </c:pt>
                <c:pt idx="446">
                  <c:v>15</c:v>
                </c:pt>
                <c:pt idx="447">
                  <c:v>32</c:v>
                </c:pt>
                <c:pt idx="448">
                  <c:v>35</c:v>
                </c:pt>
                <c:pt idx="449">
                  <c:v>34</c:v>
                </c:pt>
                <c:pt idx="450">
                  <c:v>24</c:v>
                </c:pt>
                <c:pt idx="451">
                  <c:v>38</c:v>
                </c:pt>
                <c:pt idx="452">
                  <c:v>23</c:v>
                </c:pt>
                <c:pt idx="453">
                  <c:v>16</c:v>
                </c:pt>
                <c:pt idx="454">
                  <c:v>31</c:v>
                </c:pt>
                <c:pt idx="455">
                  <c:v>20</c:v>
                </c:pt>
                <c:pt idx="456">
                  <c:v>29</c:v>
                </c:pt>
                <c:pt idx="457">
                  <c:v>24</c:v>
                </c:pt>
                <c:pt idx="458">
                  <c:v>24</c:v>
                </c:pt>
                <c:pt idx="459">
                  <c:v>16</c:v>
                </c:pt>
                <c:pt idx="460">
                  <c:v>29</c:v>
                </c:pt>
                <c:pt idx="461">
                  <c:v>21</c:v>
                </c:pt>
                <c:pt idx="462">
                  <c:v>27</c:v>
                </c:pt>
                <c:pt idx="463">
                  <c:v>56</c:v>
                </c:pt>
                <c:pt idx="464">
                  <c:v>54</c:v>
                </c:pt>
                <c:pt idx="465">
                  <c:v>21</c:v>
                </c:pt>
                <c:pt idx="466">
                  <c:v>39</c:v>
                </c:pt>
                <c:pt idx="467">
                  <c:v>23</c:v>
                </c:pt>
                <c:pt idx="468">
                  <c:v>21</c:v>
                </c:pt>
                <c:pt idx="469">
                  <c:v>25</c:v>
                </c:pt>
                <c:pt idx="470">
                  <c:v>21</c:v>
                </c:pt>
                <c:pt idx="471">
                  <c:v>0</c:v>
                </c:pt>
                <c:pt idx="472">
                  <c:v>34</c:v>
                </c:pt>
                <c:pt idx="473">
                  <c:v>21</c:v>
                </c:pt>
                <c:pt idx="474">
                  <c:v>25</c:v>
                </c:pt>
                <c:pt idx="475">
                  <c:v>34</c:v>
                </c:pt>
                <c:pt idx="476">
                  <c:v>21</c:v>
                </c:pt>
                <c:pt idx="477">
                  <c:v>39</c:v>
                </c:pt>
                <c:pt idx="478">
                  <c:v>46</c:v>
                </c:pt>
                <c:pt idx="479">
                  <c:v>22</c:v>
                </c:pt>
                <c:pt idx="480">
                  <c:v>34</c:v>
                </c:pt>
                <c:pt idx="481">
                  <c:v>22</c:v>
                </c:pt>
                <c:pt idx="482">
                  <c:v>33</c:v>
                </c:pt>
                <c:pt idx="483">
                  <c:v>29</c:v>
                </c:pt>
                <c:pt idx="484">
                  <c:v>25</c:v>
                </c:pt>
                <c:pt idx="485">
                  <c:v>15</c:v>
                </c:pt>
                <c:pt idx="486">
                  <c:v>32</c:v>
                </c:pt>
                <c:pt idx="487">
                  <c:v>35</c:v>
                </c:pt>
                <c:pt idx="488">
                  <c:v>34</c:v>
                </c:pt>
                <c:pt idx="489">
                  <c:v>24</c:v>
                </c:pt>
                <c:pt idx="490">
                  <c:v>38</c:v>
                </c:pt>
                <c:pt idx="491">
                  <c:v>23</c:v>
                </c:pt>
                <c:pt idx="492">
                  <c:v>16</c:v>
                </c:pt>
                <c:pt idx="493">
                  <c:v>31</c:v>
                </c:pt>
                <c:pt idx="494">
                  <c:v>20</c:v>
                </c:pt>
                <c:pt idx="495">
                  <c:v>29</c:v>
                </c:pt>
                <c:pt idx="496">
                  <c:v>24</c:v>
                </c:pt>
                <c:pt idx="497">
                  <c:v>24</c:v>
                </c:pt>
                <c:pt idx="498">
                  <c:v>16</c:v>
                </c:pt>
                <c:pt idx="499">
                  <c:v>29</c:v>
                </c:pt>
                <c:pt idx="500">
                  <c:v>76</c:v>
                </c:pt>
                <c:pt idx="501">
                  <c:v>52</c:v>
                </c:pt>
                <c:pt idx="502">
                  <c:v>76</c:v>
                </c:pt>
                <c:pt idx="503">
                  <c:v>72</c:v>
                </c:pt>
                <c:pt idx="504">
                  <c:v>65</c:v>
                </c:pt>
                <c:pt idx="505">
                  <c:v>32</c:v>
                </c:pt>
                <c:pt idx="506">
                  <c:v>82</c:v>
                </c:pt>
                <c:pt idx="507">
                  <c:v>56</c:v>
                </c:pt>
                <c:pt idx="508">
                  <c:v>91</c:v>
                </c:pt>
                <c:pt idx="509">
                  <c:v>60</c:v>
                </c:pt>
                <c:pt idx="510">
                  <c:v>55</c:v>
                </c:pt>
                <c:pt idx="511">
                  <c:v>59</c:v>
                </c:pt>
                <c:pt idx="512">
                  <c:v>75</c:v>
                </c:pt>
                <c:pt idx="513">
                  <c:v>69</c:v>
                </c:pt>
                <c:pt idx="514">
                  <c:v>46</c:v>
                </c:pt>
                <c:pt idx="515">
                  <c:v>75</c:v>
                </c:pt>
                <c:pt idx="516">
                  <c:v>61</c:v>
                </c:pt>
                <c:pt idx="517">
                  <c:v>47</c:v>
                </c:pt>
                <c:pt idx="518">
                  <c:v>52</c:v>
                </c:pt>
                <c:pt idx="519">
                  <c:v>53</c:v>
                </c:pt>
                <c:pt idx="520">
                  <c:v>59</c:v>
                </c:pt>
                <c:pt idx="521">
                  <c:v>53</c:v>
                </c:pt>
                <c:pt idx="522">
                  <c:v>54</c:v>
                </c:pt>
                <c:pt idx="523">
                  <c:v>46</c:v>
                </c:pt>
                <c:pt idx="524">
                  <c:v>67</c:v>
                </c:pt>
                <c:pt idx="525">
                  <c:v>54</c:v>
                </c:pt>
                <c:pt idx="526">
                  <c:v>67</c:v>
                </c:pt>
                <c:pt idx="527">
                  <c:v>41</c:v>
                </c:pt>
                <c:pt idx="528">
                  <c:v>65</c:v>
                </c:pt>
                <c:pt idx="529">
                  <c:v>47</c:v>
                </c:pt>
                <c:pt idx="530">
                  <c:v>49</c:v>
                </c:pt>
                <c:pt idx="531">
                  <c:v>65</c:v>
                </c:pt>
                <c:pt idx="532">
                  <c:v>68</c:v>
                </c:pt>
                <c:pt idx="533">
                  <c:v>76</c:v>
                </c:pt>
                <c:pt idx="534">
                  <c:v>52</c:v>
                </c:pt>
                <c:pt idx="535">
                  <c:v>76</c:v>
                </c:pt>
                <c:pt idx="536">
                  <c:v>72</c:v>
                </c:pt>
                <c:pt idx="537">
                  <c:v>65</c:v>
                </c:pt>
                <c:pt idx="538">
                  <c:v>32</c:v>
                </c:pt>
                <c:pt idx="539">
                  <c:v>82</c:v>
                </c:pt>
                <c:pt idx="540">
                  <c:v>56</c:v>
                </c:pt>
                <c:pt idx="541">
                  <c:v>91</c:v>
                </c:pt>
                <c:pt idx="542">
                  <c:v>60</c:v>
                </c:pt>
                <c:pt idx="543">
                  <c:v>55</c:v>
                </c:pt>
                <c:pt idx="544">
                  <c:v>59</c:v>
                </c:pt>
                <c:pt idx="545">
                  <c:v>75</c:v>
                </c:pt>
                <c:pt idx="546">
                  <c:v>69</c:v>
                </c:pt>
                <c:pt idx="547">
                  <c:v>46</c:v>
                </c:pt>
                <c:pt idx="548">
                  <c:v>75</c:v>
                </c:pt>
                <c:pt idx="549">
                  <c:v>61</c:v>
                </c:pt>
                <c:pt idx="550">
                  <c:v>47</c:v>
                </c:pt>
                <c:pt idx="551">
                  <c:v>52</c:v>
                </c:pt>
                <c:pt idx="552">
                  <c:v>53</c:v>
                </c:pt>
                <c:pt idx="553">
                  <c:v>59</c:v>
                </c:pt>
                <c:pt idx="554">
                  <c:v>53</c:v>
                </c:pt>
                <c:pt idx="555">
                  <c:v>54</c:v>
                </c:pt>
                <c:pt idx="556">
                  <c:v>46</c:v>
                </c:pt>
                <c:pt idx="557">
                  <c:v>67</c:v>
                </c:pt>
                <c:pt idx="558">
                  <c:v>54</c:v>
                </c:pt>
                <c:pt idx="559">
                  <c:v>67</c:v>
                </c:pt>
                <c:pt idx="560">
                  <c:v>41</c:v>
                </c:pt>
                <c:pt idx="561">
                  <c:v>65</c:v>
                </c:pt>
                <c:pt idx="562">
                  <c:v>47</c:v>
                </c:pt>
                <c:pt idx="563">
                  <c:v>49</c:v>
                </c:pt>
                <c:pt idx="564">
                  <c:v>65</c:v>
                </c:pt>
                <c:pt idx="565">
                  <c:v>68</c:v>
                </c:pt>
                <c:pt idx="566">
                  <c:v>39</c:v>
                </c:pt>
                <c:pt idx="567">
                  <c:v>239</c:v>
                </c:pt>
                <c:pt idx="568">
                  <c:v>123</c:v>
                </c:pt>
                <c:pt idx="569">
                  <c:v>48</c:v>
                </c:pt>
                <c:pt idx="570">
                  <c:v>48</c:v>
                </c:pt>
                <c:pt idx="571">
                  <c:v>45</c:v>
                </c:pt>
                <c:pt idx="572">
                  <c:v>90</c:v>
                </c:pt>
                <c:pt idx="573">
                  <c:v>25</c:v>
                </c:pt>
                <c:pt idx="574">
                  <c:v>103</c:v>
                </c:pt>
                <c:pt idx="575">
                  <c:v>79</c:v>
                </c:pt>
                <c:pt idx="576">
                  <c:v>96</c:v>
                </c:pt>
                <c:pt idx="577">
                  <c:v>225</c:v>
                </c:pt>
                <c:pt idx="578">
                  <c:v>75</c:v>
                </c:pt>
                <c:pt idx="579">
                  <c:v>118</c:v>
                </c:pt>
                <c:pt idx="580">
                  <c:v>78</c:v>
                </c:pt>
                <c:pt idx="581">
                  <c:v>88</c:v>
                </c:pt>
                <c:pt idx="582">
                  <c:v>102</c:v>
                </c:pt>
                <c:pt idx="583">
                  <c:v>101</c:v>
                </c:pt>
                <c:pt idx="584">
                  <c:v>15</c:v>
                </c:pt>
                <c:pt idx="585">
                  <c:v>82</c:v>
                </c:pt>
                <c:pt idx="586">
                  <c:v>94</c:v>
                </c:pt>
                <c:pt idx="587">
                  <c:v>241</c:v>
                </c:pt>
                <c:pt idx="588">
                  <c:v>123</c:v>
                </c:pt>
                <c:pt idx="589">
                  <c:v>92</c:v>
                </c:pt>
                <c:pt idx="590">
                  <c:v>88</c:v>
                </c:pt>
                <c:pt idx="591">
                  <c:v>49</c:v>
                </c:pt>
                <c:pt idx="592">
                  <c:v>48</c:v>
                </c:pt>
                <c:pt idx="593">
                  <c:v>81</c:v>
                </c:pt>
                <c:pt idx="594">
                  <c:v>20</c:v>
                </c:pt>
                <c:pt idx="595">
                  <c:v>134</c:v>
                </c:pt>
                <c:pt idx="596">
                  <c:v>94</c:v>
                </c:pt>
                <c:pt idx="597">
                  <c:v>16</c:v>
                </c:pt>
                <c:pt idx="598">
                  <c:v>105</c:v>
                </c:pt>
                <c:pt idx="599">
                  <c:v>39</c:v>
                </c:pt>
                <c:pt idx="600">
                  <c:v>239</c:v>
                </c:pt>
                <c:pt idx="601">
                  <c:v>123</c:v>
                </c:pt>
                <c:pt idx="602">
                  <c:v>48</c:v>
                </c:pt>
                <c:pt idx="603">
                  <c:v>48</c:v>
                </c:pt>
                <c:pt idx="604">
                  <c:v>45</c:v>
                </c:pt>
                <c:pt idx="605">
                  <c:v>90</c:v>
                </c:pt>
                <c:pt idx="606">
                  <c:v>25</c:v>
                </c:pt>
                <c:pt idx="607">
                  <c:v>103</c:v>
                </c:pt>
                <c:pt idx="608">
                  <c:v>79</c:v>
                </c:pt>
                <c:pt idx="609">
                  <c:v>96</c:v>
                </c:pt>
                <c:pt idx="610">
                  <c:v>225</c:v>
                </c:pt>
                <c:pt idx="611">
                  <c:v>75</c:v>
                </c:pt>
                <c:pt idx="612">
                  <c:v>118</c:v>
                </c:pt>
                <c:pt idx="613">
                  <c:v>78</c:v>
                </c:pt>
                <c:pt idx="614">
                  <c:v>88</c:v>
                </c:pt>
                <c:pt idx="615">
                  <c:v>102</c:v>
                </c:pt>
                <c:pt idx="616">
                  <c:v>101</c:v>
                </c:pt>
                <c:pt idx="617">
                  <c:v>15</c:v>
                </c:pt>
                <c:pt idx="618">
                  <c:v>82</c:v>
                </c:pt>
                <c:pt idx="619">
                  <c:v>94</c:v>
                </c:pt>
                <c:pt idx="620">
                  <c:v>241</c:v>
                </c:pt>
                <c:pt idx="621">
                  <c:v>123</c:v>
                </c:pt>
                <c:pt idx="622">
                  <c:v>92</c:v>
                </c:pt>
                <c:pt idx="623">
                  <c:v>88</c:v>
                </c:pt>
                <c:pt idx="624">
                  <c:v>49</c:v>
                </c:pt>
                <c:pt idx="625">
                  <c:v>48</c:v>
                </c:pt>
                <c:pt idx="626">
                  <c:v>81</c:v>
                </c:pt>
                <c:pt idx="627">
                  <c:v>20</c:v>
                </c:pt>
                <c:pt idx="628">
                  <c:v>134</c:v>
                </c:pt>
                <c:pt idx="629">
                  <c:v>94</c:v>
                </c:pt>
                <c:pt idx="630">
                  <c:v>16</c:v>
                </c:pt>
                <c:pt idx="631">
                  <c:v>105</c:v>
                </c:pt>
                <c:pt idx="632">
                  <c:v>125</c:v>
                </c:pt>
                <c:pt idx="633">
                  <c:v>60</c:v>
                </c:pt>
                <c:pt idx="634">
                  <c:v>130</c:v>
                </c:pt>
                <c:pt idx="635">
                  <c:v>115</c:v>
                </c:pt>
                <c:pt idx="636">
                  <c:v>125</c:v>
                </c:pt>
                <c:pt idx="637">
                  <c:v>60</c:v>
                </c:pt>
                <c:pt idx="638">
                  <c:v>130</c:v>
                </c:pt>
                <c:pt idx="639">
                  <c:v>115</c:v>
                </c:pt>
                <c:pt idx="640">
                  <c:v>91</c:v>
                </c:pt>
                <c:pt idx="641">
                  <c:v>86</c:v>
                </c:pt>
                <c:pt idx="642">
                  <c:v>82</c:v>
                </c:pt>
                <c:pt idx="643">
                  <c:v>72</c:v>
                </c:pt>
                <c:pt idx="644">
                  <c:v>260</c:v>
                </c:pt>
                <c:pt idx="645">
                  <c:v>96</c:v>
                </c:pt>
                <c:pt idx="646">
                  <c:v>125</c:v>
                </c:pt>
                <c:pt idx="647">
                  <c:v>161</c:v>
                </c:pt>
                <c:pt idx="648">
                  <c:v>239</c:v>
                </c:pt>
                <c:pt idx="649">
                  <c:v>22</c:v>
                </c:pt>
                <c:pt idx="650">
                  <c:v>255</c:v>
                </c:pt>
                <c:pt idx="651">
                  <c:v>239</c:v>
                </c:pt>
                <c:pt idx="652">
                  <c:v>108</c:v>
                </c:pt>
                <c:pt idx="653">
                  <c:v>123</c:v>
                </c:pt>
                <c:pt idx="654">
                  <c:v>76</c:v>
                </c:pt>
                <c:pt idx="655">
                  <c:v>102</c:v>
                </c:pt>
                <c:pt idx="656">
                  <c:v>77</c:v>
                </c:pt>
                <c:pt idx="657">
                  <c:v>78</c:v>
                </c:pt>
                <c:pt idx="658">
                  <c:v>75</c:v>
                </c:pt>
                <c:pt idx="659">
                  <c:v>249</c:v>
                </c:pt>
                <c:pt idx="660">
                  <c:v>94</c:v>
                </c:pt>
                <c:pt idx="661">
                  <c:v>121</c:v>
                </c:pt>
                <c:pt idx="662">
                  <c:v>181</c:v>
                </c:pt>
                <c:pt idx="663">
                  <c:v>211</c:v>
                </c:pt>
                <c:pt idx="664">
                  <c:v>22</c:v>
                </c:pt>
                <c:pt idx="665">
                  <c:v>245</c:v>
                </c:pt>
                <c:pt idx="666">
                  <c:v>225</c:v>
                </c:pt>
                <c:pt idx="667">
                  <c:v>81</c:v>
                </c:pt>
                <c:pt idx="668">
                  <c:v>118</c:v>
                </c:pt>
                <c:pt idx="669">
                  <c:v>134</c:v>
                </c:pt>
                <c:pt idx="670">
                  <c:v>83</c:v>
                </c:pt>
                <c:pt idx="671">
                  <c:v>88</c:v>
                </c:pt>
                <c:pt idx="672">
                  <c:v>67</c:v>
                </c:pt>
                <c:pt idx="673">
                  <c:v>279</c:v>
                </c:pt>
                <c:pt idx="674">
                  <c:v>105</c:v>
                </c:pt>
                <c:pt idx="675">
                  <c:v>135</c:v>
                </c:pt>
                <c:pt idx="676">
                  <c:v>153</c:v>
                </c:pt>
                <c:pt idx="677">
                  <c:v>250</c:v>
                </c:pt>
                <c:pt idx="678">
                  <c:v>294</c:v>
                </c:pt>
                <c:pt idx="679">
                  <c:v>241</c:v>
                </c:pt>
                <c:pt idx="680">
                  <c:v>86</c:v>
                </c:pt>
                <c:pt idx="681">
                  <c:v>123</c:v>
                </c:pt>
                <c:pt idx="682">
                  <c:v>91</c:v>
                </c:pt>
                <c:pt idx="683">
                  <c:v>86</c:v>
                </c:pt>
                <c:pt idx="684">
                  <c:v>82</c:v>
                </c:pt>
                <c:pt idx="685">
                  <c:v>72</c:v>
                </c:pt>
                <c:pt idx="686">
                  <c:v>260</c:v>
                </c:pt>
                <c:pt idx="687">
                  <c:v>96</c:v>
                </c:pt>
                <c:pt idx="688">
                  <c:v>125</c:v>
                </c:pt>
                <c:pt idx="689">
                  <c:v>161</c:v>
                </c:pt>
                <c:pt idx="690">
                  <c:v>239</c:v>
                </c:pt>
                <c:pt idx="691">
                  <c:v>22</c:v>
                </c:pt>
                <c:pt idx="692">
                  <c:v>255</c:v>
                </c:pt>
                <c:pt idx="693">
                  <c:v>239</c:v>
                </c:pt>
                <c:pt idx="694">
                  <c:v>108</c:v>
                </c:pt>
                <c:pt idx="695">
                  <c:v>123</c:v>
                </c:pt>
                <c:pt idx="696">
                  <c:v>76</c:v>
                </c:pt>
                <c:pt idx="697">
                  <c:v>102</c:v>
                </c:pt>
                <c:pt idx="698">
                  <c:v>77</c:v>
                </c:pt>
                <c:pt idx="699">
                  <c:v>78</c:v>
                </c:pt>
                <c:pt idx="700">
                  <c:v>75</c:v>
                </c:pt>
                <c:pt idx="701">
                  <c:v>249</c:v>
                </c:pt>
                <c:pt idx="702">
                  <c:v>94</c:v>
                </c:pt>
                <c:pt idx="703">
                  <c:v>121</c:v>
                </c:pt>
                <c:pt idx="704">
                  <c:v>181</c:v>
                </c:pt>
                <c:pt idx="705">
                  <c:v>211</c:v>
                </c:pt>
                <c:pt idx="706">
                  <c:v>22</c:v>
                </c:pt>
                <c:pt idx="707">
                  <c:v>245</c:v>
                </c:pt>
                <c:pt idx="708">
                  <c:v>225</c:v>
                </c:pt>
                <c:pt idx="709">
                  <c:v>81</c:v>
                </c:pt>
                <c:pt idx="710">
                  <c:v>118</c:v>
                </c:pt>
                <c:pt idx="711">
                  <c:v>134</c:v>
                </c:pt>
                <c:pt idx="712">
                  <c:v>83</c:v>
                </c:pt>
                <c:pt idx="713">
                  <c:v>88</c:v>
                </c:pt>
                <c:pt idx="714">
                  <c:v>67</c:v>
                </c:pt>
                <c:pt idx="715">
                  <c:v>279</c:v>
                </c:pt>
                <c:pt idx="716">
                  <c:v>105</c:v>
                </c:pt>
                <c:pt idx="717">
                  <c:v>135</c:v>
                </c:pt>
                <c:pt idx="718">
                  <c:v>153</c:v>
                </c:pt>
                <c:pt idx="719">
                  <c:v>250</c:v>
                </c:pt>
                <c:pt idx="720">
                  <c:v>294</c:v>
                </c:pt>
                <c:pt idx="721">
                  <c:v>241</c:v>
                </c:pt>
                <c:pt idx="722">
                  <c:v>86</c:v>
                </c:pt>
                <c:pt idx="723">
                  <c:v>123</c:v>
                </c:pt>
                <c:pt idx="724">
                  <c:v>108</c:v>
                </c:pt>
                <c:pt idx="725">
                  <c:v>122</c:v>
                </c:pt>
                <c:pt idx="726">
                  <c:v>72</c:v>
                </c:pt>
                <c:pt idx="727">
                  <c:v>239</c:v>
                </c:pt>
                <c:pt idx="728">
                  <c:v>54</c:v>
                </c:pt>
                <c:pt idx="729">
                  <c:v>123</c:v>
                </c:pt>
                <c:pt idx="730">
                  <c:v>154</c:v>
                </c:pt>
                <c:pt idx="731">
                  <c:v>76</c:v>
                </c:pt>
                <c:pt idx="732">
                  <c:v>257</c:v>
                </c:pt>
                <c:pt idx="733">
                  <c:v>161</c:v>
                </c:pt>
                <c:pt idx="734">
                  <c:v>161</c:v>
                </c:pt>
                <c:pt idx="735">
                  <c:v>123</c:v>
                </c:pt>
                <c:pt idx="736">
                  <c:v>108</c:v>
                </c:pt>
                <c:pt idx="737">
                  <c:v>82</c:v>
                </c:pt>
                <c:pt idx="738">
                  <c:v>91</c:v>
                </c:pt>
                <c:pt idx="739">
                  <c:v>90</c:v>
                </c:pt>
                <c:pt idx="740">
                  <c:v>10</c:v>
                </c:pt>
                <c:pt idx="741">
                  <c:v>86</c:v>
                </c:pt>
                <c:pt idx="742">
                  <c:v>79</c:v>
                </c:pt>
                <c:pt idx="743">
                  <c:v>96</c:v>
                </c:pt>
                <c:pt idx="744">
                  <c:v>40</c:v>
                </c:pt>
                <c:pt idx="745">
                  <c:v>80</c:v>
                </c:pt>
                <c:pt idx="746">
                  <c:v>257</c:v>
                </c:pt>
                <c:pt idx="747">
                  <c:v>122</c:v>
                </c:pt>
                <c:pt idx="748">
                  <c:v>86</c:v>
                </c:pt>
                <c:pt idx="749">
                  <c:v>239</c:v>
                </c:pt>
                <c:pt idx="750">
                  <c:v>255</c:v>
                </c:pt>
                <c:pt idx="751">
                  <c:v>25</c:v>
                </c:pt>
                <c:pt idx="752">
                  <c:v>81</c:v>
                </c:pt>
                <c:pt idx="753">
                  <c:v>113</c:v>
                </c:pt>
                <c:pt idx="754">
                  <c:v>75</c:v>
                </c:pt>
                <c:pt idx="755">
                  <c:v>211</c:v>
                </c:pt>
                <c:pt idx="756">
                  <c:v>118</c:v>
                </c:pt>
                <c:pt idx="757">
                  <c:v>173</c:v>
                </c:pt>
                <c:pt idx="758">
                  <c:v>50</c:v>
                </c:pt>
                <c:pt idx="759">
                  <c:v>228</c:v>
                </c:pt>
                <c:pt idx="760">
                  <c:v>181</c:v>
                </c:pt>
                <c:pt idx="761">
                  <c:v>181</c:v>
                </c:pt>
                <c:pt idx="762">
                  <c:v>118</c:v>
                </c:pt>
                <c:pt idx="763">
                  <c:v>81</c:v>
                </c:pt>
                <c:pt idx="764">
                  <c:v>78</c:v>
                </c:pt>
                <c:pt idx="765">
                  <c:v>75</c:v>
                </c:pt>
                <c:pt idx="766">
                  <c:v>102</c:v>
                </c:pt>
                <c:pt idx="767">
                  <c:v>88</c:v>
                </c:pt>
                <c:pt idx="768">
                  <c:v>10</c:v>
                </c:pt>
                <c:pt idx="769">
                  <c:v>77</c:v>
                </c:pt>
                <c:pt idx="770">
                  <c:v>15</c:v>
                </c:pt>
                <c:pt idx="771">
                  <c:v>82</c:v>
                </c:pt>
                <c:pt idx="772">
                  <c:v>94</c:v>
                </c:pt>
                <c:pt idx="773">
                  <c:v>54</c:v>
                </c:pt>
                <c:pt idx="774">
                  <c:v>75</c:v>
                </c:pt>
                <c:pt idx="775">
                  <c:v>228</c:v>
                </c:pt>
                <c:pt idx="776">
                  <c:v>113</c:v>
                </c:pt>
                <c:pt idx="777">
                  <c:v>211</c:v>
                </c:pt>
                <c:pt idx="778">
                  <c:v>245</c:v>
                </c:pt>
                <c:pt idx="779">
                  <c:v>86</c:v>
                </c:pt>
                <c:pt idx="780">
                  <c:v>127</c:v>
                </c:pt>
                <c:pt idx="781">
                  <c:v>67</c:v>
                </c:pt>
                <c:pt idx="782">
                  <c:v>250</c:v>
                </c:pt>
                <c:pt idx="783">
                  <c:v>123</c:v>
                </c:pt>
                <c:pt idx="784">
                  <c:v>224</c:v>
                </c:pt>
                <c:pt idx="785">
                  <c:v>54</c:v>
                </c:pt>
                <c:pt idx="786">
                  <c:v>247</c:v>
                </c:pt>
                <c:pt idx="787">
                  <c:v>153</c:v>
                </c:pt>
                <c:pt idx="788">
                  <c:v>153</c:v>
                </c:pt>
                <c:pt idx="789">
                  <c:v>123</c:v>
                </c:pt>
                <c:pt idx="790">
                  <c:v>86</c:v>
                </c:pt>
                <c:pt idx="791">
                  <c:v>88</c:v>
                </c:pt>
                <c:pt idx="792">
                  <c:v>134</c:v>
                </c:pt>
                <c:pt idx="793">
                  <c:v>81</c:v>
                </c:pt>
                <c:pt idx="794">
                  <c:v>10</c:v>
                </c:pt>
                <c:pt idx="795">
                  <c:v>83</c:v>
                </c:pt>
                <c:pt idx="796">
                  <c:v>68</c:v>
                </c:pt>
                <c:pt idx="797">
                  <c:v>105</c:v>
                </c:pt>
                <c:pt idx="798">
                  <c:v>50</c:v>
                </c:pt>
                <c:pt idx="799">
                  <c:v>80</c:v>
                </c:pt>
                <c:pt idx="800">
                  <c:v>247</c:v>
                </c:pt>
                <c:pt idx="801">
                  <c:v>127</c:v>
                </c:pt>
                <c:pt idx="802">
                  <c:v>250</c:v>
                </c:pt>
                <c:pt idx="803">
                  <c:v>294</c:v>
                </c:pt>
                <c:pt idx="804">
                  <c:v>20</c:v>
                </c:pt>
                <c:pt idx="805">
                  <c:v>108</c:v>
                </c:pt>
                <c:pt idx="806">
                  <c:v>122</c:v>
                </c:pt>
                <c:pt idx="807">
                  <c:v>72</c:v>
                </c:pt>
                <c:pt idx="808">
                  <c:v>239</c:v>
                </c:pt>
                <c:pt idx="809">
                  <c:v>54</c:v>
                </c:pt>
                <c:pt idx="810">
                  <c:v>123</c:v>
                </c:pt>
                <c:pt idx="811">
                  <c:v>154</c:v>
                </c:pt>
                <c:pt idx="812">
                  <c:v>76</c:v>
                </c:pt>
                <c:pt idx="813">
                  <c:v>257</c:v>
                </c:pt>
                <c:pt idx="814">
                  <c:v>161</c:v>
                </c:pt>
                <c:pt idx="815">
                  <c:v>161</c:v>
                </c:pt>
                <c:pt idx="816">
                  <c:v>123</c:v>
                </c:pt>
                <c:pt idx="817">
                  <c:v>108</c:v>
                </c:pt>
                <c:pt idx="818">
                  <c:v>82</c:v>
                </c:pt>
                <c:pt idx="819">
                  <c:v>91</c:v>
                </c:pt>
                <c:pt idx="820">
                  <c:v>90</c:v>
                </c:pt>
                <c:pt idx="821">
                  <c:v>10</c:v>
                </c:pt>
                <c:pt idx="822">
                  <c:v>86</c:v>
                </c:pt>
                <c:pt idx="823">
                  <c:v>79</c:v>
                </c:pt>
                <c:pt idx="824">
                  <c:v>96</c:v>
                </c:pt>
                <c:pt idx="825">
                  <c:v>40</c:v>
                </c:pt>
                <c:pt idx="826">
                  <c:v>80</c:v>
                </c:pt>
                <c:pt idx="827">
                  <c:v>257</c:v>
                </c:pt>
                <c:pt idx="828">
                  <c:v>122</c:v>
                </c:pt>
                <c:pt idx="829">
                  <c:v>86</c:v>
                </c:pt>
                <c:pt idx="830">
                  <c:v>239</c:v>
                </c:pt>
                <c:pt idx="831">
                  <c:v>255</c:v>
                </c:pt>
                <c:pt idx="832">
                  <c:v>25</c:v>
                </c:pt>
                <c:pt idx="833">
                  <c:v>81</c:v>
                </c:pt>
                <c:pt idx="834">
                  <c:v>113</c:v>
                </c:pt>
                <c:pt idx="835">
                  <c:v>75</c:v>
                </c:pt>
                <c:pt idx="836">
                  <c:v>211</c:v>
                </c:pt>
                <c:pt idx="837">
                  <c:v>118</c:v>
                </c:pt>
                <c:pt idx="838">
                  <c:v>173</c:v>
                </c:pt>
                <c:pt idx="839">
                  <c:v>50</c:v>
                </c:pt>
                <c:pt idx="840">
                  <c:v>228</c:v>
                </c:pt>
                <c:pt idx="841">
                  <c:v>181</c:v>
                </c:pt>
                <c:pt idx="842">
                  <c:v>181</c:v>
                </c:pt>
                <c:pt idx="843">
                  <c:v>118</c:v>
                </c:pt>
                <c:pt idx="844">
                  <c:v>81</c:v>
                </c:pt>
                <c:pt idx="845">
                  <c:v>78</c:v>
                </c:pt>
                <c:pt idx="846">
                  <c:v>75</c:v>
                </c:pt>
                <c:pt idx="847">
                  <c:v>102</c:v>
                </c:pt>
                <c:pt idx="848">
                  <c:v>88</c:v>
                </c:pt>
                <c:pt idx="849">
                  <c:v>10</c:v>
                </c:pt>
                <c:pt idx="850">
                  <c:v>77</c:v>
                </c:pt>
                <c:pt idx="851">
                  <c:v>15</c:v>
                </c:pt>
                <c:pt idx="852">
                  <c:v>82</c:v>
                </c:pt>
                <c:pt idx="853">
                  <c:v>94</c:v>
                </c:pt>
                <c:pt idx="854">
                  <c:v>54</c:v>
                </c:pt>
                <c:pt idx="855">
                  <c:v>75</c:v>
                </c:pt>
                <c:pt idx="856">
                  <c:v>228</c:v>
                </c:pt>
                <c:pt idx="857">
                  <c:v>113</c:v>
                </c:pt>
                <c:pt idx="858">
                  <c:v>211</c:v>
                </c:pt>
                <c:pt idx="859">
                  <c:v>245</c:v>
                </c:pt>
                <c:pt idx="860">
                  <c:v>86</c:v>
                </c:pt>
                <c:pt idx="861">
                  <c:v>127</c:v>
                </c:pt>
                <c:pt idx="862">
                  <c:v>67</c:v>
                </c:pt>
                <c:pt idx="863">
                  <c:v>250</c:v>
                </c:pt>
                <c:pt idx="864">
                  <c:v>123</c:v>
                </c:pt>
                <c:pt idx="865">
                  <c:v>224</c:v>
                </c:pt>
                <c:pt idx="866">
                  <c:v>54</c:v>
                </c:pt>
                <c:pt idx="867">
                  <c:v>247</c:v>
                </c:pt>
                <c:pt idx="868">
                  <c:v>153</c:v>
                </c:pt>
                <c:pt idx="869">
                  <c:v>153</c:v>
                </c:pt>
                <c:pt idx="870">
                  <c:v>123</c:v>
                </c:pt>
                <c:pt idx="871">
                  <c:v>86</c:v>
                </c:pt>
                <c:pt idx="872">
                  <c:v>88</c:v>
                </c:pt>
                <c:pt idx="873">
                  <c:v>134</c:v>
                </c:pt>
                <c:pt idx="874">
                  <c:v>81</c:v>
                </c:pt>
                <c:pt idx="875">
                  <c:v>10</c:v>
                </c:pt>
                <c:pt idx="876">
                  <c:v>83</c:v>
                </c:pt>
                <c:pt idx="877">
                  <c:v>68</c:v>
                </c:pt>
                <c:pt idx="878">
                  <c:v>105</c:v>
                </c:pt>
                <c:pt idx="879">
                  <c:v>50</c:v>
                </c:pt>
                <c:pt idx="880">
                  <c:v>80</c:v>
                </c:pt>
                <c:pt idx="881">
                  <c:v>247</c:v>
                </c:pt>
                <c:pt idx="882">
                  <c:v>127</c:v>
                </c:pt>
                <c:pt idx="883">
                  <c:v>250</c:v>
                </c:pt>
                <c:pt idx="884">
                  <c:v>294</c:v>
                </c:pt>
                <c:pt idx="885">
                  <c:v>20</c:v>
                </c:pt>
                <c:pt idx="886">
                  <c:v>154</c:v>
                </c:pt>
                <c:pt idx="887">
                  <c:v>257</c:v>
                </c:pt>
                <c:pt idx="888">
                  <c:v>122</c:v>
                </c:pt>
                <c:pt idx="889">
                  <c:v>260</c:v>
                </c:pt>
                <c:pt idx="890">
                  <c:v>239</c:v>
                </c:pt>
                <c:pt idx="891">
                  <c:v>125</c:v>
                </c:pt>
                <c:pt idx="892">
                  <c:v>108</c:v>
                </c:pt>
                <c:pt idx="893">
                  <c:v>239</c:v>
                </c:pt>
                <c:pt idx="894">
                  <c:v>123</c:v>
                </c:pt>
                <c:pt idx="895">
                  <c:v>43</c:v>
                </c:pt>
                <c:pt idx="896">
                  <c:v>79</c:v>
                </c:pt>
                <c:pt idx="897">
                  <c:v>96</c:v>
                </c:pt>
                <c:pt idx="898">
                  <c:v>161</c:v>
                </c:pt>
                <c:pt idx="899">
                  <c:v>80</c:v>
                </c:pt>
                <c:pt idx="900">
                  <c:v>51</c:v>
                </c:pt>
                <c:pt idx="901">
                  <c:v>65</c:v>
                </c:pt>
                <c:pt idx="902">
                  <c:v>60</c:v>
                </c:pt>
                <c:pt idx="903">
                  <c:v>47</c:v>
                </c:pt>
                <c:pt idx="904">
                  <c:v>68</c:v>
                </c:pt>
                <c:pt idx="905">
                  <c:v>22</c:v>
                </c:pt>
                <c:pt idx="906">
                  <c:v>21</c:v>
                </c:pt>
                <c:pt idx="907">
                  <c:v>103</c:v>
                </c:pt>
                <c:pt idx="908">
                  <c:v>125</c:v>
                </c:pt>
                <c:pt idx="909">
                  <c:v>125</c:v>
                </c:pt>
                <c:pt idx="910">
                  <c:v>154</c:v>
                </c:pt>
                <c:pt idx="911">
                  <c:v>90</c:v>
                </c:pt>
                <c:pt idx="912">
                  <c:v>122</c:v>
                </c:pt>
                <c:pt idx="913">
                  <c:v>86</c:v>
                </c:pt>
                <c:pt idx="914">
                  <c:v>257</c:v>
                </c:pt>
                <c:pt idx="915">
                  <c:v>21</c:v>
                </c:pt>
                <c:pt idx="916">
                  <c:v>239</c:v>
                </c:pt>
                <c:pt idx="917">
                  <c:v>255</c:v>
                </c:pt>
                <c:pt idx="918">
                  <c:v>25</c:v>
                </c:pt>
                <c:pt idx="919">
                  <c:v>173</c:v>
                </c:pt>
                <c:pt idx="920">
                  <c:v>228</c:v>
                </c:pt>
                <c:pt idx="921">
                  <c:v>113</c:v>
                </c:pt>
                <c:pt idx="922">
                  <c:v>249</c:v>
                </c:pt>
                <c:pt idx="923">
                  <c:v>211</c:v>
                </c:pt>
                <c:pt idx="924">
                  <c:v>121</c:v>
                </c:pt>
                <c:pt idx="925">
                  <c:v>81</c:v>
                </c:pt>
                <c:pt idx="926">
                  <c:v>225</c:v>
                </c:pt>
                <c:pt idx="927">
                  <c:v>118</c:v>
                </c:pt>
                <c:pt idx="928">
                  <c:v>82</c:v>
                </c:pt>
                <c:pt idx="929">
                  <c:v>94</c:v>
                </c:pt>
                <c:pt idx="930">
                  <c:v>181</c:v>
                </c:pt>
                <c:pt idx="931">
                  <c:v>69</c:v>
                </c:pt>
                <c:pt idx="932">
                  <c:v>53</c:v>
                </c:pt>
                <c:pt idx="933">
                  <c:v>63</c:v>
                </c:pt>
                <c:pt idx="934">
                  <c:v>15</c:v>
                </c:pt>
                <c:pt idx="935">
                  <c:v>101</c:v>
                </c:pt>
                <c:pt idx="936">
                  <c:v>121</c:v>
                </c:pt>
                <c:pt idx="937">
                  <c:v>130</c:v>
                </c:pt>
                <c:pt idx="938">
                  <c:v>173</c:v>
                </c:pt>
                <c:pt idx="939">
                  <c:v>88</c:v>
                </c:pt>
                <c:pt idx="940">
                  <c:v>113</c:v>
                </c:pt>
                <c:pt idx="941">
                  <c:v>228</c:v>
                </c:pt>
                <c:pt idx="942">
                  <c:v>211</c:v>
                </c:pt>
                <c:pt idx="943">
                  <c:v>78</c:v>
                </c:pt>
                <c:pt idx="944">
                  <c:v>245</c:v>
                </c:pt>
                <c:pt idx="945">
                  <c:v>102</c:v>
                </c:pt>
                <c:pt idx="946">
                  <c:v>224</c:v>
                </c:pt>
                <c:pt idx="947">
                  <c:v>247</c:v>
                </c:pt>
                <c:pt idx="948">
                  <c:v>127</c:v>
                </c:pt>
                <c:pt idx="949">
                  <c:v>279</c:v>
                </c:pt>
                <c:pt idx="950">
                  <c:v>250</c:v>
                </c:pt>
                <c:pt idx="951">
                  <c:v>135</c:v>
                </c:pt>
                <c:pt idx="952">
                  <c:v>86</c:v>
                </c:pt>
                <c:pt idx="953">
                  <c:v>241</c:v>
                </c:pt>
                <c:pt idx="954">
                  <c:v>123</c:v>
                </c:pt>
                <c:pt idx="955">
                  <c:v>68</c:v>
                </c:pt>
                <c:pt idx="956">
                  <c:v>105</c:v>
                </c:pt>
                <c:pt idx="957">
                  <c:v>153</c:v>
                </c:pt>
                <c:pt idx="958">
                  <c:v>80</c:v>
                </c:pt>
                <c:pt idx="959">
                  <c:v>63</c:v>
                </c:pt>
                <c:pt idx="960">
                  <c:v>72</c:v>
                </c:pt>
                <c:pt idx="961">
                  <c:v>16</c:v>
                </c:pt>
                <c:pt idx="962">
                  <c:v>94</c:v>
                </c:pt>
                <c:pt idx="963">
                  <c:v>135</c:v>
                </c:pt>
                <c:pt idx="964">
                  <c:v>115</c:v>
                </c:pt>
                <c:pt idx="965">
                  <c:v>224</c:v>
                </c:pt>
                <c:pt idx="966">
                  <c:v>81</c:v>
                </c:pt>
                <c:pt idx="967">
                  <c:v>127</c:v>
                </c:pt>
                <c:pt idx="968">
                  <c:v>247</c:v>
                </c:pt>
                <c:pt idx="969">
                  <c:v>250</c:v>
                </c:pt>
                <c:pt idx="970">
                  <c:v>88</c:v>
                </c:pt>
                <c:pt idx="971">
                  <c:v>294</c:v>
                </c:pt>
                <c:pt idx="972">
                  <c:v>134</c:v>
                </c:pt>
                <c:pt idx="973">
                  <c:v>20</c:v>
                </c:pt>
                <c:pt idx="974">
                  <c:v>154</c:v>
                </c:pt>
                <c:pt idx="975">
                  <c:v>257</c:v>
                </c:pt>
                <c:pt idx="976">
                  <c:v>122</c:v>
                </c:pt>
                <c:pt idx="977">
                  <c:v>260</c:v>
                </c:pt>
                <c:pt idx="978">
                  <c:v>239</c:v>
                </c:pt>
                <c:pt idx="979">
                  <c:v>125</c:v>
                </c:pt>
                <c:pt idx="980">
                  <c:v>108</c:v>
                </c:pt>
                <c:pt idx="981">
                  <c:v>239</c:v>
                </c:pt>
                <c:pt idx="982">
                  <c:v>123</c:v>
                </c:pt>
                <c:pt idx="983">
                  <c:v>43</c:v>
                </c:pt>
                <c:pt idx="984">
                  <c:v>79</c:v>
                </c:pt>
                <c:pt idx="985">
                  <c:v>96</c:v>
                </c:pt>
                <c:pt idx="986">
                  <c:v>161</c:v>
                </c:pt>
                <c:pt idx="987">
                  <c:v>80</c:v>
                </c:pt>
                <c:pt idx="988">
                  <c:v>51</c:v>
                </c:pt>
                <c:pt idx="989">
                  <c:v>65</c:v>
                </c:pt>
                <c:pt idx="990">
                  <c:v>60</c:v>
                </c:pt>
                <c:pt idx="991">
                  <c:v>47</c:v>
                </c:pt>
                <c:pt idx="992">
                  <c:v>68</c:v>
                </c:pt>
                <c:pt idx="993">
                  <c:v>22</c:v>
                </c:pt>
                <c:pt idx="994">
                  <c:v>21</c:v>
                </c:pt>
                <c:pt idx="995">
                  <c:v>103</c:v>
                </c:pt>
                <c:pt idx="996">
                  <c:v>125</c:v>
                </c:pt>
                <c:pt idx="997">
                  <c:v>125</c:v>
                </c:pt>
                <c:pt idx="998">
                  <c:v>154</c:v>
                </c:pt>
                <c:pt idx="999">
                  <c:v>90</c:v>
                </c:pt>
                <c:pt idx="1000">
                  <c:v>122</c:v>
                </c:pt>
                <c:pt idx="1001">
                  <c:v>86</c:v>
                </c:pt>
                <c:pt idx="1002">
                  <c:v>257</c:v>
                </c:pt>
                <c:pt idx="1003">
                  <c:v>21</c:v>
                </c:pt>
                <c:pt idx="1004">
                  <c:v>239</c:v>
                </c:pt>
                <c:pt idx="1005">
                  <c:v>255</c:v>
                </c:pt>
                <c:pt idx="1006">
                  <c:v>25</c:v>
                </c:pt>
                <c:pt idx="1007">
                  <c:v>173</c:v>
                </c:pt>
                <c:pt idx="1008">
                  <c:v>228</c:v>
                </c:pt>
                <c:pt idx="1009">
                  <c:v>113</c:v>
                </c:pt>
                <c:pt idx="1010">
                  <c:v>249</c:v>
                </c:pt>
                <c:pt idx="1011">
                  <c:v>211</c:v>
                </c:pt>
                <c:pt idx="1012">
                  <c:v>121</c:v>
                </c:pt>
                <c:pt idx="1013">
                  <c:v>81</c:v>
                </c:pt>
                <c:pt idx="1014">
                  <c:v>225</c:v>
                </c:pt>
                <c:pt idx="1015">
                  <c:v>118</c:v>
                </c:pt>
                <c:pt idx="1016">
                  <c:v>82</c:v>
                </c:pt>
                <c:pt idx="1017">
                  <c:v>94</c:v>
                </c:pt>
                <c:pt idx="1018">
                  <c:v>181</c:v>
                </c:pt>
                <c:pt idx="1019">
                  <c:v>69</c:v>
                </c:pt>
                <c:pt idx="1020">
                  <c:v>53</c:v>
                </c:pt>
                <c:pt idx="1021">
                  <c:v>63</c:v>
                </c:pt>
                <c:pt idx="1022">
                  <c:v>15</c:v>
                </c:pt>
                <c:pt idx="1023">
                  <c:v>101</c:v>
                </c:pt>
                <c:pt idx="1024">
                  <c:v>121</c:v>
                </c:pt>
                <c:pt idx="1025">
                  <c:v>130</c:v>
                </c:pt>
                <c:pt idx="1026">
                  <c:v>173</c:v>
                </c:pt>
                <c:pt idx="1027">
                  <c:v>88</c:v>
                </c:pt>
                <c:pt idx="1028">
                  <c:v>113</c:v>
                </c:pt>
                <c:pt idx="1029">
                  <c:v>228</c:v>
                </c:pt>
                <c:pt idx="1030">
                  <c:v>211</c:v>
                </c:pt>
                <c:pt idx="1031">
                  <c:v>78</c:v>
                </c:pt>
                <c:pt idx="1032">
                  <c:v>245</c:v>
                </c:pt>
                <c:pt idx="1033">
                  <c:v>102</c:v>
                </c:pt>
                <c:pt idx="1034">
                  <c:v>224</c:v>
                </c:pt>
                <c:pt idx="1035">
                  <c:v>247</c:v>
                </c:pt>
                <c:pt idx="1036">
                  <c:v>127</c:v>
                </c:pt>
                <c:pt idx="1037">
                  <c:v>279</c:v>
                </c:pt>
                <c:pt idx="1038">
                  <c:v>250</c:v>
                </c:pt>
                <c:pt idx="1039">
                  <c:v>135</c:v>
                </c:pt>
                <c:pt idx="1040">
                  <c:v>86</c:v>
                </c:pt>
                <c:pt idx="1041">
                  <c:v>241</c:v>
                </c:pt>
                <c:pt idx="1042">
                  <c:v>123</c:v>
                </c:pt>
                <c:pt idx="1043">
                  <c:v>68</c:v>
                </c:pt>
                <c:pt idx="1044">
                  <c:v>105</c:v>
                </c:pt>
                <c:pt idx="1045">
                  <c:v>153</c:v>
                </c:pt>
                <c:pt idx="1046">
                  <c:v>80</c:v>
                </c:pt>
                <c:pt idx="1047">
                  <c:v>63</c:v>
                </c:pt>
                <c:pt idx="1048">
                  <c:v>72</c:v>
                </c:pt>
                <c:pt idx="1049">
                  <c:v>16</c:v>
                </c:pt>
                <c:pt idx="1050">
                  <c:v>94</c:v>
                </c:pt>
                <c:pt idx="1051">
                  <c:v>135</c:v>
                </c:pt>
                <c:pt idx="1052">
                  <c:v>115</c:v>
                </c:pt>
                <c:pt idx="1053">
                  <c:v>224</c:v>
                </c:pt>
                <c:pt idx="1054">
                  <c:v>81</c:v>
                </c:pt>
                <c:pt idx="1055">
                  <c:v>127</c:v>
                </c:pt>
                <c:pt idx="1056">
                  <c:v>247</c:v>
                </c:pt>
                <c:pt idx="1057">
                  <c:v>250</c:v>
                </c:pt>
                <c:pt idx="1058">
                  <c:v>88</c:v>
                </c:pt>
                <c:pt idx="1059">
                  <c:v>294</c:v>
                </c:pt>
                <c:pt idx="1060">
                  <c:v>134</c:v>
                </c:pt>
                <c:pt idx="1061">
                  <c:v>20</c:v>
                </c:pt>
              </c:numCache>
            </c:numRef>
          </c:xVal>
          <c:yVal>
            <c:numRef>
              <c:f>'Clean Chain Data'!$O$2:$O$1063</c:f>
              <c:numCache>
                <c:formatCode>"$"#,##0</c:formatCode>
                <c:ptCount val="1062"/>
                <c:pt idx="0">
                  <c:v>-5</c:v>
                </c:pt>
                <c:pt idx="1">
                  <c:v>26</c:v>
                </c:pt>
                <c:pt idx="2">
                  <c:v>28</c:v>
                </c:pt>
                <c:pt idx="3">
                  <c:v>35</c:v>
                </c:pt>
                <c:pt idx="4">
                  <c:v>56</c:v>
                </c:pt>
                <c:pt idx="5">
                  <c:v>31</c:v>
                </c:pt>
                <c:pt idx="6">
                  <c:v>21</c:v>
                </c:pt>
                <c:pt idx="7">
                  <c:v>21</c:v>
                </c:pt>
                <c:pt idx="8">
                  <c:v>7</c:v>
                </c:pt>
                <c:pt idx="9">
                  <c:v>37</c:v>
                </c:pt>
                <c:pt idx="10">
                  <c:v>33</c:v>
                </c:pt>
                <c:pt idx="11">
                  <c:v>24</c:v>
                </c:pt>
                <c:pt idx="12">
                  <c:v>-7</c:v>
                </c:pt>
                <c:pt idx="13">
                  <c:v>1</c:v>
                </c:pt>
                <c:pt idx="14">
                  <c:v>-2</c:v>
                </c:pt>
                <c:pt idx="15">
                  <c:v>12</c:v>
                </c:pt>
                <c:pt idx="16">
                  <c:v>-6</c:v>
                </c:pt>
                <c:pt idx="17">
                  <c:v>45</c:v>
                </c:pt>
                <c:pt idx="18">
                  <c:v>33</c:v>
                </c:pt>
                <c:pt idx="19">
                  <c:v>47</c:v>
                </c:pt>
                <c:pt idx="20">
                  <c:v>36</c:v>
                </c:pt>
                <c:pt idx="21">
                  <c:v>64</c:v>
                </c:pt>
                <c:pt idx="22">
                  <c:v>76</c:v>
                </c:pt>
                <c:pt idx="23">
                  <c:v>26</c:v>
                </c:pt>
                <c:pt idx="24">
                  <c:v>48</c:v>
                </c:pt>
                <c:pt idx="25">
                  <c:v>27</c:v>
                </c:pt>
                <c:pt idx="26">
                  <c:v>-8</c:v>
                </c:pt>
                <c:pt idx="27">
                  <c:v>44</c:v>
                </c:pt>
                <c:pt idx="28">
                  <c:v>31</c:v>
                </c:pt>
                <c:pt idx="29">
                  <c:v>15</c:v>
                </c:pt>
                <c:pt idx="30">
                  <c:v>48</c:v>
                </c:pt>
                <c:pt idx="31">
                  <c:v>29</c:v>
                </c:pt>
                <c:pt idx="32">
                  <c:v>31</c:v>
                </c:pt>
                <c:pt idx="33">
                  <c:v>27</c:v>
                </c:pt>
                <c:pt idx="34">
                  <c:v>28</c:v>
                </c:pt>
                <c:pt idx="35">
                  <c:v>30</c:v>
                </c:pt>
                <c:pt idx="36">
                  <c:v>34</c:v>
                </c:pt>
                <c:pt idx="37">
                  <c:v>14</c:v>
                </c:pt>
                <c:pt idx="38">
                  <c:v>30</c:v>
                </c:pt>
                <c:pt idx="39">
                  <c:v>20</c:v>
                </c:pt>
                <c:pt idx="40">
                  <c:v>-8</c:v>
                </c:pt>
                <c:pt idx="41">
                  <c:v>49</c:v>
                </c:pt>
                <c:pt idx="42">
                  <c:v>13</c:v>
                </c:pt>
                <c:pt idx="43">
                  <c:v>13</c:v>
                </c:pt>
                <c:pt idx="44">
                  <c:v>30</c:v>
                </c:pt>
                <c:pt idx="45">
                  <c:v>20</c:v>
                </c:pt>
                <c:pt idx="46">
                  <c:v>44</c:v>
                </c:pt>
                <c:pt idx="47">
                  <c:v>33</c:v>
                </c:pt>
                <c:pt idx="48">
                  <c:v>1</c:v>
                </c:pt>
                <c:pt idx="49">
                  <c:v>30</c:v>
                </c:pt>
                <c:pt idx="50">
                  <c:v>52</c:v>
                </c:pt>
                <c:pt idx="51">
                  <c:v>-6</c:v>
                </c:pt>
                <c:pt idx="52">
                  <c:v>29</c:v>
                </c:pt>
                <c:pt idx="53">
                  <c:v>23</c:v>
                </c:pt>
                <c:pt idx="54">
                  <c:v>50</c:v>
                </c:pt>
                <c:pt idx="55">
                  <c:v>28</c:v>
                </c:pt>
                <c:pt idx="56">
                  <c:v>24</c:v>
                </c:pt>
                <c:pt idx="57">
                  <c:v>53</c:v>
                </c:pt>
                <c:pt idx="58">
                  <c:v>27</c:v>
                </c:pt>
                <c:pt idx="59">
                  <c:v>31</c:v>
                </c:pt>
                <c:pt idx="60">
                  <c:v>28</c:v>
                </c:pt>
                <c:pt idx="61">
                  <c:v>28</c:v>
                </c:pt>
                <c:pt idx="62">
                  <c:v>-3</c:v>
                </c:pt>
                <c:pt idx="63">
                  <c:v>-5</c:v>
                </c:pt>
                <c:pt idx="64">
                  <c:v>1</c:v>
                </c:pt>
                <c:pt idx="65">
                  <c:v>-5</c:v>
                </c:pt>
                <c:pt idx="66">
                  <c:v>30</c:v>
                </c:pt>
                <c:pt idx="67">
                  <c:v>16</c:v>
                </c:pt>
                <c:pt idx="68">
                  <c:v>27</c:v>
                </c:pt>
                <c:pt idx="69">
                  <c:v>36</c:v>
                </c:pt>
                <c:pt idx="70">
                  <c:v>17</c:v>
                </c:pt>
                <c:pt idx="71">
                  <c:v>-3</c:v>
                </c:pt>
                <c:pt idx="72">
                  <c:v>-7</c:v>
                </c:pt>
                <c:pt idx="73">
                  <c:v>39</c:v>
                </c:pt>
                <c:pt idx="74">
                  <c:v>42</c:v>
                </c:pt>
                <c:pt idx="75">
                  <c:v>52</c:v>
                </c:pt>
                <c:pt idx="76">
                  <c:v>83</c:v>
                </c:pt>
                <c:pt idx="77">
                  <c:v>46</c:v>
                </c:pt>
                <c:pt idx="78">
                  <c:v>31</c:v>
                </c:pt>
                <c:pt idx="79">
                  <c:v>31</c:v>
                </c:pt>
                <c:pt idx="80">
                  <c:v>10</c:v>
                </c:pt>
                <c:pt idx="81">
                  <c:v>55</c:v>
                </c:pt>
                <c:pt idx="82">
                  <c:v>49</c:v>
                </c:pt>
                <c:pt idx="83">
                  <c:v>36</c:v>
                </c:pt>
                <c:pt idx="84">
                  <c:v>-10</c:v>
                </c:pt>
                <c:pt idx="85">
                  <c:v>1</c:v>
                </c:pt>
                <c:pt idx="86">
                  <c:v>-3</c:v>
                </c:pt>
                <c:pt idx="87">
                  <c:v>18</c:v>
                </c:pt>
                <c:pt idx="88">
                  <c:v>-9</c:v>
                </c:pt>
                <c:pt idx="89">
                  <c:v>67</c:v>
                </c:pt>
                <c:pt idx="90">
                  <c:v>49</c:v>
                </c:pt>
                <c:pt idx="91">
                  <c:v>70</c:v>
                </c:pt>
                <c:pt idx="92">
                  <c:v>53</c:v>
                </c:pt>
                <c:pt idx="93">
                  <c:v>95</c:v>
                </c:pt>
                <c:pt idx="94">
                  <c:v>113</c:v>
                </c:pt>
                <c:pt idx="95">
                  <c:v>39</c:v>
                </c:pt>
                <c:pt idx="96">
                  <c:v>71</c:v>
                </c:pt>
                <c:pt idx="97">
                  <c:v>40</c:v>
                </c:pt>
                <c:pt idx="98">
                  <c:v>-12</c:v>
                </c:pt>
                <c:pt idx="99">
                  <c:v>65</c:v>
                </c:pt>
                <c:pt idx="100">
                  <c:v>46</c:v>
                </c:pt>
                <c:pt idx="101">
                  <c:v>22</c:v>
                </c:pt>
                <c:pt idx="102">
                  <c:v>71</c:v>
                </c:pt>
                <c:pt idx="103">
                  <c:v>43</c:v>
                </c:pt>
                <c:pt idx="104">
                  <c:v>46</c:v>
                </c:pt>
                <c:pt idx="105">
                  <c:v>40</c:v>
                </c:pt>
                <c:pt idx="106">
                  <c:v>42</c:v>
                </c:pt>
                <c:pt idx="107">
                  <c:v>45</c:v>
                </c:pt>
                <c:pt idx="108">
                  <c:v>50</c:v>
                </c:pt>
                <c:pt idx="109">
                  <c:v>21</c:v>
                </c:pt>
                <c:pt idx="110">
                  <c:v>45</c:v>
                </c:pt>
                <c:pt idx="111">
                  <c:v>30</c:v>
                </c:pt>
                <c:pt idx="112">
                  <c:v>-12</c:v>
                </c:pt>
                <c:pt idx="113">
                  <c:v>73</c:v>
                </c:pt>
                <c:pt idx="114">
                  <c:v>19</c:v>
                </c:pt>
                <c:pt idx="115">
                  <c:v>19</c:v>
                </c:pt>
                <c:pt idx="116">
                  <c:v>45</c:v>
                </c:pt>
                <c:pt idx="117">
                  <c:v>30</c:v>
                </c:pt>
                <c:pt idx="118">
                  <c:v>65</c:v>
                </c:pt>
                <c:pt idx="119">
                  <c:v>49</c:v>
                </c:pt>
                <c:pt idx="120">
                  <c:v>1</c:v>
                </c:pt>
                <c:pt idx="121">
                  <c:v>45</c:v>
                </c:pt>
                <c:pt idx="122">
                  <c:v>77</c:v>
                </c:pt>
                <c:pt idx="123">
                  <c:v>-9</c:v>
                </c:pt>
                <c:pt idx="124">
                  <c:v>43</c:v>
                </c:pt>
                <c:pt idx="125">
                  <c:v>34</c:v>
                </c:pt>
                <c:pt idx="126">
                  <c:v>74</c:v>
                </c:pt>
                <c:pt idx="127">
                  <c:v>42</c:v>
                </c:pt>
                <c:pt idx="128">
                  <c:v>36</c:v>
                </c:pt>
                <c:pt idx="129">
                  <c:v>79</c:v>
                </c:pt>
                <c:pt idx="130">
                  <c:v>40</c:v>
                </c:pt>
                <c:pt idx="131">
                  <c:v>46</c:v>
                </c:pt>
                <c:pt idx="132">
                  <c:v>42</c:v>
                </c:pt>
                <c:pt idx="133">
                  <c:v>42</c:v>
                </c:pt>
                <c:pt idx="134">
                  <c:v>-4</c:v>
                </c:pt>
                <c:pt idx="135">
                  <c:v>-7</c:v>
                </c:pt>
                <c:pt idx="136">
                  <c:v>1</c:v>
                </c:pt>
                <c:pt idx="137">
                  <c:v>-7</c:v>
                </c:pt>
                <c:pt idx="138">
                  <c:v>45</c:v>
                </c:pt>
                <c:pt idx="139">
                  <c:v>24</c:v>
                </c:pt>
                <c:pt idx="140">
                  <c:v>40</c:v>
                </c:pt>
                <c:pt idx="141">
                  <c:v>53</c:v>
                </c:pt>
                <c:pt idx="142">
                  <c:v>25</c:v>
                </c:pt>
                <c:pt idx="143">
                  <c:v>-4</c:v>
                </c:pt>
                <c:pt idx="144">
                  <c:v>27</c:v>
                </c:pt>
                <c:pt idx="145">
                  <c:v>48</c:v>
                </c:pt>
                <c:pt idx="146">
                  <c:v>13</c:v>
                </c:pt>
                <c:pt idx="147">
                  <c:v>27</c:v>
                </c:pt>
                <c:pt idx="148">
                  <c:v>20</c:v>
                </c:pt>
                <c:pt idx="149">
                  <c:v>79</c:v>
                </c:pt>
                <c:pt idx="150">
                  <c:v>10</c:v>
                </c:pt>
                <c:pt idx="151">
                  <c:v>18</c:v>
                </c:pt>
                <c:pt idx="152">
                  <c:v>34</c:v>
                </c:pt>
                <c:pt idx="153">
                  <c:v>35</c:v>
                </c:pt>
                <c:pt idx="154">
                  <c:v>30</c:v>
                </c:pt>
                <c:pt idx="155">
                  <c:v>0</c:v>
                </c:pt>
                <c:pt idx="156">
                  <c:v>57</c:v>
                </c:pt>
                <c:pt idx="157">
                  <c:v>27</c:v>
                </c:pt>
                <c:pt idx="158">
                  <c:v>30</c:v>
                </c:pt>
                <c:pt idx="159">
                  <c:v>15</c:v>
                </c:pt>
                <c:pt idx="160">
                  <c:v>27</c:v>
                </c:pt>
                <c:pt idx="161">
                  <c:v>23</c:v>
                </c:pt>
                <c:pt idx="162">
                  <c:v>28</c:v>
                </c:pt>
                <c:pt idx="163">
                  <c:v>29</c:v>
                </c:pt>
                <c:pt idx="164">
                  <c:v>47</c:v>
                </c:pt>
                <c:pt idx="165">
                  <c:v>31</c:v>
                </c:pt>
                <c:pt idx="166">
                  <c:v>-8</c:v>
                </c:pt>
                <c:pt idx="167">
                  <c:v>16</c:v>
                </c:pt>
                <c:pt idx="168">
                  <c:v>-7</c:v>
                </c:pt>
                <c:pt idx="169">
                  <c:v>-4</c:v>
                </c:pt>
                <c:pt idx="170">
                  <c:v>-8</c:v>
                </c:pt>
                <c:pt idx="171">
                  <c:v>27</c:v>
                </c:pt>
                <c:pt idx="172">
                  <c:v>38</c:v>
                </c:pt>
                <c:pt idx="173">
                  <c:v>33</c:v>
                </c:pt>
                <c:pt idx="174">
                  <c:v>34</c:v>
                </c:pt>
                <c:pt idx="175">
                  <c:v>29</c:v>
                </c:pt>
                <c:pt idx="176">
                  <c:v>24</c:v>
                </c:pt>
                <c:pt idx="177">
                  <c:v>-20</c:v>
                </c:pt>
                <c:pt idx="178">
                  <c:v>29</c:v>
                </c:pt>
                <c:pt idx="179">
                  <c:v>29</c:v>
                </c:pt>
                <c:pt idx="180">
                  <c:v>6</c:v>
                </c:pt>
                <c:pt idx="181">
                  <c:v>26</c:v>
                </c:pt>
                <c:pt idx="182">
                  <c:v>29</c:v>
                </c:pt>
                <c:pt idx="183">
                  <c:v>30</c:v>
                </c:pt>
                <c:pt idx="184">
                  <c:v>32</c:v>
                </c:pt>
                <c:pt idx="185">
                  <c:v>27</c:v>
                </c:pt>
                <c:pt idx="186">
                  <c:v>8</c:v>
                </c:pt>
                <c:pt idx="187">
                  <c:v>17</c:v>
                </c:pt>
                <c:pt idx="188">
                  <c:v>31</c:v>
                </c:pt>
                <c:pt idx="189">
                  <c:v>6</c:v>
                </c:pt>
                <c:pt idx="190">
                  <c:v>28</c:v>
                </c:pt>
                <c:pt idx="191">
                  <c:v>28</c:v>
                </c:pt>
                <c:pt idx="192">
                  <c:v>-4</c:v>
                </c:pt>
                <c:pt idx="193">
                  <c:v>-3</c:v>
                </c:pt>
                <c:pt idx="194">
                  <c:v>40</c:v>
                </c:pt>
                <c:pt idx="195">
                  <c:v>71</c:v>
                </c:pt>
                <c:pt idx="196">
                  <c:v>19</c:v>
                </c:pt>
                <c:pt idx="197">
                  <c:v>40</c:v>
                </c:pt>
                <c:pt idx="198">
                  <c:v>30</c:v>
                </c:pt>
                <c:pt idx="199">
                  <c:v>117</c:v>
                </c:pt>
                <c:pt idx="200">
                  <c:v>15</c:v>
                </c:pt>
                <c:pt idx="201">
                  <c:v>27</c:v>
                </c:pt>
                <c:pt idx="202">
                  <c:v>50</c:v>
                </c:pt>
                <c:pt idx="203">
                  <c:v>52</c:v>
                </c:pt>
                <c:pt idx="204">
                  <c:v>45</c:v>
                </c:pt>
                <c:pt idx="205">
                  <c:v>0</c:v>
                </c:pt>
                <c:pt idx="206">
                  <c:v>85</c:v>
                </c:pt>
                <c:pt idx="207">
                  <c:v>40</c:v>
                </c:pt>
                <c:pt idx="208">
                  <c:v>45</c:v>
                </c:pt>
                <c:pt idx="209">
                  <c:v>22</c:v>
                </c:pt>
                <c:pt idx="210">
                  <c:v>40</c:v>
                </c:pt>
                <c:pt idx="211">
                  <c:v>34</c:v>
                </c:pt>
                <c:pt idx="212">
                  <c:v>42</c:v>
                </c:pt>
                <c:pt idx="213">
                  <c:v>43</c:v>
                </c:pt>
                <c:pt idx="214">
                  <c:v>70</c:v>
                </c:pt>
                <c:pt idx="215">
                  <c:v>46</c:v>
                </c:pt>
                <c:pt idx="216">
                  <c:v>-12</c:v>
                </c:pt>
                <c:pt idx="217">
                  <c:v>24</c:v>
                </c:pt>
                <c:pt idx="218">
                  <c:v>-10</c:v>
                </c:pt>
                <c:pt idx="219">
                  <c:v>-6</c:v>
                </c:pt>
                <c:pt idx="220">
                  <c:v>-12</c:v>
                </c:pt>
                <c:pt idx="221">
                  <c:v>40</c:v>
                </c:pt>
                <c:pt idx="222">
                  <c:v>56</c:v>
                </c:pt>
                <c:pt idx="223">
                  <c:v>49</c:v>
                </c:pt>
                <c:pt idx="224">
                  <c:v>50</c:v>
                </c:pt>
                <c:pt idx="225">
                  <c:v>43</c:v>
                </c:pt>
                <c:pt idx="226">
                  <c:v>36</c:v>
                </c:pt>
                <c:pt idx="227">
                  <c:v>-30</c:v>
                </c:pt>
                <c:pt idx="228">
                  <c:v>43</c:v>
                </c:pt>
                <c:pt idx="229">
                  <c:v>43</c:v>
                </c:pt>
                <c:pt idx="230">
                  <c:v>9</c:v>
                </c:pt>
                <c:pt idx="231">
                  <c:v>39</c:v>
                </c:pt>
                <c:pt idx="232">
                  <c:v>43</c:v>
                </c:pt>
                <c:pt idx="233">
                  <c:v>45</c:v>
                </c:pt>
                <c:pt idx="234">
                  <c:v>47</c:v>
                </c:pt>
                <c:pt idx="235">
                  <c:v>40</c:v>
                </c:pt>
                <c:pt idx="236">
                  <c:v>12</c:v>
                </c:pt>
                <c:pt idx="237">
                  <c:v>25</c:v>
                </c:pt>
                <c:pt idx="238">
                  <c:v>46</c:v>
                </c:pt>
                <c:pt idx="239">
                  <c:v>9</c:v>
                </c:pt>
                <c:pt idx="240">
                  <c:v>42</c:v>
                </c:pt>
                <c:pt idx="241">
                  <c:v>42</c:v>
                </c:pt>
                <c:pt idx="242">
                  <c:v>-6</c:v>
                </c:pt>
                <c:pt idx="243">
                  <c:v>-4</c:v>
                </c:pt>
                <c:pt idx="244">
                  <c:v>27</c:v>
                </c:pt>
                <c:pt idx="245">
                  <c:v>26</c:v>
                </c:pt>
                <c:pt idx="246">
                  <c:v>-26</c:v>
                </c:pt>
                <c:pt idx="247">
                  <c:v>30</c:v>
                </c:pt>
                <c:pt idx="248">
                  <c:v>7</c:v>
                </c:pt>
                <c:pt idx="249">
                  <c:v>-6</c:v>
                </c:pt>
                <c:pt idx="250">
                  <c:v>28</c:v>
                </c:pt>
                <c:pt idx="251">
                  <c:v>6</c:v>
                </c:pt>
                <c:pt idx="252">
                  <c:v>13</c:v>
                </c:pt>
                <c:pt idx="253">
                  <c:v>18</c:v>
                </c:pt>
                <c:pt idx="254">
                  <c:v>32</c:v>
                </c:pt>
                <c:pt idx="255">
                  <c:v>-6</c:v>
                </c:pt>
                <c:pt idx="256">
                  <c:v>0</c:v>
                </c:pt>
                <c:pt idx="257">
                  <c:v>29</c:v>
                </c:pt>
                <c:pt idx="258">
                  <c:v>13</c:v>
                </c:pt>
                <c:pt idx="259">
                  <c:v>11</c:v>
                </c:pt>
                <c:pt idx="260">
                  <c:v>8</c:v>
                </c:pt>
                <c:pt idx="261">
                  <c:v>5</c:v>
                </c:pt>
                <c:pt idx="262">
                  <c:v>5</c:v>
                </c:pt>
                <c:pt idx="263">
                  <c:v>-3</c:v>
                </c:pt>
                <c:pt idx="264">
                  <c:v>29</c:v>
                </c:pt>
                <c:pt idx="265">
                  <c:v>31</c:v>
                </c:pt>
                <c:pt idx="266">
                  <c:v>27</c:v>
                </c:pt>
                <c:pt idx="267">
                  <c:v>-9</c:v>
                </c:pt>
                <c:pt idx="268">
                  <c:v>-8</c:v>
                </c:pt>
                <c:pt idx="269">
                  <c:v>9</c:v>
                </c:pt>
                <c:pt idx="270">
                  <c:v>-3</c:v>
                </c:pt>
                <c:pt idx="271">
                  <c:v>-4</c:v>
                </c:pt>
                <c:pt idx="272">
                  <c:v>32</c:v>
                </c:pt>
                <c:pt idx="273">
                  <c:v>-7</c:v>
                </c:pt>
                <c:pt idx="274">
                  <c:v>25</c:v>
                </c:pt>
                <c:pt idx="275">
                  <c:v>29</c:v>
                </c:pt>
                <c:pt idx="276">
                  <c:v>7</c:v>
                </c:pt>
                <c:pt idx="277">
                  <c:v>26</c:v>
                </c:pt>
                <c:pt idx="278">
                  <c:v>25</c:v>
                </c:pt>
                <c:pt idx="279">
                  <c:v>13</c:v>
                </c:pt>
                <c:pt idx="280">
                  <c:v>31</c:v>
                </c:pt>
                <c:pt idx="281">
                  <c:v>26</c:v>
                </c:pt>
                <c:pt idx="282">
                  <c:v>30</c:v>
                </c:pt>
                <c:pt idx="283">
                  <c:v>2</c:v>
                </c:pt>
                <c:pt idx="284">
                  <c:v>7</c:v>
                </c:pt>
                <c:pt idx="285">
                  <c:v>11</c:v>
                </c:pt>
                <c:pt idx="286">
                  <c:v>2</c:v>
                </c:pt>
                <c:pt idx="287">
                  <c:v>32</c:v>
                </c:pt>
                <c:pt idx="288">
                  <c:v>30</c:v>
                </c:pt>
                <c:pt idx="289">
                  <c:v>12</c:v>
                </c:pt>
                <c:pt idx="290">
                  <c:v>28</c:v>
                </c:pt>
                <c:pt idx="291">
                  <c:v>40</c:v>
                </c:pt>
                <c:pt idx="292">
                  <c:v>39</c:v>
                </c:pt>
                <c:pt idx="293">
                  <c:v>-39</c:v>
                </c:pt>
                <c:pt idx="294">
                  <c:v>45</c:v>
                </c:pt>
                <c:pt idx="295">
                  <c:v>10</c:v>
                </c:pt>
                <c:pt idx="296">
                  <c:v>-9</c:v>
                </c:pt>
                <c:pt idx="297">
                  <c:v>42</c:v>
                </c:pt>
                <c:pt idx="298">
                  <c:v>9</c:v>
                </c:pt>
                <c:pt idx="299">
                  <c:v>19</c:v>
                </c:pt>
                <c:pt idx="300">
                  <c:v>27</c:v>
                </c:pt>
                <c:pt idx="301">
                  <c:v>47</c:v>
                </c:pt>
                <c:pt idx="302">
                  <c:v>-9</c:v>
                </c:pt>
                <c:pt idx="303">
                  <c:v>0</c:v>
                </c:pt>
                <c:pt idx="304">
                  <c:v>43</c:v>
                </c:pt>
                <c:pt idx="305">
                  <c:v>19</c:v>
                </c:pt>
                <c:pt idx="306">
                  <c:v>16</c:v>
                </c:pt>
                <c:pt idx="307">
                  <c:v>12</c:v>
                </c:pt>
                <c:pt idx="308">
                  <c:v>7</c:v>
                </c:pt>
                <c:pt idx="309">
                  <c:v>7</c:v>
                </c:pt>
                <c:pt idx="310">
                  <c:v>-4</c:v>
                </c:pt>
                <c:pt idx="311">
                  <c:v>43</c:v>
                </c:pt>
                <c:pt idx="312">
                  <c:v>46</c:v>
                </c:pt>
                <c:pt idx="313">
                  <c:v>40</c:v>
                </c:pt>
                <c:pt idx="314">
                  <c:v>-13</c:v>
                </c:pt>
                <c:pt idx="315">
                  <c:v>-12</c:v>
                </c:pt>
                <c:pt idx="316">
                  <c:v>13</c:v>
                </c:pt>
                <c:pt idx="317">
                  <c:v>-4</c:v>
                </c:pt>
                <c:pt idx="318">
                  <c:v>-6</c:v>
                </c:pt>
                <c:pt idx="319">
                  <c:v>47</c:v>
                </c:pt>
                <c:pt idx="320">
                  <c:v>-10</c:v>
                </c:pt>
                <c:pt idx="321">
                  <c:v>37</c:v>
                </c:pt>
                <c:pt idx="322">
                  <c:v>43</c:v>
                </c:pt>
                <c:pt idx="323">
                  <c:v>10</c:v>
                </c:pt>
                <c:pt idx="324">
                  <c:v>39</c:v>
                </c:pt>
                <c:pt idx="325">
                  <c:v>37</c:v>
                </c:pt>
                <c:pt idx="326">
                  <c:v>19</c:v>
                </c:pt>
                <c:pt idx="327">
                  <c:v>46</c:v>
                </c:pt>
                <c:pt idx="328">
                  <c:v>39</c:v>
                </c:pt>
                <c:pt idx="329">
                  <c:v>45</c:v>
                </c:pt>
                <c:pt idx="330">
                  <c:v>3</c:v>
                </c:pt>
                <c:pt idx="331">
                  <c:v>10</c:v>
                </c:pt>
                <c:pt idx="332">
                  <c:v>16</c:v>
                </c:pt>
                <c:pt idx="333">
                  <c:v>3</c:v>
                </c:pt>
                <c:pt idx="334">
                  <c:v>47</c:v>
                </c:pt>
                <c:pt idx="335">
                  <c:v>45</c:v>
                </c:pt>
                <c:pt idx="336">
                  <c:v>18</c:v>
                </c:pt>
                <c:pt idx="337">
                  <c:v>42</c:v>
                </c:pt>
                <c:pt idx="338">
                  <c:v>-5</c:v>
                </c:pt>
                <c:pt idx="339">
                  <c:v>26</c:v>
                </c:pt>
                <c:pt idx="340">
                  <c:v>28</c:v>
                </c:pt>
                <c:pt idx="341">
                  <c:v>-11</c:v>
                </c:pt>
                <c:pt idx="342">
                  <c:v>55</c:v>
                </c:pt>
                <c:pt idx="343">
                  <c:v>46</c:v>
                </c:pt>
                <c:pt idx="344">
                  <c:v>58</c:v>
                </c:pt>
                <c:pt idx="345">
                  <c:v>27</c:v>
                </c:pt>
                <c:pt idx="346">
                  <c:v>16</c:v>
                </c:pt>
                <c:pt idx="347">
                  <c:v>16</c:v>
                </c:pt>
                <c:pt idx="348">
                  <c:v>23</c:v>
                </c:pt>
                <c:pt idx="349">
                  <c:v>-3</c:v>
                </c:pt>
                <c:pt idx="350">
                  <c:v>32</c:v>
                </c:pt>
                <c:pt idx="351">
                  <c:v>-4</c:v>
                </c:pt>
                <c:pt idx="352">
                  <c:v>32</c:v>
                </c:pt>
                <c:pt idx="353">
                  <c:v>32</c:v>
                </c:pt>
                <c:pt idx="354">
                  <c:v>47</c:v>
                </c:pt>
                <c:pt idx="355">
                  <c:v>26</c:v>
                </c:pt>
                <c:pt idx="356">
                  <c:v>52</c:v>
                </c:pt>
                <c:pt idx="357">
                  <c:v>20</c:v>
                </c:pt>
                <c:pt idx="358">
                  <c:v>1</c:v>
                </c:pt>
                <c:pt idx="359">
                  <c:v>16</c:v>
                </c:pt>
                <c:pt idx="360">
                  <c:v>38</c:v>
                </c:pt>
                <c:pt idx="361">
                  <c:v>2</c:v>
                </c:pt>
                <c:pt idx="362">
                  <c:v>49</c:v>
                </c:pt>
                <c:pt idx="363">
                  <c:v>-6</c:v>
                </c:pt>
                <c:pt idx="364">
                  <c:v>29</c:v>
                </c:pt>
                <c:pt idx="365">
                  <c:v>47</c:v>
                </c:pt>
                <c:pt idx="366">
                  <c:v>53</c:v>
                </c:pt>
                <c:pt idx="367">
                  <c:v>36</c:v>
                </c:pt>
                <c:pt idx="368">
                  <c:v>21</c:v>
                </c:pt>
                <c:pt idx="369">
                  <c:v>47</c:v>
                </c:pt>
                <c:pt idx="370">
                  <c:v>37</c:v>
                </c:pt>
                <c:pt idx="371">
                  <c:v>-2</c:v>
                </c:pt>
                <c:pt idx="372">
                  <c:v>-4</c:v>
                </c:pt>
                <c:pt idx="373">
                  <c:v>1</c:v>
                </c:pt>
                <c:pt idx="374">
                  <c:v>28</c:v>
                </c:pt>
                <c:pt idx="375">
                  <c:v>22</c:v>
                </c:pt>
                <c:pt idx="376">
                  <c:v>36</c:v>
                </c:pt>
                <c:pt idx="377">
                  <c:v>28</c:v>
                </c:pt>
                <c:pt idx="378">
                  <c:v>46</c:v>
                </c:pt>
                <c:pt idx="379">
                  <c:v>47</c:v>
                </c:pt>
                <c:pt idx="380">
                  <c:v>-7</c:v>
                </c:pt>
                <c:pt idx="381">
                  <c:v>39</c:v>
                </c:pt>
                <c:pt idx="382">
                  <c:v>42</c:v>
                </c:pt>
                <c:pt idx="383">
                  <c:v>-16</c:v>
                </c:pt>
                <c:pt idx="384">
                  <c:v>82</c:v>
                </c:pt>
                <c:pt idx="385">
                  <c:v>68</c:v>
                </c:pt>
                <c:pt idx="386">
                  <c:v>86</c:v>
                </c:pt>
                <c:pt idx="387">
                  <c:v>40</c:v>
                </c:pt>
                <c:pt idx="388">
                  <c:v>24</c:v>
                </c:pt>
                <c:pt idx="389">
                  <c:v>24</c:v>
                </c:pt>
                <c:pt idx="390">
                  <c:v>34</c:v>
                </c:pt>
                <c:pt idx="391">
                  <c:v>-4</c:v>
                </c:pt>
                <c:pt idx="392">
                  <c:v>47</c:v>
                </c:pt>
                <c:pt idx="393">
                  <c:v>-6</c:v>
                </c:pt>
                <c:pt idx="394">
                  <c:v>47</c:v>
                </c:pt>
                <c:pt idx="395">
                  <c:v>47</c:v>
                </c:pt>
                <c:pt idx="396">
                  <c:v>70</c:v>
                </c:pt>
                <c:pt idx="397">
                  <c:v>39</c:v>
                </c:pt>
                <c:pt idx="398">
                  <c:v>77</c:v>
                </c:pt>
                <c:pt idx="399">
                  <c:v>30</c:v>
                </c:pt>
                <c:pt idx="400">
                  <c:v>1</c:v>
                </c:pt>
                <c:pt idx="401">
                  <c:v>24</c:v>
                </c:pt>
                <c:pt idx="402">
                  <c:v>56</c:v>
                </c:pt>
                <c:pt idx="403">
                  <c:v>3</c:v>
                </c:pt>
                <c:pt idx="404">
                  <c:v>73</c:v>
                </c:pt>
                <c:pt idx="405">
                  <c:v>-9</c:v>
                </c:pt>
                <c:pt idx="406">
                  <c:v>43</c:v>
                </c:pt>
                <c:pt idx="407">
                  <c:v>70</c:v>
                </c:pt>
                <c:pt idx="408">
                  <c:v>79</c:v>
                </c:pt>
                <c:pt idx="409">
                  <c:v>53</c:v>
                </c:pt>
                <c:pt idx="410">
                  <c:v>31</c:v>
                </c:pt>
                <c:pt idx="411">
                  <c:v>70</c:v>
                </c:pt>
                <c:pt idx="412">
                  <c:v>55</c:v>
                </c:pt>
                <c:pt idx="413">
                  <c:v>-3</c:v>
                </c:pt>
                <c:pt idx="414">
                  <c:v>-6</c:v>
                </c:pt>
                <c:pt idx="415">
                  <c:v>1</c:v>
                </c:pt>
                <c:pt idx="416">
                  <c:v>42</c:v>
                </c:pt>
                <c:pt idx="417">
                  <c:v>33</c:v>
                </c:pt>
                <c:pt idx="418">
                  <c:v>53</c:v>
                </c:pt>
                <c:pt idx="419">
                  <c:v>42</c:v>
                </c:pt>
                <c:pt idx="420">
                  <c:v>68</c:v>
                </c:pt>
                <c:pt idx="421">
                  <c:v>70</c:v>
                </c:pt>
                <c:pt idx="422">
                  <c:v>16</c:v>
                </c:pt>
                <c:pt idx="423">
                  <c:v>20</c:v>
                </c:pt>
                <c:pt idx="424">
                  <c:v>16</c:v>
                </c:pt>
                <c:pt idx="425">
                  <c:v>13</c:v>
                </c:pt>
                <c:pt idx="426">
                  <c:v>15</c:v>
                </c:pt>
                <c:pt idx="427">
                  <c:v>14</c:v>
                </c:pt>
                <c:pt idx="428">
                  <c:v>17</c:v>
                </c:pt>
                <c:pt idx="429">
                  <c:v>15</c:v>
                </c:pt>
                <c:pt idx="430">
                  <c:v>-12</c:v>
                </c:pt>
                <c:pt idx="431">
                  <c:v>15</c:v>
                </c:pt>
                <c:pt idx="432">
                  <c:v>32</c:v>
                </c:pt>
                <c:pt idx="433">
                  <c:v>-3</c:v>
                </c:pt>
                <c:pt idx="434">
                  <c:v>14</c:v>
                </c:pt>
                <c:pt idx="435">
                  <c:v>17</c:v>
                </c:pt>
                <c:pt idx="436">
                  <c:v>-3</c:v>
                </c:pt>
                <c:pt idx="437">
                  <c:v>14</c:v>
                </c:pt>
                <c:pt idx="438">
                  <c:v>14</c:v>
                </c:pt>
                <c:pt idx="439">
                  <c:v>31</c:v>
                </c:pt>
                <c:pt idx="440">
                  <c:v>17</c:v>
                </c:pt>
                <c:pt idx="441">
                  <c:v>-4</c:v>
                </c:pt>
                <c:pt idx="442">
                  <c:v>11</c:v>
                </c:pt>
                <c:pt idx="443">
                  <c:v>-4</c:v>
                </c:pt>
                <c:pt idx="444">
                  <c:v>5</c:v>
                </c:pt>
                <c:pt idx="445">
                  <c:v>19</c:v>
                </c:pt>
                <c:pt idx="446">
                  <c:v>8</c:v>
                </c:pt>
                <c:pt idx="447">
                  <c:v>28</c:v>
                </c:pt>
                <c:pt idx="448">
                  <c:v>9</c:v>
                </c:pt>
                <c:pt idx="449">
                  <c:v>-3</c:v>
                </c:pt>
                <c:pt idx="450">
                  <c:v>12</c:v>
                </c:pt>
                <c:pt idx="451">
                  <c:v>12</c:v>
                </c:pt>
                <c:pt idx="452">
                  <c:v>17</c:v>
                </c:pt>
                <c:pt idx="453">
                  <c:v>10</c:v>
                </c:pt>
                <c:pt idx="454">
                  <c:v>8</c:v>
                </c:pt>
                <c:pt idx="455">
                  <c:v>-16</c:v>
                </c:pt>
                <c:pt idx="456">
                  <c:v>24</c:v>
                </c:pt>
                <c:pt idx="457">
                  <c:v>13</c:v>
                </c:pt>
                <c:pt idx="458">
                  <c:v>19</c:v>
                </c:pt>
                <c:pt idx="459">
                  <c:v>10</c:v>
                </c:pt>
                <c:pt idx="460">
                  <c:v>25</c:v>
                </c:pt>
                <c:pt idx="461">
                  <c:v>24</c:v>
                </c:pt>
                <c:pt idx="462">
                  <c:v>30</c:v>
                </c:pt>
                <c:pt idx="463">
                  <c:v>24</c:v>
                </c:pt>
                <c:pt idx="464">
                  <c:v>19</c:v>
                </c:pt>
                <c:pt idx="465">
                  <c:v>22</c:v>
                </c:pt>
                <c:pt idx="466">
                  <c:v>21</c:v>
                </c:pt>
                <c:pt idx="467">
                  <c:v>25</c:v>
                </c:pt>
                <c:pt idx="468">
                  <c:v>22</c:v>
                </c:pt>
                <c:pt idx="469">
                  <c:v>-18</c:v>
                </c:pt>
                <c:pt idx="470">
                  <c:v>22</c:v>
                </c:pt>
                <c:pt idx="471">
                  <c:v>47</c:v>
                </c:pt>
                <c:pt idx="472">
                  <c:v>-4</c:v>
                </c:pt>
                <c:pt idx="473">
                  <c:v>21</c:v>
                </c:pt>
                <c:pt idx="474">
                  <c:v>25</c:v>
                </c:pt>
                <c:pt idx="475">
                  <c:v>-4</c:v>
                </c:pt>
                <c:pt idx="476">
                  <c:v>21</c:v>
                </c:pt>
                <c:pt idx="477">
                  <c:v>21</c:v>
                </c:pt>
                <c:pt idx="478">
                  <c:v>46</c:v>
                </c:pt>
                <c:pt idx="479">
                  <c:v>25</c:v>
                </c:pt>
                <c:pt idx="480">
                  <c:v>-6</c:v>
                </c:pt>
                <c:pt idx="481">
                  <c:v>16</c:v>
                </c:pt>
                <c:pt idx="482">
                  <c:v>-6</c:v>
                </c:pt>
                <c:pt idx="483">
                  <c:v>7</c:v>
                </c:pt>
                <c:pt idx="484">
                  <c:v>28</c:v>
                </c:pt>
                <c:pt idx="485">
                  <c:v>12</c:v>
                </c:pt>
                <c:pt idx="486">
                  <c:v>42</c:v>
                </c:pt>
                <c:pt idx="487">
                  <c:v>13</c:v>
                </c:pt>
                <c:pt idx="488">
                  <c:v>-4</c:v>
                </c:pt>
                <c:pt idx="489">
                  <c:v>18</c:v>
                </c:pt>
                <c:pt idx="490">
                  <c:v>18</c:v>
                </c:pt>
                <c:pt idx="491">
                  <c:v>25</c:v>
                </c:pt>
                <c:pt idx="492">
                  <c:v>15</c:v>
                </c:pt>
                <c:pt idx="493">
                  <c:v>12</c:v>
                </c:pt>
                <c:pt idx="494">
                  <c:v>-24</c:v>
                </c:pt>
                <c:pt idx="495">
                  <c:v>36</c:v>
                </c:pt>
                <c:pt idx="496">
                  <c:v>19</c:v>
                </c:pt>
                <c:pt idx="497">
                  <c:v>28</c:v>
                </c:pt>
                <c:pt idx="498">
                  <c:v>15</c:v>
                </c:pt>
                <c:pt idx="499">
                  <c:v>37</c:v>
                </c:pt>
                <c:pt idx="500">
                  <c:v>78</c:v>
                </c:pt>
                <c:pt idx="501">
                  <c:v>26</c:v>
                </c:pt>
                <c:pt idx="502">
                  <c:v>78</c:v>
                </c:pt>
                <c:pt idx="503">
                  <c:v>55</c:v>
                </c:pt>
                <c:pt idx="504">
                  <c:v>35</c:v>
                </c:pt>
                <c:pt idx="505">
                  <c:v>28</c:v>
                </c:pt>
                <c:pt idx="506">
                  <c:v>65</c:v>
                </c:pt>
                <c:pt idx="507">
                  <c:v>15</c:v>
                </c:pt>
                <c:pt idx="508">
                  <c:v>76</c:v>
                </c:pt>
                <c:pt idx="509">
                  <c:v>57</c:v>
                </c:pt>
                <c:pt idx="510">
                  <c:v>16</c:v>
                </c:pt>
                <c:pt idx="511">
                  <c:v>33</c:v>
                </c:pt>
                <c:pt idx="512">
                  <c:v>59</c:v>
                </c:pt>
                <c:pt idx="513">
                  <c:v>38</c:v>
                </c:pt>
                <c:pt idx="514">
                  <c:v>32</c:v>
                </c:pt>
                <c:pt idx="515">
                  <c:v>45</c:v>
                </c:pt>
                <c:pt idx="516">
                  <c:v>2</c:v>
                </c:pt>
                <c:pt idx="517">
                  <c:v>44</c:v>
                </c:pt>
                <c:pt idx="518">
                  <c:v>-4</c:v>
                </c:pt>
                <c:pt idx="519">
                  <c:v>27</c:v>
                </c:pt>
                <c:pt idx="520">
                  <c:v>33</c:v>
                </c:pt>
                <c:pt idx="521">
                  <c:v>48</c:v>
                </c:pt>
                <c:pt idx="522">
                  <c:v>51</c:v>
                </c:pt>
                <c:pt idx="523">
                  <c:v>6</c:v>
                </c:pt>
                <c:pt idx="524">
                  <c:v>47</c:v>
                </c:pt>
                <c:pt idx="525">
                  <c:v>52</c:v>
                </c:pt>
                <c:pt idx="526">
                  <c:v>47</c:v>
                </c:pt>
                <c:pt idx="527">
                  <c:v>25</c:v>
                </c:pt>
                <c:pt idx="528">
                  <c:v>22</c:v>
                </c:pt>
                <c:pt idx="529">
                  <c:v>-7</c:v>
                </c:pt>
                <c:pt idx="530">
                  <c:v>21</c:v>
                </c:pt>
                <c:pt idx="531">
                  <c:v>23</c:v>
                </c:pt>
                <c:pt idx="532">
                  <c:v>26</c:v>
                </c:pt>
                <c:pt idx="533">
                  <c:v>116</c:v>
                </c:pt>
                <c:pt idx="534">
                  <c:v>39</c:v>
                </c:pt>
                <c:pt idx="535">
                  <c:v>116</c:v>
                </c:pt>
                <c:pt idx="536">
                  <c:v>82</c:v>
                </c:pt>
                <c:pt idx="537">
                  <c:v>52</c:v>
                </c:pt>
                <c:pt idx="538">
                  <c:v>42</c:v>
                </c:pt>
                <c:pt idx="539">
                  <c:v>96</c:v>
                </c:pt>
                <c:pt idx="540">
                  <c:v>22</c:v>
                </c:pt>
                <c:pt idx="541">
                  <c:v>113</c:v>
                </c:pt>
                <c:pt idx="542">
                  <c:v>85</c:v>
                </c:pt>
                <c:pt idx="543">
                  <c:v>24</c:v>
                </c:pt>
                <c:pt idx="544">
                  <c:v>49</c:v>
                </c:pt>
                <c:pt idx="545">
                  <c:v>88</c:v>
                </c:pt>
                <c:pt idx="546">
                  <c:v>56</c:v>
                </c:pt>
                <c:pt idx="547">
                  <c:v>47</c:v>
                </c:pt>
                <c:pt idx="548">
                  <c:v>67</c:v>
                </c:pt>
                <c:pt idx="549">
                  <c:v>3</c:v>
                </c:pt>
                <c:pt idx="550">
                  <c:v>65</c:v>
                </c:pt>
                <c:pt idx="551">
                  <c:v>-6</c:v>
                </c:pt>
                <c:pt idx="552">
                  <c:v>40</c:v>
                </c:pt>
                <c:pt idx="553">
                  <c:v>49</c:v>
                </c:pt>
                <c:pt idx="554">
                  <c:v>71</c:v>
                </c:pt>
                <c:pt idx="555">
                  <c:v>76</c:v>
                </c:pt>
                <c:pt idx="556">
                  <c:v>9</c:v>
                </c:pt>
                <c:pt idx="557">
                  <c:v>70</c:v>
                </c:pt>
                <c:pt idx="558">
                  <c:v>77</c:v>
                </c:pt>
                <c:pt idx="559">
                  <c:v>70</c:v>
                </c:pt>
                <c:pt idx="560">
                  <c:v>37</c:v>
                </c:pt>
                <c:pt idx="561">
                  <c:v>33</c:v>
                </c:pt>
                <c:pt idx="562">
                  <c:v>-10</c:v>
                </c:pt>
                <c:pt idx="563">
                  <c:v>31</c:v>
                </c:pt>
                <c:pt idx="564">
                  <c:v>34</c:v>
                </c:pt>
                <c:pt idx="565">
                  <c:v>39</c:v>
                </c:pt>
                <c:pt idx="566">
                  <c:v>26</c:v>
                </c:pt>
                <c:pt idx="567">
                  <c:v>185</c:v>
                </c:pt>
                <c:pt idx="568">
                  <c:v>133</c:v>
                </c:pt>
                <c:pt idx="569">
                  <c:v>45</c:v>
                </c:pt>
                <c:pt idx="570">
                  <c:v>47</c:v>
                </c:pt>
                <c:pt idx="571">
                  <c:v>23</c:v>
                </c:pt>
                <c:pt idx="572">
                  <c:v>74</c:v>
                </c:pt>
                <c:pt idx="573">
                  <c:v>-12</c:v>
                </c:pt>
                <c:pt idx="574">
                  <c:v>87</c:v>
                </c:pt>
                <c:pt idx="575">
                  <c:v>34</c:v>
                </c:pt>
                <c:pt idx="576">
                  <c:v>17</c:v>
                </c:pt>
                <c:pt idx="577">
                  <c:v>174</c:v>
                </c:pt>
                <c:pt idx="578">
                  <c:v>59</c:v>
                </c:pt>
                <c:pt idx="579">
                  <c:v>127</c:v>
                </c:pt>
                <c:pt idx="580">
                  <c:v>62</c:v>
                </c:pt>
                <c:pt idx="581">
                  <c:v>71</c:v>
                </c:pt>
                <c:pt idx="582">
                  <c:v>89</c:v>
                </c:pt>
                <c:pt idx="583">
                  <c:v>85</c:v>
                </c:pt>
                <c:pt idx="584">
                  <c:v>9</c:v>
                </c:pt>
                <c:pt idx="585">
                  <c:v>38</c:v>
                </c:pt>
                <c:pt idx="586">
                  <c:v>15</c:v>
                </c:pt>
                <c:pt idx="587">
                  <c:v>188</c:v>
                </c:pt>
                <c:pt idx="588">
                  <c:v>133</c:v>
                </c:pt>
                <c:pt idx="589">
                  <c:v>16</c:v>
                </c:pt>
                <c:pt idx="590">
                  <c:v>72</c:v>
                </c:pt>
                <c:pt idx="591">
                  <c:v>46</c:v>
                </c:pt>
                <c:pt idx="592">
                  <c:v>27</c:v>
                </c:pt>
                <c:pt idx="593">
                  <c:v>66</c:v>
                </c:pt>
                <c:pt idx="594">
                  <c:v>-15</c:v>
                </c:pt>
                <c:pt idx="595">
                  <c:v>121</c:v>
                </c:pt>
                <c:pt idx="596">
                  <c:v>77</c:v>
                </c:pt>
                <c:pt idx="597">
                  <c:v>9</c:v>
                </c:pt>
                <c:pt idx="598">
                  <c:v>20</c:v>
                </c:pt>
                <c:pt idx="599">
                  <c:v>39</c:v>
                </c:pt>
                <c:pt idx="600">
                  <c:v>275</c:v>
                </c:pt>
                <c:pt idx="601">
                  <c:v>197</c:v>
                </c:pt>
                <c:pt idx="602">
                  <c:v>67</c:v>
                </c:pt>
                <c:pt idx="603">
                  <c:v>70</c:v>
                </c:pt>
                <c:pt idx="604">
                  <c:v>34</c:v>
                </c:pt>
                <c:pt idx="605">
                  <c:v>110</c:v>
                </c:pt>
                <c:pt idx="606">
                  <c:v>-18</c:v>
                </c:pt>
                <c:pt idx="607">
                  <c:v>129</c:v>
                </c:pt>
                <c:pt idx="608">
                  <c:v>50</c:v>
                </c:pt>
                <c:pt idx="609">
                  <c:v>25</c:v>
                </c:pt>
                <c:pt idx="610">
                  <c:v>258</c:v>
                </c:pt>
                <c:pt idx="611">
                  <c:v>88</c:v>
                </c:pt>
                <c:pt idx="612">
                  <c:v>188</c:v>
                </c:pt>
                <c:pt idx="613">
                  <c:v>92</c:v>
                </c:pt>
                <c:pt idx="614">
                  <c:v>105</c:v>
                </c:pt>
                <c:pt idx="615">
                  <c:v>132</c:v>
                </c:pt>
                <c:pt idx="616">
                  <c:v>126</c:v>
                </c:pt>
                <c:pt idx="617">
                  <c:v>13</c:v>
                </c:pt>
                <c:pt idx="618">
                  <c:v>56</c:v>
                </c:pt>
                <c:pt idx="619">
                  <c:v>22</c:v>
                </c:pt>
                <c:pt idx="620">
                  <c:v>279</c:v>
                </c:pt>
                <c:pt idx="621">
                  <c:v>197</c:v>
                </c:pt>
                <c:pt idx="622">
                  <c:v>24</c:v>
                </c:pt>
                <c:pt idx="623">
                  <c:v>107</c:v>
                </c:pt>
                <c:pt idx="624">
                  <c:v>68</c:v>
                </c:pt>
                <c:pt idx="625">
                  <c:v>40</c:v>
                </c:pt>
                <c:pt idx="626">
                  <c:v>98</c:v>
                </c:pt>
                <c:pt idx="627">
                  <c:v>-22</c:v>
                </c:pt>
                <c:pt idx="628">
                  <c:v>180</c:v>
                </c:pt>
                <c:pt idx="629">
                  <c:v>114</c:v>
                </c:pt>
                <c:pt idx="630">
                  <c:v>13</c:v>
                </c:pt>
                <c:pt idx="631">
                  <c:v>30</c:v>
                </c:pt>
                <c:pt idx="632">
                  <c:v>115</c:v>
                </c:pt>
                <c:pt idx="633">
                  <c:v>1</c:v>
                </c:pt>
                <c:pt idx="634">
                  <c:v>122</c:v>
                </c:pt>
                <c:pt idx="635">
                  <c:v>105</c:v>
                </c:pt>
                <c:pt idx="636">
                  <c:v>171</c:v>
                </c:pt>
                <c:pt idx="637">
                  <c:v>1</c:v>
                </c:pt>
                <c:pt idx="638">
                  <c:v>181</c:v>
                </c:pt>
                <c:pt idx="639">
                  <c:v>156</c:v>
                </c:pt>
                <c:pt idx="640">
                  <c:v>76</c:v>
                </c:pt>
                <c:pt idx="641">
                  <c:v>60</c:v>
                </c:pt>
                <c:pt idx="642">
                  <c:v>64</c:v>
                </c:pt>
                <c:pt idx="643">
                  <c:v>348</c:v>
                </c:pt>
                <c:pt idx="644">
                  <c:v>247</c:v>
                </c:pt>
                <c:pt idx="645">
                  <c:v>18</c:v>
                </c:pt>
                <c:pt idx="646">
                  <c:v>-202</c:v>
                </c:pt>
                <c:pt idx="647">
                  <c:v>92</c:v>
                </c:pt>
                <c:pt idx="648">
                  <c:v>435</c:v>
                </c:pt>
                <c:pt idx="649">
                  <c:v>10</c:v>
                </c:pt>
                <c:pt idx="650">
                  <c:v>129</c:v>
                </c:pt>
                <c:pt idx="651">
                  <c:v>-170</c:v>
                </c:pt>
                <c:pt idx="652">
                  <c:v>115</c:v>
                </c:pt>
                <c:pt idx="653">
                  <c:v>134</c:v>
                </c:pt>
                <c:pt idx="654">
                  <c:v>78</c:v>
                </c:pt>
                <c:pt idx="655">
                  <c:v>89</c:v>
                </c:pt>
                <c:pt idx="656">
                  <c:v>51</c:v>
                </c:pt>
                <c:pt idx="657">
                  <c:v>63</c:v>
                </c:pt>
                <c:pt idx="658">
                  <c:v>324</c:v>
                </c:pt>
                <c:pt idx="659">
                  <c:v>236</c:v>
                </c:pt>
                <c:pt idx="660">
                  <c:v>15</c:v>
                </c:pt>
                <c:pt idx="661">
                  <c:v>-202</c:v>
                </c:pt>
                <c:pt idx="662">
                  <c:v>108</c:v>
                </c:pt>
                <c:pt idx="663">
                  <c:v>381</c:v>
                </c:pt>
                <c:pt idx="664">
                  <c:v>11</c:v>
                </c:pt>
                <c:pt idx="665">
                  <c:v>204</c:v>
                </c:pt>
                <c:pt idx="666">
                  <c:v>-156</c:v>
                </c:pt>
                <c:pt idx="667">
                  <c:v>84</c:v>
                </c:pt>
                <c:pt idx="668">
                  <c:v>127</c:v>
                </c:pt>
                <c:pt idx="669">
                  <c:v>122</c:v>
                </c:pt>
                <c:pt idx="670">
                  <c:v>58</c:v>
                </c:pt>
                <c:pt idx="671">
                  <c:v>73</c:v>
                </c:pt>
                <c:pt idx="672">
                  <c:v>390</c:v>
                </c:pt>
                <c:pt idx="673">
                  <c:v>271</c:v>
                </c:pt>
                <c:pt idx="674">
                  <c:v>21</c:v>
                </c:pt>
                <c:pt idx="675">
                  <c:v>-224</c:v>
                </c:pt>
                <c:pt idx="676">
                  <c:v>87</c:v>
                </c:pt>
                <c:pt idx="677">
                  <c:v>312</c:v>
                </c:pt>
                <c:pt idx="678">
                  <c:v>309</c:v>
                </c:pt>
                <c:pt idx="679">
                  <c:v>-189</c:v>
                </c:pt>
                <c:pt idx="680">
                  <c:v>89</c:v>
                </c:pt>
                <c:pt idx="681">
                  <c:v>133</c:v>
                </c:pt>
                <c:pt idx="682">
                  <c:v>113</c:v>
                </c:pt>
                <c:pt idx="683">
                  <c:v>89</c:v>
                </c:pt>
                <c:pt idx="684">
                  <c:v>95</c:v>
                </c:pt>
                <c:pt idx="685">
                  <c:v>516</c:v>
                </c:pt>
                <c:pt idx="686">
                  <c:v>367</c:v>
                </c:pt>
                <c:pt idx="687">
                  <c:v>27</c:v>
                </c:pt>
                <c:pt idx="688">
                  <c:v>-300</c:v>
                </c:pt>
                <c:pt idx="689">
                  <c:v>137</c:v>
                </c:pt>
                <c:pt idx="690">
                  <c:v>646</c:v>
                </c:pt>
                <c:pt idx="691">
                  <c:v>15</c:v>
                </c:pt>
                <c:pt idx="692">
                  <c:v>191</c:v>
                </c:pt>
                <c:pt idx="693">
                  <c:v>-252</c:v>
                </c:pt>
                <c:pt idx="694">
                  <c:v>171</c:v>
                </c:pt>
                <c:pt idx="695">
                  <c:v>199</c:v>
                </c:pt>
                <c:pt idx="696">
                  <c:v>116</c:v>
                </c:pt>
                <c:pt idx="697">
                  <c:v>132</c:v>
                </c:pt>
                <c:pt idx="698">
                  <c:v>76</c:v>
                </c:pt>
                <c:pt idx="699">
                  <c:v>93</c:v>
                </c:pt>
                <c:pt idx="700">
                  <c:v>481</c:v>
                </c:pt>
                <c:pt idx="701">
                  <c:v>350</c:v>
                </c:pt>
                <c:pt idx="702">
                  <c:v>22</c:v>
                </c:pt>
                <c:pt idx="703">
                  <c:v>-300</c:v>
                </c:pt>
                <c:pt idx="704">
                  <c:v>160</c:v>
                </c:pt>
                <c:pt idx="705">
                  <c:v>565</c:v>
                </c:pt>
                <c:pt idx="706">
                  <c:v>16</c:v>
                </c:pt>
                <c:pt idx="707">
                  <c:v>303</c:v>
                </c:pt>
                <c:pt idx="708">
                  <c:v>-232</c:v>
                </c:pt>
                <c:pt idx="709">
                  <c:v>125</c:v>
                </c:pt>
                <c:pt idx="710">
                  <c:v>188</c:v>
                </c:pt>
                <c:pt idx="711">
                  <c:v>181</c:v>
                </c:pt>
                <c:pt idx="712">
                  <c:v>86</c:v>
                </c:pt>
                <c:pt idx="713">
                  <c:v>108</c:v>
                </c:pt>
                <c:pt idx="714">
                  <c:v>579</c:v>
                </c:pt>
                <c:pt idx="715">
                  <c:v>402</c:v>
                </c:pt>
                <c:pt idx="716">
                  <c:v>31</c:v>
                </c:pt>
                <c:pt idx="717">
                  <c:v>-332</c:v>
                </c:pt>
                <c:pt idx="718">
                  <c:v>129</c:v>
                </c:pt>
                <c:pt idx="719">
                  <c:v>463</c:v>
                </c:pt>
                <c:pt idx="720">
                  <c:v>459</c:v>
                </c:pt>
                <c:pt idx="721">
                  <c:v>-280</c:v>
                </c:pt>
                <c:pt idx="722">
                  <c:v>132</c:v>
                </c:pt>
                <c:pt idx="723">
                  <c:v>197</c:v>
                </c:pt>
                <c:pt idx="724">
                  <c:v>116</c:v>
                </c:pt>
                <c:pt idx="725">
                  <c:v>115</c:v>
                </c:pt>
                <c:pt idx="726">
                  <c:v>56</c:v>
                </c:pt>
                <c:pt idx="727">
                  <c:v>149</c:v>
                </c:pt>
                <c:pt idx="728">
                  <c:v>12</c:v>
                </c:pt>
                <c:pt idx="729">
                  <c:v>133</c:v>
                </c:pt>
                <c:pt idx="730">
                  <c:v>120</c:v>
                </c:pt>
                <c:pt idx="731">
                  <c:v>79</c:v>
                </c:pt>
                <c:pt idx="732">
                  <c:v>224</c:v>
                </c:pt>
                <c:pt idx="733">
                  <c:v>92</c:v>
                </c:pt>
                <c:pt idx="734">
                  <c:v>92</c:v>
                </c:pt>
                <c:pt idx="735">
                  <c:v>133</c:v>
                </c:pt>
                <c:pt idx="736">
                  <c:v>116</c:v>
                </c:pt>
                <c:pt idx="737">
                  <c:v>65</c:v>
                </c:pt>
                <c:pt idx="738">
                  <c:v>76</c:v>
                </c:pt>
                <c:pt idx="739">
                  <c:v>74</c:v>
                </c:pt>
                <c:pt idx="740">
                  <c:v>-2</c:v>
                </c:pt>
                <c:pt idx="741">
                  <c:v>61</c:v>
                </c:pt>
                <c:pt idx="742">
                  <c:v>35</c:v>
                </c:pt>
                <c:pt idx="743">
                  <c:v>18</c:v>
                </c:pt>
                <c:pt idx="744">
                  <c:v>36</c:v>
                </c:pt>
                <c:pt idx="745">
                  <c:v>48</c:v>
                </c:pt>
                <c:pt idx="746">
                  <c:v>224</c:v>
                </c:pt>
                <c:pt idx="747">
                  <c:v>114</c:v>
                </c:pt>
                <c:pt idx="748">
                  <c:v>-26</c:v>
                </c:pt>
                <c:pt idx="749">
                  <c:v>149</c:v>
                </c:pt>
                <c:pt idx="750">
                  <c:v>183</c:v>
                </c:pt>
                <c:pt idx="751">
                  <c:v>-11</c:v>
                </c:pt>
                <c:pt idx="752">
                  <c:v>84</c:v>
                </c:pt>
                <c:pt idx="753">
                  <c:v>106</c:v>
                </c:pt>
                <c:pt idx="754">
                  <c:v>58</c:v>
                </c:pt>
                <c:pt idx="755">
                  <c:v>129</c:v>
                </c:pt>
                <c:pt idx="756">
                  <c:v>128</c:v>
                </c:pt>
                <c:pt idx="757">
                  <c:v>139</c:v>
                </c:pt>
                <c:pt idx="758">
                  <c:v>48</c:v>
                </c:pt>
                <c:pt idx="759">
                  <c:v>196</c:v>
                </c:pt>
                <c:pt idx="760">
                  <c:v>107</c:v>
                </c:pt>
                <c:pt idx="761">
                  <c:v>107</c:v>
                </c:pt>
                <c:pt idx="762">
                  <c:v>127</c:v>
                </c:pt>
                <c:pt idx="763">
                  <c:v>84</c:v>
                </c:pt>
                <c:pt idx="764">
                  <c:v>62</c:v>
                </c:pt>
                <c:pt idx="765">
                  <c:v>59</c:v>
                </c:pt>
                <c:pt idx="766">
                  <c:v>89</c:v>
                </c:pt>
                <c:pt idx="767">
                  <c:v>70</c:v>
                </c:pt>
                <c:pt idx="768">
                  <c:v>-3</c:v>
                </c:pt>
                <c:pt idx="769">
                  <c:v>51</c:v>
                </c:pt>
                <c:pt idx="770">
                  <c:v>8</c:v>
                </c:pt>
                <c:pt idx="771">
                  <c:v>38</c:v>
                </c:pt>
                <c:pt idx="772">
                  <c:v>16</c:v>
                </c:pt>
                <c:pt idx="773">
                  <c:v>51</c:v>
                </c:pt>
                <c:pt idx="774">
                  <c:v>45</c:v>
                </c:pt>
                <c:pt idx="775">
                  <c:v>196</c:v>
                </c:pt>
                <c:pt idx="776">
                  <c:v>107</c:v>
                </c:pt>
                <c:pt idx="777">
                  <c:v>129</c:v>
                </c:pt>
                <c:pt idx="778">
                  <c:v>173</c:v>
                </c:pt>
                <c:pt idx="779">
                  <c:v>88</c:v>
                </c:pt>
                <c:pt idx="780">
                  <c:v>122</c:v>
                </c:pt>
                <c:pt idx="781">
                  <c:v>47</c:v>
                </c:pt>
                <c:pt idx="782">
                  <c:v>157</c:v>
                </c:pt>
                <c:pt idx="783">
                  <c:v>134</c:v>
                </c:pt>
                <c:pt idx="784">
                  <c:v>194</c:v>
                </c:pt>
                <c:pt idx="785">
                  <c:v>53</c:v>
                </c:pt>
                <c:pt idx="786">
                  <c:v>216</c:v>
                </c:pt>
                <c:pt idx="787">
                  <c:v>87</c:v>
                </c:pt>
                <c:pt idx="788">
                  <c:v>87</c:v>
                </c:pt>
                <c:pt idx="789">
                  <c:v>133</c:v>
                </c:pt>
                <c:pt idx="790">
                  <c:v>88</c:v>
                </c:pt>
                <c:pt idx="791">
                  <c:v>72</c:v>
                </c:pt>
                <c:pt idx="792">
                  <c:v>121</c:v>
                </c:pt>
                <c:pt idx="793">
                  <c:v>66</c:v>
                </c:pt>
                <c:pt idx="794">
                  <c:v>-1</c:v>
                </c:pt>
                <c:pt idx="795">
                  <c:v>57</c:v>
                </c:pt>
                <c:pt idx="796">
                  <c:v>26</c:v>
                </c:pt>
                <c:pt idx="797">
                  <c:v>20</c:v>
                </c:pt>
                <c:pt idx="798">
                  <c:v>48</c:v>
                </c:pt>
                <c:pt idx="799">
                  <c:v>50</c:v>
                </c:pt>
                <c:pt idx="800">
                  <c:v>216</c:v>
                </c:pt>
                <c:pt idx="801">
                  <c:v>123</c:v>
                </c:pt>
                <c:pt idx="802">
                  <c:v>156</c:v>
                </c:pt>
                <c:pt idx="803">
                  <c:v>216</c:v>
                </c:pt>
                <c:pt idx="804">
                  <c:v>-16</c:v>
                </c:pt>
                <c:pt idx="805">
                  <c:v>172</c:v>
                </c:pt>
                <c:pt idx="806">
                  <c:v>171</c:v>
                </c:pt>
                <c:pt idx="807">
                  <c:v>83</c:v>
                </c:pt>
                <c:pt idx="808">
                  <c:v>221</c:v>
                </c:pt>
                <c:pt idx="809">
                  <c:v>18</c:v>
                </c:pt>
                <c:pt idx="810">
                  <c:v>197</c:v>
                </c:pt>
                <c:pt idx="811">
                  <c:v>178</c:v>
                </c:pt>
                <c:pt idx="812">
                  <c:v>117</c:v>
                </c:pt>
                <c:pt idx="813">
                  <c:v>332</c:v>
                </c:pt>
                <c:pt idx="814">
                  <c:v>137</c:v>
                </c:pt>
                <c:pt idx="815">
                  <c:v>137</c:v>
                </c:pt>
                <c:pt idx="816">
                  <c:v>197</c:v>
                </c:pt>
                <c:pt idx="817">
                  <c:v>172</c:v>
                </c:pt>
                <c:pt idx="818">
                  <c:v>96</c:v>
                </c:pt>
                <c:pt idx="819">
                  <c:v>113</c:v>
                </c:pt>
                <c:pt idx="820">
                  <c:v>110</c:v>
                </c:pt>
                <c:pt idx="821">
                  <c:v>-3</c:v>
                </c:pt>
                <c:pt idx="822">
                  <c:v>91</c:v>
                </c:pt>
                <c:pt idx="823">
                  <c:v>52</c:v>
                </c:pt>
                <c:pt idx="824">
                  <c:v>27</c:v>
                </c:pt>
                <c:pt idx="825">
                  <c:v>53</c:v>
                </c:pt>
                <c:pt idx="826">
                  <c:v>71</c:v>
                </c:pt>
                <c:pt idx="827">
                  <c:v>332</c:v>
                </c:pt>
                <c:pt idx="828">
                  <c:v>169</c:v>
                </c:pt>
                <c:pt idx="829">
                  <c:v>-39</c:v>
                </c:pt>
                <c:pt idx="830">
                  <c:v>221</c:v>
                </c:pt>
                <c:pt idx="831">
                  <c:v>272</c:v>
                </c:pt>
                <c:pt idx="832">
                  <c:v>-16</c:v>
                </c:pt>
                <c:pt idx="833">
                  <c:v>125</c:v>
                </c:pt>
                <c:pt idx="834">
                  <c:v>157</c:v>
                </c:pt>
                <c:pt idx="835">
                  <c:v>86</c:v>
                </c:pt>
                <c:pt idx="836">
                  <c:v>191</c:v>
                </c:pt>
                <c:pt idx="837">
                  <c:v>190</c:v>
                </c:pt>
                <c:pt idx="838">
                  <c:v>206</c:v>
                </c:pt>
                <c:pt idx="839">
                  <c:v>71</c:v>
                </c:pt>
                <c:pt idx="840">
                  <c:v>291</c:v>
                </c:pt>
                <c:pt idx="841">
                  <c:v>159</c:v>
                </c:pt>
                <c:pt idx="842">
                  <c:v>159</c:v>
                </c:pt>
                <c:pt idx="843">
                  <c:v>188</c:v>
                </c:pt>
                <c:pt idx="844">
                  <c:v>125</c:v>
                </c:pt>
                <c:pt idx="845">
                  <c:v>92</c:v>
                </c:pt>
                <c:pt idx="846">
                  <c:v>88</c:v>
                </c:pt>
                <c:pt idx="847">
                  <c:v>132</c:v>
                </c:pt>
                <c:pt idx="848">
                  <c:v>104</c:v>
                </c:pt>
                <c:pt idx="849">
                  <c:v>-4</c:v>
                </c:pt>
                <c:pt idx="850">
                  <c:v>76</c:v>
                </c:pt>
                <c:pt idx="851">
                  <c:v>12</c:v>
                </c:pt>
                <c:pt idx="852">
                  <c:v>56</c:v>
                </c:pt>
                <c:pt idx="853">
                  <c:v>24</c:v>
                </c:pt>
                <c:pt idx="854">
                  <c:v>76</c:v>
                </c:pt>
                <c:pt idx="855">
                  <c:v>67</c:v>
                </c:pt>
                <c:pt idx="856">
                  <c:v>291</c:v>
                </c:pt>
                <c:pt idx="857">
                  <c:v>159</c:v>
                </c:pt>
                <c:pt idx="858">
                  <c:v>191</c:v>
                </c:pt>
                <c:pt idx="859">
                  <c:v>257</c:v>
                </c:pt>
                <c:pt idx="860">
                  <c:v>131</c:v>
                </c:pt>
                <c:pt idx="861">
                  <c:v>181</c:v>
                </c:pt>
                <c:pt idx="862">
                  <c:v>70</c:v>
                </c:pt>
                <c:pt idx="863">
                  <c:v>233</c:v>
                </c:pt>
                <c:pt idx="864">
                  <c:v>199</c:v>
                </c:pt>
                <c:pt idx="865">
                  <c:v>288</c:v>
                </c:pt>
                <c:pt idx="866">
                  <c:v>79</c:v>
                </c:pt>
                <c:pt idx="867">
                  <c:v>321</c:v>
                </c:pt>
                <c:pt idx="868">
                  <c:v>129</c:v>
                </c:pt>
                <c:pt idx="869">
                  <c:v>129</c:v>
                </c:pt>
                <c:pt idx="870">
                  <c:v>197</c:v>
                </c:pt>
                <c:pt idx="871">
                  <c:v>131</c:v>
                </c:pt>
                <c:pt idx="872">
                  <c:v>107</c:v>
                </c:pt>
                <c:pt idx="873">
                  <c:v>180</c:v>
                </c:pt>
                <c:pt idx="874">
                  <c:v>98</c:v>
                </c:pt>
                <c:pt idx="875">
                  <c:v>-1</c:v>
                </c:pt>
                <c:pt idx="876">
                  <c:v>85</c:v>
                </c:pt>
                <c:pt idx="877">
                  <c:v>39</c:v>
                </c:pt>
                <c:pt idx="878">
                  <c:v>30</c:v>
                </c:pt>
                <c:pt idx="879">
                  <c:v>71</c:v>
                </c:pt>
                <c:pt idx="880">
                  <c:v>74</c:v>
                </c:pt>
                <c:pt idx="881">
                  <c:v>321</c:v>
                </c:pt>
                <c:pt idx="882">
                  <c:v>183</c:v>
                </c:pt>
                <c:pt idx="883">
                  <c:v>232</c:v>
                </c:pt>
                <c:pt idx="884">
                  <c:v>321</c:v>
                </c:pt>
                <c:pt idx="885">
                  <c:v>-24</c:v>
                </c:pt>
                <c:pt idx="886">
                  <c:v>-117</c:v>
                </c:pt>
                <c:pt idx="887">
                  <c:v>225</c:v>
                </c:pt>
                <c:pt idx="888">
                  <c:v>-74</c:v>
                </c:pt>
                <c:pt idx="889">
                  <c:v>247</c:v>
                </c:pt>
                <c:pt idx="890">
                  <c:v>149</c:v>
                </c:pt>
                <c:pt idx="891">
                  <c:v>27</c:v>
                </c:pt>
                <c:pt idx="892">
                  <c:v>115</c:v>
                </c:pt>
                <c:pt idx="893">
                  <c:v>186</c:v>
                </c:pt>
                <c:pt idx="894">
                  <c:v>134</c:v>
                </c:pt>
                <c:pt idx="895">
                  <c:v>29</c:v>
                </c:pt>
                <c:pt idx="896">
                  <c:v>34</c:v>
                </c:pt>
                <c:pt idx="897">
                  <c:v>17</c:v>
                </c:pt>
                <c:pt idx="898">
                  <c:v>91</c:v>
                </c:pt>
                <c:pt idx="899">
                  <c:v>48</c:v>
                </c:pt>
                <c:pt idx="900">
                  <c:v>-5</c:v>
                </c:pt>
                <c:pt idx="901">
                  <c:v>36</c:v>
                </c:pt>
                <c:pt idx="902">
                  <c:v>21</c:v>
                </c:pt>
                <c:pt idx="903">
                  <c:v>22</c:v>
                </c:pt>
                <c:pt idx="904">
                  <c:v>56</c:v>
                </c:pt>
                <c:pt idx="905">
                  <c:v>10</c:v>
                </c:pt>
                <c:pt idx="906">
                  <c:v>14</c:v>
                </c:pt>
                <c:pt idx="907">
                  <c:v>87</c:v>
                </c:pt>
                <c:pt idx="908">
                  <c:v>26</c:v>
                </c:pt>
                <c:pt idx="909">
                  <c:v>115</c:v>
                </c:pt>
                <c:pt idx="910">
                  <c:v>120</c:v>
                </c:pt>
                <c:pt idx="911">
                  <c:v>73</c:v>
                </c:pt>
                <c:pt idx="912">
                  <c:v>114</c:v>
                </c:pt>
                <c:pt idx="913">
                  <c:v>-27</c:v>
                </c:pt>
                <c:pt idx="914">
                  <c:v>224</c:v>
                </c:pt>
                <c:pt idx="915">
                  <c:v>16</c:v>
                </c:pt>
                <c:pt idx="916">
                  <c:v>149</c:v>
                </c:pt>
                <c:pt idx="917">
                  <c:v>-363</c:v>
                </c:pt>
                <c:pt idx="918">
                  <c:v>-12</c:v>
                </c:pt>
                <c:pt idx="919">
                  <c:v>-127</c:v>
                </c:pt>
                <c:pt idx="920">
                  <c:v>197</c:v>
                </c:pt>
                <c:pt idx="921">
                  <c:v>-56</c:v>
                </c:pt>
                <c:pt idx="922">
                  <c:v>235</c:v>
                </c:pt>
                <c:pt idx="923">
                  <c:v>129</c:v>
                </c:pt>
                <c:pt idx="924">
                  <c:v>26</c:v>
                </c:pt>
                <c:pt idx="925">
                  <c:v>84</c:v>
                </c:pt>
                <c:pt idx="926">
                  <c:v>174</c:v>
                </c:pt>
                <c:pt idx="927">
                  <c:v>128</c:v>
                </c:pt>
                <c:pt idx="928">
                  <c:v>38</c:v>
                </c:pt>
                <c:pt idx="929">
                  <c:v>16</c:v>
                </c:pt>
                <c:pt idx="930">
                  <c:v>108</c:v>
                </c:pt>
                <c:pt idx="931">
                  <c:v>39</c:v>
                </c:pt>
                <c:pt idx="932">
                  <c:v>14</c:v>
                </c:pt>
                <c:pt idx="933">
                  <c:v>50</c:v>
                </c:pt>
                <c:pt idx="934">
                  <c:v>9</c:v>
                </c:pt>
                <c:pt idx="935">
                  <c:v>85</c:v>
                </c:pt>
                <c:pt idx="936">
                  <c:v>26</c:v>
                </c:pt>
                <c:pt idx="937">
                  <c:v>122</c:v>
                </c:pt>
                <c:pt idx="938">
                  <c:v>138</c:v>
                </c:pt>
                <c:pt idx="939">
                  <c:v>70</c:v>
                </c:pt>
                <c:pt idx="940">
                  <c:v>107</c:v>
                </c:pt>
                <c:pt idx="941">
                  <c:v>196</c:v>
                </c:pt>
                <c:pt idx="942">
                  <c:v>128</c:v>
                </c:pt>
                <c:pt idx="943">
                  <c:v>62</c:v>
                </c:pt>
                <c:pt idx="944">
                  <c:v>-340</c:v>
                </c:pt>
                <c:pt idx="945">
                  <c:v>89</c:v>
                </c:pt>
                <c:pt idx="946">
                  <c:v>-149</c:v>
                </c:pt>
                <c:pt idx="947">
                  <c:v>216</c:v>
                </c:pt>
                <c:pt idx="948">
                  <c:v>-88</c:v>
                </c:pt>
                <c:pt idx="949">
                  <c:v>271</c:v>
                </c:pt>
                <c:pt idx="950">
                  <c:v>157</c:v>
                </c:pt>
                <c:pt idx="951">
                  <c:v>31</c:v>
                </c:pt>
                <c:pt idx="952">
                  <c:v>89</c:v>
                </c:pt>
                <c:pt idx="953">
                  <c:v>188</c:v>
                </c:pt>
                <c:pt idx="954">
                  <c:v>134</c:v>
                </c:pt>
                <c:pt idx="955">
                  <c:v>26</c:v>
                </c:pt>
                <c:pt idx="956">
                  <c:v>20</c:v>
                </c:pt>
                <c:pt idx="957">
                  <c:v>87</c:v>
                </c:pt>
                <c:pt idx="958">
                  <c:v>51</c:v>
                </c:pt>
                <c:pt idx="959">
                  <c:v>36</c:v>
                </c:pt>
                <c:pt idx="960">
                  <c:v>58</c:v>
                </c:pt>
                <c:pt idx="961">
                  <c:v>10</c:v>
                </c:pt>
                <c:pt idx="962">
                  <c:v>77</c:v>
                </c:pt>
                <c:pt idx="963">
                  <c:v>32</c:v>
                </c:pt>
                <c:pt idx="964">
                  <c:v>105</c:v>
                </c:pt>
                <c:pt idx="965">
                  <c:v>194</c:v>
                </c:pt>
                <c:pt idx="966">
                  <c:v>66</c:v>
                </c:pt>
                <c:pt idx="967">
                  <c:v>122</c:v>
                </c:pt>
                <c:pt idx="968">
                  <c:v>215</c:v>
                </c:pt>
                <c:pt idx="969">
                  <c:v>157</c:v>
                </c:pt>
                <c:pt idx="970">
                  <c:v>73</c:v>
                </c:pt>
                <c:pt idx="971">
                  <c:v>-408</c:v>
                </c:pt>
                <c:pt idx="972">
                  <c:v>121</c:v>
                </c:pt>
                <c:pt idx="973">
                  <c:v>-15</c:v>
                </c:pt>
                <c:pt idx="974">
                  <c:v>-174</c:v>
                </c:pt>
                <c:pt idx="975">
                  <c:v>334</c:v>
                </c:pt>
                <c:pt idx="976">
                  <c:v>-110</c:v>
                </c:pt>
                <c:pt idx="977">
                  <c:v>367</c:v>
                </c:pt>
                <c:pt idx="978">
                  <c:v>221</c:v>
                </c:pt>
                <c:pt idx="979">
                  <c:v>40</c:v>
                </c:pt>
                <c:pt idx="980">
                  <c:v>171</c:v>
                </c:pt>
                <c:pt idx="981">
                  <c:v>276</c:v>
                </c:pt>
                <c:pt idx="982">
                  <c:v>199</c:v>
                </c:pt>
                <c:pt idx="983">
                  <c:v>43</c:v>
                </c:pt>
                <c:pt idx="984">
                  <c:v>50</c:v>
                </c:pt>
                <c:pt idx="985">
                  <c:v>25</c:v>
                </c:pt>
                <c:pt idx="986">
                  <c:v>135</c:v>
                </c:pt>
                <c:pt idx="987">
                  <c:v>71</c:v>
                </c:pt>
                <c:pt idx="988">
                  <c:v>-7</c:v>
                </c:pt>
                <c:pt idx="989">
                  <c:v>53</c:v>
                </c:pt>
                <c:pt idx="990">
                  <c:v>31</c:v>
                </c:pt>
                <c:pt idx="991">
                  <c:v>33</c:v>
                </c:pt>
                <c:pt idx="992">
                  <c:v>83</c:v>
                </c:pt>
                <c:pt idx="993">
                  <c:v>15</c:v>
                </c:pt>
                <c:pt idx="994">
                  <c:v>21</c:v>
                </c:pt>
                <c:pt idx="995">
                  <c:v>129</c:v>
                </c:pt>
                <c:pt idx="996">
                  <c:v>39</c:v>
                </c:pt>
                <c:pt idx="997">
                  <c:v>171</c:v>
                </c:pt>
                <c:pt idx="998">
                  <c:v>178</c:v>
                </c:pt>
                <c:pt idx="999">
                  <c:v>108</c:v>
                </c:pt>
                <c:pt idx="1000">
                  <c:v>169</c:v>
                </c:pt>
                <c:pt idx="1001">
                  <c:v>-40</c:v>
                </c:pt>
                <c:pt idx="1002">
                  <c:v>332</c:v>
                </c:pt>
                <c:pt idx="1003">
                  <c:v>24</c:v>
                </c:pt>
                <c:pt idx="1004">
                  <c:v>221</c:v>
                </c:pt>
                <c:pt idx="1005">
                  <c:v>-539</c:v>
                </c:pt>
                <c:pt idx="1006">
                  <c:v>-18</c:v>
                </c:pt>
                <c:pt idx="1007">
                  <c:v>-188</c:v>
                </c:pt>
                <c:pt idx="1008">
                  <c:v>292</c:v>
                </c:pt>
                <c:pt idx="1009">
                  <c:v>-83</c:v>
                </c:pt>
                <c:pt idx="1010">
                  <c:v>349</c:v>
                </c:pt>
                <c:pt idx="1011">
                  <c:v>191</c:v>
                </c:pt>
                <c:pt idx="1012">
                  <c:v>39</c:v>
                </c:pt>
                <c:pt idx="1013">
                  <c:v>125</c:v>
                </c:pt>
                <c:pt idx="1014">
                  <c:v>258</c:v>
                </c:pt>
                <c:pt idx="1015">
                  <c:v>190</c:v>
                </c:pt>
                <c:pt idx="1016">
                  <c:v>56</c:v>
                </c:pt>
                <c:pt idx="1017">
                  <c:v>24</c:v>
                </c:pt>
                <c:pt idx="1018">
                  <c:v>160</c:v>
                </c:pt>
                <c:pt idx="1019">
                  <c:v>58</c:v>
                </c:pt>
                <c:pt idx="1020">
                  <c:v>21</c:v>
                </c:pt>
                <c:pt idx="1021">
                  <c:v>74</c:v>
                </c:pt>
                <c:pt idx="1022">
                  <c:v>13</c:v>
                </c:pt>
                <c:pt idx="1023">
                  <c:v>126</c:v>
                </c:pt>
                <c:pt idx="1024">
                  <c:v>39</c:v>
                </c:pt>
                <c:pt idx="1025">
                  <c:v>181</c:v>
                </c:pt>
                <c:pt idx="1026">
                  <c:v>205</c:v>
                </c:pt>
                <c:pt idx="1027">
                  <c:v>104</c:v>
                </c:pt>
                <c:pt idx="1028">
                  <c:v>159</c:v>
                </c:pt>
                <c:pt idx="1029">
                  <c:v>291</c:v>
                </c:pt>
                <c:pt idx="1030">
                  <c:v>190</c:v>
                </c:pt>
                <c:pt idx="1031">
                  <c:v>92</c:v>
                </c:pt>
                <c:pt idx="1032">
                  <c:v>-505</c:v>
                </c:pt>
                <c:pt idx="1033">
                  <c:v>132</c:v>
                </c:pt>
                <c:pt idx="1034">
                  <c:v>-221</c:v>
                </c:pt>
                <c:pt idx="1035">
                  <c:v>321</c:v>
                </c:pt>
                <c:pt idx="1036">
                  <c:v>-131</c:v>
                </c:pt>
                <c:pt idx="1037">
                  <c:v>402</c:v>
                </c:pt>
                <c:pt idx="1038">
                  <c:v>233</c:v>
                </c:pt>
                <c:pt idx="1039">
                  <c:v>46</c:v>
                </c:pt>
                <c:pt idx="1040">
                  <c:v>132</c:v>
                </c:pt>
                <c:pt idx="1041">
                  <c:v>279</c:v>
                </c:pt>
                <c:pt idx="1042">
                  <c:v>199</c:v>
                </c:pt>
                <c:pt idx="1043">
                  <c:v>39</c:v>
                </c:pt>
                <c:pt idx="1044">
                  <c:v>30</c:v>
                </c:pt>
                <c:pt idx="1045">
                  <c:v>129</c:v>
                </c:pt>
                <c:pt idx="1046">
                  <c:v>76</c:v>
                </c:pt>
                <c:pt idx="1047">
                  <c:v>53</c:v>
                </c:pt>
                <c:pt idx="1048">
                  <c:v>86</c:v>
                </c:pt>
                <c:pt idx="1049">
                  <c:v>15</c:v>
                </c:pt>
                <c:pt idx="1050">
                  <c:v>114</c:v>
                </c:pt>
                <c:pt idx="1051">
                  <c:v>47</c:v>
                </c:pt>
                <c:pt idx="1052">
                  <c:v>156</c:v>
                </c:pt>
                <c:pt idx="1053">
                  <c:v>288</c:v>
                </c:pt>
                <c:pt idx="1054">
                  <c:v>98</c:v>
                </c:pt>
                <c:pt idx="1055">
                  <c:v>181</c:v>
                </c:pt>
                <c:pt idx="1056">
                  <c:v>319</c:v>
                </c:pt>
                <c:pt idx="1057">
                  <c:v>233</c:v>
                </c:pt>
                <c:pt idx="1058">
                  <c:v>108</c:v>
                </c:pt>
                <c:pt idx="1059">
                  <c:v>-605</c:v>
                </c:pt>
                <c:pt idx="1060">
                  <c:v>180</c:v>
                </c:pt>
                <c:pt idx="1061">
                  <c:v>-22</c:v>
                </c:pt>
              </c:numCache>
            </c:numRef>
          </c:yVal>
          <c:smooth val="0"/>
          <c:extLst>
            <c:ext xmlns:c16="http://schemas.microsoft.com/office/drawing/2014/chart" uri="{C3380CC4-5D6E-409C-BE32-E72D297353CC}">
              <c16:uniqueId val="{00000002-687B-4480-813E-7927BA651CC4}"/>
            </c:ext>
          </c:extLst>
        </c:ser>
        <c:dLbls>
          <c:showLegendKey val="0"/>
          <c:showVal val="0"/>
          <c:showCatName val="0"/>
          <c:showSerName val="0"/>
          <c:showPercent val="0"/>
          <c:showBubbleSize val="0"/>
        </c:dLbls>
        <c:axId val="1203280416"/>
        <c:axId val="1203281136"/>
      </c:scatterChart>
      <c:valAx>
        <c:axId val="1203280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81136"/>
        <c:crosses val="autoZero"/>
        <c:crossBetween val="midCat"/>
      </c:valAx>
      <c:valAx>
        <c:axId val="1203281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2804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Target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Analysis!$D$3</c:f>
              <c:strCache>
                <c:ptCount val="1"/>
                <c:pt idx="0">
                  <c:v>Total Revenue</c:v>
                </c:pt>
              </c:strCache>
            </c:strRef>
          </c:tx>
          <c:spPr>
            <a:ln w="28575" cap="rnd">
              <a:solidFill>
                <a:schemeClr val="accent1"/>
              </a:solidFill>
              <a:round/>
            </a:ln>
            <a:effectLst/>
          </c:spPr>
          <c:marker>
            <c:symbol val="none"/>
          </c:marker>
          <c:cat>
            <c:strRef>
              <c:f>Analysis!$B$4:$C$8</c:f>
              <c:strCache>
                <c:ptCount val="4"/>
                <c:pt idx="0">
                  <c:v>2012</c:v>
                </c:pt>
                <c:pt idx="1">
                  <c:v>2013</c:v>
                </c:pt>
                <c:pt idx="2">
                  <c:v>2014</c:v>
                </c:pt>
                <c:pt idx="3">
                  <c:v>2015</c:v>
                </c:pt>
              </c:strCache>
            </c:strRef>
          </c:cat>
          <c:val>
            <c:numRef>
              <c:f>Analysis!$D$4:$D$8</c:f>
              <c:numCache>
                <c:formatCode>\$#,##0;\(\$#,##0\);\$#,##0</c:formatCode>
                <c:ptCount val="4"/>
                <c:pt idx="0">
                  <c:v>10861</c:v>
                </c:pt>
                <c:pt idx="1">
                  <c:v>38898</c:v>
                </c:pt>
                <c:pt idx="2">
                  <c:v>84982</c:v>
                </c:pt>
                <c:pt idx="3">
                  <c:v>68154</c:v>
                </c:pt>
              </c:numCache>
            </c:numRef>
          </c:val>
          <c:smooth val="0"/>
          <c:extLst>
            <c:ext xmlns:c16="http://schemas.microsoft.com/office/drawing/2014/chart" uri="{C3380CC4-5D6E-409C-BE32-E72D297353CC}">
              <c16:uniqueId val="{00000000-1CD0-4987-88FC-AED0BB179922}"/>
            </c:ext>
          </c:extLst>
        </c:ser>
        <c:ser>
          <c:idx val="1"/>
          <c:order val="1"/>
          <c:tx>
            <c:strRef>
              <c:f>Analysis!$E$3</c:f>
              <c:strCache>
                <c:ptCount val="1"/>
                <c:pt idx="0">
                  <c:v>Target Revenue</c:v>
                </c:pt>
              </c:strCache>
            </c:strRef>
          </c:tx>
          <c:spPr>
            <a:ln w="28575" cap="rnd">
              <a:solidFill>
                <a:schemeClr val="accent2"/>
              </a:solidFill>
              <a:round/>
            </a:ln>
            <a:effectLst/>
          </c:spPr>
          <c:marker>
            <c:symbol val="none"/>
          </c:marker>
          <c:cat>
            <c:strRef>
              <c:f>Analysis!$B$4:$C$8</c:f>
              <c:strCache>
                <c:ptCount val="4"/>
                <c:pt idx="0">
                  <c:v>2012</c:v>
                </c:pt>
                <c:pt idx="1">
                  <c:v>2013</c:v>
                </c:pt>
                <c:pt idx="2">
                  <c:v>2014</c:v>
                </c:pt>
                <c:pt idx="3">
                  <c:v>2015</c:v>
                </c:pt>
              </c:strCache>
            </c:strRef>
          </c:cat>
          <c:val>
            <c:numRef>
              <c:f>Analysis!$E$4:$E$8</c:f>
              <c:numCache>
                <c:formatCode>\$#,##0;\(\$#,##0\);\$#,##0</c:formatCode>
                <c:ptCount val="4"/>
                <c:pt idx="0">
                  <c:v>8890</c:v>
                </c:pt>
                <c:pt idx="1">
                  <c:v>30600</c:v>
                </c:pt>
                <c:pt idx="2">
                  <c:v>78020</c:v>
                </c:pt>
                <c:pt idx="3">
                  <c:v>61430</c:v>
                </c:pt>
              </c:numCache>
            </c:numRef>
          </c:val>
          <c:smooth val="0"/>
          <c:extLst>
            <c:ext xmlns:c16="http://schemas.microsoft.com/office/drawing/2014/chart" uri="{C3380CC4-5D6E-409C-BE32-E72D297353CC}">
              <c16:uniqueId val="{00000001-1CD0-4987-88FC-AED0BB179922}"/>
            </c:ext>
          </c:extLst>
        </c:ser>
        <c:dLbls>
          <c:showLegendKey val="0"/>
          <c:showVal val="0"/>
          <c:showCatName val="0"/>
          <c:showSerName val="0"/>
          <c:showPercent val="0"/>
          <c:showBubbleSize val="0"/>
        </c:dLbls>
        <c:smooth val="0"/>
        <c:axId val="1440763888"/>
        <c:axId val="1440763528"/>
      </c:lineChart>
      <c:catAx>
        <c:axId val="14407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63528"/>
        <c:crosses val="autoZero"/>
        <c:auto val="1"/>
        <c:lblAlgn val="ctr"/>
        <c:lblOffset val="100"/>
        <c:noMultiLvlLbl val="0"/>
      </c:catAx>
      <c:valAx>
        <c:axId val="14407635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63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 by Market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Analysis!$Y$3</c:f>
              <c:strCache>
                <c:ptCount val="1"/>
                <c:pt idx="0">
                  <c:v>Total Revenue</c:v>
                </c:pt>
              </c:strCache>
            </c:strRef>
          </c:tx>
          <c:spPr>
            <a:solidFill>
              <a:schemeClr val="accent1"/>
            </a:solidFill>
            <a:ln>
              <a:noFill/>
            </a:ln>
            <a:effectLst/>
          </c:spPr>
          <c:invertIfNegative val="0"/>
          <c:cat>
            <c:strRef>
              <c:f>Analysis!$X$4:$X$8</c:f>
              <c:strCache>
                <c:ptCount val="4"/>
                <c:pt idx="0">
                  <c:v>Central</c:v>
                </c:pt>
                <c:pt idx="1">
                  <c:v>East</c:v>
                </c:pt>
                <c:pt idx="2">
                  <c:v>South</c:v>
                </c:pt>
                <c:pt idx="3">
                  <c:v>West</c:v>
                </c:pt>
              </c:strCache>
            </c:strRef>
          </c:cat>
          <c:val>
            <c:numRef>
              <c:f>Analysis!$Y$4:$Y$8</c:f>
              <c:numCache>
                <c:formatCode>\$#,##0;\(\$#,##0\);\$#,##0</c:formatCode>
                <c:ptCount val="4"/>
                <c:pt idx="0">
                  <c:v>64981</c:v>
                </c:pt>
                <c:pt idx="1">
                  <c:v>44108</c:v>
                </c:pt>
                <c:pt idx="2">
                  <c:v>26388</c:v>
                </c:pt>
                <c:pt idx="3">
                  <c:v>67418</c:v>
                </c:pt>
              </c:numCache>
            </c:numRef>
          </c:val>
          <c:extLst>
            <c:ext xmlns:c16="http://schemas.microsoft.com/office/drawing/2014/chart" uri="{C3380CC4-5D6E-409C-BE32-E72D297353CC}">
              <c16:uniqueId val="{00000000-0F41-4243-862A-3A571D8A364F}"/>
            </c:ext>
          </c:extLst>
        </c:ser>
        <c:dLbls>
          <c:showLegendKey val="0"/>
          <c:showVal val="0"/>
          <c:showCatName val="0"/>
          <c:showSerName val="0"/>
          <c:showPercent val="0"/>
          <c:showBubbleSize val="0"/>
        </c:dLbls>
        <c:gapWidth val="219"/>
        <c:overlap val="-27"/>
        <c:axId val="1446738392"/>
        <c:axId val="1446743792"/>
      </c:barChart>
      <c:lineChart>
        <c:grouping val="standard"/>
        <c:varyColors val="0"/>
        <c:ser>
          <c:idx val="1"/>
          <c:order val="1"/>
          <c:tx>
            <c:strRef>
              <c:f>Analysis!$Z$3</c:f>
              <c:strCache>
                <c:ptCount val="1"/>
                <c:pt idx="0">
                  <c:v>Total Profit</c:v>
                </c:pt>
              </c:strCache>
            </c:strRef>
          </c:tx>
          <c:spPr>
            <a:ln w="28575" cap="rnd">
              <a:solidFill>
                <a:schemeClr val="accent2"/>
              </a:solidFill>
              <a:round/>
            </a:ln>
            <a:effectLst/>
          </c:spPr>
          <c:marker>
            <c:symbol val="none"/>
          </c:marker>
          <c:cat>
            <c:strRef>
              <c:f>Analysis!$X$4:$X$8</c:f>
              <c:strCache>
                <c:ptCount val="4"/>
                <c:pt idx="0">
                  <c:v>Central</c:v>
                </c:pt>
                <c:pt idx="1">
                  <c:v>East</c:v>
                </c:pt>
                <c:pt idx="2">
                  <c:v>South</c:v>
                </c:pt>
                <c:pt idx="3">
                  <c:v>West</c:v>
                </c:pt>
              </c:strCache>
            </c:strRef>
          </c:cat>
          <c:val>
            <c:numRef>
              <c:f>Analysis!$Z$4:$Z$8</c:f>
              <c:numCache>
                <c:formatCode>\$#,##0;\(\$#,##0\);\$#,##0</c:formatCode>
                <c:ptCount val="4"/>
                <c:pt idx="0">
                  <c:v>20495</c:v>
                </c:pt>
                <c:pt idx="1">
                  <c:v>13276</c:v>
                </c:pt>
                <c:pt idx="2">
                  <c:v>7594</c:v>
                </c:pt>
                <c:pt idx="3">
                  <c:v>16848</c:v>
                </c:pt>
              </c:numCache>
            </c:numRef>
          </c:val>
          <c:smooth val="0"/>
          <c:extLst>
            <c:ext xmlns:c16="http://schemas.microsoft.com/office/drawing/2014/chart" uri="{C3380CC4-5D6E-409C-BE32-E72D297353CC}">
              <c16:uniqueId val="{00000001-0F41-4243-862A-3A571D8A364F}"/>
            </c:ext>
          </c:extLst>
        </c:ser>
        <c:dLbls>
          <c:showLegendKey val="0"/>
          <c:showVal val="0"/>
          <c:showCatName val="0"/>
          <c:showSerName val="0"/>
          <c:showPercent val="0"/>
          <c:showBubbleSize val="0"/>
        </c:dLbls>
        <c:marker val="1"/>
        <c:smooth val="0"/>
        <c:axId val="1446747032"/>
        <c:axId val="1446737672"/>
      </c:lineChart>
      <c:catAx>
        <c:axId val="144673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43792"/>
        <c:crosses val="autoZero"/>
        <c:auto val="1"/>
        <c:lblAlgn val="ctr"/>
        <c:lblOffset val="100"/>
        <c:noMultiLvlLbl val="0"/>
      </c:catAx>
      <c:valAx>
        <c:axId val="14467437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38392"/>
        <c:crosses val="autoZero"/>
        <c:crossBetween val="between"/>
      </c:valAx>
      <c:valAx>
        <c:axId val="14467376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747032"/>
        <c:crosses val="max"/>
        <c:crossBetween val="between"/>
      </c:valAx>
      <c:catAx>
        <c:axId val="1446747032"/>
        <c:scaling>
          <c:orientation val="minMax"/>
        </c:scaling>
        <c:delete val="1"/>
        <c:axPos val="b"/>
        <c:numFmt formatCode="General" sourceLinked="1"/>
        <c:majorTickMark val="out"/>
        <c:minorTickMark val="none"/>
        <c:tickLblPos val="nextTo"/>
        <c:crossAx val="14467376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of Avg Margin and Target Margin </a:t>
            </a:r>
            <a:r>
              <a:rPr lang="en-US"/>
              <a:t>by</a:t>
            </a:r>
            <a:r>
              <a:rPr lang="en-US" baseline="0"/>
              <a:t>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Analysis!$Y$20</c:f>
              <c:strCache>
                <c:ptCount val="1"/>
                <c:pt idx="0">
                  <c:v>Actual Profit</c:v>
                </c:pt>
              </c:strCache>
            </c:strRef>
          </c:tx>
          <c:spPr>
            <a:solidFill>
              <a:schemeClr val="accent1"/>
            </a:solidFill>
            <a:ln>
              <a:noFill/>
            </a:ln>
            <a:effectLst/>
          </c:spPr>
          <c:invertIfNegative val="0"/>
          <c:cat>
            <c:strRef>
              <c:f>Analysis!$X$21:$X$23</c:f>
              <c:strCache>
                <c:ptCount val="2"/>
                <c:pt idx="0">
                  <c:v>Beans</c:v>
                </c:pt>
                <c:pt idx="1">
                  <c:v>Leaves</c:v>
                </c:pt>
              </c:strCache>
            </c:strRef>
          </c:cat>
          <c:val>
            <c:numRef>
              <c:f>Analysis!$Y$21:$Y$23</c:f>
              <c:numCache>
                <c:formatCode>0.0</c:formatCode>
                <c:ptCount val="2"/>
                <c:pt idx="0">
                  <c:v>31914</c:v>
                </c:pt>
                <c:pt idx="1">
                  <c:v>26299</c:v>
                </c:pt>
              </c:numCache>
            </c:numRef>
          </c:val>
          <c:extLst>
            <c:ext xmlns:c16="http://schemas.microsoft.com/office/drawing/2014/chart" uri="{C3380CC4-5D6E-409C-BE32-E72D297353CC}">
              <c16:uniqueId val="{00000001-345B-4323-AF1C-F8B052FC2A22}"/>
            </c:ext>
          </c:extLst>
        </c:ser>
        <c:ser>
          <c:idx val="1"/>
          <c:order val="1"/>
          <c:tx>
            <c:strRef>
              <c:f>Analysis!$Z$20</c:f>
              <c:strCache>
                <c:ptCount val="1"/>
                <c:pt idx="0">
                  <c:v>Target Profit</c:v>
                </c:pt>
              </c:strCache>
            </c:strRef>
          </c:tx>
          <c:spPr>
            <a:solidFill>
              <a:schemeClr val="accent2"/>
            </a:solidFill>
            <a:ln>
              <a:noFill/>
            </a:ln>
            <a:effectLst/>
          </c:spPr>
          <c:invertIfNegative val="0"/>
          <c:cat>
            <c:strRef>
              <c:f>Analysis!$X$21:$X$23</c:f>
              <c:strCache>
                <c:ptCount val="2"/>
                <c:pt idx="0">
                  <c:v>Beans</c:v>
                </c:pt>
                <c:pt idx="1">
                  <c:v>Leaves</c:v>
                </c:pt>
              </c:strCache>
            </c:strRef>
          </c:cat>
          <c:val>
            <c:numRef>
              <c:f>Analysis!$Z$21:$Z$23</c:f>
              <c:numCache>
                <c:formatCode>0.0</c:formatCode>
                <c:ptCount val="2"/>
                <c:pt idx="0">
                  <c:v>39700</c:v>
                </c:pt>
                <c:pt idx="1">
                  <c:v>24200</c:v>
                </c:pt>
              </c:numCache>
            </c:numRef>
          </c:val>
          <c:extLst>
            <c:ext xmlns:c16="http://schemas.microsoft.com/office/drawing/2014/chart" uri="{C3380CC4-5D6E-409C-BE32-E72D297353CC}">
              <c16:uniqueId val="{00000002-345B-4323-AF1C-F8B052FC2A22}"/>
            </c:ext>
          </c:extLst>
        </c:ser>
        <c:dLbls>
          <c:showLegendKey val="0"/>
          <c:showVal val="0"/>
          <c:showCatName val="0"/>
          <c:showSerName val="0"/>
          <c:showPercent val="0"/>
          <c:showBubbleSize val="0"/>
        </c:dLbls>
        <c:gapWidth val="219"/>
        <c:overlap val="-27"/>
        <c:axId val="1440789088"/>
        <c:axId val="1440789448"/>
      </c:barChart>
      <c:catAx>
        <c:axId val="144078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89448"/>
        <c:crosses val="autoZero"/>
        <c:auto val="1"/>
        <c:lblAlgn val="ctr"/>
        <c:lblOffset val="100"/>
        <c:noMultiLvlLbl val="0"/>
      </c:catAx>
      <c:valAx>
        <c:axId val="144078944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890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Sold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Analysis!$AD$34</c:f>
              <c:strCache>
                <c:ptCount val="1"/>
                <c:pt idx="0">
                  <c:v>Total</c:v>
                </c:pt>
              </c:strCache>
            </c:strRef>
          </c:tx>
          <c:spPr>
            <a:solidFill>
              <a:schemeClr val="accent1"/>
            </a:solidFill>
            <a:ln>
              <a:noFill/>
            </a:ln>
            <a:effectLst/>
          </c:spPr>
          <c:invertIfNegative val="0"/>
          <c:cat>
            <c:strRef>
              <c:f>Analysis!$AC$35:$AC$55</c:f>
              <c:strCache>
                <c:ptCount val="20"/>
                <c:pt idx="0">
                  <c:v>Massachusetts</c:v>
                </c:pt>
                <c:pt idx="1">
                  <c:v>New Hampshire</c:v>
                </c:pt>
                <c:pt idx="2">
                  <c:v>Connecticut</c:v>
                </c:pt>
                <c:pt idx="3">
                  <c:v>New Mexico</c:v>
                </c:pt>
                <c:pt idx="4">
                  <c:v>Texas</c:v>
                </c:pt>
                <c:pt idx="5">
                  <c:v>Oklahoma</c:v>
                </c:pt>
                <c:pt idx="6">
                  <c:v>Louisiana</c:v>
                </c:pt>
                <c:pt idx="7">
                  <c:v>New York</c:v>
                </c:pt>
                <c:pt idx="8">
                  <c:v>Missouri</c:v>
                </c:pt>
                <c:pt idx="9">
                  <c:v>Ohio</c:v>
                </c:pt>
                <c:pt idx="10">
                  <c:v>Wisconsin</c:v>
                </c:pt>
                <c:pt idx="11">
                  <c:v>Illinois</c:v>
                </c:pt>
                <c:pt idx="12">
                  <c:v>Iowa</c:v>
                </c:pt>
                <c:pt idx="13">
                  <c:v>Florida</c:v>
                </c:pt>
                <c:pt idx="14">
                  <c:v>Washington</c:v>
                </c:pt>
                <c:pt idx="15">
                  <c:v>Nevada</c:v>
                </c:pt>
                <c:pt idx="16">
                  <c:v>Oregon</c:v>
                </c:pt>
                <c:pt idx="17">
                  <c:v>Colorado</c:v>
                </c:pt>
                <c:pt idx="18">
                  <c:v>Utah</c:v>
                </c:pt>
                <c:pt idx="19">
                  <c:v>California</c:v>
                </c:pt>
              </c:strCache>
            </c:strRef>
          </c:cat>
          <c:val>
            <c:numRef>
              <c:f>Analysis!$AD$35:$AD$55</c:f>
              <c:numCache>
                <c:formatCode>0.0</c:formatCode>
                <c:ptCount val="20"/>
                <c:pt idx="0">
                  <c:v>36</c:v>
                </c:pt>
                <c:pt idx="1">
                  <c:v>42</c:v>
                </c:pt>
                <c:pt idx="2">
                  <c:v>42</c:v>
                </c:pt>
                <c:pt idx="3">
                  <c:v>42</c:v>
                </c:pt>
                <c:pt idx="4">
                  <c:v>42</c:v>
                </c:pt>
                <c:pt idx="5">
                  <c:v>42</c:v>
                </c:pt>
                <c:pt idx="6">
                  <c:v>42</c:v>
                </c:pt>
                <c:pt idx="7">
                  <c:v>48</c:v>
                </c:pt>
                <c:pt idx="8">
                  <c:v>54</c:v>
                </c:pt>
                <c:pt idx="9">
                  <c:v>54</c:v>
                </c:pt>
                <c:pt idx="10">
                  <c:v>54</c:v>
                </c:pt>
                <c:pt idx="11">
                  <c:v>54</c:v>
                </c:pt>
                <c:pt idx="12">
                  <c:v>54</c:v>
                </c:pt>
                <c:pt idx="13">
                  <c:v>54</c:v>
                </c:pt>
                <c:pt idx="14">
                  <c:v>60</c:v>
                </c:pt>
                <c:pt idx="15">
                  <c:v>66</c:v>
                </c:pt>
                <c:pt idx="16">
                  <c:v>66</c:v>
                </c:pt>
                <c:pt idx="17">
                  <c:v>66</c:v>
                </c:pt>
                <c:pt idx="18">
                  <c:v>72</c:v>
                </c:pt>
                <c:pt idx="19">
                  <c:v>72</c:v>
                </c:pt>
              </c:numCache>
            </c:numRef>
          </c:val>
          <c:extLst>
            <c:ext xmlns:c16="http://schemas.microsoft.com/office/drawing/2014/chart" uri="{C3380CC4-5D6E-409C-BE32-E72D297353CC}">
              <c16:uniqueId val="{00000000-3604-4D35-AAD6-18410BB47908}"/>
            </c:ext>
          </c:extLst>
        </c:ser>
        <c:dLbls>
          <c:showLegendKey val="0"/>
          <c:showVal val="0"/>
          <c:showCatName val="0"/>
          <c:showSerName val="0"/>
          <c:showPercent val="0"/>
          <c:showBubbleSize val="0"/>
        </c:dLbls>
        <c:gapWidth val="219"/>
        <c:axId val="1199520296"/>
        <c:axId val="1199517776"/>
      </c:barChart>
      <c:catAx>
        <c:axId val="1199520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517776"/>
        <c:crosses val="autoZero"/>
        <c:auto val="1"/>
        <c:lblAlgn val="ctr"/>
        <c:lblOffset val="100"/>
        <c:noMultiLvlLbl val="0"/>
      </c:catAx>
      <c:valAx>
        <c:axId val="119951777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520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Profit by Market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Analysis!$AM$3</c:f>
              <c:strCache>
                <c:ptCount val="1"/>
                <c:pt idx="0">
                  <c:v>Total Revenue</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AF7-4EB4-A906-876A9EE2342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AF7-4EB4-A906-876A9EE23421}"/>
              </c:ext>
            </c:extLst>
          </c:dPt>
          <c:cat>
            <c:strRef>
              <c:f>Analysis!$AL$4:$AL$6</c:f>
              <c:strCache>
                <c:ptCount val="2"/>
                <c:pt idx="0">
                  <c:v>Major Market</c:v>
                </c:pt>
                <c:pt idx="1">
                  <c:v>Small Market</c:v>
                </c:pt>
              </c:strCache>
            </c:strRef>
          </c:cat>
          <c:val>
            <c:numRef>
              <c:f>Analysis!$AM$4:$AM$6</c:f>
              <c:numCache>
                <c:formatCode>\$#,##0;\(\$#,##0\);\$#,##0</c:formatCode>
                <c:ptCount val="2"/>
                <c:pt idx="0">
                  <c:v>103730</c:v>
                </c:pt>
                <c:pt idx="1">
                  <c:v>99165</c:v>
                </c:pt>
              </c:numCache>
            </c:numRef>
          </c:val>
          <c:extLst>
            <c:ext xmlns:c16="http://schemas.microsoft.com/office/drawing/2014/chart" uri="{C3380CC4-5D6E-409C-BE32-E72D297353CC}">
              <c16:uniqueId val="{00000000-ED8F-4911-BC7C-4016610491E9}"/>
            </c:ext>
          </c:extLst>
        </c:ser>
        <c:dLbls>
          <c:showLegendKey val="0"/>
          <c:showVal val="0"/>
          <c:showCatName val="0"/>
          <c:showSerName val="0"/>
          <c:showPercent val="0"/>
          <c:showBubbleSize val="0"/>
        </c:dLbls>
        <c:gapWidth val="100"/>
        <c:axId val="590401696"/>
        <c:axId val="590404936"/>
      </c:barChart>
      <c:lineChart>
        <c:grouping val="standard"/>
        <c:varyColors val="0"/>
        <c:ser>
          <c:idx val="1"/>
          <c:order val="1"/>
          <c:tx>
            <c:strRef>
              <c:f>Analysis!$AN$3</c:f>
              <c:strCache>
                <c:ptCount val="1"/>
                <c:pt idx="0">
                  <c:v>Total Profit</c:v>
                </c:pt>
              </c:strCache>
            </c:strRef>
          </c:tx>
          <c:spPr>
            <a:ln w="28575" cap="rnd">
              <a:solidFill>
                <a:schemeClr val="accent2"/>
              </a:solidFill>
              <a:round/>
            </a:ln>
            <a:effectLst/>
          </c:spPr>
          <c:marker>
            <c:symbol val="none"/>
          </c:marker>
          <c:cat>
            <c:strRef>
              <c:f>Analysis!$AL$4:$AL$6</c:f>
              <c:strCache>
                <c:ptCount val="2"/>
                <c:pt idx="0">
                  <c:v>Major Market</c:v>
                </c:pt>
                <c:pt idx="1">
                  <c:v>Small Market</c:v>
                </c:pt>
              </c:strCache>
            </c:strRef>
          </c:cat>
          <c:val>
            <c:numRef>
              <c:f>Analysis!$AN$4:$AN$6</c:f>
              <c:numCache>
                <c:formatCode>\$#,##0;\(\$#,##0\);\$#,##0</c:formatCode>
                <c:ptCount val="2"/>
                <c:pt idx="0">
                  <c:v>33730</c:v>
                </c:pt>
                <c:pt idx="1">
                  <c:v>24483</c:v>
                </c:pt>
              </c:numCache>
            </c:numRef>
          </c:val>
          <c:smooth val="0"/>
          <c:extLst>
            <c:ext xmlns:c16="http://schemas.microsoft.com/office/drawing/2014/chart" uri="{C3380CC4-5D6E-409C-BE32-E72D297353CC}">
              <c16:uniqueId val="{00000004-BAF7-4EB4-A906-876A9EE23421}"/>
            </c:ext>
          </c:extLst>
        </c:ser>
        <c:dLbls>
          <c:showLegendKey val="0"/>
          <c:showVal val="0"/>
          <c:showCatName val="0"/>
          <c:showSerName val="0"/>
          <c:showPercent val="0"/>
          <c:showBubbleSize val="0"/>
        </c:dLbls>
        <c:marker val="1"/>
        <c:smooth val="0"/>
        <c:axId val="1007997664"/>
        <c:axId val="1007998024"/>
      </c:lineChart>
      <c:catAx>
        <c:axId val="590401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04936"/>
        <c:crosses val="autoZero"/>
        <c:auto val="1"/>
        <c:lblAlgn val="ctr"/>
        <c:lblOffset val="100"/>
        <c:noMultiLvlLbl val="0"/>
      </c:catAx>
      <c:valAx>
        <c:axId val="59040493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01696"/>
        <c:crosses val="autoZero"/>
        <c:crossBetween val="between"/>
      </c:valAx>
      <c:valAx>
        <c:axId val="10079980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997664"/>
        <c:crosses val="max"/>
        <c:crossBetween val="between"/>
      </c:valAx>
      <c:catAx>
        <c:axId val="1007997664"/>
        <c:scaling>
          <c:orientation val="minMax"/>
        </c:scaling>
        <c:delete val="1"/>
        <c:axPos val="b"/>
        <c:numFmt formatCode="General" sourceLinked="1"/>
        <c:majorTickMark val="out"/>
        <c:minorTickMark val="none"/>
        <c:tickLblPos val="nextTo"/>
        <c:crossAx val="10079980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Analysis!$AR$3</c:f>
              <c:strCache>
                <c:ptCount val="1"/>
                <c:pt idx="0">
                  <c:v>Actual Profit</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8B00-4F65-9467-DF6D7FAA3B2C}"/>
              </c:ext>
            </c:extLst>
          </c:dPt>
          <c:dPt>
            <c:idx val="1"/>
            <c:invertIfNegative val="0"/>
            <c:bubble3D val="0"/>
            <c:extLst>
              <c:ext xmlns:c16="http://schemas.microsoft.com/office/drawing/2014/chart" uri="{C3380CC4-5D6E-409C-BE32-E72D297353CC}">
                <c16:uniqueId val="{00000003-8B00-4F65-9467-DF6D7FAA3B2C}"/>
              </c:ext>
            </c:extLst>
          </c:dPt>
          <c:cat>
            <c:strRef>
              <c:f>Analysis!$AQ$4:$AQ$6</c:f>
              <c:strCache>
                <c:ptCount val="2"/>
                <c:pt idx="0">
                  <c:v>Decaf</c:v>
                </c:pt>
                <c:pt idx="1">
                  <c:v>Regular</c:v>
                </c:pt>
              </c:strCache>
            </c:strRef>
          </c:cat>
          <c:val>
            <c:numRef>
              <c:f>Analysis!$AR$4:$AR$6</c:f>
              <c:numCache>
                <c:formatCode>\$#,##0;\(\$#,##0\);\$#,##0</c:formatCode>
                <c:ptCount val="2"/>
                <c:pt idx="0">
                  <c:v>23762</c:v>
                </c:pt>
                <c:pt idx="1">
                  <c:v>34451</c:v>
                </c:pt>
              </c:numCache>
            </c:numRef>
          </c:val>
          <c:extLst>
            <c:ext xmlns:c16="http://schemas.microsoft.com/office/drawing/2014/chart" uri="{C3380CC4-5D6E-409C-BE32-E72D297353CC}">
              <c16:uniqueId val="{00000000-30F0-49C9-81DE-25BD9D37080C}"/>
            </c:ext>
          </c:extLst>
        </c:ser>
        <c:ser>
          <c:idx val="1"/>
          <c:order val="1"/>
          <c:tx>
            <c:strRef>
              <c:f>Analysis!$AS$3</c:f>
              <c:strCache>
                <c:ptCount val="1"/>
                <c:pt idx="0">
                  <c:v>Target Profit</c:v>
                </c:pt>
              </c:strCache>
            </c:strRef>
          </c:tx>
          <c:spPr>
            <a:solidFill>
              <a:schemeClr val="accent2"/>
            </a:solidFill>
            <a:ln w="19050">
              <a:solidFill>
                <a:schemeClr val="lt1"/>
              </a:solidFill>
            </a:ln>
            <a:effectLst/>
          </c:spPr>
          <c:invertIfNegative val="0"/>
          <c:cat>
            <c:strRef>
              <c:f>Analysis!$AQ$4:$AQ$6</c:f>
              <c:strCache>
                <c:ptCount val="2"/>
                <c:pt idx="0">
                  <c:v>Decaf</c:v>
                </c:pt>
                <c:pt idx="1">
                  <c:v>Regular</c:v>
                </c:pt>
              </c:strCache>
            </c:strRef>
          </c:cat>
          <c:val>
            <c:numRef>
              <c:f>Analysis!$AS$4:$AS$6</c:f>
              <c:numCache>
                <c:formatCode>\$#,##0;\(\$#,##0\);\$#,##0</c:formatCode>
                <c:ptCount val="2"/>
                <c:pt idx="0">
                  <c:v>26260</c:v>
                </c:pt>
                <c:pt idx="1">
                  <c:v>37640</c:v>
                </c:pt>
              </c:numCache>
            </c:numRef>
          </c:val>
          <c:extLst>
            <c:ext xmlns:c16="http://schemas.microsoft.com/office/drawing/2014/chart" uri="{C3380CC4-5D6E-409C-BE32-E72D297353CC}">
              <c16:uniqueId val="{00000005-0FA8-473A-B13E-4620B464B2A5}"/>
            </c:ext>
          </c:extLst>
        </c:ser>
        <c:dLbls>
          <c:showLegendKey val="0"/>
          <c:showVal val="0"/>
          <c:showCatName val="0"/>
          <c:showSerName val="0"/>
          <c:showPercent val="0"/>
          <c:showBubbleSize val="0"/>
        </c:dLbls>
        <c:gapWidth val="100"/>
        <c:axId val="982691392"/>
        <c:axId val="982688872"/>
      </c:barChart>
      <c:catAx>
        <c:axId val="982691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688872"/>
        <c:crosses val="autoZero"/>
        <c:auto val="1"/>
        <c:lblAlgn val="ctr"/>
        <c:lblOffset val="100"/>
        <c:noMultiLvlLbl val="0"/>
      </c:catAx>
      <c:valAx>
        <c:axId val="98268887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6913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 by Product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Analysis!$AW$3</c:f>
              <c:strCache>
                <c:ptCount val="1"/>
                <c:pt idx="0">
                  <c:v>Total Revenue</c:v>
                </c:pt>
              </c:strCache>
            </c:strRef>
          </c:tx>
          <c:spPr>
            <a:solidFill>
              <a:schemeClr val="accent1"/>
            </a:solidFill>
            <a:ln>
              <a:noFill/>
            </a:ln>
            <a:effectLst/>
          </c:spPr>
          <c:invertIfNegative val="0"/>
          <c:cat>
            <c:strRef>
              <c:f>Analysis!$AV$4:$AV$8</c:f>
              <c:strCache>
                <c:ptCount val="4"/>
                <c:pt idx="0">
                  <c:v>Coffee</c:v>
                </c:pt>
                <c:pt idx="1">
                  <c:v>Espresso</c:v>
                </c:pt>
                <c:pt idx="2">
                  <c:v>Herbal Tea</c:v>
                </c:pt>
                <c:pt idx="3">
                  <c:v>Tea</c:v>
                </c:pt>
              </c:strCache>
            </c:strRef>
          </c:cat>
          <c:val>
            <c:numRef>
              <c:f>Analysis!$AW$4:$AW$8</c:f>
              <c:numCache>
                <c:formatCode>\$#,##0;\(\$#,##0\);\$#,##0</c:formatCode>
                <c:ptCount val="4"/>
                <c:pt idx="0">
                  <c:v>52373</c:v>
                </c:pt>
                <c:pt idx="1">
                  <c:v>56013</c:v>
                </c:pt>
                <c:pt idx="2">
                  <c:v>51685</c:v>
                </c:pt>
                <c:pt idx="3">
                  <c:v>42824</c:v>
                </c:pt>
              </c:numCache>
            </c:numRef>
          </c:val>
          <c:extLst>
            <c:ext xmlns:c16="http://schemas.microsoft.com/office/drawing/2014/chart" uri="{C3380CC4-5D6E-409C-BE32-E72D297353CC}">
              <c16:uniqueId val="{00000000-3701-47ED-9EE7-4B8C0343F160}"/>
            </c:ext>
          </c:extLst>
        </c:ser>
        <c:dLbls>
          <c:showLegendKey val="0"/>
          <c:showVal val="0"/>
          <c:showCatName val="0"/>
          <c:showSerName val="0"/>
          <c:showPercent val="0"/>
          <c:showBubbleSize val="0"/>
        </c:dLbls>
        <c:gapWidth val="219"/>
        <c:overlap val="-27"/>
        <c:axId val="1446656712"/>
        <c:axId val="1446659592"/>
      </c:barChart>
      <c:lineChart>
        <c:grouping val="standard"/>
        <c:varyColors val="0"/>
        <c:ser>
          <c:idx val="1"/>
          <c:order val="1"/>
          <c:tx>
            <c:strRef>
              <c:f>Analysis!$AX$3</c:f>
              <c:strCache>
                <c:ptCount val="1"/>
                <c:pt idx="0">
                  <c:v>Total Profit</c:v>
                </c:pt>
              </c:strCache>
            </c:strRef>
          </c:tx>
          <c:spPr>
            <a:ln w="28575" cap="rnd">
              <a:solidFill>
                <a:schemeClr val="accent2"/>
              </a:solidFill>
              <a:round/>
            </a:ln>
            <a:effectLst/>
          </c:spPr>
          <c:marker>
            <c:symbol val="none"/>
          </c:marker>
          <c:cat>
            <c:strRef>
              <c:f>Analysis!$AV$4:$AV$8</c:f>
              <c:strCache>
                <c:ptCount val="4"/>
                <c:pt idx="0">
                  <c:v>Coffee</c:v>
                </c:pt>
                <c:pt idx="1">
                  <c:v>Espresso</c:v>
                </c:pt>
                <c:pt idx="2">
                  <c:v>Herbal Tea</c:v>
                </c:pt>
                <c:pt idx="3">
                  <c:v>Tea</c:v>
                </c:pt>
              </c:strCache>
            </c:strRef>
          </c:cat>
          <c:val>
            <c:numRef>
              <c:f>Analysis!$AX$4:$AX$8</c:f>
              <c:numCache>
                <c:formatCode>\$#,##0;\(\$#,##0\);\$#,##0</c:formatCode>
                <c:ptCount val="4"/>
                <c:pt idx="0">
                  <c:v>15737</c:v>
                </c:pt>
                <c:pt idx="1">
                  <c:v>16177</c:v>
                </c:pt>
                <c:pt idx="2">
                  <c:v>14447</c:v>
                </c:pt>
                <c:pt idx="3">
                  <c:v>11852</c:v>
                </c:pt>
              </c:numCache>
            </c:numRef>
          </c:val>
          <c:smooth val="0"/>
          <c:extLst>
            <c:ext xmlns:c16="http://schemas.microsoft.com/office/drawing/2014/chart" uri="{C3380CC4-5D6E-409C-BE32-E72D297353CC}">
              <c16:uniqueId val="{00000001-3701-47ED-9EE7-4B8C0343F160}"/>
            </c:ext>
          </c:extLst>
        </c:ser>
        <c:dLbls>
          <c:showLegendKey val="0"/>
          <c:showVal val="0"/>
          <c:showCatName val="0"/>
          <c:showSerName val="0"/>
          <c:showPercent val="0"/>
          <c:showBubbleSize val="0"/>
        </c:dLbls>
        <c:marker val="1"/>
        <c:smooth val="0"/>
        <c:axId val="1450996496"/>
        <c:axId val="1451004416"/>
      </c:lineChart>
      <c:catAx>
        <c:axId val="1446656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659592"/>
        <c:crosses val="autoZero"/>
        <c:auto val="1"/>
        <c:lblAlgn val="ctr"/>
        <c:lblOffset val="100"/>
        <c:noMultiLvlLbl val="0"/>
      </c:catAx>
      <c:valAx>
        <c:axId val="14466595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656712"/>
        <c:crosses val="autoZero"/>
        <c:crossBetween val="between"/>
      </c:valAx>
      <c:valAx>
        <c:axId val="1451004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96496"/>
        <c:crosses val="max"/>
        <c:crossBetween val="between"/>
      </c:valAx>
      <c:catAx>
        <c:axId val="1450996496"/>
        <c:scaling>
          <c:orientation val="minMax"/>
        </c:scaling>
        <c:delete val="1"/>
        <c:axPos val="b"/>
        <c:numFmt formatCode="General" sourceLinked="1"/>
        <c:majorTickMark val="out"/>
        <c:minorTickMark val="none"/>
        <c:tickLblPos val="nextTo"/>
        <c:crossAx val="14510044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Analysis!$BB$3</c:f>
              <c:strCache>
                <c:ptCount val="1"/>
                <c:pt idx="0">
                  <c:v>Total Revenue</c:v>
                </c:pt>
              </c:strCache>
            </c:strRef>
          </c:tx>
          <c:spPr>
            <a:solidFill>
              <a:schemeClr val="accent1"/>
            </a:solidFill>
            <a:ln>
              <a:noFill/>
            </a:ln>
            <a:effectLst/>
          </c:spPr>
          <c:invertIfNegative val="0"/>
          <c:cat>
            <c:strRef>
              <c:f>Analysis!$BA$4:$BA$17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Analysis!$BB$4:$BB$17</c:f>
              <c:numCache>
                <c:formatCode>\$#,##0;\(\$#,##0\);\$#,##0</c:formatCode>
                <c:ptCount val="13"/>
                <c:pt idx="0">
                  <c:v>6781</c:v>
                </c:pt>
                <c:pt idx="1">
                  <c:v>8665</c:v>
                </c:pt>
                <c:pt idx="2">
                  <c:v>21716</c:v>
                </c:pt>
                <c:pt idx="3">
                  <c:v>19295</c:v>
                </c:pt>
                <c:pt idx="4">
                  <c:v>30761</c:v>
                </c:pt>
                <c:pt idx="5">
                  <c:v>17758</c:v>
                </c:pt>
                <c:pt idx="6">
                  <c:v>18888</c:v>
                </c:pt>
                <c:pt idx="7">
                  <c:v>14831</c:v>
                </c:pt>
                <c:pt idx="8">
                  <c:v>16546</c:v>
                </c:pt>
                <c:pt idx="9">
                  <c:v>8520</c:v>
                </c:pt>
                <c:pt idx="10">
                  <c:v>24048</c:v>
                </c:pt>
                <c:pt idx="11">
                  <c:v>8342</c:v>
                </c:pt>
                <c:pt idx="12">
                  <c:v>6744</c:v>
                </c:pt>
              </c:numCache>
            </c:numRef>
          </c:val>
          <c:extLst>
            <c:ext xmlns:c16="http://schemas.microsoft.com/office/drawing/2014/chart" uri="{C3380CC4-5D6E-409C-BE32-E72D297353CC}">
              <c16:uniqueId val="{00000000-A8C3-4835-9D14-3F6F8B2D9ABC}"/>
            </c:ext>
          </c:extLst>
        </c:ser>
        <c:dLbls>
          <c:showLegendKey val="0"/>
          <c:showVal val="0"/>
          <c:showCatName val="0"/>
          <c:showSerName val="0"/>
          <c:showPercent val="0"/>
          <c:showBubbleSize val="0"/>
        </c:dLbls>
        <c:gapWidth val="219"/>
        <c:overlap val="-27"/>
        <c:axId val="1446648792"/>
        <c:axId val="1446643032"/>
      </c:barChart>
      <c:lineChart>
        <c:grouping val="standard"/>
        <c:varyColors val="0"/>
        <c:ser>
          <c:idx val="1"/>
          <c:order val="1"/>
          <c:tx>
            <c:strRef>
              <c:f>Analysis!$BC$3</c:f>
              <c:strCache>
                <c:ptCount val="1"/>
                <c:pt idx="0">
                  <c:v>Total Profit</c:v>
                </c:pt>
              </c:strCache>
            </c:strRef>
          </c:tx>
          <c:spPr>
            <a:ln w="28575" cap="rnd">
              <a:solidFill>
                <a:schemeClr val="accent2"/>
              </a:solidFill>
              <a:round/>
            </a:ln>
            <a:effectLst/>
          </c:spPr>
          <c:marker>
            <c:symbol val="none"/>
          </c:marker>
          <c:cat>
            <c:strRef>
              <c:f>Analysis!$BA$4:$BA$17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Analysis!$BC$4:$BC$17</c:f>
              <c:numCache>
                <c:formatCode>\$#,##0;\(\$#,##0\);\$#,##0</c:formatCode>
                <c:ptCount val="13"/>
                <c:pt idx="0">
                  <c:v>1303</c:v>
                </c:pt>
                <c:pt idx="1">
                  <c:v>2461</c:v>
                </c:pt>
                <c:pt idx="2">
                  <c:v>4466</c:v>
                </c:pt>
                <c:pt idx="3">
                  <c:v>6251</c:v>
                </c:pt>
                <c:pt idx="4">
                  <c:v>11387</c:v>
                </c:pt>
                <c:pt idx="5">
                  <c:v>6178</c:v>
                </c:pt>
                <c:pt idx="6">
                  <c:v>6268</c:v>
                </c:pt>
                <c:pt idx="7">
                  <c:v>3047</c:v>
                </c:pt>
                <c:pt idx="8">
                  <c:v>5334</c:v>
                </c:pt>
                <c:pt idx="9">
                  <c:v>340</c:v>
                </c:pt>
                <c:pt idx="10">
                  <c:v>6894</c:v>
                </c:pt>
                <c:pt idx="11">
                  <c:v>1302</c:v>
                </c:pt>
                <c:pt idx="12">
                  <c:v>2982</c:v>
                </c:pt>
              </c:numCache>
            </c:numRef>
          </c:val>
          <c:smooth val="0"/>
          <c:extLst>
            <c:ext xmlns:c16="http://schemas.microsoft.com/office/drawing/2014/chart" uri="{C3380CC4-5D6E-409C-BE32-E72D297353CC}">
              <c16:uniqueId val="{00000001-A8C3-4835-9D14-3F6F8B2D9ABC}"/>
            </c:ext>
          </c:extLst>
        </c:ser>
        <c:dLbls>
          <c:showLegendKey val="0"/>
          <c:showVal val="0"/>
          <c:showCatName val="0"/>
          <c:showSerName val="0"/>
          <c:showPercent val="0"/>
          <c:showBubbleSize val="0"/>
        </c:dLbls>
        <c:marker val="1"/>
        <c:smooth val="0"/>
        <c:axId val="1451012336"/>
        <c:axId val="1451012696"/>
      </c:lineChart>
      <c:catAx>
        <c:axId val="1446648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643032"/>
        <c:crosses val="autoZero"/>
        <c:auto val="1"/>
        <c:lblAlgn val="ctr"/>
        <c:lblOffset val="100"/>
        <c:noMultiLvlLbl val="0"/>
      </c:catAx>
      <c:valAx>
        <c:axId val="1446643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648792"/>
        <c:crosses val="autoZero"/>
        <c:crossBetween val="between"/>
      </c:valAx>
      <c:valAx>
        <c:axId val="14510126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2336"/>
        <c:crosses val="max"/>
        <c:crossBetween val="between"/>
      </c:valAx>
      <c:catAx>
        <c:axId val="1451012336"/>
        <c:scaling>
          <c:orientation val="minMax"/>
        </c:scaling>
        <c:delete val="1"/>
        <c:axPos val="b"/>
        <c:numFmt formatCode="General" sourceLinked="1"/>
        <c:majorTickMark val="out"/>
        <c:minorTickMark val="none"/>
        <c:tickLblPos val="nextTo"/>
        <c:crossAx val="14510126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Target</a:t>
            </a:r>
            <a:r>
              <a:rPr lang="en-US" baseline="0"/>
              <a:t> COGs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Analysis!$BL$15</c:f>
              <c:strCache>
                <c:ptCount val="1"/>
                <c:pt idx="0">
                  <c:v>Actual COGs</c:v>
                </c:pt>
              </c:strCache>
            </c:strRef>
          </c:tx>
          <c:spPr>
            <a:solidFill>
              <a:schemeClr val="accent2"/>
            </a:solidFill>
            <a:ln>
              <a:noFill/>
            </a:ln>
            <a:effectLst/>
          </c:spPr>
          <c:invertIfNegative val="0"/>
          <c:cat>
            <c:strRef>
              <c:f>Analysis!$BJ$16:$BJ$29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Analysis!$BL$16:$BL$29</c:f>
              <c:numCache>
                <c:formatCode>\$#,##0;\(\$#,##0\);\$#,##0</c:formatCode>
                <c:ptCount val="13"/>
                <c:pt idx="0">
                  <c:v>3224</c:v>
                </c:pt>
                <c:pt idx="1">
                  <c:v>3630</c:v>
                </c:pt>
                <c:pt idx="2">
                  <c:v>9606</c:v>
                </c:pt>
                <c:pt idx="3">
                  <c:v>7940</c:v>
                </c:pt>
                <c:pt idx="4">
                  <c:v>11636</c:v>
                </c:pt>
                <c:pt idx="5">
                  <c:v>7332</c:v>
                </c:pt>
                <c:pt idx="6">
                  <c:v>7960</c:v>
                </c:pt>
                <c:pt idx="7">
                  <c:v>6948</c:v>
                </c:pt>
                <c:pt idx="8">
                  <c:v>6992</c:v>
                </c:pt>
                <c:pt idx="9">
                  <c:v>4846</c:v>
                </c:pt>
                <c:pt idx="10">
                  <c:v>10204</c:v>
                </c:pt>
                <c:pt idx="11">
                  <c:v>4642</c:v>
                </c:pt>
                <c:pt idx="12">
                  <c:v>2548</c:v>
                </c:pt>
              </c:numCache>
            </c:numRef>
          </c:val>
          <c:extLst>
            <c:ext xmlns:c16="http://schemas.microsoft.com/office/drawing/2014/chart" uri="{C3380CC4-5D6E-409C-BE32-E72D297353CC}">
              <c16:uniqueId val="{00000001-949E-4E62-8329-11C11420FDED}"/>
            </c:ext>
          </c:extLst>
        </c:ser>
        <c:ser>
          <c:idx val="0"/>
          <c:order val="0"/>
          <c:tx>
            <c:strRef>
              <c:f>Analysis!$BK$15</c:f>
              <c:strCache>
                <c:ptCount val="1"/>
                <c:pt idx="0">
                  <c:v>Target COGs</c:v>
                </c:pt>
              </c:strCache>
            </c:strRef>
          </c:tx>
          <c:spPr>
            <a:solidFill>
              <a:schemeClr val="accent1"/>
            </a:solidFill>
            <a:ln>
              <a:noFill/>
            </a:ln>
            <a:effectLst/>
          </c:spPr>
          <c:invertIfNegative val="0"/>
          <c:cat>
            <c:strRef>
              <c:f>Analysis!$BJ$16:$BJ$29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Analysis!$BK$16:$BK$29</c:f>
              <c:numCache>
                <c:formatCode>\$#,##0;\(\$#,##0\);\$#,##0</c:formatCode>
                <c:ptCount val="13"/>
                <c:pt idx="0">
                  <c:v>3300</c:v>
                </c:pt>
                <c:pt idx="1">
                  <c:v>2860</c:v>
                </c:pt>
                <c:pt idx="2">
                  <c:v>9520</c:v>
                </c:pt>
                <c:pt idx="3">
                  <c:v>6500</c:v>
                </c:pt>
                <c:pt idx="4">
                  <c:v>11980</c:v>
                </c:pt>
                <c:pt idx="5">
                  <c:v>5220</c:v>
                </c:pt>
                <c:pt idx="6">
                  <c:v>7680</c:v>
                </c:pt>
                <c:pt idx="7">
                  <c:v>7260</c:v>
                </c:pt>
                <c:pt idx="8">
                  <c:v>4920</c:v>
                </c:pt>
                <c:pt idx="9">
                  <c:v>3260</c:v>
                </c:pt>
                <c:pt idx="10">
                  <c:v>7880</c:v>
                </c:pt>
                <c:pt idx="11">
                  <c:v>3420</c:v>
                </c:pt>
                <c:pt idx="12">
                  <c:v>2320</c:v>
                </c:pt>
              </c:numCache>
            </c:numRef>
          </c:val>
          <c:extLst>
            <c:ext xmlns:c16="http://schemas.microsoft.com/office/drawing/2014/chart" uri="{C3380CC4-5D6E-409C-BE32-E72D297353CC}">
              <c16:uniqueId val="{00000000-949E-4E62-8329-11C11420FDED}"/>
            </c:ext>
          </c:extLst>
        </c:ser>
        <c:dLbls>
          <c:showLegendKey val="0"/>
          <c:showVal val="0"/>
          <c:showCatName val="0"/>
          <c:showSerName val="0"/>
          <c:showPercent val="0"/>
          <c:showBubbleSize val="0"/>
        </c:dLbls>
        <c:gapWidth val="150"/>
        <c:axId val="1445463552"/>
        <c:axId val="1445471472"/>
      </c:barChart>
      <c:valAx>
        <c:axId val="1445471472"/>
        <c:scaling>
          <c:orientation val="minMax"/>
        </c:scaling>
        <c:delete val="0"/>
        <c:axPos val="r"/>
        <c:numFmt formatCode="\$#,##0;\(\$#,##0\);\$#,##0"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63552"/>
        <c:crosses val="max"/>
        <c:crossBetween val="between"/>
      </c:valAx>
      <c:catAx>
        <c:axId val="1445463552"/>
        <c:scaling>
          <c:orientation val="minMax"/>
        </c:scaling>
        <c:delete val="1"/>
        <c:axPos val="b"/>
        <c:numFmt formatCode="General" sourceLinked="1"/>
        <c:majorTickMark val="out"/>
        <c:minorTickMark val="none"/>
        <c:tickLblPos val="nextTo"/>
        <c:crossAx val="14454714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Analysis!$BG$3</c:f>
              <c:strCache>
                <c:ptCount val="1"/>
                <c:pt idx="0">
                  <c:v>Total Revenue</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7BF-4D90-AE73-F6E0EB0701B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7BF-4D90-AE73-F6E0EB0701B6}"/>
              </c:ext>
            </c:extLst>
          </c:dPt>
          <c:cat>
            <c:strRef>
              <c:f>Analysis!$BF$4:$BF$6</c:f>
              <c:strCache>
                <c:ptCount val="2"/>
                <c:pt idx="0">
                  <c:v>Decaf</c:v>
                </c:pt>
                <c:pt idx="1">
                  <c:v>Regular</c:v>
                </c:pt>
              </c:strCache>
            </c:strRef>
          </c:cat>
          <c:val>
            <c:numRef>
              <c:f>Analysis!$BG$4:$BG$6</c:f>
              <c:numCache>
                <c:formatCode>\$#,##0;\(\$#,##0\);\$#,##0</c:formatCode>
                <c:ptCount val="2"/>
                <c:pt idx="0">
                  <c:v>85404</c:v>
                </c:pt>
                <c:pt idx="1">
                  <c:v>117491</c:v>
                </c:pt>
              </c:numCache>
            </c:numRef>
          </c:val>
          <c:extLst>
            <c:ext xmlns:c16="http://schemas.microsoft.com/office/drawing/2014/chart" uri="{C3380CC4-5D6E-409C-BE32-E72D297353CC}">
              <c16:uniqueId val="{00000000-16CD-49C4-9BD8-2FC183597545}"/>
            </c:ext>
          </c:extLst>
        </c:ser>
        <c:dLbls>
          <c:showLegendKey val="0"/>
          <c:showVal val="0"/>
          <c:showCatName val="0"/>
          <c:showSerName val="0"/>
          <c:showPercent val="0"/>
          <c:showBubbleSize val="0"/>
        </c:dLbls>
        <c:gapWidth val="100"/>
        <c:axId val="1098960576"/>
        <c:axId val="1098956616"/>
      </c:barChart>
      <c:lineChart>
        <c:grouping val="standard"/>
        <c:varyColors val="0"/>
        <c:ser>
          <c:idx val="1"/>
          <c:order val="1"/>
          <c:tx>
            <c:strRef>
              <c:f>Analysis!$BH$3</c:f>
              <c:strCache>
                <c:ptCount val="1"/>
                <c:pt idx="0">
                  <c:v>Total Profit</c:v>
                </c:pt>
              </c:strCache>
            </c:strRef>
          </c:tx>
          <c:spPr>
            <a:ln w="28575" cap="rnd">
              <a:solidFill>
                <a:schemeClr val="accent2"/>
              </a:solidFill>
              <a:round/>
            </a:ln>
            <a:effectLst/>
          </c:spPr>
          <c:marker>
            <c:symbol val="none"/>
          </c:marker>
          <c:cat>
            <c:strRef>
              <c:f>Analysis!$BF$4:$BF$6</c:f>
              <c:strCache>
                <c:ptCount val="2"/>
                <c:pt idx="0">
                  <c:v>Decaf</c:v>
                </c:pt>
                <c:pt idx="1">
                  <c:v>Regular</c:v>
                </c:pt>
              </c:strCache>
            </c:strRef>
          </c:cat>
          <c:val>
            <c:numRef>
              <c:f>Analysis!$BH$4:$BH$6</c:f>
              <c:numCache>
                <c:formatCode>\$#,##0;\(\$#,##0\);\$#,##0</c:formatCode>
                <c:ptCount val="2"/>
                <c:pt idx="0">
                  <c:v>23762</c:v>
                </c:pt>
                <c:pt idx="1">
                  <c:v>34451</c:v>
                </c:pt>
              </c:numCache>
            </c:numRef>
          </c:val>
          <c:smooth val="0"/>
          <c:extLst>
            <c:ext xmlns:c16="http://schemas.microsoft.com/office/drawing/2014/chart" uri="{C3380CC4-5D6E-409C-BE32-E72D297353CC}">
              <c16:uniqueId val="{00000004-37BF-4D90-AE73-F6E0EB0701B6}"/>
            </c:ext>
          </c:extLst>
        </c:ser>
        <c:dLbls>
          <c:showLegendKey val="0"/>
          <c:showVal val="0"/>
          <c:showCatName val="0"/>
          <c:showSerName val="0"/>
          <c:showPercent val="0"/>
          <c:showBubbleSize val="0"/>
        </c:dLbls>
        <c:marker val="1"/>
        <c:smooth val="0"/>
        <c:axId val="1098954816"/>
        <c:axId val="1098960216"/>
      </c:lineChart>
      <c:catAx>
        <c:axId val="109896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956616"/>
        <c:crosses val="autoZero"/>
        <c:auto val="1"/>
        <c:lblAlgn val="ctr"/>
        <c:lblOffset val="100"/>
        <c:noMultiLvlLbl val="0"/>
      </c:catAx>
      <c:valAx>
        <c:axId val="10989566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960576"/>
        <c:crosses val="autoZero"/>
        <c:crossBetween val="between"/>
      </c:valAx>
      <c:valAx>
        <c:axId val="10989602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954816"/>
        <c:crosses val="max"/>
        <c:crossBetween val="between"/>
      </c:valAx>
      <c:catAx>
        <c:axId val="1098954816"/>
        <c:scaling>
          <c:orientation val="minMax"/>
        </c:scaling>
        <c:delete val="1"/>
        <c:axPos val="b"/>
        <c:numFmt formatCode="General" sourceLinked="1"/>
        <c:majorTickMark val="out"/>
        <c:minorTickMark val="none"/>
        <c:tickLblPos val="nextTo"/>
        <c:crossAx val="10989602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Comaprison of Avg Margin and Target Margin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Analysis!$BG$15</c:f>
              <c:strCache>
                <c:ptCount val="1"/>
                <c:pt idx="0">
                  <c:v>Actual Profit</c:v>
                </c:pt>
              </c:strCache>
            </c:strRef>
          </c:tx>
          <c:spPr>
            <a:solidFill>
              <a:schemeClr val="accent1"/>
            </a:solidFill>
            <a:ln>
              <a:noFill/>
            </a:ln>
            <a:effectLst/>
          </c:spPr>
          <c:invertIfNegative val="0"/>
          <c:cat>
            <c:strRef>
              <c:f>Analysis!$BF$16:$BF$29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Analysis!$BG$16:$BG$29</c:f>
              <c:numCache>
                <c:formatCode>"$"#,##0</c:formatCode>
                <c:ptCount val="13"/>
                <c:pt idx="0">
                  <c:v>1303</c:v>
                </c:pt>
                <c:pt idx="1">
                  <c:v>2461</c:v>
                </c:pt>
                <c:pt idx="2">
                  <c:v>4466</c:v>
                </c:pt>
                <c:pt idx="3">
                  <c:v>6251</c:v>
                </c:pt>
                <c:pt idx="4">
                  <c:v>11387</c:v>
                </c:pt>
                <c:pt idx="5">
                  <c:v>6178</c:v>
                </c:pt>
                <c:pt idx="6">
                  <c:v>6268</c:v>
                </c:pt>
                <c:pt idx="7">
                  <c:v>3047</c:v>
                </c:pt>
                <c:pt idx="8">
                  <c:v>5334</c:v>
                </c:pt>
                <c:pt idx="9">
                  <c:v>340</c:v>
                </c:pt>
                <c:pt idx="10">
                  <c:v>6894</c:v>
                </c:pt>
                <c:pt idx="11">
                  <c:v>1302</c:v>
                </c:pt>
                <c:pt idx="12">
                  <c:v>2982</c:v>
                </c:pt>
              </c:numCache>
            </c:numRef>
          </c:val>
          <c:extLst>
            <c:ext xmlns:c16="http://schemas.microsoft.com/office/drawing/2014/chart" uri="{C3380CC4-5D6E-409C-BE32-E72D297353CC}">
              <c16:uniqueId val="{00000006-679E-433A-9247-2A81EF85D16A}"/>
            </c:ext>
          </c:extLst>
        </c:ser>
        <c:ser>
          <c:idx val="1"/>
          <c:order val="1"/>
          <c:tx>
            <c:strRef>
              <c:f>Analysis!$BH$15</c:f>
              <c:strCache>
                <c:ptCount val="1"/>
                <c:pt idx="0">
                  <c:v>Target Profit</c:v>
                </c:pt>
              </c:strCache>
            </c:strRef>
          </c:tx>
          <c:spPr>
            <a:solidFill>
              <a:schemeClr val="accent2"/>
            </a:solidFill>
            <a:ln>
              <a:noFill/>
            </a:ln>
            <a:effectLst/>
          </c:spPr>
          <c:invertIfNegative val="0"/>
          <c:cat>
            <c:strRef>
              <c:f>Analysis!$BF$16:$BF$29</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Analysis!$BH$16:$BH$29</c:f>
              <c:numCache>
                <c:formatCode>"$"#,##0</c:formatCode>
                <c:ptCount val="13"/>
                <c:pt idx="0">
                  <c:v>1900</c:v>
                </c:pt>
                <c:pt idx="1">
                  <c:v>2280</c:v>
                </c:pt>
                <c:pt idx="2">
                  <c:v>6760</c:v>
                </c:pt>
                <c:pt idx="3">
                  <c:v>6160</c:v>
                </c:pt>
                <c:pt idx="4">
                  <c:v>13520</c:v>
                </c:pt>
                <c:pt idx="5">
                  <c:v>5220</c:v>
                </c:pt>
                <c:pt idx="6">
                  <c:v>7580</c:v>
                </c:pt>
                <c:pt idx="7">
                  <c:v>4680</c:v>
                </c:pt>
                <c:pt idx="8">
                  <c:v>4020</c:v>
                </c:pt>
                <c:pt idx="9">
                  <c:v>960</c:v>
                </c:pt>
                <c:pt idx="10">
                  <c:v>6400</c:v>
                </c:pt>
                <c:pt idx="11">
                  <c:v>1440</c:v>
                </c:pt>
                <c:pt idx="12">
                  <c:v>2980</c:v>
                </c:pt>
              </c:numCache>
            </c:numRef>
          </c:val>
          <c:extLst>
            <c:ext xmlns:c16="http://schemas.microsoft.com/office/drawing/2014/chart" uri="{C3380CC4-5D6E-409C-BE32-E72D297353CC}">
              <c16:uniqueId val="{00000007-679E-433A-9247-2A81EF85D16A}"/>
            </c:ext>
          </c:extLst>
        </c:ser>
        <c:dLbls>
          <c:showLegendKey val="0"/>
          <c:showVal val="0"/>
          <c:showCatName val="0"/>
          <c:showSerName val="0"/>
          <c:showPercent val="0"/>
          <c:showBubbleSize val="0"/>
        </c:dLbls>
        <c:gapWidth val="182"/>
        <c:axId val="1440744776"/>
        <c:axId val="1440730376"/>
      </c:barChart>
      <c:catAx>
        <c:axId val="1440744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30376"/>
        <c:crosses val="autoZero"/>
        <c:auto val="1"/>
        <c:lblAlgn val="ctr"/>
        <c:lblOffset val="100"/>
        <c:noMultiLvlLbl val="0"/>
      </c:catAx>
      <c:valAx>
        <c:axId val="144073037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744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Revenue and Quantity Sold Daily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Analysis!$BQ$4</c:f>
              <c:strCache>
                <c:ptCount val="1"/>
                <c:pt idx="0">
                  <c:v>Total Revenue</c:v>
                </c:pt>
              </c:strCache>
            </c:strRef>
          </c:tx>
          <c:spPr>
            <a:solidFill>
              <a:schemeClr val="accent1"/>
            </a:solidFill>
            <a:ln>
              <a:noFill/>
            </a:ln>
            <a:effectLst/>
          </c:spPr>
          <c:invertIfNegative val="0"/>
          <c:cat>
            <c:strRef>
              <c:f>Analysis!$BP$5:$BP$12</c:f>
              <c:strCache>
                <c:ptCount val="7"/>
                <c:pt idx="0">
                  <c:v>Sunday</c:v>
                </c:pt>
                <c:pt idx="1">
                  <c:v>Monday</c:v>
                </c:pt>
                <c:pt idx="2">
                  <c:v>Tuesday</c:v>
                </c:pt>
                <c:pt idx="3">
                  <c:v>Wednesday</c:v>
                </c:pt>
                <c:pt idx="4">
                  <c:v>Thursday</c:v>
                </c:pt>
                <c:pt idx="5">
                  <c:v>Friday</c:v>
                </c:pt>
                <c:pt idx="6">
                  <c:v>Saturday</c:v>
                </c:pt>
              </c:strCache>
            </c:strRef>
          </c:cat>
          <c:val>
            <c:numRef>
              <c:f>Analysis!$BQ$5:$BQ$12</c:f>
              <c:numCache>
                <c:formatCode>\$#,##0;\(\$#,##0\);\$#,##0</c:formatCode>
                <c:ptCount val="7"/>
                <c:pt idx="0">
                  <c:v>28502</c:v>
                </c:pt>
                <c:pt idx="1">
                  <c:v>31073</c:v>
                </c:pt>
                <c:pt idx="2">
                  <c:v>27919</c:v>
                </c:pt>
                <c:pt idx="3">
                  <c:v>26661</c:v>
                </c:pt>
                <c:pt idx="4">
                  <c:v>29461</c:v>
                </c:pt>
                <c:pt idx="5">
                  <c:v>29665</c:v>
                </c:pt>
                <c:pt idx="6">
                  <c:v>29614</c:v>
                </c:pt>
              </c:numCache>
            </c:numRef>
          </c:val>
          <c:extLst>
            <c:ext xmlns:c16="http://schemas.microsoft.com/office/drawing/2014/chart" uri="{C3380CC4-5D6E-409C-BE32-E72D297353CC}">
              <c16:uniqueId val="{00000000-74DC-4A36-9A1A-1435EA42EF24}"/>
            </c:ext>
          </c:extLst>
        </c:ser>
        <c:dLbls>
          <c:showLegendKey val="0"/>
          <c:showVal val="0"/>
          <c:showCatName val="0"/>
          <c:showSerName val="0"/>
          <c:showPercent val="0"/>
          <c:showBubbleSize val="0"/>
        </c:dLbls>
        <c:gapWidth val="219"/>
        <c:overlap val="-27"/>
        <c:axId val="1447021056"/>
        <c:axId val="1447013856"/>
      </c:barChart>
      <c:lineChart>
        <c:grouping val="standard"/>
        <c:varyColors val="0"/>
        <c:ser>
          <c:idx val="1"/>
          <c:order val="1"/>
          <c:tx>
            <c:strRef>
              <c:f>Analysis!$BR$4</c:f>
              <c:strCache>
                <c:ptCount val="1"/>
                <c:pt idx="0">
                  <c:v>Quantity Sold</c:v>
                </c:pt>
              </c:strCache>
            </c:strRef>
          </c:tx>
          <c:spPr>
            <a:ln w="28575" cap="rnd">
              <a:solidFill>
                <a:schemeClr val="accent2"/>
              </a:solidFill>
              <a:round/>
            </a:ln>
            <a:effectLst/>
          </c:spPr>
          <c:marker>
            <c:symbol val="none"/>
          </c:marker>
          <c:cat>
            <c:strRef>
              <c:f>Analysis!$BP$5:$BP$12</c:f>
              <c:strCache>
                <c:ptCount val="7"/>
                <c:pt idx="0">
                  <c:v>Sunday</c:v>
                </c:pt>
                <c:pt idx="1">
                  <c:v>Monday</c:v>
                </c:pt>
                <c:pt idx="2">
                  <c:v>Tuesday</c:v>
                </c:pt>
                <c:pt idx="3">
                  <c:v>Wednesday</c:v>
                </c:pt>
                <c:pt idx="4">
                  <c:v>Thursday</c:v>
                </c:pt>
                <c:pt idx="5">
                  <c:v>Friday</c:v>
                </c:pt>
                <c:pt idx="6">
                  <c:v>Saturday</c:v>
                </c:pt>
              </c:strCache>
            </c:strRef>
          </c:cat>
          <c:val>
            <c:numRef>
              <c:f>Analysis!$BR$5:$BR$12</c:f>
              <c:numCache>
                <c:formatCode>0</c:formatCode>
                <c:ptCount val="7"/>
                <c:pt idx="0">
                  <c:v>151</c:v>
                </c:pt>
                <c:pt idx="1">
                  <c:v>153</c:v>
                </c:pt>
                <c:pt idx="2">
                  <c:v>152</c:v>
                </c:pt>
                <c:pt idx="3">
                  <c:v>152</c:v>
                </c:pt>
                <c:pt idx="4">
                  <c:v>152</c:v>
                </c:pt>
                <c:pt idx="5">
                  <c:v>151</c:v>
                </c:pt>
                <c:pt idx="6">
                  <c:v>151</c:v>
                </c:pt>
              </c:numCache>
            </c:numRef>
          </c:val>
          <c:smooth val="0"/>
          <c:extLst>
            <c:ext xmlns:c16="http://schemas.microsoft.com/office/drawing/2014/chart" uri="{C3380CC4-5D6E-409C-BE32-E72D297353CC}">
              <c16:uniqueId val="{00000001-74DC-4A36-9A1A-1435EA42EF24}"/>
            </c:ext>
          </c:extLst>
        </c:ser>
        <c:dLbls>
          <c:showLegendKey val="0"/>
          <c:showVal val="0"/>
          <c:showCatName val="0"/>
          <c:showSerName val="0"/>
          <c:showPercent val="0"/>
          <c:showBubbleSize val="0"/>
        </c:dLbls>
        <c:marker val="1"/>
        <c:smooth val="0"/>
        <c:axId val="1447023936"/>
        <c:axId val="1447028616"/>
      </c:lineChart>
      <c:catAx>
        <c:axId val="144702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13856"/>
        <c:crosses val="autoZero"/>
        <c:auto val="1"/>
        <c:lblAlgn val="ctr"/>
        <c:lblOffset val="100"/>
        <c:noMultiLvlLbl val="0"/>
      </c:catAx>
      <c:valAx>
        <c:axId val="14470138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21056"/>
        <c:crosses val="autoZero"/>
        <c:crossBetween val="between"/>
      </c:valAx>
      <c:valAx>
        <c:axId val="14470286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23936"/>
        <c:crosses val="max"/>
        <c:crossBetween val="between"/>
      </c:valAx>
      <c:catAx>
        <c:axId val="1447023936"/>
        <c:scaling>
          <c:orientation val="minMax"/>
        </c:scaling>
        <c:delete val="1"/>
        <c:axPos val="b"/>
        <c:numFmt formatCode="General" sourceLinked="1"/>
        <c:majorTickMark val="out"/>
        <c:minorTickMark val="none"/>
        <c:tickLblPos val="nextTo"/>
        <c:crossAx val="14470286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[Coffee_Chain_Sales .xlsx]Analysis!PivotTable24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Revenue and Quantity Sold 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Analysis!$BW$4</c:f>
              <c:strCache>
                <c:ptCount val="1"/>
                <c:pt idx="0">
                  <c:v>Total Revenue</c:v>
                </c:pt>
              </c:strCache>
            </c:strRef>
          </c:tx>
          <c:spPr>
            <a:solidFill>
              <a:schemeClr val="accent1"/>
            </a:solidFill>
            <a:ln>
              <a:noFill/>
            </a:ln>
            <a:effectLst/>
          </c:spPr>
          <c:invertIfNegative val="0"/>
          <c:cat>
            <c:strRef>
              <c:f>Analysis!$BU$5:$BV$17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Analysis!$BW$5:$BW$17</c:f>
              <c:numCache>
                <c:formatCode>\$#,##0;\(\$#,##0\);\$#,##0</c:formatCode>
                <c:ptCount val="12"/>
                <c:pt idx="0">
                  <c:v>14651</c:v>
                </c:pt>
                <c:pt idx="1">
                  <c:v>15546</c:v>
                </c:pt>
                <c:pt idx="2">
                  <c:v>16321</c:v>
                </c:pt>
                <c:pt idx="3">
                  <c:v>16892</c:v>
                </c:pt>
                <c:pt idx="4">
                  <c:v>18247</c:v>
                </c:pt>
                <c:pt idx="5">
                  <c:v>17924</c:v>
                </c:pt>
                <c:pt idx="6">
                  <c:v>21028</c:v>
                </c:pt>
                <c:pt idx="7">
                  <c:v>21533</c:v>
                </c:pt>
                <c:pt idx="8">
                  <c:v>14283</c:v>
                </c:pt>
                <c:pt idx="9">
                  <c:v>16637</c:v>
                </c:pt>
                <c:pt idx="10">
                  <c:v>15397</c:v>
                </c:pt>
                <c:pt idx="11">
                  <c:v>14436</c:v>
                </c:pt>
              </c:numCache>
            </c:numRef>
          </c:val>
          <c:extLst>
            <c:ext xmlns:c16="http://schemas.microsoft.com/office/drawing/2014/chart" uri="{C3380CC4-5D6E-409C-BE32-E72D297353CC}">
              <c16:uniqueId val="{00000000-EB98-467E-AA9E-D2F5847809FA}"/>
            </c:ext>
          </c:extLst>
        </c:ser>
        <c:dLbls>
          <c:showLegendKey val="0"/>
          <c:showVal val="0"/>
          <c:showCatName val="0"/>
          <c:showSerName val="0"/>
          <c:showPercent val="0"/>
          <c:showBubbleSize val="0"/>
        </c:dLbls>
        <c:gapWidth val="219"/>
        <c:overlap val="-27"/>
        <c:axId val="1521205672"/>
        <c:axId val="1521209992"/>
      </c:barChart>
      <c:lineChart>
        <c:grouping val="standard"/>
        <c:varyColors val="0"/>
        <c:ser>
          <c:idx val="1"/>
          <c:order val="1"/>
          <c:tx>
            <c:strRef>
              <c:f>Analysis!$BX$4</c:f>
              <c:strCache>
                <c:ptCount val="1"/>
                <c:pt idx="0">
                  <c:v>Quantity Sold</c:v>
                </c:pt>
              </c:strCache>
            </c:strRef>
          </c:tx>
          <c:spPr>
            <a:ln w="28575" cap="rnd">
              <a:solidFill>
                <a:schemeClr val="accent2"/>
              </a:solidFill>
              <a:round/>
            </a:ln>
            <a:effectLst/>
          </c:spPr>
          <c:marker>
            <c:symbol val="none"/>
          </c:marker>
          <c:cat>
            <c:strRef>
              <c:f>Analysis!$BU$5:$BV$17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Analysis!$BX$5:$BX$17</c:f>
              <c:numCache>
                <c:formatCode>\$#,##0;\(\$#,##0\);\$#,##0</c:formatCode>
                <c:ptCount val="12"/>
                <c:pt idx="0">
                  <c:v>93</c:v>
                </c:pt>
                <c:pt idx="1">
                  <c:v>84</c:v>
                </c:pt>
                <c:pt idx="2">
                  <c:v>93</c:v>
                </c:pt>
                <c:pt idx="3">
                  <c:v>90</c:v>
                </c:pt>
                <c:pt idx="4">
                  <c:v>93</c:v>
                </c:pt>
                <c:pt idx="5">
                  <c:v>90</c:v>
                </c:pt>
                <c:pt idx="6">
                  <c:v>93</c:v>
                </c:pt>
                <c:pt idx="7">
                  <c:v>89</c:v>
                </c:pt>
                <c:pt idx="8">
                  <c:v>60</c:v>
                </c:pt>
                <c:pt idx="9">
                  <c:v>94</c:v>
                </c:pt>
                <c:pt idx="10">
                  <c:v>90</c:v>
                </c:pt>
                <c:pt idx="11">
                  <c:v>93</c:v>
                </c:pt>
              </c:numCache>
            </c:numRef>
          </c:val>
          <c:smooth val="0"/>
          <c:extLst>
            <c:ext xmlns:c16="http://schemas.microsoft.com/office/drawing/2014/chart" uri="{C3380CC4-5D6E-409C-BE32-E72D297353CC}">
              <c16:uniqueId val="{00000001-EB98-467E-AA9E-D2F5847809FA}"/>
            </c:ext>
          </c:extLst>
        </c:ser>
        <c:dLbls>
          <c:showLegendKey val="0"/>
          <c:showVal val="0"/>
          <c:showCatName val="0"/>
          <c:showSerName val="0"/>
          <c:showPercent val="0"/>
          <c:showBubbleSize val="0"/>
        </c:dLbls>
        <c:marker val="1"/>
        <c:smooth val="0"/>
        <c:axId val="1465076560"/>
        <c:axId val="1465076200"/>
      </c:lineChart>
      <c:catAx>
        <c:axId val="152120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09992"/>
        <c:crosses val="autoZero"/>
        <c:auto val="1"/>
        <c:lblAlgn val="ctr"/>
        <c:lblOffset val="100"/>
        <c:noMultiLvlLbl val="0"/>
      </c:catAx>
      <c:valAx>
        <c:axId val="1521209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05672"/>
        <c:crosses val="autoZero"/>
        <c:crossBetween val="between"/>
      </c:valAx>
      <c:valAx>
        <c:axId val="14650762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76560"/>
        <c:crosses val="max"/>
        <c:crossBetween val="between"/>
      </c:valAx>
      <c:catAx>
        <c:axId val="1465076560"/>
        <c:scaling>
          <c:orientation val="minMax"/>
        </c:scaling>
        <c:delete val="1"/>
        <c:axPos val="b"/>
        <c:numFmt formatCode="General" sourceLinked="1"/>
        <c:majorTickMark val="out"/>
        <c:minorTickMark val="none"/>
        <c:tickLblPos val="nextTo"/>
        <c:crossAx val="14650762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State</cx:v>
        </cx:txData>
      </cx:tx>
      <cx:txPr>
        <a:bodyPr spcFirstLastPara="1" vertOverflow="ellipsis" horzOverflow="overflow" wrap="square" lIns="0" tIns="0" rIns="0" bIns="0" anchor="ctr" anchorCtr="1"/>
        <a:lstStyle/>
        <a:p>
          <a:pPr algn="ctr" rtl="0">
            <a:defRPr sz="1600">
              <a:solidFill>
                <a:schemeClr val="tx1"/>
              </a:solidFill>
            </a:defRPr>
          </a:pPr>
          <a:r>
            <a:rPr lang="en-US" sz="1600" b="0" i="0" u="none" strike="noStrike" baseline="0">
              <a:solidFill>
                <a:schemeClr val="tx1"/>
              </a:solidFill>
              <a:latin typeface="Calibri" panose="020F0502020204030204"/>
            </a:rPr>
            <a:t>Revenue by State</a:t>
          </a:r>
        </a:p>
      </cx:txPr>
    </cx:title>
    <cx:plotArea>
      <cx:plotAreaRegion>
        <cx:series layoutId="regionMap" uniqueId="{1A0BBBD7-385D-4A4B-A36E-CA19AAFD8A22}">
          <cx:tx>
            <cx:txData>
              <cx:f/>
              <cx:v>Revenue</cx:v>
            </cx:txData>
          </cx:tx>
          <cx:dataLabels>
            <cx:visibility seriesName="0" categoryName="1" value="1"/>
            <cx:separator>
</cx:separator>
          </cx:dataLabels>
          <cx:dataId val="0"/>
          <cx:layoutPr>
            <cx:regionLabelLayout val="none"/>
            <cx:geography cultureLanguage="en-US" cultureRegion="US" attribution="Powered by Bing">
              <cx:geoCache provider="{E9337A44-BEBE-4D9F-B70C-5C5E7DAFC167}">
                <cx:binary>1HxZb9xIsvVfafj5Us3cmYPpC3xkVUmyZHmR5Wn7hZBlNXcmmUyuv/47VEk9UrXa9mAMXNgPLrhI
VmbGciLiRND/vJn+cVPeXttfpqqsu3/cTL+9SJ1r/vHrr91Neltdd0dVdmNNZ/5wRzem+tX88Ud2
c/vrF3s9ZnXyK/UJ//Umvbbudnrxv//EryW35tzcXLvM1G/7Wzu/u+360nVfufbspV+uv1RZvck6
Z7MbR357EV2X2R/G1tn1i19ua5e5+f3c3P724sl9L3759fDX/rLyLyU25/oveJapIyq4lJpo/+4P
efFLaerk/rJHiD6SRFFFONF3fx7Wvriu8Pz37eluR9dfvtjbrsOx7j6fPvvkDLj0/178cmP62q3S
SyDI315c1Zm7/fLLpbt2t92LX7LORPsbIrMe5Ory7uS/PpX///7z4AvI4uCbRyo6FNy3Lv1VQ6Y0
9vqLeZDRD9BPcKR1IITP6fP68cWR4Cpgkj0seq+Y79jK36jlzycPlfL6p1TKxe34y0djiwf5/PdK
4fRIM005Y/dKgewfO40SRxJXhCR87zPyYe29br5nR8/r5t9PHujm4uNPqZvI1PXtjctuevcgoh+g
HnIklCCCMfGszyh6pFhAA0LFw6IPPvNdu3leNU+OcqCd6P1PqZ1X1113fZP23a1zgNwfFXPgPogo
THHFntcPOZK+8BkL1MOie/18936e19DB4wc6evVzhpzTssxqk/1I9fhHhHKCkHKPXvopugX6iPBA
MhGIPbrh+t409lr6nh09r6B/P3mgm9Pzn9J/dsgGsi8/MFujwZHQQhB+7zj+QbYW0CMeKMZpcH/D
QVLwHRt6XjN/PnigmN3PqZhTM/5ArQDPfMWlUJzv8ewgHdDsaA1Ekvj31w/SgW/t5nmV7J860Mfp
zwli/8q6G1N3Wf2AJD8gCeBHkmktmPT/RKnHORpQTDEKZ9LPu8p3bel5zTx69EA9/zr9KXHs3PRZ
l13XP9BnmH+kAwKnkPdl5UGQ0eQo0CSgNLhXH38wjX2Q+a4tPa+eR48eqOf85/SeV1nXmd5mDxL6
752HBUdMKhH4HCpa/9CnKYBGnFGKKULvtXeQSH/Pjp5Xzr+fPNDNq5+1+Byuf2QGwPQRE5Jzwe79
IniqGULkkRQCqXMQ3GmOPFjF3m8ubr+1n+f18vDcgVYuPvyUgLaW0SfXVdOlmb19ENB/7zacHckA
Vb9+KDwPEgG1FqZKUu3fk21wq8eZ83dv6+909ORUh6o6+SlU9XXW73EJ+uTO/5T21EjJGDI2pu68
xD/QlNZH/loBMX1fAx2EnwMy8u+39bymDh5/cpKfg+n81zV8p06c+ZEpmzrihEArgdqnbCj/H6ds
hPpHAuD3Z1g6wLbv29PzGnn87IHj/OvnzApWMHl1O2U3P5KN5kecEsR9Lp91G+LLI+IHTPvBgW6+
bzfP6+bxswe6uXj1U4Dak12jk/M6zX6gVrgPvwEroNXzOQFYAVxh4AX+DXaPw863dvO8VvZPPTkZ
DvZzBJknu171UZTXqamuH8Lxf58KMLRlAsbBCuwd5ZCp0QoBaGVp1D3WHZBo37Ojv9HLn2d5ckoc
8uzn9BV7m/zQKMPQvAkkCEz5LDGwjzKoTdFWe7CHfe78+ps7+RuN3D93qI93P6U+3t9O192DYH6A
o5AjLlnAA3JfaiJwPA76yMQY+mxaKbpXFwqex+D1ze08r5P7xw5U8v73n1IlV+46fZDKD9AIJI7u
DOqUe+w6KP4JQX9GgZqh8oDI/NY+nlfF/qkDTVz9H3XM/n444M8pis21u97ejV88mg/4+tW7g2Ms
5ODRe0Peq+xJEfCgzdMvv72gHMXHn0Md6088cYCDWmLvG38+d3vdud9eeFIeacUYOGoUNZpwH5ob
b9dL6MQdCYKSNEDVikmQAP5VG+vS316gXGUAQVRB973SzvTr9wQzCYwi39AEcyEawyF/zr28MeUM
tP5TGvf//qXuqzcmq12HiROUWs3+tnWX64qAXC0Jo0oCmSk20Nxcv0N1gbvJ/5QktzUZC3EbkNj1
eksb3nhl5DdDtnwQom+Ka+5Z0e3qdu5mvnF0EukUeSb2Pye15bUXGToV6qVOxdxvCu3V7cmoq7J7
VYqq8ebQFJNoPovC5ZPZQFZlzqJEKU5u1WTm/l2ZTqq8DgLRxDesYq28SGTWNiysSNZhK7wRtnqd
Et+N9SYphS2a0Iyiqs6JmltsOakqMp/RitX5H143GDzzSKXPCAmR54mMwBhQrlH76HVUh/qwiMcy
UqTK+lSmwW08mjpvT1zFS35S8qGz6mTpEpeN0ZI1mB8q/Tij8e7ryxO4/NP1V7aPYeIBuT36GHq9
/khHS86CTvoy+5KTghVZ5AwTLA21pl6b7+w0JtZtbOoSnoYe95amfjNyNnc0InyRI3vpZFp3RWhM
yyy50CJoce3rm4QJP96jQsOYoS+p2Tp2sZrl0z1OaebR1DLvi/Ts4NNNsqhEtbsy4I75YW2dlJ8K
4ccOJP2f7vZt3azrcs0VBVxSHbDDdZt+Nsp4LPiSzLA5GQ5+U3a/pzymdRKOedZnr+sYE2cuTFMD
UA2/vjwSxYNjKwRPHlDNBUBZrWJ5pJpEDJnnTyn74qlStSwSoy/FNRzJc6dmyVR5kXnEkFesaOf+
suh8f0lDFPclhPKf7gSso0TKC87eB3PiP91JqtK4zGfffuFyhMvtZiIXUuyEHfuOb7Mg5vKT7SGC
Nuwk4s8n48+D1dshM34zfkMrYKCfikVQMAVCBFJIqIYdWIOTmZ/PRR3fxHqphT02bVPF89aLq07P
x3NgJ5jI189PDpBM+UL7HF4CR2WA0+BAAIlecqEb530G7agq72Ry6eoQ1WRSTLP1Y84XHmVVN9Mm
nDRlEITI/LS/rBqZz1HtEVtf6iqtbL1phbH0XTVkdff569tc8fQR3ipQLD46lVwQDMnAWw6wpB/j
wPrtMn2erLMwAr8vfOjHn0YmvHCybPAuG1q0q9O40awfWZP039DPX4QFphpNU+ZLHXDGAW1PrSVo
aefmTprPdSk8YHgO9FrGcJh9N4szFgvgfpf0triuclEDUW1TWSJOAi/3hiJsU6DtivxziqfqbCmH
Mz4Vjam+ASvk0MEwAolmCF1THmhYyoP4NLGxbnS9sM9dTKVXbXPXNWX/pl1c1tTR2M4tNuepasA1
M7eVmTdBscze5dg08WmnbZknUbUs/nxWpW3t4rDWvoxd1AvfK9/JSidLFVGmJ0Ai9fKZ1C/9RZf4
1SKLx7b9hpsSZNRPDIBKEmippQ+uTWKe4AAxYJl1O9RD80kJI3IRNX4gYIpx3GttI7IoD9Aez3v0
LHuOa/0dnDQkDnBpGh2T7a4f2bd9iB+iOEW2oeFIhFBUaX8xi2IquipOTfOpsfCidsu6IuCvKEnZ
fMa6foY4dDyUy4cqneZZhX1qxzaNAPijfJe0S+yd2Irnywfr9Z28CDK5JggTH6pSHxe9WNVjOqZh
QvOgxPCusXmxfFhKWYxF6JflGrQySB8KMrVO8SWbLTKRoJom6I6JfMZHt/iJCzaN6Fi3k6pfdVdM
SYYEo71bXgeJN49hYKYcP2GQPGDnmVevuYFrRFVcT52s22anB0uGS87M4s6tLWIblmVlaRV5SVxN
JwlHcP1YB3XMPwz+QGBkKkiQZwxtbZCifB0bDlET0legJEB9cyUFIwemweK5Tohuyk8LqTqbhBP1
VdOFo8lNecr6dgRQfH3FQzSi69QEJYjbIBX1X1bsrN+lY8XGj2zpV2Mce77CH+1UgeAth1bIT3HO
FhjhSHvXJa8UgAV2+vVtrKN/T5yCKSmpQqwQ1KccWfJTOFrY0LeeltWHiteVY6EzvfBuTZu2QKO0
6GqytbEy2ZuhCxIgTpMKk2yTwNHBhIFSYzmEjibtWRkH8nJitgzmsBuJHN65wPOzqBXLZM5gRH4a
5j6PsybksSSrs6c+7NAMKbKL0zgv3Or5A1qAr1GDqWYOWWHZNBx//cSHuBZgvs5fazh6Nz2MmuDp
iQsZp/XYdupq6GsfSaywliKJHZbVbjmSLH6SknGC2U6FZvhI3F1m68lmNWnW5yONL+NJriZN22yp
7EnWULZCZLt0Ptm15dB02fEi5gJeF4/VmlOTOajgnYq0cKOvH4keIFuADChA2ASqQYMgFA6gumV1
tZi8pleBSxl8yzXJugHnsX513Ts/xuDujL3F6bS6OLByhRTbtAg0XkqQxpNJrF+ZtuiK61Lnip9k
Y7nKoZ1HIy/idsJdWcrWI85JJbtd4SnLdk1gB9ZFM+IFjvuNox1UADiaJhjsQsc9ADOFfO+pttxU
EFX2Zr5iybAilbMtTGspl8zcOD8oaB3OzrTLB0XrNT5WniFQyCSrMpm3SyWJS3aaef14hSzVQhyj
yhmsjw0L0KTOPA0T42PZrOjWAzZPMtqMgDWHjAQLZi728S/UWASiqBIOUTinUs9FouxzuESqaY5/
7eWzQmEBwvVrmfaBjwZIF5BdKSoClJ3+X1JdMi5czrL13g+VMkCHfXpL02AaigiVZZrU34KFg3C0
LsnRzaU+wpIvkTU9FbufG2StzaTedz2BhbgZk7LZMWI/5MPzhhuxjUfPTF0oSzZD4OUQ10hZAHqQ
0min0r1RsgvifBc7HgAM4JDDOwsKDBGg8uD4bqoRqO7VlrRjDVFOZVDDV+BFqzqSYloV4eUZwYee
cz28801lsBNRFIhNhXRrnfp1aXPNcLhHmSIOvwYBgATB2x9/raiQDnZe4k/z+zSdZRmHri9YE8Wj
H+cXki7czts2tbIJQk2pztPQ2jZrX/plzyYRNsh2vDObVB5/FVepYlE7mim58bPSPxnjnstNoWpT
fuF5udh3lZEVXrlZSDm+5gPxp2UT5LUWTdQif+z63TiKYLiwbRpPJpSVX5Fz5luiN3VtNYnyyfU2
Ds0UtEsepvVg+RQlUzHAGYbFjnMZTp7Ieb7TlPT8UpZu5knkT6Qf++NGjymJkb/FiTt1qUJmFqml
HJcFZS1MsTmdijnuw7ZrcrkbtErYRlTetLwfpaHZh56XSbxh3FESzahPzRzKxHV6ozM6FlEiyuQE
M9Fu0xp/XM5iXfv+MRlJSneJ1wWpv20KU/GrWQxJ4V1p40/T+8lNzL3yOld77xAxVP9FWCnt1aKG
pDZhYwxJu7d6WsriOM7AbuwWw4PKhLowjKaRskvXBp9JlQf1l5Q2Zpg2MJW5vdW9G0c/KsqxI/mJ
i+tWBBvUAaKUx3HlFfJCE+UVxfEgG9qV6W0a1MxByhNhgeWvFmYGmPRCbNekbzGD56S/rWveNOq0
13GWlue1mIo22eZD4sbhfBRxkmW7mFdjL97FNWXtqcx5mgQ72IpkRdgMi4+wXnZBNuow8bhs3SaN
7ZLPp2PSeWl2PGYVok1U6JEDYIcm68Xvxuul6E5hHKMXRyND2kIu+gZZlw7dzIJJvi6pUvhw+y+9
LCtxDQ0zjuUW0/H289K3mg4vc2mbhJ6QyfOUiuZcFL06nuqcVGUo+LDGRV94GY6TMIGgcj3FM8YP
o1ykWiSv57EZG/Umj718LHeqYB5tTot+1sHwWuZMZDpstV45CWWdSIsPKoljbznjvOwgKW9uAdmv
gNptKs48FltVnpOszUj5Js/HPIi3Yw4gSLYmIwx7B2StW5oHr/Tp1k/SOWs3flPkNtjUzvdE/TtN
aI31qrzU+qpPgraNLEpvSJYGfYYIEhGZrj+C/SNlCdtWrzk9TzucPmpSUjO5y9NxlRgrXYEP06XO
u6wrtUI+H1wSqEiPzsAAlhr5xrHTtsJ9zf6oqRMLxNfmCn8QS7oYq5UpQZFZk2xVD2l4SsW/SDmt
cq65zsEleb1noQqvLoKU37YtCpp2Z7MMmVY0BmRWbZQFqeg9aJD3bf/B5XWf1ZCXly7mOO0XTqZX
Qa7WLWfQdLNcSlgWVmC41H6OvWk1MGm9VfNi9vBdqatVNMNAcCtCbNCO2MOAwVWc8f481jLWfgbh
luI7MTVGXhaCx5pFfNQggMJGpQSyuLeeeOk0flLl3nq42M13wuhhNTa6z3G1WMT6L9aJ4hXzM+td
3ova29/+IOT9fWAKaPFK0abCBkjtpcPnIpNNZo+zms04dEsXvOkYJpQlmX+JAjwxOhR7RZllcDA1
VN69TU5roudYhKRIh1m+1lVvIKWBViVuoQ04NhuB5ogHHRb+vCa9SSUovixV4ref9V6CpoEHAdf2
Z0pphhotakwtR3Iy98Fanft71e7NQ8ZFCflInuGJrVDlevhJzinsNCF2XSblqcSXs2l9lV4tXsZ7
9xInZat494a09HOPXeKQ66+QzHZ4DqMlDNbVuXTd+l6g3jIu+IcpmeFq6/miLvLThQo1NceJDxLJ
345Zb+DTOk9W5qMbod9sULT9TGRSw3w6gYwVh7cDkt3XHbjs9QfpsH7wIQnwUdb+6g7VItb9171M
0vGqL5MyyXZ1EuB305aRhJ0U3ayIO2N7W8nyTjt1fC9ynQ8W25kyVuBHEAEMFs+brECcH0i7SP8K
mVseDJum9VydRX6XxFhc5CneGt24sgG3WYIwAGUDNaX9qTLJ6s494iu+K+Ze5sGuQLI4zS+Z7srJ
nDhu/KqKSs3LagjjLgFtSDTpcX/q2g4fSBpFeVG1Pf6eqxG8nfBHAqqoBZdfXgyFi0EKjDbH6iRN
zPBB1vGEKiCel9X2Rw0oz3cTaykQJrBp2QfbskKIrbaTV8e6OxUaoWr66MspB94kpTFFcXJPJ+eu
TG2+69MS9e7NzDu8lnfS5CnEcczufKY1QQmBdfFYxMsHlgZmdFctG9NRnrj90SeddBARa6alwImK
ZOzEVi4+Aco5y1fxkalZrQZ81Wrie/406IoREiA9Xc/rsoziw8LAcX+bgX30wqxcwCtrTotah6As
Zlm9Yg2xuEPOZK1hB9F3sKs9ybIQUdp419etjelpErcLfmPZU28xynKwhq3gBSjKmBQofasKtVMd
uRLEhDirCrn6k+NjBhI+KQIHqGQynhHzuhlIk+9Q2a7C6zO2UgW0Dwpw8XlZJ3jcziVO+XFEehZ7
L8e4sza70CxfSUrTI9y9UkXMpHvLQWPN8XaKc29Od3JsRNltQF0QyUMFEkh+4gkjKMkRDDWUv3h8
walkXa1hoxLxam6WWgLj20sydwZMNMv8jA0vx0VUsXpbLP3oXVok02AVlqbV8hPwFvbljc0CCeTc
X88QN7UH8Ed5ubJUZYZ8FZm1rszYfJJ6TlvymU+lLC+kbJs53nFqOuf9MWYkn+ItIhorRdiV4L+9
KCiJsh/ASI6Fe+8nbZ4kUSxmlk7vRoXcpv2ih2xo6ccuDkBNHNuiHyodeXTpig8L7yk3YY/oMKHY
J8Qgp1RK6J70sPIq1zQa8KWnhlCN6ExNm/uT7HXZNjkI4gjTu/N6rDu4KcthxT89JyuaIPtfnTfr
qvWO+o69j3O6fieI7+GOOZnXG2MGdqLaonJfextZGTdw5QTZYnyxuJk02xyOunqlrtYr9yaLnBJI
pDGjikt7Cn6FUy+J7DRbpkJCrR+86VOVjCYc/RqEPZ+XWNPTsa1XL0+8ZaUDO/SJ8MGRlrnTdvFh
39xH/+ECvOW68yJDp/HT/ULCaoS0FqbiXe4rtjrLF1WEed30/G2xB6xiTzS2GMyANXhlu5KQnZWW
802VVK2Jw7SVvXfZZ6LBmd2ILt7wMqPJmsalfMIaaijXbfV3DueZAnEkjEW/OnlD1zbjph6n1SZV
vNAiC0Xa1VW1TfMS3rjbCwQ88Ap6BeZH8Lu8I15+llJWquAbxNdBQQ8uB/gAC6YAN0n+QiunDj0E
8NX0MjVGYtcqSSZ4w2gAs63HVw8qBxAvaThk7br3b1R3T2u7dXm59mr89X0yrH9Q2Np+Mt7YKVBV
e2jMwQFjF6gD4ElfX+qAQIc3+Rg8w1qgrPC3XMv6Rx2qMSjaIEYq+WAjfjEZE7VNzPlrpdGzAiLL
dFVqn+XQsOGWQ2X34Pj1vTylEDDQAPsJ8GpwINEOh53Tp3uJB0ZB3+bJpUZXTX7KBFnz8a7DW3Xb
xSB1/pac/7og5lZAHMhAU5CL+oBXLFLrk7Ly43ftVCNQJAUi/qmaC8DcvWd//YBkpe3+XbSvJ1zn
/ATezQgo3jg7JDKnMudJ7Ur57h4xxnRZSftZslmI3cS7YNjlTbzYt/3I5nxT9fWK58wCGrxu4YhH
39jRU0vHjlBKrS/zMKUF3lw4bIvN2vdGNbP2Xbl3qhF5HXx86osYuJ4FQwYVpLyf4ZmaITggtfDS
dSN5w9p+iYYWlf1OVMwIP5wALXMEqG9xO/wjJhfZzFBPRuO+n9XsYfbrhzhUIxTHfeYLdEww/xIc
dlkRd1tHJ2+4SLtiRablLhFqOlH3b2cv6DlelPx+qkugASK58O8HNqWUB+SsmpCN4N2o/uI+7E1J
2uahb4CsJrRdlvxH1JrwQfkTvDECx8BMIv8LHLAxBhM9ZPnFPiwhSV61oYoSflF37Rowvn7AFV8e
mSkMAu2n9SUizKNwMJoHfOY4L1NmF1GcqNqzhYhUVSn2SVo4zLdc8K9LQXUBOngBR6WvDqGuimk1
94lMTvapyCDAjsCOaFvh4+unuh/FeHQwcIVYSmNAxscb7gEGDZ8ijO+jL6OytDu2C/XTbkvFtE4j
9PgfPnrzR7fU6KFHpkvAreqwihdUi6ETiSPVGaI1RnCSyBQNmJ9zysE9+G+qWCSJOZmRGwhzEU9Z
QaY5iilaTh+7tq1QBtmc8rrdVmW/UBf5xpddtQmsANV2ziZimHyj9/28QqIYYa/juiLt9KpI0kFj
ZKYfZEbAieQY1ThBoaGyalN6eQNV3CcoysNjaVjs0wpk6AGChbyDsX2pUYw+oHtMKwroRmm4pgHj
QD0ktIYGqBNq2uMGpFiyVxesK9dkztvnNg2ao/B2vwnIkoVF5yqyhHVndZ1tZKPKvA8fKI8WYTMN
7xOZuwwKnbUR8l3aYA3iqh3ALKG2KCTdNoHBklWBqmJ46aNbkSVROVUd6inw+WVeXjGkvZpdyNlp
3pzm0vdWMqAbLHjWeV+H6XHuWLtJi74C7QoGRqHLEOapC0wceb1JRr8KW4bpIfpGt7pR4zZp4dzt
ezHrYTHv0W9YO1rIAX0qL4zr0ER4nzVgm5MNhpAwTrBLbUtIHlUESecfM0rPLngp5DTST0RMswsu
QJvFzdta67yg27zuPB+VMN6unFyEUS700re1maHbzTjRxc6h74GZGCKkZkQE0czneDwvdOe6JUQ7
esxQTevAoi+apX53zP3SjZ+lXxVzuok5Eu46rFRd2d9rMC9eHwb7lts9FrXohyfyPKiA2/muTktJ
e2TRd3kWiO81T5xrtwadvWmUd9lgrcoCJZvVmIhpwsH6siJAssQobIMWBQ3Hwhv0e4C4CS6bWnvl
rspEIsI0ScZLMWci38zZGB9nfGAnmc+W08pOwwmYDPNOWUmjSYv0QmWu9MEZD/Z9DKM+4YkwXQjv
Sz/ntil/T/zMbCZNYtSiJXPHKHZBKdFanAWN/8kUcMd6bOS5HLNmo3iaQru+Z3e5mvg2N1n/eslL
52+RlbttMPushMXK6iZt+ktKeHNmuZecVUPntqIDBY3Zl+RkML3epHoM3qombdHXb7IvWdfGmzJt
knDmdb0RsW5fBgutdnNcowtcN4Ljp4O5jnheq92InzwNUI99tpPpjzH3EH9pdVEeFxMpl3DWudil
uW8uGw5uPixB0XShx0xyNU5LcF16tUAp31fvx4BmW586/yX3dZqFxvPYOQdNt7Ouq2+7XMVvQR5m
mFdyTH8haPWgniENeTfQPM12zVx7W9JV7l03cBAOgIJNN0/9S9bZuQhFNQZRrHScBr9nA9XzKSYQ
+puO8pxsTd84lDlZlc7hgP9h4jZwQlUbL/bsy0pjHGHDicvfTgMrUCdV5kx0jrRRHKTm2s+75nxS
3D/rJFktNBZrDzUZxpcT0tlXviqGU7Df3susYCndBEC/L2QcWR0uS0BSlM2N93Fs2vG29bwpohlZ
rrsuNxQTBQ3GB5elg+WmZVOGmJiy/aZZxmJ6KfukTUKfNNnFTBSAGCVVNIysZC/xqlLZvLRTa3e0
6emZKKspBNP7QYzzjd/H8QUncJ+h690G1KKfhclUDWojZsO2XLn6okm5/Tg3E3IyH+3tpAv7AjMQ
RaSyRDSh1zN+jc60CRkt62MDoiCkfuXeTqQu3nbp7IqocC65atO5/d1OTUXDduqnKCa2ycMc+0PH
NQDnBseb0iXiUzC+0bRLy6hehvw6r5olRJOn+oD/ZKQNm2YgbzWaCKcNtUHUWz9+ybOaX3eBnM5z
8P0D2g68x6KxC+Pea1GR9sm5DDyThSUp9LX1UAxsAuRneSjyrn0jR1nsAPRSRjpb1IkjJn2DOR3M
doypvaKmbo6HfiLHeTPIa8viqxF18tXSVktw3DZ8DvO2Sm5nCOQ4darvt0gD50tntYhDy1t0bIvE
hX46DKdSF81xizyUhInq9JWunf7Mpoa9z21sPg/LsNz2MPDNoAx9xTFYcOwjUmzaqXWXyC+9UIz1
cO7Zrvi0+KY+ZiWJMZkFOvkinX2OWDYBkfw8C8AHiUKeKDRmoqar8+NC9PYKs10M+x/oS+LXbJdL
1n0EL9e+0XVqT8hc6suqsstZ0uXtdlKAXJTBVXZRc9+9tD0f39RdbN/bIOA3rBgADrSdhws+V3Ae
cFqvCXP92WTVeJqNEzPgbYL6OJYV36A8xoQlaA99ung2Po/j1L5daJBeBaBOPrZL4N4j4CcncDb1
aiGewwyTzHaljsU5OtyERa7S5SZY5prB3m29WxLPvClAwb9JJtO0ESZD/J0d8/Zj43qeoLhelnOr
eX+GQaUC7EBl3ids0RUwu5q2TBXBCUHPLxqahb8OhoSBmbfeFy+mmEE7nwVfMh3N1YRcd6N6UNrB
eSHYoNzWx//oVbqw1E18PnpN8gYsS3nh8bn+UDp7jWcSEL0Z+dD9f/bOrTluG9vCv4gpkiAJsurU
eeClW92SWrJky5ZfUL6F4AUkCBAEwF9/VieejJ2ck9S8n6qZTGVstbqbILD3Wt/aFKhgekP7iyt6
4JepjLpzMcv4owmYsdXIbXgP1Me86+JtW448HklSFTyitwmbVX4oQjEVZ8FzWcPHTfZyg99d58Uu
aNnva7GVgrDpMgfw+299sFB811loV3W3FBuMnsipyJ6mZBEPxCXBGzoVnawyp/jc8EKqp77tNtHA
8vX8VnTD3NWBmlJAiIxFwZFuWu9PPp+U4cdr6RHWxeIwo23AtzbbdjgP6MnVWEUUlUuVCsO2e6gl
va6Iidq3lu6zr+ZwzO6A67GothFKxNsVjfj6knbo/hT2ESXXNEPh1E7Aim62NaPnNHbh1L/diWfx
Vnq3hIU5x9jswlOewBE4LqOfVM03nZrnImiHHgROOxaqVAFrx6EKksI9dwTUTBnzZHwz+yjYjxaN
Zl+FdInDO1v0bqpiBR3/no7YTmsAcns9Q9k69/HaVRg9OJzXwDvdP4w+yIqd4OufQidq6DRiuFJa
Mk7Fw7omfb7WPuuzMYbArmfcDznszcpEPhZNEpmR3w0c7mwpJsi81b66ZSqJ8DB+qOmHm6lL0rlp
YRTeDx1k0rp3nbshLUYh1VkecgpJrFfRaWiVhB1pUurL2ML9ztZ4vQRp4WglepbokiYDgRQHze4l
koH6uhUoTYiSPj7OM4tI0248NnGFEo4HcwVvHiiaLSnPnnyQzBSFmcl9N1bYSVf8hTkMOgQ5sQkt
edZwOcoybZfIFc0gaER5I2M3p+l9FGyZeQczV7CbfsmTT+22fdx33r5rufzYFjLtS7QJ4tmC7WhY
ztQxxOERYpPIFOwvut+OPh4vinTmsHFVVHKRuywpME1ZCpGKZzWNWa1U5kuTdwn2120VX9aW7Qc6
j7DxWsfu4TDmYRU5bZd6x2GTPBaak2cKgEjV3QatB+sBC6YED2e/RrMc3shl0nmjKW3v9DzNz2bR
a9sY127sBNW4pWUgXHESc7/U8bSMh2Fh6fM0hFFTrHy+HVga3MeDS25jCdNybjXM6wJtUR3HbPs0
GWqOu4vjsQwpDuE6LLZFNzLK5gv4QbuepLKsLLQNXbUMbV8lmd5kWUSCgSEFEGlOOsOHazxE7ued
YawTg++9HHv4a7XCTWnL3Q/qglMeh3+XDWPd9agv8BbYE06d7mBokVVmkvyl79roI5Q3dwC0Uxzn
sBAHKmn/GPShqjaR8Q/hJN6NPUiwFo3bgcasf51tvM5lSub5lYRMnU1MmCuZcn1edRBHz0zG+NBt
CIW7c1uFZpc89GhLzpuNui8DJ/TjwNrowxARe7fBua1TucwnAsn4BeJ7PFz3NCdL0ofLfcYYQd2K
zfG6CJMvyXBthv0krqe2i/XnecuDrhmzDkYoxOQ5O03p1M2VVp1b4TXtM8RCavuoIiP2kTILuj69
H6WOP3PO16GMR7yHsh8pz6sBr1tB/sKa4F6mJ5GZmNYrB8ipUGsN7VnIeX0v0bXxapCEhB9x8FpV
FkFut5tgHbJ6lX1w0y1p/O7KDRyifRtM2flAPqSp6z+bLZc4HtB5HmbDQEPNLCV3sO7UrfSASkrV
oqS5c9rIz0O8uq7SkBm3sttG92VdPe4V3JTo04yEivl1g2u1lXDktmbqN3KGSN0CmercjmIe2Oi3
BAgpOwjK19vEo38rA5Qjaz2yJUibYBFgfsN9S19WPY6vVG6uGjTR9RgGS3gxlkbPcNfyAlQQargy
Wy0fjxZF1Rm732Qbt3Deo5QrUHqC4gjmC+E2CirDriSeF2EqGyU3JAxApGARVQkXvE+G7dBuGawU
MVT9gCJNNdc2dquYX7oYNTWZ2P5h0mYaHuI5srpGV8EGbGlFNu+yUpFpR38MwrifkofMEJaXQ7R0
5NMIbDSYqi3IXc8OMMwGF94PfM7mokK37RJZmp0LbSqKAzf1NYd/lY+lAc2d+HraPBPDrc9ZTMJK
GzRg8nHcoA6R0gHzLsxBGbl0H9p2SOa2trhVYKMgjUMmVW5umbP10KJWm06Gm0D8qhfttrTh4J/E
1KQLvLZnFsbwXo4SoNQ61conQdg/9kYOuA5JAFzK9CCZ4QFswNzx8b+JoKAhvkfdT74uJHfphxQu
E3/+XawN5NVwWMfiKo3GEXPyFhnFq3UPXuDqg+A+3OnXNmGhy47gqnfcb0uki+7VSMsDXk45hK4A
nS3rbYYjAtvx+mI4BIX8bkVB6S5hX4Q+qUyrzTIcd7hbuFo48vq5/0xyM22iTsfV+OmWGHy8vcSw
3DjWFaAXItgzWVPZZU0GULUj59CYxc/gkLoVNQ56h3Y5SJn32I+Dda4HUEj3MWAulO6ywI7piw5F
VJ4cu5UK7yVU2A1KalcBqTKjTZp2ckk3NtKCuCmgHUxzfrej9MsbFowZgwu2sUKaMkqWImmo30ly
hO8nXmRuxncB6Jq1jGeEz8rE4N5pQJuIr+E0oMoC/c7V0MyZLni9KXAqrtzjBebjnhn/G2V/Lrp2
e4RYut1AB+7u5pCRaogzc99H3otGEgFYaytgBMtgfO4LZ+lpQQlHSzJJn5RussN0VGsIitHl0k4I
52zDV7mHbMDWmghWZjhHTb2S3T/pLrAOBUIwNqhA0SGyXqbpUWXJKmomcvc52Jnzsoxau0RP+dAN
aY0Z0dMXFcLALnW/oTWY9mBDN6L6iDcoJ5S+MTwdtq9t4K6KCyrqeKr2gbcH5LQ2FhyEiXLAOfFS
TBULk3luEh/qm0jP9HXcxiTSFWVxO1cQFLsUHSr1+iLyLDR1HKZm/QD0AdgEGFZQdhWYjmVDgRTF
4Iogbl1adN6iTBbU4fcOhpsrLRloQ4dsPAetnoGymxThCrB1UgDdiL3RdT6lBSypYOVH5BZwYahr
g5KArbtZ5Lj0lYFg9nkHsIC1wYo3JghnfM5dHrJIukePi10nBcuLpgdb8S0AvATxsJftXYBtWH9E
c2n5G9oLda26SNzdoILJziqhafcZWyTxR7Il/dNsCbsHJtl+bVWEbz63uwOuxgyUkX3vXCm70L7L
XWoerRo5PgJibHCHqZixm1KBsMKQFk8R5ENaF/1sTxFEi662YGPeW5IgR5gOOrmZkr4HnqjS54W1
82GNp/BDpnRUFhQcIlfjDkJf775E5MhfkKmMuzo2ekOoa5wAyBfdVmynNlOg0/S0AwdtmXV4u8V4
RSPQDVdyoj4+wCGCzxoSBAvrdiMbtt4AeYeuXCUFXkhavaAomLy+J0aauzaOtrwO01bSA0AI+dY6
uoI6Xid8StAA9GOieN6WAgX4wxJcK16NrPVUoqb2XZkNrACOMiwdr3Gg9yCvIJc87gIKQLlnUmbN
sAGwq0koumZfHH6mTYHTARsRst6I/NVqPjUx066ya+pfKXaL7datk5L1uGz5k07VavDr0nRBQ9BB
BRLxfE9GFt/mfBwoMCHmRakiVtwGAY8/+7Ebzi6Q+hGsXl+BAYs/IRVjJvgMtPBVl+peVdQmna+N
9b0uR5WvrDG8y0fsv4qMt30U+/SwZjZ9CRiX7gLlaiAQA2bhy1GK6LUrQDyUAiDGZQZhEjbUph5N
QREj1bCwMBWNiHr+dkidshXOTVR1qM9rTtSSX7+37MESCxmaxDO75KMgHxZQFm25mfGVaDF/UOs8
l5iRA+0RRCVAqXbDkh/VaxvYsEVt5YIqQOVxrwziPRq6y8epNcFJ9bipa9UN9GE163xe0wVZD0WH
O+gC9CZgYf4CxbijWAZt9lnGO2lcEuqnTfn4NOh5jat+y+21WgsF0JkJEg/VOr/RhE9ZvRcBCifR
Fe44pfE2PiEt29UK4latsNSTaiGpaVC+RLeTnznYQBt94My7DwVbo1JqEyI6mQ6NyEf2K7DisE7S
ZH2Xo9w/RgmLPs8g0D+E+JG0DBy+OCD/H5C5ye8dTP6j3Fbcdbn5BEB5fZQm9KzM1zmMcB/sj0Ub
DKhookQccR6oCW2GJnVOAafgp+/sEqv3PcSOOndoVBZkivfS8Wh+CfIxee45SUSVQNU/STlFsMJA
Wg6EfPEG6r9qBgk9SH3GATWIrYYHjhTTB3S0s5BPKtFzkj6sPV+wy+s8v7JJakH+GZCA871Y4DXA
cJwfEg+Uxh9tjKxGXJM5dCs/hYaLfj8B5PbrO9Y5m35Jp2Qebvo5F2tSsUSFa1DnW5pYhc1rAM0C
Twt8RF9EXRbWAO+iHWVjHvquUkOmQncy3kHFLLPYpYckmWz+MZumFZvKIofRjdjHUh6mNeo8cAp1
4LO2BdCSgLECjowyHlSVRxYaNw0w9iQFCsrl/C1cAk91DUMToF6jpfUDh2PZtQNoIdmyK0SONbjA
Bmn7dg+XNxvJV7QwHXGZUi9zbtnW1zBic/R9iAx1rr/0/azNXGuLyRpRE0pi9PLZDPsW+RKvIjtf
2TlBSVbukmNnuGGISfZFBcX6+kmSrA2L8chbt9HlvQnaPU7LjuUD/gwsPM3cbbBqNMy3vddszCoX
FjndDv9gz/0cEIH5hwB1gawsTE5gegAffjbnphA9R+9k8SXskSL57nrH2ZDCflJEtKA9bb5NogpF
omJaUjUiiFSO8FF0tZLJ0Xf9b0bX37+vn91lvC0MIssQV8W4UpiH8Ip+fltd6hFNajv6dZjlNdsk
fgc/xFCMWIjBDLvsH4zKnz35629EjBvfxjU7DMv3OmLgRyYDomG+hshLfBO//8btd6qGpJOCNa8p
TwwguC10ASIfXQ+z8vdL8X1+wuPvjujvcwC+zBLJmpZ/fwTGH//6329ngf/89kCGf/+f/3V9Hse/
fuK/7//16I2//VvHb/N1RIv+81+6vps/Xgtv5vu7u85Q+Olf/jLO4f8Y2PD7kzz+jz/8aZrDT+Ms
fpzmgOROHv+wOv4yz+E0ff1x1Op1RsL3n/k+yyFPfoGADZoCuTmEUygW0++jHII8/wVjHICbAG2B
vw7c5I9ZDkn0C0A0KO/g0RC0S3JccHjJ13EOeAQIxR9cf6wApIIREf/JOIfkOiXnZ2c/IihYcZ+l
BJY7Jrj+aWnBXOh2pKtOjOyuJss4fkp7xlrQPSGCz3zfrnKjxmmsTbBZSBpxdJdxJe73jMEwA4gw
NCzstq/UROIBJff0sUCYey5bgJtoWND+1W5m60FM+/QRtCE5Yfhy/KA6m60lalICdXvM92roQY41
ukCoocvyZwpF+Uk5sz2E2ycxK1VyDQofq1y9AqzYwJJv47Qfh1BiBM64wsvB+AcPf4S0MYNnOBFX
kpW2QyOzZfjMg4G0JVGihewWK6RHYt+dBreg/GNjYe5b7xg5mJDtSZ2qOE8amGXIwShS9BHMGbgP
S8ERx3ec8TvS0y1viKc4+gPIcGh1gmH+IrWUr/Ma7hejfYimbtS3LZSsL7nYptdk7dKx2vIWiTQ7
LG+87NtPMY/jsuvjuQS1e9iMgBxtIB65LreXPXXzIxBEQOE2h3MFMcFS+OHdcAF+6t4kI9nh8UFr
1fMJuUaDemkw1TYZVWbJ9Vjs6GO06CKG0yW+OD1GaAxE/ojtVp7Y2q/PgLB1jaG1ukmsJzdsl9Bf
pmCYzuna0rr3u7nNne3YadfRct72kSN626ZFW3bpQu/yUKBHUjg5XoiArYrjXJW9Qf4L7tgWfeiA
qX5YA+lO0qYLcicFKoc97ktA0Vk57+inrWP73d5G5v04eDgXaSHUnWVqueV5vv1aKGT1y9avwVDr
MeEPWzKhzUUL1oMRLFBGRxHd7sfAKfQAmRk+Lb4fm1a7JT3CvpxFGfdWf+x7gLmVZcsiSyTm28cp
L6boBrtj98TlQN7HrejeFHuK30ZCqp4jGYNlXnhyG8X9BsbazPwmIFfjz8+yjtcNs0t8tD21XIxV
Jnr3GkytOqNAL75ZZak6wKdvkxIiX941kKWKp6LPdltBUJ2DD30L1oPDskPoKWfBBM1zH74kciYF
otLx0LThLuoiXaNqEdH0FtdxeGcjzR+p6/W9jjw/UxVvRRPNdrnjbEowMQUpxxrLdX6bkyV8aFH6
6joAj3IXzW1yv2yJgdWBIusCoxrPKiitwF3+wU0R4lZoOQrAFeXgwDPJM/jaEP8zT1GLOscVm++z
Jz0jdoLIUBi6CYIBqNL9BkEhWzKEgtiTtxvxZ57y/max2WOU90MtE7pXhHRX91wVz8De6NZoh+qc
scKX0QhtEZZSUmgIivFcTUKnzwZoqCx9F63VCsa54lMXXhIp3N3VHTkmSw9SeNaI3w6+bZAzH5qc
GCxF3C9P6IFCCr1wG985hqDRXWZW6Eu00/tY1IncTfic7NoKUO40m9JLHC3BjTXqJYHM+iYY8mKo
MV7BnsDanZHgyu5nKdVRrENco0baj9II/wY0e3wyQFLLOU/bU+71+MYqop5GsCfoVHqkqEgxNlTi
QgKugg+uuzJa+AX1aWkEqu9w7e62/ixth1ciwXI0lC0NkmivyPymcGWDc9/HJWxlsO15pPEyga0c
lJMXnpDkBDB8riJ8LQda5PqhC5PXwkiIcjspmtluwT2cYHbTXndrb8L3U7TKkrUMF9l/VXq7XXd8
h2wNb/suXn0VFUN4QM77nUOHUo79/JJTT08il19SXDEkHuKn0KuiZuv4ghzSQ2b7/nFdpg8JS12J
VDLtfHgQgBu2jggM1KBrZdEklaEdNhgGAGVL42R+g+zNUPlsgu646YWWO8/uEaDSZ0X07dqz9nBN
Yx1jiAt1pP0AhhlDH2paDPysWpp0+Hhyf+VO63uoSQnY96iMsYxuM1ztu7BVMdgaMz2FUCSPSFgF
RwDSWE1+3i9esR7Z2Tnayhzl1JvF++KJ7EDa6hZQypshcPYB9PZXOvPwPMAluEUnvjSBtrmoZIok
IrbZJRBljuX3loaqrfGYG0wUcGnc7KDCa1Bs/jK6naHUjxAEHFpTBWmiL3HRvUkV7HhCBl6pbYNE
pAZRKTGK521k7E0aswQqnIK+j7krNcFlKlho6yEm/NPo2Ceu0QnE4JceY1e4W0RqyFOGPvrZWAzV
WEl21lRMlTNYOn0Qvk81x/ySAP/gAO0rlNtwYwb6BfKqfsqhrFa7cf5AkALBrAg6/ppp2Ki7bbTZ
zZ1dE5AzCnTMBXtMcNevHQW7wMXylI58rBc6DbeEzhhow2J5xHAM/iUZR9xbxQwblA7mCYtwvCAp
iXhceu2ipow2XYY+F8nwR4qgSL3GvTqJnZDHMScFQmUeboGNPqYI2jRLFAzPogB4lK40fr/OCUBg
Gw8RVgYfRkibYYbxRXQ6+C5WIANIdoyk6m7hwhWAxKy/mfLOnbIVR6Qb9uwUjCCt69+Kv/+vk//X
QXX/nl6GBzOAI/8Dmf1LmfzXB89dK+Xff+p7oRxFyS8RQXIelXCMSUApXvB7pYwH3PyS4BlD10j3
b6Mn0Ch+n3p2fZpHBAbzOmUY86tAxf67UsaoNIIXpHmYo/4G0/yfVMp/msPyG+OLOD/6ZTwHCdH+
5NoV/sDFrwjRysUYd5ks9tXNQskqZ1SBQHqo3d5kQerPvdtQDYfhsL5igW7vhgQlSKmLaXn/w7f3
vR37cQxb9Key/TfiGIO9rr1oiA45u7bOP7ybZPJyKLjZLvEyRZd22CdWGjrDkHPbimJxs4l5pZsM
ulKJfF0qhBIg5SDgSBOoX3T6Wqxr+IDX4BCmxzF6B5A7j44+S9m3CPlK9w/NfPwnrve3d4yEOnoW
JEnCPP4TI510sBYRAFovSBC3bZ0hB/1uS6D6HFbq5xSjhFzU1x2Fh7XTDNKmH0JyFNDRIli68/r1
us1HVRfItAZKMsPNEDwE66bSAdHCueePgwEZAoNC19cO6gU73i0y06lr0Bhk953imzj+/XX462WA
FhBSXIgMawPjDn6+DNQHMCDkqC8YFFS8zG0exWUyxFgacjLu0ToUO5JF44e//7U/KxAp+G8KBJzi
qXZYi/jH9W39cPVhVreJ1O10mfI9uiARai4AcJGxZfzl73/Ttf37gY/+7TcVYQzxAUJRQa+Don/8
TXLCgbmAjbkAt0w+YSSAGo9szX1cDpI34YKwYkVCn88VQDor/mnR/DkegU+JAS8pRtnhqZfYHf70
6wGkd5A9QFzRZUgxWsqknwY8xmk8IqasGwj4c+lDXPqjHReLA2mY6Tc4gEiYFz65cxk8vIrYHnRO
D0L2HaiPmNQ89/6bDDZZhwGwIXQbyLDc4MDYzT/oNtFfLxTCB9g2UNlhFAYUnJ+/vjAz6ZSmLLiP
DBOfOgjfbYmDbJ2SknhM7zlb3g2fEUoFK7kvCO9BlOsq2Aj015Xu+1x53lJIqP32rVOEft1Syen5
7y8xMh1/vsgQJrCIrhN2MewgpdfJEj8sp0zlXYj8JrnvE+R8irxe0ecer/MMisO6GYPA2RK+2YRP
DabicQrjeTrqWMnjmEhMUhoX8SQxvdGVdLTte9uL+eQ1GgaZLvIdOLe8ZkikVWbu+w6jSQisDdbr
6WJloGGEQDNv26joSzh2UPPijYsb8FDjU9y3jy34NleOhi6XlS1v11gEpM62GF9k52PsDYnZd5SW
eX838jR/ZSHoC57lERpKtxWoPDlU6GuPdwpyhSrU+nyvI5sG9d47NOxgCQ3icHB+xEoPTC/mhGmA
8duFRxaTGmgQdahMB/a5wAALIAio+T4aAQ5WAp84Ie8pT9FSjF+7TWa474kYnruCOVpu0H7PiilT
eXwPUOPj4gG8j0OfrZZDFLloa0ZEgwDcWYT9qy3mrBGaKFANxQNnAD1RHM3rDY6a2FYILWfQ5un4
wYmQ38aqkM8pHOWjKfogPoBq3j/l2awaHbp+P2xD3h4CiOKfgMbYXxFhkGmFwEFoyqmNt/bg1n7G
zWFt49vN5Ac1M16PKxE3E/4q+uhEzfiiQcCWve77AL6mhcY6p24vk3VkFVmDScBwRZt6jQO9sSRK
ICQo0O49VtJ6IKst9NER6u4yGIAjQ4hpWYVAT3eF1b5CR4nj/VXbwF3Nv0JhK5+/xF70K1FgEYyR
4WUdVmQCYC4v+xHxh5WBI++AEvfxOD+HmH526j0hpjK4Bii0wcXBAOVgE+uJMZyH6zjYpcG8sDas
1LhG7IEvYQYyePDU8tq7sVjvMr0SrCjL5kjbyuAsPGQB79nDhlsna6sll/DtIoJxZ4dp7FRRQjSH
Zdo40EVVwIqogJ7PkMFEWIQhoc0LTO472JGOkLQYqoJDOrVir/I9xY45xQOoXMFVMAI39q1+hJuN
bOPcdvmvgdloF9bhHK+A53OTX1IQfOw8EbrStK8mp5fd3+gQuxtgs5ZTxFP1ti+HQumpO/gxE/4m
1BpCUhrDwKuoS/14VBhOEaDwT+L3gRR7VAPnGESN/4bBA/CmADTzOk3veyEKga63WMdmQPDxaTcr
ARwLKzy65ZZrOgGOi/l6ZGqT0zMOY3KGMxEPByPxDpp5Hdu9ySO3w1DovbT3Igf/3gS4VRSSFZFB
g5emY90y0pqaIskky45q1CcTZpfu32ASFRn4pxVsGMb08OUUhV1yA8l9yCqEDxZSd3PH6t2wAa6W
VbLAHA/bJxVB+HKHkdjvwW3IxuQQSQYCmPKCygZqyT6feBfZthmKhGMsGP5eGRVom7B8WoTSIHMB
2gBvFHxU8Ns8EuO4j+JLtGNmYVfmWxKQt360sblksvBzPcGXuk/NhCOphfeAHygAwZADhqpE0yta
nomfFwyacGhW0r27xVyn9W0CO+NT6hiAhjzC4kXAHDmVRmd7hzePZAbyPAQDrSpYO02HoSKvo7Wo
LPq2355hu9jPUnECssm2rMkxJRWMZc7wOuk4Y6zMpLboAnaMJG/0mkZvoxWEUGkzTK6pVgzjcA1G
GPTdjQKCBxSWgjl46AJavEzhcl2cfb/oIx0114/OJ2tehYvFteF2whubwUxHtzjBiheYY1jdAruk
qvOocPNp1QWLH3sFKv4pzqciObmkt+Z+deu1+OTePaZDkDn07QK/ep73HXBPLNYdYDe9fvjrW7fY
n/C+YAxfknTCpzALEuglH+Zhr4oB+lUlx3bo3kyYuQLoETrRpxZ/hj01Xif+sESJh1dJJA9xuTHV
ydyLgMP370KzAPND/pU0fluQg8G/A0rFJ8IGAsjpWievk3gB9lSckXTs8hJjSwasC9Cjn+wEhgcs
Uu+fyOpCCLsoc/vbWSJ/95zjtDjqKYwuS9Eur3ADMrTaCe/i85y3hbnFmER4zl7RBXAiApZHGeNr
rYDe+i/DOKSPzmhgGQumrA7vbSZafQPcUfyKhvy6h3TLyGv0ATlpOqRJ9EFiFOX7IGTiIKxsgX8k
2Oa8svypQ2rpFkxZn9ZprGLkxcc0wXHE4+JF9cHWNmM84TbZA0hTp2Sao+WbwIbsz3mEJdWAVMca
6VMAUgcgU1uDQ8Yut5EycVaxYlw3nLQEcihVS/9RFYgBBR5l+nkvVhV9RSzFawxjhiQL6j3GSzkR
XcMMFnrISeKy2CqA4YrxR9u23jtPAQNB/ylzqm8SAVPyZrfXkBJ4Ug2ZbRzm+X7KXHIXrABuGr5M
YrttMb+HV3mqBX+LSkR/DZE/Q1IJAt9WDlxbYB52yxecAn55HgHodh+ieSf5Vu6owPw7uYKFxosB
4G84pie154BJ+5m3YbBhZorOhlOHVOQbpwO2H5WBAdt0u8EihUrWk0c3jHt6EZm8grYS6sN9EvGr
xIbqRjcWXDAidfkEyROggMDeofXYRI44VW8jgPrjjtFXeKuJg8juGSCiiklgre+BPkRvezgsDLdD
V7xgrQv9OEGpxgYbywJTIwQHoOzMK8YC2Twqh2Gj71KQuLa2yCYmiEqM+fa0MIwzxeGOFd3IjuBq
onHw7q4j6zDfUSU5gXgEFP2EGV0FPpdzQXs/qEDaWmjgeSWqMbPejyPD+1ewcw6a59DHrAvDk1+g
8wPxRvwQoxE5xbNfoA/8v5LyD0pKVOBxsD8U8H+RUn54IOK/9ZfvP/UvzzH/BRk/xFrBJ1wng2aw
ML9LKUXyC3LKORLn6Od+mxT/h5RCyC8hUuhw2nNMmUSbjq7yu+mIJ9nmMOLBxWEyXIiW8z+SUsif
pABEsiGgEDwF5+puUnR3P/cbHXYpA8ZLndKJ0bxGbRk9hXzZ77HlysO8IDuAYAgNP+uAsrc4vNXJ
i4mdA9Wxs4bfUf0Pe+e1HLmRdd1X+V4gFbAJ5G0BZckiWXRtbhBkqwnvPZ7+X6A083ezZ6TQ/dwo
YkZioQpIpDln77WBZ+sIDGWxR5w4cGLAtb9x3VQ8ulXO8T+qbIrDWqc8nXLnLeCl/nvS0LmcojB7
RgzabbGvAGWJ8uBcaijL/MJw0I7XWAX0UGvGfYdA9FDWuXzoOcr/DWRB/nzi4g5Y+PpQ4rCQICH4
CPVNIFoP5VDBqWv06U7you7DuVee0XXr7+J7/zBE/kO96MM59P16HE+QlYA2cH5BbRpCp2SQptVx
FA0S3jB7hXw0eEg64r+50oeKyHolOA2U5HQqeLrxEWiw9FLHmCezI2221jeSZN6o2RZ71D3xw2Bk
1n5mX33/j3/eqo7QdMlgcjXtQ20OMx6NnKLNjr2MMDWKtW7ewgG0/X6yMdj+86sB9cSgrq/QxY/6
j1C5yEiBtLErHaHwFE2+7JDi6ONtn6nHv77WR0DEej+Vw9tKtUdT1i8k0SkNsyhPtfhYR1NmemYU
tJTb4VbjGEfwFs3RdNs3vX49tulwWDKnqyh3yfYf/2Zb08C1AQch3IVJ5edXNtNbZ857MznWfZpH
/gS/yJcA8R6VrOhL/fWP/nUM2ZquQzBxIcRa1sdSYcNJzuwamRwrfVkupdu0fid4gyuatBGVhdVb
jG8rdf/mur++JZTWJOxMAC9gXj7iQ3GajHGIrOwIaRe/ycDTHM1+XIHlaNH/+jd+uNZKnddIK9Qp
RDIL/iLpsVAv6zCE42Os1yE9oxnhUqU187qxMZ/++lof5tv3a9mY8izixjVI8h8eXpJ3hCxANT4u
8zLqfhk4+SkD7fRn9wNZDmko/2GW+RkdY/9xHZMSL3ycdbgaPw+SXgI8k+UUH1FsIkmbRqrjGzyA
bCSwDz9EcZzTRKYfTUEFw2uwpTce/bFv+K/f4cPYWb+DTtHY4v2EIUHl8ufvMOAswHbS8R2GNvQr
nW3+JlzY1wScJE9UaKkeS3P+m/n8/Rb+UCddLwsbmx8OkoM1dBXs/FhCG0I5lEvgxMeIg9inJpH5
CZHffFMlRbRvzKpoUd2WU0H1if0eVNZ+Ho6jLKbfdQnP6Fs1qPyUYiU/sP/MT0Ec8I8lEZe/Hgn/
6XsCEWJr4LA7QHT04fZg1wxGkPHiAA9Dvs5zb+FxqjPFI8qw/h4KOBLOZk5AanJeH9OzNlBCQKAf
BMc+La0r1angiDTFvFFCtg7M76hM/JID9t8hr38dtS4gEHMFALEjkR+/Kvt5hAvZGB9zPBd0WUIA
TF7R4tT/63vy65tI84hHRmYVnSJaEz8/OnJIuCmijYlwL5cLpmd6JkVa2ldZa9kPf32tj9M548RF
1AXrB5wU+q1f6Dpuu2IGEqZzHLN+6AaDjym99xBEpDtap6FXTeN8pfeT80XkRbjHStjt/+5L2Oub
+PNwdU36FuCk2BTwdT785qypQGfURnBw+rGZj6vfzN10ajKrY9hXy0UAiX21oyD24rjPUR1VERYp
3GUNcmvsTFctXsCT6vv5rhuU0W/aOqkar8b7Qvk6zZdzFrXBKYprA+q1GbwNKAee3TlbzkvWTBBM
60Y+OPWUnozcta8GvDbVps1H497uU/kAYErDek4RN6ID0ftaFYtH4YzLZaZo1CPjj4bbHA3vS8bJ
6XVBlX9uBdaxjZqK4C13hV2dsLHlkEmGKiB0R7daoBBRH21MZwUfAByzyMqoDeslUoH+jUwk82k0
zQqAejDkAg14YL1lQ2dxGKISHiFCTqIzgp38ZNlMLZjr49c+YvIGD2O/IedxDXQrbBu9AlV46I2x
CvudFklrP8KXBsnnTO3vrtOD/0hq5wu80sa9L/WE8cbbH6a7tFRcHpWJuLgG1aSN1vbOlwVZhQ/U
PTw769+2dsnXmLG9bet4bDGqxpl4VKU5n1lnsuca7vnt++0N5NhtjSLSLoCZovRULk4WHQM9lOYJ
LEEEUAaK6LZeoqTaOu+zFfbcq6ZbmKEo34mvBWwbADdQlzWPHuECqLDi3s22G7deo2nRI+0K6xPg
gUx4RqgVd2ZqOIWfWHwOrY3oLIG6+2g74ldcNzh6gqaZw72ipkERGX7TAxIo88mF/2xshMG9zbGX
vHLiNXZ6U1oviU1eB0zPFuthEOfLxaZYjIIjbaY7bain23i2hsgnHSr+mkmKwxM1t2d91qxsa67j
EDNkcHKh34f0UtwuxgOrs4HR83LZFRDo+o1D+ekcQpwOQCTE7bzpKKZecltomrfk7HNwgFWzl/AD
KGsk4xJ4LQNsi0SmeokoKx+gWDN6bY7ydw2k+tVbw4kBhYV4lFHKDdNCaz6HIktOqZtt1YKObWqs
6RYWf73rEkc/hONSbqlF2N4syuYSdlF81DA4Xo3huKbQZLB1jFY762axnDAJywNS0+Ax7JwtjlAE
b7JIzzNX84LAdm7zxdmDGofGDdxzr8WJ+cVFw7epUPJrJY4ykfYm7S+c1wZnPrjCRbOjgodcH09x
6nFXjWdsMrcx7pZTogO9iWpzN/ZReVK8JJtIIM1Kc5Cndc7PylIXrF+Kz3YeMJgYLWbkzra+NOD5
zojqbpupczfDYE7+MLsWAFODamUdP0lgCNu5rYyrDGUk4TbA/7pi3Kcqxz67wAGJFk3i9sODFqvo
HojGq6qMl6oX7TYRuUkFwio2BjLVo9Dcz1AVAnxjZpV58+SyqvWgBXLTOlH50TeDEd9EMkZGY8nH
YQiu0LKHnztcG9vImqdTlOVMwNa6R8qN+UbGpnlGHVVf9DhrTwIWlb8s8hpO6OwCM8kTB0HeOomE
7fdaS6vDrJfgjwqcYtg+QzM56aVV6htaOc41RFa+UJnRUKbZbSxP9mKZu2nMgn7bDYa66nS9puFg
W1RYJPNF6mjZEz718Ak56PhAk5z9Q9munQjw2/M5dWicBbl0dlbaub8nedwcQWtOxwhHKRdlF31u
Qu3etcfx3hnneWsu8DjW9cfeQIgYIi+u6vyupdXoObxp2dHCk2tsjBRYUjOzF0ndibWwkDgYNSdm
Kiog61oBK4ITKgewK0efnvHn52zzdmrRrH0/DhbW1MrIge92z0621HTbYqgYMC0Sb4VRJX4nU9Du
dmLkV3iL0l2RUADVyGVZ01nCT10SjjgoJ7+DVHGigqyhM8Se9dVMpjbY2IXRxvAWGnEsIOeezJp9
+8YY3fawDDkDM2HvwBEhE5eMgus2n2Ejoc/bwWIZvvRW4b51pA8BfS9049HIbefTNC6KIrRNh2Tu
8YIFZc9+rJjqA7grdTOJWl5wF8weju/KE13tHDhBq4MChkGfU++b7xXgLPx1yXyqaaXCndDOKmhG
AumUfk1gRMEWpnBQ92XqgvEYi11gBiaH/ySyKFM0+qOIBdUH+tcnHioqSbtffBZhwBqERFjfpkVr
L1gdqRpg0PfdsgabIxkCEjYn3SeIK6MDh0m63UDpMbaeUlTBd2HXko0X6AlpJbVx5g7GvplDNRgC
fT/gHzsJVZxJe9G8AKvZXVhn9gFhr3mNZb/dwOK2HwK71v3cHct9pmEbzJbWfek7fhITDY3LdoxN
D9tQAw8ssN19NBSY+4tRx1nXBiGNhcm86TW3vNWWgG2/Mku5qVqRFNs5FaWF/HnI9llaOF+gtFDE
KevwCv6/W/pBYGXHWaj5e8dx/Lozx/7SWbgzqe+roaWSXLCmW2psvKIc7BtO7NUeEIPDAUAvT5k+
d7xdXXWmK53dVdLubt12giRRt5EiOsg95DibjlRqxWYAlntV1kATEjCLe2BF+Wta1A6+u0rVn2BT
kXEjk/RN2XkMR8apyiPyQmpJSdY8O231Neejt01dWpkHKNzIvDZYhhetogvCJNCKY0gAXcriqnVe
HRUAlBLU1UBrwEOXyZYnHkORML6NQlU+5C2Mr1gQ220RhvPZUX356gD+Oy1TgnlJsQbWkbnsZ3sO
fMtNuztdG1rAWSlzdp2xajAJIPvpvMFaBRRPNH8Lp/1GC9C1gGwVU/QWCZS1XQxbgBe7KzgmQeOt
yf87T3Zl3MSj3T8BIRlerSZ2v4S9orOySrgzf9IW12bZo7vl5B4VkeIgpDWfDCNR4TaXw6e50+Mb
LcWrJdwB4XlSJ+UG4TsUAvobN7MxgxXIaqoaRh0c7TKbINlY3XSwIOmdrTHOfJq3rBlI9Weo130P
lYjJKcLCnNTTQQ/G7qQ3iM79Do4w09m8hA+umRizhwizx25Hq9zTqQ4xLgmH8cJ2EY9xprSdSkue
G4vCHppGd6qWuP9WcTbihIGesRA5dwFdxFfgBAxlKkraOXIqSAWO0UwHqZnB82wb5gupAeLNkP14
HbjIQG06mJ5e8rGTNaknvYiHjdHbzdegsoh7HMgfoJHwxMY42HaBRFKe1vfSfA7DhUiYhek1yAIG
Vf4M+5y0N1fcO8ME1MEpFnpF7s5ahMTZjU7XSkHZTWxOfMfBMaYXeCVdztgbWmalp6b4Nc2MqCDs
zJCoyXGU40g7gMU0dr0cvyNoU3vO8lgMG0PtUvRGXprLk9HmNj7PQd/kdr+jdRV6JBkKKLwMZy2Z
oOrY+b5f9Jel4oMjkEZ7Y67JsMlpMuNwmB5qSZyF0bvhOSmGN1Fp5qZecqgTA6SlmMLuFt/sdIqb
OTsojfKAMQ3kJlUNyR5Rp72mHXhDzvisOmyETujVMTkhAKDT1bXXWjcl11AV9ync9o3JhsvjUA1y
YpxuR4lzkS6MPNjkMuALG1yOJphfQduzQJTB3aS34IizpNq5Xfu9a0S5rUS57HUZrwYM9bWBhbhr
5kpedRW1gyXUjjR0LiizX2Jp7RBJzOxT1A0S9VMu6i9jvtzCRj2RqfBUNcGZKZeCURZ3V7JZ3pI6
fEa4eE9gzL5iN013NXtRWjzul5QipQPwSrdp/SwNnXAldPupRF4AT8l4pR/JxkqETPKRccwkdkBl
aLukr66myBk3QDK/5YOqNkZOVRttLyeCcOz7T4u5fEOXQGJHb+xqJyNtdFZz+ElDMobxvHHTk9VU
uHrmGT5BbO71ZTvU8Wfcodjfu+jarp80d+gfa7emQ9bGD44ZRgdnVKnX1EP/WRiNu53GoTsMnGGu
eyBRNJOBwQh31k62GTufZWsV+zivgRy2tGCPpFdQHh3xlHulo6JpX8LH2BKfkFr04+Ry3Q022L4o
n+5tQ6rfUWjM4oS0joLOJlWtq+2NwRjNq86FqwRrIxqmu4zGH59n1GnyMlN0HilckEp7DPOOEe2M
GEw3VDWtBId/kuk7vQ2jcpOyHzo4Zu+IGyy9TuzD60hWIghFU9mOHDlTheezN4Ivbphiqg0kLyBX
pcVgBy4HEZiiazPWLTkWhQz73i+ZXqgzrT2NGaDJF8I7BNCFmjNGadgI65fppmaNe3brYD4Ly+aU
HDtiixdZajcJ/L5h26mZY0cPTasaWzJvC309nehQK74nizHeJnLWrzU9XXZ62KSnKB2DL8T1UOQO
LUe/11u720obSQb1rkF7LctR2ucuGtYjr+qgTkV21X6qi4GtQyaAO1a62RzZ2/PRQhYCTwgHdN8m
O2KHAJHzFQatrzLLDT8m6cDZWFF1ZzcYtfShoD0Pl2dhyT8aQJK9uDWDkxnZFAVaDvluj0f4vVPz
fr2hsgSwHtkcA2nSs0mzYY/kMP/8/p8oNzfuNcmxv3QStXdsezkYZlq9tHnHGQz4B1UCF5rauLDt
ERw26fUshXxQKTcTWSccB9IPdu+F4iqbaKNM5RqQQ904y2F3buI4UnsBfRhw2Jie5NIVe5nb7acy
7vgBccInMo8sl5bCy50dZ/rnvNd46jCN+M7IOI+NXUx36cR+dxGRdljSfgHQMM8d3ld+F3CK4LGy
OfbVq6sX5EhSk2S26m/7PnPo+aYrcy1eqIpQvGQygPmwCTRsFAiF7fqYBgQ7MP61RVyrMqxeKP7F
qCISKorucoU2qjXwySgwXKwd2EaKcAF9kI6jdZ3VnXZjI2m7KpOFDtliU7wKlvT0Pu4EruzdkPAE
zAXHBqL85RJ1xBkCahHr94uq4E0UVNc2gmPWJevXe5L1dNmIA77wrKYbKFjcNoqUnqVXy9koEAAi
7O+2sGmWswOw9Jb4Jdcvy3jZSYsR0FlgsjZqWD8wS+RDaCixVRF8hCrDj9Q5letPhaN9zjX+JC2s
5ogQiH9bdtwtXRL17OmmM58HPmg7L/AD/XoU2udIt63ET7tU7eOWcR8Jtte6Q50VPwMHfl0Ywdui
WxSVEkaTufChySTKF0qJUJZYzocn4ND6tdLH4DREQfkSRNp0NwcRrw6hcjxMs6c3Cd8HipNevqRO
2x2hvAkTI+SQaQNU1kC/53DALywMpArYacKUHXAwFntkCMY155bmU6fW25trWXrqgaidh7Y07kdy
rdlp8cWNNo1+z5e8eqldtIMs5e1wIuYqOHaUXHO89qJ9WebQCzUqcl3N3ylABAj/3Nfebgcv0qF+
Vl31rcBnCq0xcPcA6YKT1vF0ui7gZZ/olQb9rKhYFGrfwQdDKS3ns0kJ/FzlQ/ClQW6ALlAu+lWG
tfOWCKHgZGcm37zj5GP7BdPhXjNtih+0RV3fXkfBCPz32sYEM25syxo8si04E46qZ5Q4C0nfWlK9
0IoEl0Yvlne6bOwAYF8mMVgyPyqLO4UcRDwuHAjenAC1xEZ16xhsEMB4DuHepzg0VoUUlpSDcHqQ
gwhEYs+V0fDdlZyTPQ4Y0+e2jKev0+DShWrZkJPuwiKzjdhWsDJWCa63dihuorHrH6GPuL9XgxW8
xeWkToMdZdjhR1YmKx7r3Ww7c7hBZ9EcB1UHXxJp2xA6cHMFvlNS4PazKi7nP8rP/xM6/I3QATGo
Ttn5v3tGHlbD8//5L2zEX370ZP/5h39qHZT8jbYWjV+yjWxg8ms39l+2EQ2xA+Zpk8M1OYToIP6t
dbDs3xBHrAHguKgtSmX/ljpgKIEKQ24E/mqSn+g9/BPXCHr8nyvtZGvTyNRoZ9KWMjRSnH/uLiit
xRoAZgy+jz5cXNvKt4vVAFXLlhRXIPQewGPGvZnJYe+WFtClYVZHuuvY0NJyfIQTnROlS8KsXnfu
IY01oA1BkhQcd4FQY12MtmkX3oeVeaAMRCiQBX2SFeZ57NO70bC6DdJXl3OywRlBYkoMWkuhUsR1
13KEwC9sZcZDV0CyqSoDG5gZ5jfWOLSPhakI9XA6yyd/KvsdJ91mds0nWFdvZtWhOAv6CxvL7j4p
pb2vR5tCnJn0+T2BIf2prNz6anYi8EpTnZNNZy6xT7TNdD2PEjthOJE8CrGTvWiAzLztTRho5SL9
kNt500hhwD4Che0P0PXzjTPVK6laK+bDojXaljM1J3C7tq+1xj1kmXFfYRTC8K30c55CSwmgUiaT
6jeh2xkIWSn3AGwMdp1W5Uj+EZK5vOkwEtORM2lNPg/SDx5WfrV0VrpzbOGc8iRB8VYGTMaWU+0m
I5yKw1SYOrkw7YSKFNJQbRe1P87Rs5p142nMbYno0Rm+FDqo4qitla/NJlSaqpkNDUt5hHrYIzFB
164GUlqWh6Ix07TfxmPpCpSAk+4sVAl7QWVNAtfZ9EXZcvaz2SdshMU6QGUVCSLxqe6NColroNZT
I5FvkDSO+9xomwPKh2mP/Q/ucoxe43bKi+5eOB1ltBmhcdSxf2pNHDRhbF87KSaJZMWQbkVKaRor
naJykODjvhHw6Crhg3ucwmVfVs3SNOcyychtg+lUolrAgmsOoIA8oHkY/E9OUHQSh74R2PfNgqk1
xdRcxiJhZme3mIyXoEvzfYFx1glvTWcZhnEHflrrl721VE13r1oKA/IJcEerPQiyzlzS9hRbNPZ1
Yd5Pxk5DNjDFfAEJW3g6s65jGt9RPS96T880/VPpVtOFMNwFqXlCeXYHPRqxeyrCyY91W60o+LZV
23gexHOU2nHqG4j0KP3LfDqnNO1dYr/r3+2FjGqfOltwX2SRqDxmErzjCd6X54BssvyGAHBD9/Jq
1m6XYZTDLqNLhdOhjkpc6cipTxxJokNZZAL1IOcob3T7+YE2gQOMQDTTp5RyBFWeWppfMZrjLQ7z
8HYFRN9KQquoXVXwABATj3u+gHamBmhvc7Cv26nIlkM8F9WdJC3rWUEyoJlRs2fbWICYMoTNrGQo
cAK2kDI4upUjWK6p9sL+7Sbb14Xe4ZzQC4dHvqRg8rETYMZGKMr62Xb3/eAUd0jfw71TW5tIH+xb
GIvhY5BV0xXcU6AwNWyYL++z/P8WxL9ZEFlxWKD++3qIR6VsXn4vf1wL//ibfzkoNcyQSP4UXd0/
xH0/LIXqN81eE4RQEP1BDfm3g1LHQYkETbFA6cjDjP+/FpryNxQqrJKSM5eJbEz9k7XwPaL6h6Yz
vXXmAzxG9JtpYqAn/HkppONYaSRoiisAYXWidtRF3Ln/3AzKKppTouUOTPNUuW6U7NlyS+YmrPM5
CQ25smwHTWA5W1V4WlF1qXkuBKsx6Fuwd+t2k3yAJm73fZp0U7BP8XTH8bUdjgML28L/G/QH8tu4
1hPilLFewk3YM5tE1/qQAxuDxe06YhO5eOvFIKH2nmC6IAtPzTGLWTuCYNC+GEWzJs3LjrbMA7nZ
KB23rhWOzsWNKMWp2zjutiO0PfIKcqpmrDR9AdI+6xuCujfUNII1XrbkpfpDT/S/t+bv3hqgBn/9
1hTF929d/K3vfnpx3v/szxfHAbezJtygGOLgY2DS/PeL45i/OUB20Lw6yP3gqqJ5+sF6bOO9dSUb
SEblKqL4Uy9rab8h7mBPypZ0jXb6Z3pZ653v9MObg2yLfSpGSDa6Djq8j6Imm/UQ4ms8sI6Eum9E
QD6jpVCe3XWfZ5m+utqQQPpfui1SVQVJh1LWNM0pgn5KjlrnProDVT9BJuwZIcb14K5cbCFxDyMH
hXJLWTvhWIccCAwiR/qdZeaaX7Op5I2o1a5SIsY6hEIV4fCl4lXwQcoBDKbrsNVrYKChzjVxrA1s
JQquqdWan6Tt51VE19vUVuuqNOCgJq+SZYy6DP95qqPdLQenOVZD85ktb+Ut9mDCcbfFlszBZ9h8
98Sevw4Nl5d29Tkr47cy7JCwktrD5te46JHbboyC3yOrCRB9U3+WeqI2XYNN6V3tWuBv8dgBAXUT
zpHy55HErQ7LFLdmwMIVdjnZ3XR1DJAPGym5le+VJK3mQ7OBW2Cl4RM/gdugucccVI6P8ymBTsp3
eC9tReCnV2BLeUiorO5KokR9WUv+bWpdWPAp6fGXiYW3OVZICReD6ks4cwsqlI5bu9OXS1hmFzVn
WAJbLomDyr6yrdqki2Ya276mlmVWMuW0ED5RcKNDuR6JVVm8zeylDuiWIZgHc+qP6YyTTWXhtyAT
OvdBPSLp7rZmkVVeq0HOXNF4O3w9Lqmlg+E1iWofwY+nEPIle2qRQRRatOUwugwOEyMErgKHI4l4
fB8kMc1vf7ZoUFcO4wAD04UyOxVTDbmkq6PGpkDoIRK6DDFfKkxS68hOh/k+4bRThvl0chRb8gHT
hE+tYvCQSN7ErZ4St90aW2eIEg9dADY+zCObPsPHltv2DeP5bVIpkRo0WjdUc15JrOLZL/yvJIA8
Muii8MfOhTcx0KTFxjZtWp06kwF95YwCR3lN23x+f955CHZzyBhWRBMuuzBiyMBy49HXrBe9dLOT
podvvOSMalYDOiuMTtdhqJTruxDW3fyEMtfcSBf0r84X4c1D4lCl8U3P7XIs5xFyEqtBzXvisCk8
wQ1ZaCLxdiin/eyAv/ckeXq8cAwml7fx/WYUFS/FKPhPqzR/JTfTAK/l1KfMYONnBQzaLKWIOBdK
vwfJWXkGPecNKq7BM7uqInnTMLZNWmp+3ljcUo2azxhG7ZXbiomaCyJ4s0bYVXcLxyKCNTwEpyRK
JPT1eipzSP1ifHDISVyDFxWUEfkgQ4QXcA6zrcZ7omVDfBki++b99TKTZTloOsqkycqoupZIBshp
KjdazuO2IpWeQqox+0kz0y2QcV7DFLv4+7MVOT9fBMW1JKyXKYQhUIB1wpXKvXkf5YtDvZtzh9q3
oZVu6TWqHZlSmT8KhvP7AFhHOK/4JbYWEkBmpjEF6XVr0dA/vD/mrieHpaNN6E2wxLcDPYKXKrbF
4V3gRjmXrkyviwOx0MxeIG1JqOMR6OlbiNWQGB7eHk3wNuecLj1qn5TYmr64xqU53diTvXfH5FWE
bBLY+xfXQQq4KXN4I/pFE4fQ5j0tF1u/5jBMV0IyyIrcLK4FLS1vKZi+nCR/IUjE3WAzxIVj7VWU
UW0TEx+mI9O3WlN6nN5MH4dsu6k54qEdbamIrRXTKc61g1baJjmcIZNiqDO5jTw64VC5C3rjElEE
2S96Me8xPRG0ZQ2DZ9f87GDgK4w9bXpekfLAjoV/OBBK3+cmQ03G9v2lxeQ6eIJqHZ8d0QNgSDS2
dTHmZN7LQLgwWQCLp8nIYKqnCi8ymRppCYwUr22BD9+abnqHvrkFqRSnGVde7zVQutRPYSDdkRai
dlaBldiaOmr8rs0UaNnUGDIR3Bk68CSg2dneDeq32uH/zvtky0tPryNmPrFEFqMXa765Gjz3QmCp
LmvnOUd8s01FdCfG/sYpKaCaoxue5niCAScyWGg+8GrCodKR6mExCdn7S7Z8hbxNujLKf0tulau3
ZP4uTfJqJOXk61WibC/WjEc7RO7UumOVnHHw9qd41HiEpAGAnofsb/XbBOYnDdK4u4tCS8LUk3oW
OrsGFnrizSmxVNOMZ5eCUFTpnqxrcaqC/gX4d/l7q4ZvVqyV1C/MKX3jhC8W7N8CMqzH9D8egPqW
O1x+Ex1AUEKmV6FQ8/PEGoQfshT5aFCDs0LTKnaZWYztDRUg10ExY7X5oYODJD7PIbXbqA+H7DqI
lNnRHASK49WgluIbe5DGTGZ3EYj7gmTiU+TIxx+2Yv9BML7u+D/sa6xVMY1JjGIwKXw/nwgyRVSv
VTb9wYnnmQi+6C1OWVyobDz2TWkyrHjrrJiR/tfXXQXvv1yX8qMG8lBDqf5BBQ0bwphVV/UHWgDr
ZMc7aMbp78VI9WOq0re/vtpHgTG7N2wipLYalq4AoX642jKGoJaXoj9kMwNk3QnQuBLbkIiaP37X
/w4Bf3MIMCX67R8eyi+muU/f2+7/nuMmjIv452LyH3/5r4MAcE0DqbkyV/sJ1n4+9M9ismv8hrmI
YvEPx+R/HQS034hcAdDK6ZbRzCni3wcBaJ24ESQgT6kQma/Hh3/xSP98Pf6Arv5nf4V0fxlKpgSJ
wmHX0fEFme/y/h9IHeFsjVmRhNGxzZ3+qgT8zgbRqNorzA2Wn1ko5jcoO/X7VhegIkMSVsiqIcdC
Hw9kdQpyZoKeGahTzQMzG251M1PPsdsB+10zYMy4V+VVOSF06iWoO1bMyD4iYoJk2Cd9sHi2sEa5
Ua5NTLdF5rk/KDadNvi5Qx1Yp8IlnpJSZNhswtwNEcBgCd8MdrMix5LPahyf9TYLJJbRdn5aqDvh
C87mHTxPDRFP0l8Is9YRUxQxoM2iHVHJiGzw8CqDGiMWA6HAold+o63REaW4xEGVtH40JeOhMevy
vIxzQUaFqX2iVDlcJcBpHoNqNndzAzbRUC22bIUDmB1ykZL3mcuYkmCCao6ckAKT+5w/hBHZuwZB
ZF7CSuY7Wq1fgYV+KnEFrOXk4exa8w5JU+eRD1KChi8H8q1iq3tIiei+gyJhXgJ0nuyEZGPpu3Lu
+cUZs7ev+gBtizNYW6NCYyPnOvP5zimIN7jU5DbAqsR8AeTa/ISNvjrocXTtWIQV6X10G7rL0PnG
Km/22ScbnmWPFmqTcLGuO9EMAO0KqKouHe5NkHcHJNfdk9XOCcfDeNG3YjCIyQaYAeO9LWyeh91f
L65x6BLtCwxSDHP8lm0adM9BgZYDWd3TnELoVFTev5IlNp/0CINIPtOfsFOWB72z/Yxg9nsEH2bh
k9SWnV3w3DdI9HNudZZHzqbKS3kb9q28S00R+CKiPh40gXGZa1Rvdkha3bxU3zvDBANfzIvcBnUc
3i1j0p4mBXguga+KVmu6zoC9b1ijAr8vRHDRze4zqQgFJ2EnPUayCcKrsWODeiEou6xfGhSMX7Wx
7t9QGOoXmVeIMcLafEglTWSIgP213ba1BJ6cc8vGKm/OiG2/jpPV34jKEFtj1L5bRf7VGcey5RxS
1Ed66TgQYlO7nbGhEsrSzC5Skah/XEgYBfceZFtZB1mPfLzv84Nm9XayCyRFYC8rxvFrROt+PTih
pt+2gmgUwhYgly485S11rnwbF+0AcKdcYFtqkXbNnhgQ7aTPwWWojLvR1r8srfrCLpR2KTSyxtHy
6qDYddGgd6K62Q8U0fdaaMhPSFYegT1+14w+IJyPYK9tg4fyYGfD4N5GEHwodbNZTSJpHELmnHs+
Idw4ZhvdtHV85Uo1HgkwzFsGM0bZNfxkNM4tqNKQ/djUhF7fVF9ywFz9fdPNDl8Jq4XogzsC74k/
rtOKRDdz8NtBTrR/1X62zOiYQiOHYEjkXX7oA53qPoXx5Co1OWLgYKzoT03sas8t7hzcCWV0xKur
b+uqG9maCcFOTLqfrAYqEZ3qqwIUzAGpa0TpL4M1IQ3x/9g7s+W4kWuLfhE6MGRieK1CzRyLFEnp
BUGKIuYZienr7wLdtiVKlsJ+vg92yN0WQUyJk+fsvfaW/TCpQPo0bEmMWNIcs/RpBA5KlVQPJzdG
OM28Z1UFk0FqKtOwFZoseQsbdWEGp5SAJOSuXTbxa0IN62OSWkwDoNLserEIkAnbvBx6ibVAsQm6
rzNdHmTnNpej3mkPQ+hHKjspPQ39nE19torDEt2UZuVEep9sGP5mgG6tRNmBbSGYN5L/Fzp4vbxE
+lOTeI/OlQkV8wfdl4oO7SG1e5eVqqlvybu37vFPRmvbZosbSQOswlTN0y7QgtJZe1mafp4T5l9i
dAZaCQYlb9N/QalPTYooaFxJNrxbwOrGapz7q2wOpzdCQXr+reNsIxkSaOrEldqNQftVEP7t22xg
0lWEahpFpq4OAYq/NRlqzQWRV1/4sNjbocv6fTHX5HdlQbmwVKphsNmLx91Xs+Brs2Fj3F4gl/G2
fWjchRDj9paW66dYd5CNF26yyxygmtHc7JG6gzzlA7sBVIscBBX03mwK/aBPjsEWAjOoPYhxQ6Wu
n+xuoIZfIgLbSjcvlGN4JwQm8YZognNgz9PaaUNnN1SIybChxG8qnhT4MKp8gDGsvfgxMxLNzfpQ
ewbGoYTdn49w+aYxyjXePUSlklf0kgzY+IqtH0FZWYVcfE49OBuxcZy6GuSPqk9jTlymPuP2kWUz
IhGrhg3o4Qr1MgjqWYno0MzeC4Cb/BDK5hViiNqodHjJc3YNujEZG6X43BhNdMD8Gu7VkFl+HrhX
KJTP8DWsK3I76EmoXt4SvYFeUWuvwik5K73VbocouRm5rscAESxvY3YVOu8W5dTj00gwp44Ss7W3
cm4bX2AsKlayV2QTi3H6JFJUgQMCUXEmxCe0j3PSTQpVox6WG5MvJ/K3GJ/Yiu3ohP5SDCU7KBsQ
nb6JSBea7/JY97SnoTXHCZyfA2yLkBBzrffIu4mHSI0sExsHs8O0x6V/Jx2cvj5Rn5QybZqJqz41
mGCX0qDTkxBksIRb5t+m0hjReam5JgrL1CKf7c78aFVqfMwxKB2dLjFOqi7aXT1pA4rn3BkBgk5p
f0RaNrD0AwsHZxJ1RMLqjNlzVkyAAfbzBCvZp7GbHFHnKjYdppOfXUgfx1yHJWBZcuM43rCdTDd8
BRqj7dpukDft5NZbJq/G1mo6micACqaFKs0FwvIzbiM9DB+YXxNLjAF3RUoh+0jgQGJPkrrA9jdD
UxtKZQwrvm7zsCpFZZ0aqMLRpjObatmUgwSgY5j0+la2fNtWYJSwULSOwkCbZtFxao0i9Ge37dVB
jyZ1As2tHbS6tin8AKHhPLKEd21IzWZq0c11vE0lms6SbDmyIi1l+ymjxM+tTCLDHxM9YY7R1OfE
Q/IKAQxZegnZatfGwbhtXFxHOHLI46pTUtJXQIAdmhfN1D1mjH18KAbGRZ64uVxl3Pyn2YpB8rZy
Z3WBIn5r7tS0culn8veRz7el1cN00gbG2nEbbqxRQ3hAZiRWDs2ps3Vum+5BxEJ/JBwV7TbTo2gd
KstNt8RFFT2PS6evgep1Tyze88biIp1Kz3gRTopJjU46yGHqrXqVpUssElL4iOGMAknQKEnIVGfj
kBJ2lF8XpLuxAwekuOlkdFnJodp68OAuBoSMBztyMYAVlitv8aGpFA9egdS5sJsNrGwLe1lbIw7C
qfg6En78xaPm/kTP3jkFgpAXZOm9c9GiBLF9GgOhd0lz1Fqbk/NE67l9nALgSHYoBcPjOUS8KPVD
YyJ5W4Ndsz9b9GsAhrtVs48th3UgM73LLIFhaMIFW3cQk59ZT2MaEJqxActiP/V9ilUlbXIn2GrE
CUH002f0qYi0toR9W2dFyvxG2hjySoznm1TEHtBezIBy7PvT7PTD1dSGwxkTIix3Mtjoi4HeRcAc
PU81k3VywkroWqCGMHIYVbOpzb5b55i/UWR3UJLtyN6adMhfEdyNF1Ubz1fwbqq7amDEsWY9T97K
zmjvvUIn5RvjIvTkKfGOJQbPY+xk+lEniHfr8Lye9Dq0bxEvDsD8sFyYs84BmBGsDEdUm6nAP9cw
CtxAWlTIiztccGmWF9vBruQuIUv7MOrU4pWXDffAI62tpjcb1N0J9rYmWiVJ3l8l2INPLBK9zwvI
y+L05GT3rHxW2sTrSKsrjBmJvZkE1sF12k/1qsxb3vVGJCfoOsEmy/WaAqrLvkapjYQVjfCwiWtl
v0FkHV5RFpCtWGXeeNmb5oiZjgCk7fum9v/3/3/Y/8PXXMRd/3l2vn8enuP4+wHg33/ln6NzKf6i
E8SUz8J0iujr3xNARGB/mWRwLHI1Nt66BYP0742/af5l0toHaItYGZ6Ly3Dw7wmg4f5FqwezNzPo
/34C+IHQuVBwUYYtjAEbljF6t6Uv8N2+X7fxyyYyNO/atiLAD5g8PlWa6cgdZ4QxF5UIm1vGgoAE
nNS8j/gMnE2vnnbAuicmBrEr11k7MnWCijeQEWCsUadWy+tefW514pvXxH0yN9L6MgbgRhMMMbC0
DmU0Qp0SjBQqpmoXpoZSNvKKgTzVdNrhy0nPC7Jv7xHgjUIESAeJejNZHWIQ19oYR9fIVJDqRHwz
n72wmp5JcJpiOpRctnUU9uhMm7RBcZ7p9ZGgxupFmVHy3IXDdAOmi2knCMHPE8Ij8qzD1FkjB+2+
9U0I6b3KxAG1mHEbRvYtlDu8L2XWmp+UNc7pH1qG773If/cM32+BDdaCu6rTw8N6/uMtyGchEi1o
7bu5gZomLSU3lTk29ELKkbYhdWNH3oCZezclPqGLYjA5NbYoJd3iVO93uKwnCglZHrxZ9ZdzIKMr
U4ny1YhT7bGoZXuOJm3cyDhJLhUjwYiZ06LXztD1hhFjRdUSd+W6zacus3DoVcOFEw74FyNzR2H+
mtR2/fLdS/KL/uyCfPquUcpJw3tZHmDX1UGUMO3+8aQrF/FVoAN5FGUefDaWux+WpfFkmGK8ITq+
IfsAE0Ge4DTnU0eePRla87ZlKMSgedRfqtTgMngSb05YiPQ4lBZuwok/1ZZpfjOr0jiFGu6GSNkM
psIa+b0bPIRiNHdeHGcPacEAhABffR8XaIYjQCa7tCcPeiqbbjPrOc+01en9SZ+t18IGVQ/mad+p
QO6BLLUdjSZokcwOMdcxStMrL9rK+HNWeclRiHL4Gkc0msGeDl9x71gHZ8qafcNUEkNARLZnr7Zd
PIxnXsr0yunRgGVtGu9T65UQPtR5dtDYWHUZWZ8QguCDC9xR+XEMz+7dzaDPzEDNeJEvF8V4Hgvu
0orkk+Qyj6z6YnIzE59cUX1zoeg2THubJRWdPMf9ODvGtojaFpNpFZ+yrtMv3xGK6Bb7S6iEnJxp
KTBzdTQn+6lhhrmeRWietbgbr1sq7AvM9CRXzi7DXLm8mwj8GNYO7aNAmfjihWl4IQR6RD0c/4S4
+rBmSR34IZoi3bIMi12T6UE1+37NMiFEBGHvaOeI4uO281Sx0+j9PUz02/3GQUtAh5Nnpynnr4NJ
AFDbLT57Qmii16Qqx6vKNgO8tHr9iPwMD1eU6TuEM0+jt8w16U9+IjCHsVPfSOSKPcaSbEF8lVSL
K70DQdrKkIzoHNX9qC9GI2fiVCelTZdiQVuwXE3bXmAUZEEt02Mjq85gGK+Zm4UUyc/EEXXFKHW+
fX9sEZNjdImRzzc14zyjKoO3MnP1J1fL20cvMdrHAmYio+yYGV9eRXAGCMSNXwo93cH7QA3EjHix
42Bk3AHWJtgzdSP32tXrf8rK/yMH510T8u/1arn8FsoTcCY2ki4J3eTHyz+QbIs2rwnO7CVsze8M
x1hNTa3dJbPHGRgJEUN23Wr3yRT30UqOlVddjk2BN8vVFwyCxTuIlT+r4SekffWc9jYoLa+GNrmu
jAbrAGQOrrSZGYc6Vto/apn/6gTAo/Fr0aK3EOF8eH6KOW0bIwqdc0Y3czOiUL2qqzDc1naABwul
7rwNKEVvEHOzxBQRmhEG9dgOoA+djMEO3nj3EDCYU/lsjfDi7GFkiGVWKtjWmRvcZ069YEWLMPsT
SOpjn365+IJGhmGYJoIYQBYfLj7gRjZ5gzyXavEQDG0bvPE0B+4eBQJ8CkCvixF7vM6cHq8GOIkY
EUthI9KM+2O5oOkGz2wOmcQ7Vzq1do8ylRJ9wF+JB08V12z64gvH5PyH3MN71kG8fCMlvuIWxeKl
DQa2hPPs4s2o5/FGiSVb10Frw5xQsg03CcHulAoezchI9pqruUcYo2gNXLo4WWuF2yqLxs+NTcRW
MxD8Hk9Rs5kLpwAiS/36zQhb1iszF+Ay4TcYmxlD9tYq0xcjp3UTWUW9wsRVHTKBzaRweNWpCcab
91cvYNjw2gTEtUNm5h+ScB3gam7MMzIH/HR5wnjYM+voFdPivCV7Hc9IPRDkneXLCrJcmsQJjgpv
06XAMwWDkjzAcxU3JG2aeXqvA3UIVwIRzpOTJ18t8i0PdRiNh3Qgj7lZIIIawveLaCT9SjrZeJUY
M9+S339AKRK50z+8hh47bN0zXNbspRz8UDawViODSPv6HGVG56xpo9N5e1+bM7ZRuynApurA+o7p
eJEyTClWPdtmN9/OBmsS0sf2wObD8aMsyY41GApMjlimUrK9kzhfhWGx7UAF87oajv4yDTpBznHX
vZiD6L+p2BGaj1Atd7BhumW8KyjHLvuiQ0Ps6OByRrr2ZDqSAJttMyNgDO7RtN67oTb6tOSdwyjy
TyMjGYvfsqXdp5nxzqtt7dbixRp88kfVay35rPB8RX5TokUajbndCd5atkDxUnIu9xUlePfYjule
amye/NGM541nTY8G0aCkdrqkoupTlC+xzHioQhxyTmK2Yo3hw/mKEjP3icmBYWMkmO+8DNAyTZN6
N9dmVF6asHpQoKs0euA7ED9AFoDKivrcQuMU58kjMbsATrO0xgEdUbeMaDlYDVYgXKJXwm+Ms0ai
BwVOM5ZH3R35VLW5TQ5rz9bcipDxdCPePE43ZcnDwLa4jYaGPwfdOx8pMsHCuLhemcKhtLgPaUWD
QRPv9tbEeonAH05rRHJVSnRmt5Q/3gTmJS61DSJz/SXPStbVrs7RVrGy62utmI2LUGJXnHgQXHxK
ZXnSSK/HXGhY1gKzjV2eJzXfJoVHGjEeuBHJver3cNk95lHtPONMT92Dq2ZtkykSiJkMwf/ByEWw
DyoQeu4MuGghN4GDhGixq8U1VeZqDBtCAGA1w+EMdB94bPaGhuncIcKI0bSKMlgNqVOsswERvAO9
/cbMnWHNx8DjyixO1vcX6f93tn/a2VJAsRf9zzvbLaLw+PX5h63tP/7O31tbV/+LH4HziEpAIGVd
Ni7/nGk7DK7xRS0ib8TdmBf+tbW1UIXrhrfMmHVLN1Ew/GtrSxgPs3EbxSsmbHaknvxvZtofJSBM
zCXpHgYCc/6oL9Lb76vEcFgwElWp9qapAFVkgH+AEJmRdyGUhefQkU1xkdos9P67e/S7a/WLDc6H
ebpcJLXofbk+OFXIHfqwv6nrcPb6eex2gzL7DYhLe2PEJhQjJ873/8OhmIujBWCvgNzlxxNtLAaQ
Rg7MTRhNvMtM+r6M2KoNY836D3vVX50Vl9J7FwugTqY18v01nY0xpUEqOnIix5j8BQg8NEnTdTc6
6vD7s6LD8f3n7f0CWpyT0C0eCnw3Px6KsCGVZpILiP2U1KHJBMpOx2vs8XEVAf600tIW7Xy6rmB3
r39/cJ7BXxycSmt5iulDfzhPluQgwInWkbkrbJAgY7QpDFFf/P4oP19NDHyGiXmBFg+Jvx+O0oYu
6Wt1oHaNJ2ym52bBxkuONQmGSZWTV/L7w/245ZZcUYkya2kcUb5jX1xO+rtWj6x7It6MTgEEZpIf
pc03xzLf3JAQSyDHJ3BBf1sH/mOl/fNlBLVq4gpBXi6Mn5iQQYRwz7VKtUt0SWsWbhQ3yys3vz+v
5TJ9Vwi9n5eJBIYgaEC2dNl+PC/BjJdo+1TtrHiBfWjaBQKo64kKGgc9I4PfH+1XV/H7o324abbQ
wzqUmdq5/QAKC+Jo2DOFqbBuIeD1mMek6cvvD/leyn08QzwutkQD5PFAfljKJtq+7kCFvjNg/l0L
IEAPIWbng13O7l6VYeqrGprL5MJJFO2r3enukR7bXoVNueuV128wtw0rYkOrr+NoaQfQZt7KpJ1O
z2laZYzl1wbV/B8WJuMX959MaWehJ5Nn/dMT57aIgsuO1yge8PythMaXHfuA7DeaBqsMZXa9rtxy
8C2u3sbMRvFFn+FDKMOtrhw4MoxmQqZMLu62319S+ctfjfV5ecMl//nwMiQeeo9ZZh1hRNHGJA4T
FAUShNq1QQ/UYftpjK1kDajCy/wyw344FklzQQJLD5JsxA3b6wWI/QUYMoHTsYgD8YOCqXJhhqB2
ldlcmfasHWYUoH7dd50/YD1HG914D4osEOKGXZRLVlwzHdWcLUUvsEYL/IkqxyMUQtJTNYQeXSC9
1ZjJUyTSTwo94VUqJnAB1pxuG0vF/qB111jI530dMwSdiO0FM5kFF0zt9EcNqsouKVJtHcjpLZ2s
c0fC+8oju3jf2VF3zU8utr+/tD+/IOxIKAx468HWMtz48XUcYVYqOSw3HZ0HNEDgSa5+gDZyr+ag
Yv4MQe5/OKJksZbQ55f15scjQqvqGTum3a6BJWu0xCsb4VevEBeNRWwOgRBPvz/ez+u2i4LBZc6P
kYzS54Pssg29vuDedLtkykAB9GI4hOWAX8tsJv/3h/r5MUVpAeiBPrxHw8v+8JiGCtzxQEbdjrhS
IBxabQCTVc4fLuAvj4LDnTKFCBmu4Y8XMMc8l3fwI3aa3ejoQhxP2xNb4978/mSMZUv64zq2cLcN
w6VaZLrxDo/97guUxhpEHmQSu3E0Sp9EpGRrjzmRfS1yHnR7DiUFDz6d4/DYuI8kjOxKQU/0D7/G
0iP5+GtQwhgSADB6TPHh/tVQ1Oa4d9hKjpmDjcLLtmT8dFsxdGx8LDGLg1GMiJ/08ltWDs4Zssaw
Q93QX+bzbB3Jkgr+cAfMX/5OpM5B7gUPID9WHKHQNC2IrHZXhKo46I3ceLoiz6Xo6qugheMbOar6
nLFxWme1Nl2ril2fjVrc99yipAWcfcuMsb+CqwhJcviiSO5a13FX3U0FQ/2KfPC9DKPhWEzZlaZ3
fyoufn0CHrZEJl2C93+599/d28BoPLR7Axc1ms5hg6ldDSL8FLGKravaSRjis/fMHbvji9XkRyKT
nhFK3beN7R3g0QXrkegC7MGldwtPloxpMX+bZVAcLRd3A73BCQcSdDor6bItkVPVHz4JxnLbf3os
vjuDD28BAiN+4XJqd5OWhDCyveLYAcb0k0VAurR/UDWgc0v0g1XiiWlBnv7hKbB++RSg49YlL6Ph
fHzd3Ym1ZJKq3SVa1FU4lFz5Qll144gWq6env5Ywcx4d04i+ksrYqT5cJ6UZ+ekSqNyH7dbU29Jv
bMGmOzYG4AamqtYRB9yNEoOWSELj21QYBkulc+fgm5F6Qhab5j1WbtLsjV7qF5o0sv1cls+YsO7s
iQOFgkjiisg1+Ydr/nPptkiYiaygQgCJ8VGmL2kzpwEusV2dZI9FQBsxyXxt1iPS27Gd/P69/8Wy
bVMDs/OE2bH0r398QtsshUXLorOrwuLNI9KSrzb+KEGa2B+OtPykD08SR1oCSRneOki0fzxSHYSq
cgLJk9SE96lhhY9JNi/G3YndhJxSWki6TV80sJnF/f4kf/H1Bf9vkiVr8WH6aa4GdwGmQKJjV3am
z+RpoteqzzpgGvIbXtjy2n/4QL3Xnj+dq0S/bphsuFGy/3iuXq+1Iyjvdsc2vDgri7pnYjA2wdFe
W/38jRyp+zLORj+cKoobQQMafn7j61Qrvz/1Xz5MWNH5stC2+8nLGitIb1HP+zu4ZefrlYMymiBA
NEAlpMEoefv94X7x0bR1Kkc8uOy92eT/eOK2l6QLNIKbPDXY3yojWM/AAP+wR/zl9TXoZPAkcXnF
R/5/0hphaYiq3bFHbpCMjpHfF8zj7MDVDgOZjuuQ3DIf2Ga2GQLmhHQDiFLvtRNA4T+tkT9vyl3b
YFfIppysH/nxfR0mJeeoTfllejxGjFAIbmpmRLgLTCo3tHUFDmoXOd2i6FH6H16rj6Gn7PQYC6NU
cFCkEpLy8VnrGPyZVqE3u8kQ0UvlNJqkuRh21y3sDfI37RKMZ6n4ASttwky56m2Qsz4efiRGee0g
3xm0abjsIwsrldl1yljLULavv38yfrHQLEkVzPQh8i9jph+fjEhz40kWdr2zxwB3AzlCGwGuBcMB
2UH/9aGwlwvEA0AUXK7Oj4eKGQ1WdeNAhJuD/E1Yk3M7I49vsJbq/8NpUYNKSA5LS+2nVa3CP9pV
rqh3aFKbW480EOwHTnBKmgWz9K9G480/Vo/vQ6h/sYhxJNoilIhkwnzsVNDxDpNScSSk8KEfMMS+
A0xibvi6gRUZcwLsy+i/DN9ZHi6PTiatFsMG4uZ9uGshkHnSaSWTE3NxGS8EsjgBUdjo5p8yb7z3
Md2HVZNKQ1/SMhya7h8rbjcVpQpng0dENDrsX3B/pCyjbYHLnAfI+e2mNX2bmjxb11Y/aFt2jmrc
zKNj5bcEG/ByxRY9xgNul+wBxwfcyKZIXQUFL7NBrDH+eS6ZzV+mKIBafMgZ1sS2wPSxKjglpi42
lB3f6+VgbAfCHKaT1IAZxmgv500pGPqvwjQy7m1lEumZCSS/28TIR3tjeVVk4vAw4vybndAsARvO
DiaCHtpYgQ9Krok+tVlpTIesWFSeJGPmYqPplXHMZ7Lgdkw7+vZK5rj/LgXizeDWbkm03PK/tQEY
a9Om+LOFlxZ+kfYivHSdQjo+SvUy2Sp44nc9VM3g2BRauTealIxyjEFms/Ki+CFvCUgBeke48QEd
S4i7WpVlup3SeAIfXBEQe5HALcYBaHvVkO3aFgCpP/ZyAgjcE7Z6yjVS6ug75JXpV7lciqsYTsOz
Q6YfsI2gG9ezi7/wDp2x5uyIRUymmyFw+rsiFqhHJg1fxVln3BpuyGMJ1YEidtzW7ujFWANCG8Z7
Fc4oE1pIgkXDJ2qTBUv7T9dMlPB1K91PSYRUdczy0lq3IsLSk1SVxEqrbunzblFoV49BZWZPmebq
566wIfzmybjXpoSEgtojM2raIj/dwnQtzoFDE1VEkKUIHN2ZIgVV76X5NlT90eqnAbN3+5xgXllJ
+KS+StARkjf6Kixt2PTkLvI7NM7ObgcdaWqMysCbS7zyMIEYEoWnVlTji9MRFCgwW6wKp3+ea1vu
AfPP4CCnFezLBx0ppa3Z9Y308mZj6EWMbQcystJj4+TmWXRpDdwPdgsxpqfgYZwtuZOacQtmk2SA
aQwOARKN9ZikiqKiddYZXwm/bZ2FJjke6g4oWTzj24jn9DqluzQOojmm42j6s57Wm7FrEF9EAbNr
J81PgxX5MXf2JnDFmSTPcWMMbrTFkzuTltApPzAxu8yUrucgzKovWKr1iyJymKR1tQ2numvebK2G
hNyR+e3SsIZHWMpDkzETdACFHSw9Ng8tVoANTYqjaYzbWFYGWukJPKWqn4qYpBQp7mI1PZHbWmwG
wiwQEQdPObI5rG5p7h565RTbXqvJpZXaPRwbSJyBRW7D4vrQ4W9yH2rYTIk3+xH7hnPcaP1NHRIC
0qqR76LVXnQTg7hsJGp20opvLVqLvWt18T5uc2KZc7d/Ey35ClM8MJn00z7u8DWosi5mhnZUmg2B
sGXsdfewuaIZkL+XPubIK0bfAeie8jFlkUhCNXzGDpZe1QNPWTIBKHBT46CrcCL0pyu3ZLgBQseG
vBl5ITaBNOXUXrgTYRTtZ3QATku8gRmgKfDn1mw+a4a11ZOQYALN5HfeOZpZfh2dGfuaBYSaeb7b
OACHS8NxLzTE6MkqdVx41dkE9vdIe1ZvadLWZNI2XKlVlxa44ty8v0ecMN6YWWLeB3mRxochQXQt
YUFfGWiGtjBRBobYNc24KG71F1sPqCfp7xJoMuvZCQ1O87Vr3dDGdh7izRpkbF2MIzI+AZH1zaO5
r9ZUATmb74VqMk/u+AlKaf7WVGgfmLW3xhfSeRufLRr4K8yWn4kLZvDNNHzXUbHcu5NIPvctP2fS
MqJtO7M+ziR7rOOxEAdToPCmC8cYJGmjeclT50nAkV8/RaFbf60rYHPpqNVPTm3G+wS+UHawyMvd
xkSCPsqS9GBCt4fBtwOZd76aEZCgr9ck1jB0UKFty3VCwXVQjOF9hxbyhl0pzp6UfVO+z0FiZqsu
DvuHOhiWXGYZG+7KCxfnM8mHSJpyRoOHqiD8gmdQG46hl0R30JoyFGwNCOmWy6k94BvnFJ0q9aJT
aM78qjikHnpzVMMlQXDhdezWgA5glV6WsEUuRCT4qVYV74Qe23d9ZyI7oRKpj3YVRdcYDKovtO7M
DY0zeR02vKqbolz4ugrJ6VAiPNg5Dow4jDO9A+ovkte8RDUvFXeXJnx9TOFCXcM+r16aPmxuxUyG
Qhtzvd/FqTOJtjvQ2fFeQ6l00ng0byvZVC9EDBSkBSD+7/20TmIQBjLeyzHnx2rwf41G1Md3uevc
t9VLN1XNUx9xXWfHqb+W0JdrTDwRl5Uk2uAY0o3YKa9rX72hlddirsGs9aUXXo8wqCrqXRDRr6hk
BWSMyhwsfFXWAPP/AhyjWfmDR7SSBmanXoVFlBSsUCqA8lDqxn1lTPI6lmXwqbKjkEgZVX6xQ4gs
HU4tiObaHJBq4lJESgXZIezc+jg1euCHpIifmpyTJ15w/OQS6/WlCIN4/w6RqXQtvFbIOAgQdCUV
OARZJhYWCSBNusRSdx5NHD8GMX2McoS1BLjhRAnDIev8ZK5KtcLiVdHGKrAvED/whqO1fXVCIcmf
mUhGbLrlKQctjLYOW+ldnEf9gyg75ayHkl8Sl1t6drumerYwHt5p3ozeriqG6Hqy88JY4SZtnrJF
uYSoQj3o1Zie4+V2m03gXkgQHuda9BwoRcPnOc4Sga2V0bVouWoENU03eqhNKMDQvGgjMdIrmvZo
4eAjHGo9gjhiDfzEck7PlOzjJ9zb7es8kO99nMGIRRsoidObU9HmA6ALJHhFvwW5f2FrQ4FWuoQu
RHYDYU+xZgdnEbHlWlX4QKZD3vc2sTWKJ2nW6oal1xY8aaxZ0XWWJiW4QKQ9N5qV0MTtiR2ildq6
UX+wkcEUa6/t3iBBsmfq9TxZ1/lQvwEoNx5ESC4v2k3jG4gipda8ejUwxWx+K82kQsBtFkRLNIlU
30wUH1BCCUPea1XFZbH5krc7negFFKuUvPdkU2hnr9NZzRy7/zZWbn3bBQWN/9qsrrp+qj6PSUDw
TeeG13j/4h0CTtcHxWAdWMeWXGGX97vQwu6xjuNCv200t2WNL9NcHsqp5OK5lnPJnjjYorhrWMRs
06Fv2gE1rwPL/TK3bncV5NAF+wzToLBzbg2fzQsLbo3CnRjGN7Zoq20F3ekTwHqiviFEdGHJP0IG
X/lBX1kv0gvlVlQEl1eCQHZs27iBEQjvDK7XiommABbd8B52Vj6d0aaB8c7YNWAJDR7MLCSMSCvv
QLZd9s4Cg9D1mL1M0/iD8pKrmv6PrqL+mORVw2FT+1ofCCaPiHTeoUBivK7H2uUI1Oq6mGRwZwcm
Cu8xViGLLi5Co2DYWMP4P8i4O/YThPWYd/NSDyHnF6FTQMcpphWlPiWgx/iPFuqzJ8m8R14zntOy
t177TCD90o0dXyf+y2rrTWEb4Gw6cRrHRDxSbyN708fyxRuWOVPZbSM6y4caJyjTMtJw931STo9E
QIVnFGjD1hmrvV1mte8NGtk5MbItd5if6f/ln0lPmR2+OVwkUxMhCz07nLUzTSIC0Zq2h1TTrVUf
aPp1mgtoL0ox+DJU5VOhDjcIpfWdlSTtnarJqrAGLzyrloMoGTg3ily/FY3pCYNWIJ692LMf7LbL
9nHsPOBAI1qiDyPqQEq5VR5PJQKuIbqMXRo3pWEeIKYaL5EeDNve1fRdBxvGd2PCrIb30LYKtumQ
0ioMp8k+UVyIx0TIXSHHcsvrxAJcJuxOQ7tGTYlr7a1Plfk4VsK48nJvoc/m4r4CJ7AeqWGXhCJ5
yolcfSDM2LnFxtxuZd+OGJOoC1dN14QbpNPVt5lRk7muEHTB+ecxiPHkxysIPth+q2rCJ5kn7XrE
tLhmgIDIrjPXyrEp6EWYPCcTytRwKPZdWmfJSgrtopyS8XbWzccOYOuWV3GLCAubIVM9CjJHXeVC
Bp/IRqfMEP02ZQnE40/A2dlF3QVVx3JP7RSzeunRJpIZ3markdcY4MtyHQ0ednP4oYdpKvtLW5LE
Q42mpbxwdnGswjG5zhKLsIQ6mclFa5qCbWmG4hDgTjn0BBt1yVOObWYnDRrwtNYAT2DvoqWhYm28
8YJF204ze2Fm9TBgSeRNoQnE+lk64tgkzrgPMIz1bpteglcsT20xOKz6ZcZwdCDwaGg7yIxY9WDg
7o1R856Is1qxz3luSjCveSTndV2BJSIZJVqixTrjaZwEalnTeUHJ+S1Ai/iFijX7krVoP5O21T45
mdS2Vq/CTeeo/HayqVhIiDIYenvdvA7HAChSro/73sz7+KhZ5SD83tFbZ++kiH1ZNOzyWhvQza+K
ySmvad+gBMSiEpaMATIWodKQyZc8T4pbs3bzWzumj7yKAVfsEhjkr9hT9JeiTaLXOtBxH5oaP7BG
BXCUTVLeAaZxh6eGiof7FrPJIekdsXOv2dYhq1y+KHgBPvO1pHc2Z4apaPrzr8ogNu+pj9mZks4r
jmGK9zgHrP3aqpYmApLa/C0VC1Ojnbvgi97+H3vnsSS5kXbZd5k9aBAOtZhNIHREalGVtYFlKWjA
AXfIp5+DJNk/yem/adz3hkbSUgUCAf/Evefm1ld4IJz0Dbln94rMoy920dGEizgzkFIusfpuuBIj
tr0Mob9bCrd+Kls8CWgm0YPu/UQPzV6EIxMNKJrcHqndU+AAOWieUo8gN2rMJv6C2YrvCeVUdhhh
w4LIo9rkNqqdWRfbQfFX7nIXudS2RqVFyAQBNZBoM1GrS7a40CWUWQ9WCnKekC+sGxY/eTGCqUFO
zPhxm4pwNg7GvJYAsEJ4STRT4TVPyTfael1F0QpvhHfJWDjqonLq4y9DN5CYk/TZytFL3Oqn3ff8
1r51MByNwgm//Hox3cFI+g2WMQtSlzJRpvnWMjUb+onm4IRuEjmtp4qIWRCXHnB5/eSiH8OIQKTE
66osyGgwC1Sv0mIKdGe37mTttYtZZIaG/OSOKCp4C9m3RuRl8/oKDEL5qZMEP1wUKobhgMfeT29A
mg0/Bwz4fJRsVxKsaFjpczEP9qHu6/pTZYX+Q+GDrY8krvlnAGpqPgLesuI70fOij/YA0pdRu+Cv
zkioo8ubp9pg/9eQvMd7wmeX2X86b5nLcBUHQ/P1C1Fr3zO6F2gEIwYwAhDUjyxXeXkI+65lgRFi
gyGnIrOnqMSgS73L27kca+Z/5zFThgknWlPRuakgWZmsDIYoHbsVjN1t5nZ81AUNN4cw51dE6gaR
VzUIyiqyl2kp79KBXLJ2LSFLvyZqrUQb+III2N61ZWOe2Ul3x5Fk6gdQbxMUqyJ7XZZ0fIF8Pvy6
BvuvBvVvNKjc3+uK81+j4f+PrvRvwUq/ftPvYCV39VDyv1jsMYFjC/U/IlTnF+QnuCVCIMNkxq/M
pd/8lU74i6A+s0zwq7hYGMT+S4QKmpif5uDZBO6Aes37R5h+3/rLSpeFDQQVFvseItjVO7Oukf6w
Fw8Gr2mwHlvHIJjrcu3fgqjD4Amgb26hIzrgtuMvcw33aEOwVfpi9si1WcA0lyxN+lunYZobdgOp
ln5sxRBZ3OA+nRN5YYpQPjf1zPATNjMlmX4mHhJ6xNy376YjsRczi+2SF9UZ9autveleViNryME2
uu9s1uExpQlyWI7T99psOWMmW7nvNHJ8EXKu8FV7jfGjmOjzCnwO0481/NnPz5kS423a+LuuUlHA
mX4BrSKDA7DFmmBzkTCGoU8Utz1V1IqVJa+UaCLJpz6thx2rZjAwbYdKvspasWWfN91a3VRu8dEH
gESIs7woBFJclsa2OaTH5JpLdtB94QHRpKRtsJOMo7u3WlNsAK5+FdVSX5KR578bLGLrUul/7nJV
71wrFgALmWWUsTO+kiE3P1YwIJKTUH12aGQl7+P12INGkoqTyebsTStSUXsS915SU7Fd55krKEIG
yH/4zakufI+6YceYkKcS3QwT/DhM0K/7i9D2XUtB1e4N+CfPXRuI914KRmZeOco3kYjg+tEnTaOz
XuXC4lqksAWeOcE4aGZ7tJ6TbMVtlUwm1ubiIxcGS/utQiTGoAQzG1Q5MDYVI5eB2gF9BE81tF41
4w1QmxcwF5zNH/9aQqBaolh6+Elx9/B1eCH4HmA1hX+VNYc+7A3OH1dX8etK3V1V+B55iHSs2aaE
KGRtk8kNX4Om4MQjcyJ8tXpDJ5sugOjErSmsZ5vaJNlU/ZAdRr8BuD9pJj9Oqt13zmce5kBhiXDs
JkXgUI00k/GX1VzshNCpKIfOjxx7bR7tdjW962IBQUHkF3/AaLXEIfgJyQARqTJIYMaKM4TcwKLC
14/4eRtMfim2gd949m08lGO8Vzo2k5OWQ0ZB3uT6O7AP+ukCcxTr/vXHpk3bkQuZ57qNGoPkKpA8
xporJAImLxuON/49WHS+wIoljCHqxon/szDrPH30k9OUmsNmUVq+eUlvRIJ2mEkjiKd7Mne868dv
9PweXsdHjTWWFvdmO9hcXyKD49exK/QqNnITfytGe8AM1Vni3ZxnFUQimZqLZ3byraUNAYvhTh1E
i9wVD0neh7vCIQbglDkZjMfY6x0nYsS3ltAOIUyHuWJKRrqn90nofDZeP/7KoFz6BFCgoHInZoI/
1pUedxmsczqUDmYZLhYFUVx5I+9zUQ3t8oQojMUJ+HjeUsIz1muSMzy81TMwNwi2DdVGw3+Hc0ad
FoQJFlMy77JD0aChAUpCdeoDloshkbbdUVSmBZGtleXPZUGLAJ/EWO8pyy6bTeIaQXVo+mFsLj57
JiRPspiiyS/0uNWhvRzV4o2P5kixSvku3xzuNId0S9Si3Kc1skJcB6BwAlAN0g1YOdhGC8vDJo+h
J/HciSC1+bdsh9lZhnP4ypvprUZKTDrMdUgsKDsl37ToVbzHIzQxWgydQz4G1X5BUw1oJnEf+kyr
b7mBN3WDOid8LcNyego8gwrO7rix7W7seDFcgCtCDYNXRyEKBrpxawUSGEjElsRW1UZcsmE5TqHr
H0dqLOa1ue/scN4HDjReZFMbWwE4ThIGS3g9ub4zsvTXDvDN1evbhiwjuxrvRlKrcNxgsd8Z2qGx
bmMr3EDolQx7M+eAjzRNo44T46G2ZP1YDg3T56FYyyRIwfZLiNpqb4zd/EMAIT7HHVuBfAis76Xr
L69BQmD8niosv7adl/1w2ml8xno4n1aF+o5dE91zZrx0udG9prYgjLwtNJshyF+s6Y18Q9ldXq2J
AEoIFfXeDKqZ1FFz+cE2ruATMJYQhN3RB3ud+zPIpCV23uYiVxfNRq3FrOdbp37pipuKbcHWHdn4
A7HTNviTePEh8beEugDycd0wFbsFFRmAr7mdz7WegttyNJjNkPmyw8mCWqIIBmVdyw9G2LLiwmDz
HPQKEFuGFSW2QsXGFS9WrKAx4sN5moAeqz8oZFZdf3aSEQqs/qCUDT1Df1nUpv0SS6d5HdOye2Ip
dp+6GPNmm25uTJT1GFuW/1TDD4HXP+ngrl05abBI5M6EV/A5scfpAsP7eVm5av1KWIOU2HQHd6zB
3/K+lfI4dEgSWZcd8dPi94XWphTNIeS51N2VK8wNIivh1DHG5geVrisWm0DMcgXAkfrXTeC3NLaQ
cjRBJSOMGYkOnaoyssRKkQOqDFEOFQmiY8Mi5HwAehgF7LiebfbKb5lN4hBHIXC6fsXUVSZxwYPn
cFePTv6FSai8jASp3uqVctcF7Q3+yllvrHGSMIbrWF+Vt+TbQYT2E+IMcZlx3j4Ulqd/DmLqvsx0
de379MHYyz54e7pbilNCeC8Cwu4z3Jr4IU2teFusqD5KwelKb+5gm6ek8b3uDMbAuOs67e1oTeH9
zX71o9TjdG2XDD6lO9sPeaaHtyCD8pfQAN+HMnTv2DMk/gaTIVRBBMYoz8lSuDHj1q7hrJnGg4DO
uPVFP+64XD5rVG86r0KXL0iOROQ28iXupXkm0e+V1hUNI03FVsE9tOyEiM9cXY3ZFZ/HMYGO6Bcz
UcyIIUlxTNOLSgRhNUHT3/R+dwx6JhSFTzeSmlbPU7ORk7iOqRa8QjhCNquPcptIu9ccfsatt+Ib
TTiOFZqnI37pT3GO9i8pPTCMdiMIMqMX9qayBGrHBlnZUuzSyQs5KcJ4Id+x9Zg8ryRJljCQbGxb
Og8Brf99EHb6qekE48auHhpeD/CaYpn2pP0MN01Hsyz75MUzQViuC+yttWItCXV399DHqqcsbwYw
/isAE7B1tgWWlqudNCdj02vPZc2n0vS+mjqHfRIoTbMDqjmveE1gcjygWG7e8AQajtmkMmL9qvBh
pTEcJKnM/Kct5MWpFtyvLmidaF6BnmThMYdIV8xnL/KerbEHTjrG+6zz4NoUyfxifiBC3ap/ZYXw
OWcjEbkuOGMQfkPyMhDGvPHVKu/HrMg6CfboBOuQIU4KHa/3eB80SUMekbRmuDCB6j24RyvJdPiA
msqVbyo+UKdlilOy9avyIEcRvMqQFz7IqXuK88bfM+iL8x3H4XgMcmKz2zWqJ4hj1C0dyYOxV5OP
TXw3a8NEXRilCIcoSjhc08r2GbFJO1jNIf74H/Afn+cNmA78UcEHG+gDE5SuxCDJZukYdqQRlB88
oZUsRPQpeyax4obKlTyUrQwiAnWJwOuD/maUlr1l16Ijcp9YZCHxvxQryWgBFeW8cL4VN7ouHQR+
gPCr+1yT0a0Kt3nsqynxHoEvOyvONWS8pOGDAuYSXwvLNpN96NVkAg3mGuftWcVdwiELI3q6MmFS
u7kvQnhQKogfFGXAjV1KyZN3dpLPfjWgcl6cnBpLhKRFW83jgmhbbqok3WP+mcFtuu5tW8OoBCXQ
GvDi3f7sNKW+TFbLvq7OWMC5Wj2nY3Vux/Yig2XatnjB7yrVkF3N0/Iw6LY7o4KND10SvFKoMdCG
ZYe7XTzkrFRKgHZFUexzZOvlmbUr4pksXBbIdqKTOUk7dQOhgQENUkhTfp2KCmYkj7xyYAlF+JVT
A4SsnXi5Fj3chm8z0bj3hJAvdwZgwmyXwI/vvwZaPst+rrHLdFkvYvuAIgXfDlTHA8Hc/mNjlZ+k
U07ppS5bP76iinvX48pZIDxqkwXcC/jRMwhlSw6hJCjy1H9ceQLmp6zi3zpEBqhm7hupWkZfgFBZ
KwN++bSkmOkEK63Ev09s2d5z+p10xQk6Hv/Qyf8bkdeqp/qDBArvOopFtO6whkEg4T74c2OchGM/
2wl1rd914jQ6dKJultrPy+yz8Oys7PCff5/7F1kev1A4SDXZi/sm2sG/qgdLtKE4SFSD3KELrxqh
xJviwfxeGBqeht303+CACHGbDEHvnLrOc+I5AnecVje5m5c8+fhg77yWRNG7qhus28pg03uGDBK+
Qv8Ld0PBHmFDWEBM2UYMyXczMZ2Qhl7o5cn2jBiY2VQAW+uR8mtoCe+NO4z6SaGRUvsFrMqo2B4z
Jfuy0E8UEcQXGrYkBpeUOQm9SMET47nyHfkG2pg5KlktP4NlqJ8cCEhqo1vF13s2yzezEtN0ZXLl
Q+ioOLo3vgXWdjGY2+7DnMbhgPOvO858YYelTFreoUstb9opK2jePnrhymut2//8JvxFNMt7gFBW
MKmBOoU48q/Yn4IKOfaU2RwJA1793llObwCjn3btP/+i9e75893FL1rNOQGzD8f+690VoIE3wKY2
R+AuvMUyqKodUYS8P3z2xLtiBL5uHFbMEmYD+fZPf3uAfhFzEJijkHHtX7SE0phhJsxTc+xyaT97
I1yarM1YEtYwgKA68Vs9jdYlMkZihP9GB239xWbDRQ6QgBPNioWAdJ+/vnbGpIBa2VIcySjhpw9j
0osbv2jt5zpXtM2o8XnxA0vNi04kNarZMepFHJj45TERk/X8cTX+O978m/EmXvbVV/i/jzdvIUn9
uyDS377xtxEnQaTo6j3aExTgPjNrhpW/+eytNYiUR2eIryFYk6a40X4bcQpy2dDT8dDDimAiUOcT
8htCTpBRurrvUQ1j+EKkZf0Tnz1i4z991oh983mkooTHd+KSZfVXVTiwL6m8ybevC4YE0hxhbs6a
UF7bxPGgbgwtwp0k/UMjKHEJRGe/v7wZdgkrDrrtUQ3SuMb87SAm2UgmoLtxdy/qpknqY4rJ8Ry0
I0OSMgTCCZz7CRarjAisMi74tawNPhxUQAQzvuSAb+tN3+TGwZJtQ7R63kaegmHCz7P2dttmNcnR
MU19S1QjfzdNkZuQfcraw6m6M4YOdIZt/DBCg52w0vhcx42opHVslSRQxwvYV5fe2RLYPSlXtmnS
fu9da0QxKaF4D10e4Tqcb2IA4TuA4chKzW8pGS+btlQkt+e5tZ/B5xzQX7HqS+yDUbv1p3Ae8p0i
4oeYEPyLU3fXAUffGUmh3ztbO/vSr2A8urI7OpXH76+guHKlxFbXQXicGWU++mTQbyvLWo6Ix0hS
bmZQGlKCQtX5XTeHbDtUseyYyVisekLcEaZ0MFy5zjbJViU9bgbG06U6F5l/k1rg9S2negxNgvJ0
7B9C8C0SZd6GRHr0ayFoP+Ek5taOzYOBEh2Pxfzq6mGOBr2+CFlo1EQIgsu5T6IOVOyuDPqvlQq3
zjRVZ0lbcJEdPjaH7vxjCpGVEnhwWxOx7hmbjM04oy/vGMbhWc+NGQUF2cvZEhuvs0Pyl2PCylON
JByln6Y9G+8QzmA1n+wmzcmUksuJ02zYAhhpKbkt2Puc+Fs1mWJb89RmVpwcph7Ra8uiYhda+RfJ
xv6CNuPEWJ1NEWIwBsFUS06ZHFIH52XYynZbErpZ5O1zo7zXYFquuc2OORk8sTfqzETZuqQHX1bv
CyvbHFXqIed5HI35WO/MMDfOrR3+EIuRb/VAEDb3xDMMRaDg3BKIFx/CJm/2fVLMkZ3EkNrBVzCQ
IdBAlWCrtXtq7dz6MrPdA8WqLlACvy4zuGo4oBTyWT4f3RonyEIGEGk03AtZnbdbP5HimC6AoLHo
TZFZ8v+Q7Xw2lK6o8qd4S9eBr62Z24MV8A42DkIFLwftGjv5S2d7yU1tptXeCb4moTLPU8J4himi
8VzSTKio92hYIPNkj+wXg6hWnkmiaUo4UBZ2z2Y9BVvLD+E6QsZGtLvcKOS4+yAvxtWB7e2Xomem
y652V0+wZDRMyHsmAQvE66LaWUiZoh5Y7DbVDnFafu6dLERbUZYE0LtptbU7sDcwTNwwdipfVrX4
vg8wI9ki9yOPipPp0UeT32QRZGLzZY6FudEGS9J13LlnPALfvF8s9EBF/VQYznwfy948W0CwWDt7
Xgo+ywD2Cxl93E668qKeyenOmRWySq/rr75RE+zkGdca09OhKbxbQxRfmQijcKmD8sQOAb1KQJSO
v3A95aLcow+CacNg5SdVF6lLrE3PcoCqm3v6yQyyU18P3jlYfKbTnfsIp6HdjeyHdmkILncZS28r
CDdi8heSVVg+ZuzdY6u/L/saPXmeWQeieX9UYpn3ZbdcOu2zduLrlV8fRpwH7EnrmrW70UVoueR2
jgeIm1hVWStl722TjERTLE+qsaejv2KLyoI8yzV8LsKTMu/srMElUbfcUonX3cy2v+8r+z1sYXkH
We5AzFagGW0gA5XPKBbCElir/DCJ9segWIn5yxzfolJwDmZpWec4KGmwSrApxUxRyzZ/lTJWwTFl
9tSU9hfPU9c8EflJudMrllMkRZkH4WV2vBNS8vo5DIdPZdyNW/rHH146jtEQZzpCssGmor/4Qne3
MrDPGUZUsj8JligR92Isui/JHtzGDjzduG1/dl0PoojMzY279M1BCPz2jJHyXYtZ9DqXY4eFuCOk
yonDY4mGRjkwmucgfJ7FfKQXtC6Ll/f7wZ7bvQ5AAONxrTb1ivQfRHaP6OuaWxxCk0FKWYF2Jiqs
BHcrA9aNWblPBLWlWw8Q82Vu1Ql5KGXbgOA30b3NzJvjhaGV91YW0+cx7kk7mv3vDcCZTZqU6b63
9XiYSJ/aQ0xxI3ro8A6KPgJGP920VOn84eONJN440q6NPiV+bPKl2Y1etp/ajF2lJxBCpsanPpSA
Dozpu5NJKmjGfKdgWDqeNRl6vTj2jjx/s3OKffWQoGPcjQEy4r4LKsJTbeeQIeTfJ/7o7OnpyZsQ
0jokfv5pHDL3hObiedbqogpad2kkPx1D+ueyLkFM+yUbG+lZe7dBQ2+xQDgHQPgRl3CSLzxV94x+
m+0YzItTfy1Z2usXkWk2gtyzmDAI1UaGJlZFWwto4lXH4Nv5KCKuyFHZcvdVwV3sduEoN35qF+uH
rMkrVznH1kYDbqFLBq/34vRj7Xiwv1kh4OlwFeFXBE8jTFpzqOs1kxptA0PIt+bXtOrOGRTZ1fmv
Sdb1b8HWtQQ32938t7yudabnvymvLQpLnGP/e3kNCgHj2Y+Pn3X6/n//z2/f8HtZbf6ySutoD6le
mRX8VlJTbdM1erAh4TsALVl7t99LaucX9EJWQLmLv4/vo7j/vaQ2f4GJtHL4wMYJtsn/SDWA7udP
JbVL04jRjvZhRfzByPowiv9BNTBXWg9ETCARbavpYuQ8lkfS/x4nxy2+V/WwnMZYC59a1E0SYgHi
4tahgH0D664kCZ7KuLcS32S1LOfhXjg6fi0WfBWXNpumb6nO8uTUtMQ1RkSbO0aE/irZ91Yc7mKY
CK+zq8eHvpMOU0iSEdFq50H5fRhm9zq0ffCaTg2E2qVcP+AaTca8rZupitg/nVLcQafBHcpdDoa2
33gUWsjAK8f7Hlhe+YM4FWb65XKbh9OABrEVj2SW9cu2H2T8UztLdZcYw01R9riuZnC2b+yD2ncB
8fXTlLTUZAyOfxqOI9kvJi7a9m7y76VHtPx2mh11D816uiFWCgwWu2nUwpVhPDR1Pg4bf6iS28Gw
IecIyRM/gc3PirlxxBU0dAHvJV9Ynk1jn74vuMSPpRernTvE6ZvFFHIiKagKDmq1p7Lb9Mqn2cJw
0Lv9yW3A8ByzkSoROVZwZgo1HMxmks6W5br3VLFHzw5YM9kfzHNqI2dDY4dIvqitZFuTzvR9Ri0u
I9DCvhml5dBfPCbwkR0X7bmPC0IJlYWqHjo+UrN2Ci8dRp2Nm89s88xQBgQcNJjLkGb3j4NfAYwH
6HdEUKu+pkYc6CjMIAFGYvHkU1uO+oxjxog407k4YUlvZqAouLP82DdRoS0Q7L25QQXICP5z2ZvI
JRljBRcL2Qcz9mWeVoGbH57B48eabcqYky9bd3d12uNknLIWFJNHqSzGCbUn3Fd91nnlpBsvnZJ7
Bpw/mZ7O/dHUS5uRy+g0P1E/orPAEEZNQOam/lZ3jkd6JgXBa9xP+WkA/bkDMpuvrhJveJckuNx7
YzdsG1mzdzCczt/kTuvsrSYkEGWCgXC3aJXkr61ZxNPA/CvImnJnLaASD741ZI8j4Zn3lR3OVvmd
d9ceBTG2Xca1hWCZGuoK63VuslvT86v4NlFtSI/V2NRGbJJGd2S7gJ7hJQn4HbFqt8gtnoRCs8CB
YbkRQ72hPsas8PZGE3P28wklHNj2z7PGn4NKseLjzV4S6jQq34JqqEZKT8h5s1OmrCAGWfE+T4s1
A5Rs2wzO76ZjkbQtC+ti69C6wc4BVakR2PypQkbTvS5SxAAcO2IgzXo+elPLdeeEltU69Ym3ddBx
B4q6NW8Nos89inE26U5HdE6WL/psVx1RUfnss0IOx2uPGn07thWsYbfvNfEES3vxVNuf7byvHmeL
AnKTNZ578PJaPxqhelhSPpgFUQxL4LwAb0f9EhTfg64RW0Tf4B1Q+j0bvV2yn538SNXIerLJtZ7Q
7fDUCipCmkIFpMr08iki+JQwhTEJsCbg8Bv64t4R9WsoiHNJ8FagOXCOuU4ePa9OdxUoT8q3uo7y
zBxcMttK6LiLV5E5561XuxmfTQfrnznM4ckHBgN6yhsOgZ3bjx5WC9q7hURYiu0T3rwKS1BICHCC
XujGDQuTIW5OrFjlkhJTCsFuws234NTYOuM/Ovu99p993+0vcvRKwkFYAIcMIHh20NHGxjfyexqm
DEWy3JkYhjYZEuj7ZeDZWCQyODaLEMfeCPPraBnhtEtUMu1je4EFVZtVhBMIr31WtLcfchu/q4JL
0dnvjILmTZ9kw36KcQfA+da7Sg0mAHkuygNq2mIXUyRhLU5Krrbt5HxQAyMMv2Vs4rnmzpCRpTLh
bYUaW18zN1V3LGPG74MJAXmoi+VQsdzdmQFgVdaM/Z5aqPrcUuLcpwwSoZDy9n/OA9pstzdu3WKq
7yxW5Nu5TMxnuE3lTzUL/eZbiXjy26l+IBI52c1Wa+5LKfqbYdGEWWOYWbUoBnCSACZY5KRZ/5QJ
pzkHqXLeHcUt7TjteJ3str4JLKmOEx6aO6VcrKG67flUjfNTYlVeADXeynCdhPpqhvFwVW4ZH83U
zaOBUei2AUexj8vkzgoRg2fAcokG6P1gUwyBHyU887fgZmwbGGu6nM1SoptmFXab2WX8ktbLmELj
dtWXObMpAxdjyK42CSlHZcet2oBL/FqBMYwAGC/PzuCg449znwVcmaGf8lv10sLZvy5pPF6XcY36
Kz0z535r00fX660nUOf2fmlymrKRXOjIm3X6SbZS3TsLcr5UNWv26/q050Sf3lNE/s9OKkhMAHo/
7cbRKSCnCjRW3JUIwfWD7meVY4pzLK0/m60XQkaYPSKJzc+zkZT1scGSmH0Srh3XOtKN13MSFWaQ
3y1NOqBTd/pq11tkdhFlPFXrQnf5HqCf2MXFXIM/zngEp2A5yWrsyOpKWFoeRrN6HiegxPi+MEQn
WXzirSxJ2qvLB0fOLLNr/9wnhty2yHj/q679tab92/o4+M/ZpSfuM8YQ6s818sc3/Y549X9Bvgqb
0nJDRjPUtv9TJ1sUw2CKVmIVhMcP+uvvdbK91slsIVgksOKBAPivOhl1bYgoF1JFuKaamMSh/JPY
0g9U1x/XPNSWrDjQ1YZirbo+Yib+UCdnXiby0lLpeWotWrdRkqO51kQX2foGs4PJElvR5yGddIsP
cCVwxJHJGBoejdJNe+ysCvRU0DDTXRZfsCYnHHEkg8ycHnpaOnGwUCUZD0WYd59Y/aEjxRuWkLKM
vo5u3FbDdW0iiYKKcc5veiLAUKQCIbmGuec3G2DOywnkNtKBOm8QjZa+0+2GlSmK9qnByq1iOaA7
NIhN4Mj9xgZ/2Gq0dLtkMdHjpbLUirpwFT9ZySjsa2jrdKsoQG9GlmybaugfFb5dNtWghjZzOZDn
jfg0e5J5Pj8gVNS3XWJXj1WObWjnT41BBxxMibupXTMJNl4uH0tXDgd+fEtt1MzHBPDh2WY4S8EX
HKbM7jBdNlmzd2vXi2yV4j3RI+rV7eTiIBLat4nq4lmSOV35ZNlQIhBjfUmw+91RYYRbfOTOfW/n
3WloZrFNLfs+9RbFB9/zd8aceRyeRnnv+EZ5S6b0o2uyC3VL5IwbOfnpN9xv8iA4RaMO38OFkDXs
bhQ2j0Pn+Fz2NEtuWG2K2zFdueO6X/qrOe5o4pvbWHbVz3zwCAYEnrhXLpS3pPPVo+2F39w4brYW
yurIM9IWUxD/wAL0KRQGY0C/QnxUumdEiQj88Gc/5Z1yHimLposj/fE+Uybm3yL9mgNXfXcbb9wu
yXQhsHEmWZG0BqYHYtN50iB1c6qeyq6ooroo1a3tFCnAe3xb5A0+dGWub42p6KOMT+xLQWzjRih7
up1x6G/RlRCY7vKXGmihKVzi5HkJ1jTDMmjRBOfIxPixed7tTCmti5O25nkGoF7y9eSjivKBOAAM
NSAUwkcfBsFDQIeyIcUhjzcrieJWGI6OcjkQgoLd70DgaP1o2tzRvtfrq10IBFukAcjOIZ2L2/6m
Af/7NiBHzxAe6vQs1qQ3POdlu3GcQWzbohgPfR4ne6OlmQG5fDZT72YYVIvFCO06RmQy54J8Mo6U
JRTcinsQqAK29D42dOQt+tUwyn2qlkeIOuY+9i9iwFij2vrzPPb5fep0dwZJNhbxG9uwFI9UEuWu
DuQ3he7lVOUNewLaSND/XyqfWTNmEk7RKrOJrRzxpqzv1PzdIMWUfgzg2tKbn0SPCIXKMD7KcTBu
Rta8O/RdyZbC5I2Hobqz0QXtDdUhnykS98RoTrwK7LtwKXxCW2NQcYZj87Eyzj5k0Q0eqjcsoO2u
96uOEMrWxjR2XjSRwxWSwBblKY3ubR0rJrxos3CVV0BG84oDXBKsN1ICCwSRj8yyywcZuAlJsVzm
eSmcE0vo6aGayuVQa2bjUsrusBSTdyO6AfscHXk3i7jYjpYaH0ahX3trNo5GO7u3o7DSmg9Yg5zf
fKpzYgvCbWt1dn4/x6NTISh0b6su+Ap739153hI+584s94CKCesMsvh+doLsjjrxvRZSnFyiTDcL
oXGeHFwkbJ2pv6iOl4zln2BlWdoXKoxqzzKTW9pMSibDCA3LOS3vZx67m3TieQeWHCOhX89flj4E
4RTzfB5oO67MtWemq+RMYt8026e2m55qk9CbBM32XYM9DcRJWPbyPnFj6+TIMYX1Zgtfbkp3AB7P
vPAkiwHLdVZrsK6yDh917v+UjTlGSJHg4KRBiUGYqUALQUmTqe7VVROTFM9uLInI3MixnWeesbcW
kAuBrav9nOJx4+EOSWZCVoYuwxLHmSSEc8W2pOdsMdpvBV3HTHZVDrdnSkfbuys6RH+bvJmCY9EH
+XKdROc9TBzYTzRifEQKVAPhqdOD+1lZWXdOF5apBNI67lfN3Z9FVk/sRISqwxegAKT/2EKCQbll
md2Z3WtwbufY2Oswr5MjotDTjIaEWN6+fMK0zwSjG0DXpAxfxiikkn2TgVA7GqzqaGVJ+o6Gw0RI
HHRwA9nnimviIMrZEIzH5GQZwQ8PMuDz4QzDsIHyYjxIHu0/60KYrMuEPd7oQal7IjVac+tjCWNg
ZNVMbfCRO3Sf09J/MtfRTtuZ2RtnMmmhrCBv1DoCigc3/GlOKXOhFN8GIQrF8MlAiH9bMT8CuVX+
qNaRkvsxXco+Jk39OnRK1vGT2wwnEgMrsg3X2RTBS/ReYcxVBN+YBq/9OshiWFx+N3Izj89Vb8N4
8mQ2PsSt8F45R9hYf4zE5tlmSuL7MoaQbKXJqVsHaEXGVoCHETp+GEXDCtmja63m1LjPPiZw9scw
7mMsVxItw128TuvssFpO/4+989qS28i27RdBAwEf5+0k0mdVlmPZF4xiiYT3CLivvxMp9WmavlSr
n/uF4qBYTAMgIvbea80lVZ3+bhGtQXIFzkda0IYfoxk6pAJthkgjHtaq7Oqb+dKfa4cWKbsBDge1
NRrca9JThld7mIYvgRfVb3Qp+22hJajttFAyAB2JKT2SwtPfgkzCemdi//mw9AkkNmZboIfY6ffK
hT2xd7WhepPhSPIK4lp1qAQdvDUDRJo3knCT59qLLWvllWZ3n1iByvAdm/XZ6arswDOHPQ+/A3Uf
s8d6xTuXG9Nt9NdAdoG1YRCajmvRa/ZOZVZ8T4QrKUvm5PqFUgXjBM9KdizPCWMIeCK+mRru1TR0
NUHgnbN2KktfT/1SjRvccGilsSd5jbWpdZuhfmJ0G7hM0lqJtroTqu3W6P/kVab1CpFtAAFwZAB8
aF2rIUI1K5pXIpg7gtRC1Qofbl/5kk5GVWxQJyCHJIJp/gKEyrwO9KFaoyj6bIWRfHSjIn8vSQLf
mjTlMqJMXbo4E1IvzYcaxYpoj5N+iEHBXcvZct9IpM/2FW1X8jZDe6aHaU7mZ3doolMXCPNJdlGE
jSI3R6bODZM2LE7lHqEWv01nlXp77NHTvZcGdY8fKxLvvewpHAu7egutoLuzZSdpbYyG/qooGoNN
qA+Ke0lvF2WhK36XtVEjd86dUDt6ZRK8gO0pHqe5c9qtSUjMSbVq2vWJRtbt3CBCQlCWHgglvtXJ
pn2pC5fEX1pqUd4zdtaY5cBwLqZO3lmd1M/KtcJ1KHM3xshQGTfYiLWVR7d5VzscLFZ201ufAVIb
CAxIHnkivNQFm5oPcDsEvgnilttYxyMfhue2M+bNAO/tYCQZSXaW3a1ndI1bpevqCundxlEo+xFU
L01F5TDNQ7oWrfqWSJjU6ZpH+pPBZ4fUkG1f6nCIuJpz61folq/psiIf55iFZjSwdYQDDV4KrBlW
8jsYekTGzfJLpUUZSwuTsBJmGnPDMfsU23qErtrWqA8CddVUo0y4wZ2l1UKeeKhzRsyHkKEsusxt
0dQE28SSrgr07/SlBR1NUGEwkH4VxXYXbKrKcDZ1MM+nVBPVcUARecUnzK4MK44/gjnutuRYdzB1
6n5LVHpxqLOQuXU6P1ekmilfGKJ5D83avTXRtn4Retwc/jtF+remSIAKfzVE+t8mfS/a9++L5MvP
/KNGlgyMkGdB6Lb+qGn/WSNbvzFIQhbAIcNeLKgMjP6skRebKT9i4E7FrvjHBOrPWZJp/qbDyLap
q6loF1Pr36mR6Yl9P0sSgn+NqBWQ23Cleae8iW8dqHVcI5YnEPJgZ56HgkLrz03R8bQF0XjMwtre
z2BgJh8U1ESueIulJrUWJQp61PuyVPpKtZX2nhGkeZ2C1z2zWZmfnCThIOZwQKKSttwzq2N7PyV9
/Ilpf7ZL8QIe8tARb2UVeLhQsI16PATd1Nafe+KH6dktlsA4GTgYtKqaP/QKuHUchI7hB2NqPDRt
DNmhyIpT4JrZTjGMMseuuC5tIyaFPsjXWpJHqLXb4VDEOR5GBLk8NFroHvNawccIsvEGdRAS/Mxb
HOYhuF/XGY27UVPy7JKeeS2mWL9midYg+pdmvWUqmO3o74cvAoLIWUCuEKOjrgMDtI0OBkY4gVoV
tSVRMdSV+dVknMO5ZXJ8j06/4XPe7W6ZJrAxLX4uDH4jQ7QsVjs706vfacnVW7NhpapjrHq4NdPH
2ko4xY4Z+yGVRbKX7RIXYA35Wncn8lSZFD2XHLdvYDMNd10Zzx9yGqYXAlHMOzxUtEOnpDk7JmAP
smhiWn5GvK3pR5z0kehOSAUj0NjQ3YKJ7Bl7pHwM4CIrCxravi8Gg9xsS/2uSZM10kaPJauTUeCQ
DYgNVTGio1QvCzbY4DpPq/xAqNsBEQiMsLqcn62+qXd13dtf4XvR8MAPcOoclAAOLdeDkUf5rZjZ
D5jPgOqIpjbQNhBH6I9bU/IUTrF8dWsnR0zgVEecqsND1Q/1JxlY8fUM/fp6aHHlAvow42eOUWg/
lJ6RG2pVu5wQHrkaIFpB2cqwkKWZad6hII+vQ+AH28l1kexrlefeF3FFTxKc+sIaMnsy+2L9Vjbc
K2XYOYGfzFb2scxIzoHjZPtpVOZpOejs8sqJX5XnsjNWkTgXYWUD4Myw7qGiOutab56MwUbqywTw
prPK9lMym9If8zY75BqHqiKgDyoL2zsbdWW8FlI413VopYdYYOtKkgyOeJ622XawIJFl1XAyogHD
DxbVPaT2jYrC7j1SHjM4aC5iY1SB+16bwxe7HvNDONE9yplGMM8NrK3rVdAJARo8mVb6MQ2MSX0t
tIxX1ys+lb05P7VkYe5mPGB3ZcS8ZIWpUDvaWgt0Gwu9fo56YQtUTk79Du0yuSUrgs6ZZZoMCjhx
7hAjFSummdmjFzOPQI5C0wE37ikJuYiDacYHR6FJ8kjUAzHedp9pIfYN6D3xqSsLduTBOZZDvSsK
z/FnuteMQLIkvTOFyO7tINs7nAKPTjAXByvNcR4Rv4ZkSpqvHRNORjJ5sKWWQdDWdgwhizG5r1rd
+jJD6+MUmUT+HE3pKqns9MXVtfHRLei+VAZ2Fy4o480molCu4Rzdas24RT9VnziJ0YuQcmszpNwF
7aBfe54ERZndUYD2L1pAjEfqmOIu0UNzXwhPb31mbf250Pvmw+xIgUdLth70ERwonrdNn+GS3iwy
qpfOnRDuVPqc0aF0p3JT4Oq5mdsyhSDWLUjGyXb9pseXxUBmwD0aTBtVzC0jhFIBx0LP9Bii8IOU
k0rySpuwZplrsW3IqtFPIROBa/SKCA+F9pKAW1mIarO5iTPJZNCpdV82pMVnWvyceoN+yPRW35Q6
UlwjSUtkM9F8CspI3tm55xyYo4z5ag617i7uNMh/pLHZBXhQB7jOEuXj3eotdie/yk393HuLLpOR
E35VL3M2uVnKJ8mucZ6tKHpuPCu+yuf+DTCRs2dHhKyZtP0Z3xuZgf2QXLWJU/jdpMmrXFnNbQeR
6DrRh/pJC+LsjF692gBtD7dCluF6RtiH+qY2n9MhN/YO5fAGblu5BaxkfJndEPsSp9J3y6yXzUXN
1kuUZ/FjZwhcoU6cEiSZyHCnZsZhYBkGvI5BdCsWLO5AuBAQ/Xp80BVfPbmf8xoub7VpR8M7wXlg
zDdmMM9MNxm40QR1M1QDagei8nZTaKodHqPukMq5esxUsItFlaBhC+bbtDetTdX3HEInMmsTX2kF
pFUGew5G3rPAvnuUIkzfhtqgVYOkfwXFW7+OecRPLa3PPUnK4GFQSMnX1HHidV4M+gsat2DPyhQd
gs5YT4hZbmeCHz4qMnmOVedp2zx02xsBM+oA+inYOlbY3mXT4D2GgxdshV7rD1Ef67ycG2j+NGkO
dY7bnJupBiY0TwwrFcu/aroZIMFoIZeFMIgRi1hFtLQnG+trD2mFqrhGeD3YOYf8AhEeK1qs33mm
3rD3J0mIZ5iDyCoh/XbyC1N2d3VYZ/sS9EFM69dNGZ+hsy0o3bz6q2yq9ADSGDcN+q2r2KD2peC8
7ZlC7jtbvdqNja2qbDly45lUn9POecU9RESr+opm7NUrx/tCzFAR5qHi9er80BTutGnqGMhAWB2r
yHU/9Qiln8ioKj6IkBufm4Af7AHxcavHAJlTeFV8CnVEIkeEzy6j3zw71xy1IPguXADd3sQEHFkb
p8SDOTIlWathVN5t3dWT89KSFKtiemT7rB+4cBrCD2QA/QyDqdR3auLUs6M1Vl7HVa2VrxULKGcv
2a/FGKS42qYwP8LOatbtkBhrDnk0vsOpOKomdl/tya7f8LIzPA7GKDvhARTNp4XeGOyYX5NZ5I/t
MGPxDzs7+d2LRjhVdh2M9kZEgDpWpRanRJe6sbkuNH3aNbIEM+u0zy3UZFQ1YbbWJ65kF1rPI0na
eydGHos0SZ35m+NWZi7HSUgNcWNdKWkAadU15i9pyC6jub225yzyWMxRtolQWx3ZQbSHCCjcFcAG
gVVUTOce/fy54WrSDmXqEsXDu5XK6dggoQXapakdSSwoVNVy3DJnYoNhbTenOD6kAUgjZ1r3ZdDt
vcwk6Iduxa7F4sVsxrrLAdWvk1oLDyRXdwdFG/G4YCuPnR5eOSLLfN0VFZgEp1tPCJnflOlk+J3t
aRfXfbxNOrABWqhDXIkzNJGBhU6zZMzPEAmlv81l3isdNWSXGfnOJhv4K0lkHKOrtEL+siLnRfxO
bLDjPbe6Ktz2Q1lundqPdJg4cfgxeZf4Af9bxP07RRwGFwvwzv9fCnj93rbvH5Fqv3Tdd6Xcnz/5
Zy3nyN+4Tx0hKNfAPjBV/L9azr2I/0zbNrzFwWabVI3/nHd6ngtllR/TLxSi/5t3WuI3pqdkN8Gk
BOsCO/9v1XLfV3L809jGwAnZMB083t1S6X0z7ZTm5GhppVU0G7KvURnKneYRRUS+1vAXHrIfvZLL
KwH0wPO9GHt+svRkKHqseRS8ksE0NNertwqF32oIaGh/cx3+hQ30X70SryFNxsQGmuPl/3/zmcJO
C2ZW+2oPa0RBRNVv2j5nbFbPT3/7hRhWGxaFsMPHMn4og3vWHCwrc4VZJv2aZulX1B5fE/77n7zM
4oOCHkI+8w/XiFS1uY3IPN/TV5cb6aGDakHt+ekY/wdfHfeqtDyEp8zff8yZCCu8m2XEJ+qDvLka
dY7JQWl4V03xV1knaF6/c1NyO3iEmEqD6yQW5ev3FwndpKd1aKT3aOlTlIDT/RSOT0KbnjjUeOtf
f4M/WjcvLwaWy3FpCMifzJOasEuezbLay7r1OOQT+p14NUBBLX7XPXwtsdWYKzEF3d+/FT3HAkoG
1tdyaM58/ykRkiNIi4pqX9Vx+QCEzkRGpaVPWsLvfv0Zly/sO93C8oUStMaq4BKA5P4QQcYpTU1x
mVd7TVHl5aqaNomhBw+/fpV/8Wx99yqLUfSbZ4sKxuo1RZGJjsw+Gc341OdDcSxAgf8nX903n+eH
r27ApwDugVdivgTnb0ze5wVU/m88XvrPH0p6rITcGa60DHr/338oRJS2l4Pt2le9UTJG7DVk+VUH
wdKCLCMDneYG9vFtLW17r8MPRZJpMpmoreLY4yYDiAi7doP+QfkQP4cPN4qZ7ScBs1RXF1vlpl8v
CGLIV/11ReTDqsGm46wMWdarsuKvTBHDGD1lcKOwbO7dsQb52UjjGXRHebCZqb/1OVnkQz7a+wBa
PXjyQu4ggXiL0coJfbiZDO/TxRLV0ws4MEAvNuQHMI4w3OKh0xLrCGFi+CBLSu5EBzu1dwSvkljl
iRTIPvEj14vKDYGP+mdMVnTOWt4P6RHWex7wodO+q7awwisgC3O57pbOIMV6ENDIVpAjsLx1EkB5
U21rPRg3EAO8tdZUGphSPt2cs3DliQvrrKOrBReWkW8YF4yB2QIKd6FNcnLFmIbD/2gBNd0lzQx6
TO/KtYfHcOdJGNb0DI3nMCK7cAxx14UIbZ5g/sY7+BrArZzcoKXDP7RyB1G9VrlFJeVAscswIFWy
802TEfafOC4NuedTO3j2ySND/Y5M8e4t4Ks5RUld3Tgq+aoLrqlKHOM59+KvnH6Dh86Zy8OwLI1R
u+CqMgOgVZPp2JhIr86iW7pO430yxtaBFb3z8YfEuz6ECMsxgKKQjIHiGIdLvQMKJT6HZiVvEocE
MULTxFmUCV+iIkWTgnzwPAp2bvuM6vYIaBgKl8NXRg3Bx1RR4lMSIz+oq/CTNxvQtEJ6kFTG8JDz
mgZDQEoVwl4gMuBe58bJdnHBgO1aoI2Xa4fcipcoqCDPUc1CCSvKFKCZo5NnotEUfPawkn4aixTq
qBuRNg/wZEPDC6iI7tV7KxHyqcT58MksSu4fu9Ht2G8sgBbEpkRgOy940wbNOjkHBpegow2LfNao
wAzhRNWQxzvyqa0x3DCcmzUfuw+Cpkl6u86segbn2VBFTx3s7n6nvCJ5lwOyJFnwHCGFwtIXy564
FSCF99RD/QsAvXRnV5jWtoPW0LNMKtOeN3Pipcj623BAN0zH6/Msq/Z3Y+bZoogFpJoNdvvYu131
ykDHPrkMePf5WPJmG6XBbdGteEJ4HmvMbLkSdkRlXYcGIa5BWJDE0Rr4JpOvBuC8q0A45pE3IrYi
zCdytMjGwFXlROcQGglixUySxscVUnDd+YXLG3mNt7YjGTwkfaPSdVSN0ZcClNC+SB3CKByUTVeW
UC+QUvudmZdMYSU545t58IrjYMVf24BauNY63Sf2ZkcX8kunGncdtSgaamPflf1nFU0xCgLH2Ch6
oie2QvcuUjyUcL9hWYmsv+4Jk93gEEaR4XUQkaiin5HDziddjtt8dhdx9Fh1fj6kKGpBeMUrs8u4
qVkVEY9mFbYNtHE3JofKba3x1Kdkxqx7jBhMjZNpMzesbvnArEAs+25l8bkB3b/HrebdeHAG3rOx
9e5MMExnbILiE0Ni8zgq7qiUBfVNSdyrekbXvC/4+HaLGhxFAdk0XaGGj1ZrQBCHDBd80m29O+GQ
f2Dp2btts1A2DeuHE2kkWsUjASMN4arwwOBF2Kby7oIyba7EgFhndTlpKUkXOoNitU6mhEXMUOQa
Drw0ahKQGyDhfViUw0dkF7RkM1qYWFi5g+G9UuDdmBXpJNFggv1t8+qmrZdzNZPZUwZDgZW8jkjR
zAVVJlKAFZHkwzpHobu5rLpDFL92qSe+6AOrFR1RWCr6LM5pALWbAXG47SfilNyBk8RK0zr7nICW
b8H8+33ZGL694N7rrkR3NDvlI70UeTO7OBFH3cVkrbWDr7jCtP/0Bg4guwGtixDZIjgdgioBTreK
tUcLWT0GyUOf9vRNe7pwdLtoUIWwfc5mACBaCtWdGMlzHi3VjUfXeY9Ll4xg+jC7XIbaddfEN2Zs
0vIEtH4Dcq67DpL5OdbN4dlLJ2/t4YbYYT1mbCTjeQNwJ7+ptCa4zVL6+E2+js3oaxkGQEy7+JHn
+anp9XBvoIMhMS6v/U43qxtrag2URxMNJcf6jAtBrQyXTS+V7IZaHGVPNUwKAp5YcfTcE5+g1Fcl
7eJhQqa1LLIXgv/MNaDnDfcuhUCAStIq0G4tVOIcYGyzKyJyrkVU0VtoEcIgjsxYzBKKPMbeRoJo
ToR6eiiGGq2LVyEhLZjwNggP6hmddmXG+coMIaqt7AAHxKrKjcc2N/LjUJv5sXQ7HRKBp+qjmbVq
rUQ+Gdk6qMfSdU7TYIzoPQY9a1j/cncgWcIY4mENgjnSdlbcM70CfYyOemXkQe8drR6E1SpwFBmr
PmdxAu9Xs2xcZPPIVlYeXfYvle2EKwQ67mH03IpG/SSBQJq1jS+hHVnXJzI1p9jvmq67RVwZwpFC
0qbQwoTJpquiBqiUqRbFRSvaN5D6aeeXY/YwJOaI2FI4kAY5XFvk1rhTfyxoza/jSv9seWqPoDQh
Wg+MmWVr0dbAIrRm4ejvbDvRroWJDmXdgaRaaZYx7XhODRM7JfwFkky7vVGrbgP46h1gVrpxkY9u
DL0k2sWtxQvWgvFM37UUqzFsdDxRBlhN0Ozzmcc1/AgzV6hVKlrSjtwRZ2WmaQcsI7q3dcOc9Q0s
J4t+yOmEaski7sCSZP9VfGAEVkBDfW+y+79gCv2Yzgj7gr2TnD+AvSagTOuHE3Y7zyG4SD3b12yg
a8cY+usuVIhyvYZzQsfR8jyZcN6AnXOuSGUDc7eB/N+ZeRivhPyrQg1l9fd1xfJ+6BAIlw4Fxe6P
hRoYSJ4B3k+TiyelT6cmZU0d3Pi9yNR9MLHN/brE+KkylLpAxc0r4Zakz7EUc9+UGK3V23k4VIwR
aw5hRQC07gK5KYqoPGl40v6QKXyM/xN+Kf9Fu+DHDMjlGxdAhJiLLyZJBlLfv2DRcMCxnDRjQakH
jaAc1vm4LfpqnTT5e6chsU7biPOg7Q23l20HLCJwo8gA1RWJjCj0FCJQOZOMPrbs67/+PsyfyhPe
ny0MsjpdF7Poj0V5Ncal5lkq3Uc5nHLVt/lX5so8U0PHHDPHRsRhG6A/D1KUiO6M74diNuUdV4KD
dsyH4ChTMCxnUjkZVJ5tDDkMdztZGJYRy6uiIYk+dWhPdn0dQwhWgb0Pibrambi2yw0Yz+DBtHTr
3XTInoSKOmNu0gQpE4FgAw6mkSi2OE7eLrtiUejS84d58Vj9+rsQPyQqX66VzYkSDs3ikVrcA9/e
HKEawBFq7ZI1Dw2WGWO56kYyiQbTeiGuHhkqx0aQspGxxYJtI8rujr9+Cz/V2dCXHOLGuSgGdlqk
FN+9gw5rC7I+Ee8l9fbO1sKSqfPwV8vATx0LXoVGhQHj2yKw8sdrrmLVQ+wr4z22UnN14QEXFUQC
MB/UGc7Cf50SioeI3v7Lrz+g8fN3zBEFLpBHpJUglfWHcngSKfP3bIj2VgtWeJ9hJb3SgkC+MU2z
Ty0jmelGaoBq0WE90Von86eyAbpMPT4y5rGI0VhvoeXXmYI8G3YVx0krbfacv+VVUhYtgRIi6A5a
0FK4Xt79f8lQf2HNMZBhmN9c6J/A97dfioLgzv69iN+/tef8+YN/tqtd9EX0qwkKpwW4CIXYfv60
sXv6bwSkCAH+iyYa3Wo6Mv9sV/NHjqdz34jFaI75/B/SI/mbK7iPmSYKHpyl0fc37DmG89PN6VoI
A2ikI4BiKfyxb5jlZjvnlQ6PBtPGxPmojMWaKtE8G/QoaI/CsTH9PGfV2w6dU3NYa5vmYHml0Ldz
3Qy0OTKd2JCaIB97HdEsZCyUhmrdyI+q74KbwXGmU453eg12cxSrmWxUgesPnGQiMJrMTgYySDPh
+BHcR59oZUQB2XDANeedJozyqWmn5jgldXQW7JwbV5vnx8DQTLT45GNsGqkzxY3KvH4IUzafvV5L
VmbB0fyd6DVm16mANrQqHdMhFaoiSRStOAmaUQHhd46/aEKEHwOBHdcjP/NiT2Wi1lKT1hWT6aUb
4zIfWuFyAmOr7NDYlNpg30ovzE69KfFhlxzB+6GFacVBnPSWgJi3sutpYQ1MCRPY6L1v86X4I0pB
zAMOk9o8py6SVaCv+sw2H72Gr1loLq4dZUT6sWCN2hSuY8HNqcONIfnmrdgSx2GW+W2nmc6Wxkl+
h2ShvE2U19xERGQakDvT4kgbsMI/NAd+OkTulq6x3vkorK8Rn4b6ZnIdbJFNWjHmxl/0LFy3u1Kl
9YJxtXsQbVt4Ow+rcUbHJAkBeCovJQJVmU9jlhIxq0wPzU2I56Gfg+DaosmB11AnC6Us5mvbRma2
RNdikyRd72hqg/611ZxiY+Xi3u1vc5mhVBoID7ZC/dZSKi79tjRMpFytwsZfhY9Et4w3aNBsHw/V
RltKQztPNQAgXb4zizE7yqwJrmCeFHe23lnXqWU8x4PlrNNST9cT/W+CVcPggS253jiane9xOEIi
FxBy0yS5D1QNJVlr3XUwWsNhyXRJE9Pb5BYoGpDCdHrmMmdGyPByn8jA3ionT7/KYfgAwaBtS8vC
pBB1mbjnJg9XLd7JQzsLVBmZhBEOLnudktK9dgr7ruRu8zHvnUpCUpbq2llrUfvCeZM4m9HVthE7
9MqePN4lkwk/VIjAhRLxMesj7cUiCfGApry+t8GtXk+WLY+utxjZtYh5uRh7PyMM+Gz2WIoKbtuB
dtxk7IiegtzI9rHGFxOkfuXA4sJHON6j3ll0FDFjzp1DTzYUjx5KvHjbSjHABLLFbDmU6UMURt79
AJ2YnHL0H556MIzUHh5sSlIbeURN/PATOW/ULbqdxCen0d27zgNd/Txac94BjqS1uy0kkwGcs/HE
61PoSm8ynqWJq2OVJaLp/QagT7OxRKnZLyPi2uQwlOhIcJrMCZ8mwbFX7JoS7vBDH8fW8NClsULJ
HIb4JM6pqffJa5pCoy7WMBcKgusjmxbSVKFmWfeYtFjZVByGrzl1GU3vSFDkpVqZc3tCYcPxwbk7
jKjaxgWJBHEgXEML8rxNnZtdGu6nzrNeKf2G7sNNJTrjV74jqXpo4V15jLvCxH9eBGmHb6JwAsTa
emlrWAN11QWfilQ5k6/XaNZ9o2tI7zU0zL//3an/rcnycpj/1U59HVOTIrj4bpf+44f+KRCmPMSg
iv7GMagX/kGasX9zXQloz3P5w39szjqSYbZK3aBrYYBm5MX/sTk7EB0t8Gf8BR1y7t/bnJlnc/b9
ZgbFIBlgI+NQzuX0EyiUvz8bN4SE1ouF6DjbOuodOiMOUh7CC40J35PVv+ph7gKIAOwcE5p9ngdE
GESP6cIvpEo2GG71h4SwDpYJpPY3EZhthoMa3g7pNjuirs0jfT524x59y9r2RoqPkvC7aBWkg8sU
xY5O5HWUV3qI+3hVGtkV1Xp668JK2AHYjnYBOJIdlkKr88NcC9bkhju7OY6aQwo95xpSPpnIzFs1
31QIdlb5QHIMBtfhLc2diUxv5DG+GSkaXJrRIXUtQVxBvoIvog3jQemf03Qu39kXvWvMdIG5akav
2/AX4Hf0ZAIADXFuBkJ1wo1wZAaZBeXOYWmP7IEuaB9D2dSEecY0UXmgiUvLmy/hiPsfiEglbuOo
UvTGzebewmN3TFJXpxRIkwm7C3o1HmPdhy1MwCetJlqDU+icyaEnTruatQ92ac7ltL2MswYUEQNX
/YL/sb5PUIjtiMrpH6Oq6x5IJUawl2lz89kK3PCl0dJUIvS2gLbQzSFStSCPmoY8wr+UFpexuAci
UBY4khZfQX2xGBjW8MxZ0uBLLrLPEAq6vVyMCUDg4o95MSvEOnbLObSPadPBPV7sDFUAfB2fUbt1
R4/EeiIikEPrkzIarideCETUaLT4lhT/2mKWMFozO01wZhi+5Q4fdLFWtIvLQix+i2RxXtAjWpKN
rOg57eIoJcmmwk8JT7fc5A4RrWvt4ueILt6OeLF5kBsDQf/i/VAXH8gk+mAbLTFpWUhiCdgMHCPZ
bDKEsOU4fI0vlpIKwyEtv6ydd1USFdAGWWitenKvwqac1zaAGhrPHG0qJnJXHApxr6QXJwtIdlwt
sP/DJwZ8eF2kCq3PhGNY1SqlR7dzF1sM08J8P1czGS/9YpshhlWc59yWd0g8SZ7DXUOQdO9H+G2c
xj4j2Ow/isWOozcYc4aLR6df7DqwaMbTfPHwJIudB0Rk8KJdPD4EFeD3kYv1p764gKLFENRfvEH9
lIrXDrF8gd6qVhilivqtmXTDl9Ug3tPGZH/sp266bwcXTIplpgNydU+W+xjQEpSjxacE/YIyUS32
JbPXoxM5t9Zn5dR6AQaHm9Z3mxnTU1h4b8lihEovnqhxsUexYeKUmi6uKevioKoWM5W32KrsxWDV
xLR/F8uVg7WYSZczfYFyiiOrFaIsiHkKihdyxfFsZRf/Fq375rW7uLqmxeDlLVav/OL66hYDGK6f
bl11zZ1oGX+jsud5ZtJF3spiHvMWG1m+GMrmxVoGiC5eW5FUjGYwnsHvdo82oYwQOxZfGuLVhESa
xa3WLMY1bbGwkZka3xv00HeEi+Nw0y5uN8tt9FdjscDNixmuZ2w3+cQy4ZFjTpUh08Y4l148dHKx
0zUXZ12wmOwYzOC3qy/eu3mx4QUXRx5K4OqtdxefnrVY9uhQc3CzFyOftVj6you7r12MfoSdaCwu
M81ucndwAsrFFKgt9kD65cOXerEMTlYhrs2Lj5BOFJ5Ck/gkILhYMG8i7M7p2jOqnCnjEBwihpmG
L/SKmgf0mJfK4QRojwimLK05dbpHa6F29Au/Qy4kD457wQGQZ4hWl6P3CPAjLGy1Q9LJtOSCA2kv
aBBtoYTIhRdSL+SQ+QIR6QU8kXIhi+gXyEi28EbGZcalTlZWO5BIrAYr9PN8QZRMrlXAK/EmgkAM
bMYXlom6gE2CMdAY1CfOjUgIgppF1tw7eabfO8INb1kWx53rpfOhD4cnG+zlfU1dfa8EGlsYVeT2
DqSqvSBp9zB5uMWAXSFMn1DxGSxSA4+VRzPuVmdSeotYAKhsmMN4ilPrLEMIqCXYTkInm5Blm90O
E8AUn5Uh1bb23DpZm22eAz7TuxflpJiIW1gPqzbTKh516Pwr0bTOVS14+zMBNxQ7RTDDIu2CB8tr
nEMCP+VTqDQP+xlQsi/mrE03TFtVvuu0uryadECasqyqh5l7/BDywT+quGYGMTU2mVygccagnt9w
wI3MUmpt3ocim7aJNRmrUXRqU3eB2qSdzXqkYjEDmJrdQxRHJUPE5JYWUcOx3DBvAjDB1ormU3A/
4N4r8WNeI7UIS7/ABMmzpsrbEJjibvk+PzXlKMBhzM2e5cIFvtxoN2kKyXJjYJ24y+Qc/Y6zIybr
Q6On29Rjxevo3XScZne6Q9A+7AhskodeqPapCUqUwMLu9zxPziIOLXG5Vq7MuURhT0rXNOnrLiGN
2FemrO8GU6fYIgMHeb10BaG1sb5P6sy6UWkeXM+uHA8tGyMTD2M4F9L70MtYfojWNMoVsRL1S4zM
9U2n3D60pVbtCjPSvFVMTvbico/YpK3MtH1T191t3CcpgXIcQUAQUAZ0wnmFJOndGBN5SR1gBmzO
MjOgwRFgN2+axjDKh2KSL8R7hsGmjyDTM+6tlfD1wjMiH82OfI3JpHmg49PWtw7GqHaPdazW4Cg4
qe3nCeCDK8PpYvYxKcjyQ2YexRUZg5JvvjTm6aGpwzXFjzch8HZwAoFp8aOCasJPwuFuphNC8FpD
ou1edVr0YjOJj98Nh0fcJ8cIpXMzzA2yZ+ZsiwhaiHFEEl3+IZDmljWQS8OYWMTTGB1fOfaOz2mq
FR9JPxq4XpX7SSzCaxjcn7CYThgFEGXDQKp8VzGMclFsOyi3WQC/Wii5k855dRdpt1n+P/bObDtu
5Nq2v3J/AB5ARKB7TWTfsSdFvWBQooS+7/H1d4Jy2ZLqnPKpdz+Uy6MkMjORQMSOvdeaa1F5A+Pi
HIzy28ZFtEc6lt5WRroZVKad+XIIwVsk43nSVt/lbGLrbEsAFFiDIBTgA4iYiBRTeyfNAapy16kQ
2X7tBggxcJhuslnMd+FMvbNqf4jY/3t6+j+dnqS+DEj+d13u9Vv/9v5rh/PHj/zz7GQYAO4lTUQm
S//Uz/5xfCIw5t+nJsHRaInZxGlpot5dEPl/nJpM/ghOEXMx1GI0//6WApepwW+nJjaK5WUEjVMQ
RoRM/HpqIopp7HPImBfbb+znaVAAQKShsV7NKYZ1eLzVeiyLI8LNyoAqUvXgq4MGqC4+xE401dn0
9U58MsM5uRZUiZRTI/YQj7CV0Vx3NW162av+U5swh26DiW5DOZGB6/YOgLCyjXG2W2GOwmaYjHtc
kcVr3vv9zUzIz4h/KKcJmMw1XYoKBPI2ylSyt+uYyLA6QaNjs3HvLMKei1UZxmPiBUGhYnQvcrxV
E807rDTOEOxdZczdekxi5GVdygg3nZLkHapSdRMFZp+tBtRtN8BzGmKOoJTr66zMFtvVGCX2oZhq
7Hez0Y3lrmEmrrP1maU4knA63VahWU2HALVSvM6yacSmzhssTsqfEcUVFWSHO+GUxZ2r4uB+jpP+
BmIlFn0iBNZDmDmBR1wAZ7qhtvdLv68iQ7KY4W8Cr7tl607yNWKxsS0vQAWemGi09gxAFWlgW+19
w8SMmfkikPbOIS4n2EI802dQ/aDOc91Lcme8SnvOcryXU68RFGoUCMjKoAotL6ZrnoP8jpxUS8eX
pkwVQCDaQgk1Ip4ydGOR34/XpCLpzN9gPqpdsuEDOtwl3jzg37iBGaQwP4/9G9+YtC1EEuAsntm0
UnAxO5RN5wZjYYi/Ukc4tdebwfDRb4LCWFeq6Zcbx5738xib81YbY4RJnHeHtD+2bdeV+tWYsriV
NRqqph9mhIaDGBrjU+CHQsyvY5ROef3eDhVBXSszmUliv/vvgvd/W/BozvzlgvcR+eGRJQ977beF
7+NH/xjtmCQUM4hRHwLepXP0r76Ro/6BJN9S6IbVMqL5OdcYVznyaekAIpZCCIuf+mMdlP/grxqw
2hZeGolC8u+Mduw/yXAxMwiWQBZAxk5kiSzr5E+DfztB9Eq5gI+bjmyJlCEJ7fXcBKjnRF8jUWv7
UifQXLdD60BLCVlPLqitwDrRYPDEANhzK+cxw4dnFkG119LCGACA93mmk3UmyZmPTOc8Lam8CE1R
mJkpQlnVkeEzibh6TUtLHvrIQKk4oAZJMf8uQkrwu2eXNs1rTlzZK65LYpeAPTIoH7Btno1QqLe8
XuKbEKjmS46IZWFdY8HZCQY+9aZJlqQmpLJoRpI4mm5F1brPHfZUAWBuCUFtG2e8/wjFzSJjvK9h
fx38ZMmllcDKahS3eVIcC7MunKPlEmfVODoRDySBIt0Jc2SJ+ZJ+hP95vEWstMStLlK5VemqGp2x
COq9bkjjUVeG+WYLxHpFoXV72YfyCQ3heJtLNG2N1DF3WVljXANR8flLGx5NbEH986iyyiVTN25A
IEHEeI/rJR8W0LB4jJqU8FS/0vvVKGv+Gok/xSkrTPNtChZBQRfwBkxj4N0OKa+my0A8xj4zMOpp
/A0rtg8+tUp4TSdBx5vGOp8duQ1qg45oAnIJo+yUhzZjA8hHZ6f3YakN0XiJ/ag/4BClVIuQKaxs
bbme1ugv8cEj/v019zX/5ccXSiwU5jeOlu6z6JZvuJ86Qqz1uWk+IT2axvNQLnpQaAEo38j2S6I7
DY8XNC80gJTzDDhgrTTwXGHJdVwXOiq8x5BIUrJRJgWk3tbsYBHfZZwnFty+/sIATRG4kkFFWLF6
fg8JesHa1ufuM8j/e5yQ5nbKQ0uRKB35z7NoYuhqEHsxSFaaVxoZQUsMcF4BPS13bcaNnoyYw7YM
n/hNs7/kgtrYrskhHpnMI4hDjmkBql/Zbc/dIGoC6XBjtwAE3MmUB9wmnSKkwCaumP4JNx/xOeHa
75cxhj2U7TucCQ7felsa13CoeAg51PAFQz+Alg9MEP16Epc5oaixSwRxAvI52/TcotbK4LE8FxwI
1P5DBa/FvSArl1TPcRtBhJnxcqLYlTopAqt8yLhjfM5h7yOzrQAv85L02y/3yURV8Yqrcbx1ZCsP
mdmVr47R8MvaSo92CCjcDUf3aDf1PXwlZZSvZOb5zx+3cKTZXN8EjXaxPOzxcpP6Vo9SWHZckgFh
0+0ItOCWWp1SIYwJuxYWGeVSuFy4tihJQYbzwA3T2Tq6TY4i3AHLI4EDItotjk6aQMg4d2yqBKrB
+HoFE17vK7NcUhY6lNEKng52DzwFq5LAS5SCFbrXtLZ5OC0whptZ4DFMQxPm8BBlfBwd4XjUjHyh
FYdvngdd5wbTUMIRiUjy1sZf8rF70fKpkYRiaKXpf0Ce7UJXS93zXC1ZXG008RuK0qAVDMSrxldp
N6G8jaue1qHGiJr1FLD4GgStvbeQbm+JbyEwrxq1tRxCyk/kz3xeOdZEFs7YC8JluM4TJmrc1ysM
u+N9JoohvJ+asbx8pEhHEzJ9Ccn7/kN16eQJ0vIMidSCocvUgSO6s45blgxd9zHvo9TmChIsd19y
o9NHhjf7mhCUuncxaO/oEopHG3vwFXkWzRcnxBHw0CCcUfsRJeBBMr08j8kiWtdcDvWQnTTj0ScN
qTwGhW2OG0lEYnjM/Bg3gY4mtlMgcDzMs/U+jfwltk2wNBv+xD3FQJobfLJmvta6QdKlc6yOvDE3
jMeqmxAjm0Ay1sg5gcpl8CsS+i2k9GFdJT7P7XkiMqsyrtESvp5lBu8nZu7MCRzvKU+ikRYTUMOa
X08KT/NOpHO0i0KTuxvdxSPaKve5jkwjPqmyq/cdJp9q+3HPKwHey9PJ6EDFWS33f8dM59pFvfts
mgbmEzoFvEQ/GFV7hyeFkHAA6axvddM66zSUy/3oTkj8y8pxn4nT5Iv8saRBgY+A52GXIMPdd+ru
EDOsZS6DFr/elIZm3CpY+CjMIJZ63cDlJSZy+/HEZb2jngdSkQ1vrMw63H6srEURIo8bQqd6NiKZ
589DEEzJizlI1okUBAg6xX5A8huS5u6mKP4xcWd3RtgJD2bbO41pMHUl9M6VUyHDWk1+wArspgig
hxmezCqlflg4eE6JtjMMcyOkGRJOe5YfmQ2gSDpKCML48sLwrGJ2T1newEUUtj+iXm0iN72b45Rp
SbQ4jtNWC57ZSut93poZX1EOtX+VIP64FjyT9TpkicGwMAgoz2AArPciz56LwKiPHJA6rJKTM4zU
IbJ+FIqZjbtsRA1Aykc42OWJPca5NXIb569f93JbV0hBKgOpnknozqnp0gAsVhA+RXZlppAb/c8V
YHZNFBVVOyq2urU93Y55BqDBfgRntmRoNmFXnuzYrTP/lvZ5AWyifaElvy2XCE7Nst3bEiJnTDqn
zyFXf5mslDAUwOGZ5R/ohWesqouCH+caAl6OkHif6NcyscHpDQqD/ogFScZjXATBj14LRHVVOh75
Q0Ts5qIHQh7NW3qXw9EEKJ94mj1M/UrkZThtJ2tK7b3LbVl7QdMxBsFD4qJTVfONM7b2sYldtjmk
6UuTDhlNNhhPyuiLi6Zb+U00J87RFj53r6EoSkKn2IDEL5kFlSNJRondneqx1y82iWFIGjVzfEOq
Fj9NdvZEOlOVnlMwmneM/HNworh8SCqo3a3Tyx71c+1+YbqY0t9zxWrmJttUJvwxp56I36Xjvdd7
kmqnsc02mYMbw1OKUSRn4/ji1GE84dnvrPe4dfLtjCiRfZyUriAanlw3LqGCMq60/eEzxpQlktL+
AgRiug/NKV8baSW2EjfDSrRmfdeQ1035k1sbGBnj17gTjxqzjZUxNM3FicIZ3/lkAgzssm0xaWrn
u719Lt1IbYKqeazcjkT02qIy2jRZVVza2WeJSjLqkwGyRUDdcOyy2jiig9L2pls04CQ6dS7krHtc
tJyQ0cp8GK2iAPRXORvNxV0WL2557pDkVtFktqk6tTkxbtgE6I6qPt8GjmYdUmYYdwEEXZnLfA8/
pN45yw4B0hPsauB2ezPhC2uiSXtt/BEFCB2yyxybd12UCYLmcv0+qZckZbKBn8QoNCD4JRxSDSE6
+Axq1y9tn7rUJZwyj+2YV7s4aotPMeU75V3HHJj7WySPpHY5e3uQ2hV8p46JzrDXiaOw3pk0o4sk
QzRv229akn0atQrRkmGnkGbqutmSCKQKkr0HHfxp2+10H4quiV8IqXgEH8QkgcMPwvbQ5+Z7GQZq
I1pAHUapY+4HOXCAlCTfQLQykaZ3MX6iIt5QXddUgpGeryf08JsWCOQjKn7jysq/RCEUgC+1SNic
xEcJsgGXTCOmiS8tNYZz2Gk2MYQSL03HQuLUXLvW1O/7IUmNTWCmNZM0u+K4fh/5xthBhoJ7urfn
pg/eWfyDLYC7aj3j3Vn7Wp8Tox1iil4VgfR3GIo1FqY6svYOOvZnLWmEw7bnC4u+phGu65JpUhxW
GxsDK2oFnotItsNzScPpMFuMY916SrbMDmdQQgvlJ7ajrUVP5mkIRodbHIeS0o5MXyn8WEgzet8u
8RnnoMqgAbXNi8aE7AQI9mIlxL2zefkPIDP1T+7QWPWq4+zSHuFrT9FLQ36CfsgSy22PWmUAbNiz
agFdcWVXDUjyNCqngIMbrQ8MxVSzBKavRjMqnFe/SlnUSUgcSsIuhgl6FFqhepY7O46L2fREqjQd
vxDjQiIQTL2Tr06YseuKDuS350SOpJcz+GbGhLLmvyPXmo21bmatw90j3HoDotvd0LKn2sqHhkLE
6hV7U1SV6XTUjRn1EjrxR2rRFJ/eQFnuatRnP534/wcN+0d6z0/KCwXhCYaACRjOQemxtCR/PTv3
eonJpAr3pRWwYQYFpSBki4F+1sgiTcLBQxmmjjpMBbvoeqQFnhx7Jfr7DgAy4Wz9gCtGnyje1cc2
bbRU1R/xxFCvqCaiAHV46mOTYYbJ0TN3MaGstczn8JbY9dhdiBtp33/UyFE2jPcdOBOuyVSOpI9H
yNX7eB5vl23lLcoTROdz49BPN+2SguyvL4f4TYiyXA4bEB7JSgRBW/jZf70coaGRjdvb2k6GJl+J
KMjJOTowZyovZwr4yH0IvU04vfaQi5mz3JiFvK0JvM/D6JL59RBIpr2eOWMLAqfF/+Vi8b9wRqZg
83FalWIJuh3qmEMjU4Ug2hcLi9iL7LKHtN7jwp6njFc3BQEPayuZ4HE61Cfvf/1hF/3Oz6obPuwS
OmWi5xS0rA17+fOf+ia9S9YmCNZ0n2M1ZVILaKzxQisBjFujoecjlxku27Gp3ujcTvfkv4z3xGRw
bi/G+j6j2fkf3tFvHe2Pu5Eeu7RQj0uDzfPXd6SZzAE7dnvCivHUIuDBENvSSHpuaMxwEbB+cuWE
aN5xyMpDuTj+c4QvcPJqNlIPoNhycuI48tdv7HdVPR0mjDqYWATRsnSbfrstutBPo5Jci71PQFG9
zopCji+zmrvmk5rmGep85lK0F7mZJtZqIO7877p7eAdQWrhAahFjIaj89coMoWUUs2iDvTmixwU1
1gTRunMNXyxqUqJLWsjhu0hGYXBqS4Blm9JqCAnKW+PR0TvjiniVw9ffviyM6dBrcbq1UGf+9nUR
wAGqK1bBPtcW1+BIkbxZTCfkjy92y5YokmzdZTNnCK0P/lOy9cfa9OvapXh5a/lnkaepRfL90/2b
T3ZCHiXNdnNK6RgweZwgLTbowmK+kHAyGUrKwZGPCUSpg7GcUnMF2vDUK+h3N8qCnTuvMJ0F4b5d
Gk1lFcCraHyUo0QmUY98XK7/Wgz+k8VAIvD76c76k8Xg+m34f/s3ujVhVH/7Rb344yf/aER/CBLZ
pxQ2r3+LF20yPhB6C9JCUA9iymIP+0PCaP5D6haJIYsP7Z+knH82oZXAsIBXheEZa6DDDfR3mtB/
Mvcgn5QSV8Ey3FuS9369FRULVYCuYt4nuUmYxmzR7bCC558uyv+wWfMRf1mvneVFXG74hQjEv357
3LBia6XrOvO+SwSQTruBSG73Npgn1W7++qUYUv7ppejoIgdVOg13+dtLFXAbqhh41n7soxYmYpSc
hJAcLqBdIGOL4AMbtbYbZ8TRiJyL//Dyf7qcwNDhCqGAABRLNtlvVYlIZ3Tllqj2cT48isx+caJm
/defcPkVPy8ezCYEIixB8jjf2w+/yE+LR11rU0crqVq6y4+jKZ+RhBdeJ1B/6nP17a9fTC5pkL+/
HO00x1zWSfh8OpOZn9cqjLvKGt2m2VMlVccgyQzcuq6WHRPTz5C/qyf14epVPxy+kuRPbFAupTft
BToJxCvRCBKB4eLVc5JDNyAywbLdu5U3fjiJmw9XsagMHMYZ8qsaGc+Bvpv8ImKiUPum/Z4T7RKt
6lYXz1Pjlp42ucQco4yQ17DqyMIOE7nu9Gl8nmK/PkdWMAQrdsQ6XKvKzR4tjjQv0USUjJvV8s4P
CvPGbPPk3qJgJ8+NQNkuaINr1+fGKshcgtcxJCOfMatt383zIXGCC1TAfiuz7Luy0/siUl+t2blr
UWB6g3KI4tZHslqQxbpZjCPC5HdmMp7XmDiqHQdOOBE5xp0mHr7VoVsd7Di8KYFREY5boKwXWbcZ
isG6jiOBU65m+Uemq882bMVjHJK8WzWEMER9/01CzQBR0WDpMOL4OrtV8NiSMuthAvFgcgecXlG5
jYPf70GM+ptYH8NL3hAmi90AosY0nMxAt5LNUGtEeQTDFLiH1ok7it7Cdh8rm+okRAbg0anl5K3H
sX7KSwJetvlY19aTym3tJUx6kgoLg9/jjKN4LIykP6V1RByhNBsguHWbkaeMPtnPqvpSEOeyEXmV
bJHicItkFVqoopg80IHGhoaR2PZQcp/Z7vFs9tXoaWEkuteOmAoj8PTJOGuwKR+jsMIwz2kSj3dG
CE5l4VseIsMlAxfDie+H9V055/VtVjdn353kazU77aPqZLKvtNC4GKO09lnOvYAGJ9p2bT7uiNZ8
DZPanCA8dAF+IDniBYzcOx3t7w6HZX2B5VncLmgHgZT0EhA/x3G5TPUtBqvqleA+EgqA7zKc4iS2
q13VnSJ/CXqfQ+s2Qtzr+7LIkIFyzAVT+TnukhDNl/ky9sFRZf6ieBjuyil5imkEE8EeY28npfTU
NlayikJK6b5DZQRF1dgJifoKaWG6ByUIlJr214lsd3rnemAWN9nEvsEdvTAwNT/Q75hUTW+NhlKa
TLj83AexdmoDS+B2pdVgpRrslTijuwsx315XesWrBYmkQeJqmvRIuPS3Pi2uI8Bp/9VJ2pzWMVCd
wPeH04ihHelRN3gWB71d0+s+zz4QSzhiACZJnfQyiIwr2IDDcYbGf140VFt/AaEURRF7YC7ztWWH
b4jHX1wDLXzQtvp9RCjAXvTys833SrUfPHAWRd9nc6VlRHNEka3Z+9AEZ6W1a1DxybpyjJDpaHzR
mqq8i9FAr/NqfifevHGwepAA6RCCevDR+20MTb8bp27bornbx1qH/wxBL8EvS2Snb1VPNW4v9HDN
oK1LgC3bThTyrelTUERhaW2acQuFRj6aZul6Ob3v/JDbfXPbaaVE9aU7B06F5HEbYeqNfSg2Ydjx
DZmqnK9+mrSEQPvl9FSQE39mQZoPBkGRyOfM17pAQCxcZ0kI90nIKX0U5Xp4JqRlF7IB4AbQsRkE
AZVemhn5tcmcQ9qLp2X2thK+gVLZqY+gRjSk/Wj+/URzLoGffPNRiiNabDZ2xwi301WJMkX2N6Vq
Mhf2DM8eS4J1E03EM7ogHg/gheo9AjCC/oZ5+FSMgwTITweWxNSY9k1q8QCtNAjC391YS18MMBCP
yLnVHXxqay1TArmNNIubFbNn2hAkbm+snPvLGK3xHekKMsaKICM8bQBl7PjZhC6yn1wiRr2qTsH2
q1GhTWH1IKcJ+c9sq3Mqo6FiUDz3N1njaHtQwhbzWvurTXoX4ZYU8WvY3fHBiR37MW1GY5ebUYbH
Qk2e3U/RnjAmscGOEO4xtzEvGztzbyJ+vrEiA9+5FgSfHXMDYGDaka3D5e/D8clg5VoLIpW3XCRS
Ap3A8NAJULtr5AY9qMraWFASXtopUZ9H8uqvVm3NL00u1zjwBjp3ZV1fO6Nst0lGpnmL+nqPNQNK
BpPLtUl+a05rauVXdbK1GJgcIG0MBBVJ1owfQIz2Bx5DLKiMj63+v0X+fyryIU5QJf7v+rpLlOff
mqL9VWny46f+bU/ilEsEtsnB7qPM/5fSxLU/6JVU1hb7HhUhr/VHke/+Q6In4YBuIigR1PT/Upoo
SWigi63YkNReZBiYf6fIR0Wx1L0/VY065h+m1LZjI7rDSvyBGfipaqRActkpcvZx+LLUTDxWlB6j
kfv7iO5IucEM1NIUln1Zb0dMGnJjla38NoKEbxCEEBVfog6/jNh2XLZOKpuXcSa69dmALwJvuTG+
BI4InrKxs70oYGPrlWovZPq0t4vryae2IFaapVOzL8HAH3qYg9xypzFH2ddIjZnsjPMe3NtdWrfy
izYofzrpTTU6jFJFe+5jV+VPMvE7+9zMFc18EOkDSTUKOP97PE810SENSbcWrsVlJjFPDUlySTOt
Za1LYG+yewW4NITjCrWsdklkZKLwqzOb+QXf7QMSvMzypAAKtikRJjwZISaKIBzy2asj0u8OyjKb
d7suqgdLdYJknDbciTF+TyuQQRHyZ6/Rq4iSshdiF4vocUpkcmsx3oj3/BV54YkndKEdZbTHkojd
qgZCsmkN7W1M1MjoO85IG2tsbdEdy02F9w0Tr0Oc4RwyK8MZoTX3hp6al95l2Ive3DYOnetWxamd
XZQUmWM/lLbpP9Yt7b4DmEKpreOmNNMTcnMMMeym8SfGweGGgDXbS2BwcA3KHtHcmCO1KVL6MDbX
sstYsQTNGKILJmrGtmsDRmFBGW7syJrvqxz+uM6kALhkQhm4autpYMQz7Kd4wOdpO1PPFMmv4q0z
+f5eFZn4VM5ywoLbaPMj7GOiqtsAsgruDN1JnyN0hzkx0KhHdeDtSowk57Qpp4/d0p7Wm0MYmDl1
dZyaRKQFDWpqvrkUa66ZMnZvUIBWpbrOgIaIbfbpAQJOO0T9fI/j9SNOEWhTUmCJjzAYAL8mCz2k
zw7zDD3SKp0Xy3pjimGTzj6m19FB76PZjwmq0swUh6CrL7iAY7K7ZprMxVVVc4VLLNmpMfOPdpJv
cytpnogFuhsBzNCO5B0GGBHYsqdXQx/mrW1HFFP99ID6oMF0FYab2aric5Vp+qE0CbRucSMdXS1v
V0ljNJsGleMKxUB0VF1abAeniE5aOs0HveLRFJjzn9xJfM4xwHqUyqR3h63mqTbut0Vut2TWShkf
mmj4UtNwPGIWCk6VZXeUBpm+qctpR+PLa5jAb9Vccn20ah0tsq6g0nArIqgIGaaE38y5+gSzEGei
T/YyQ6cZj0ydOB4832ENHCQ450zXluFXuavi+aGNiA9dcAVYeUwC4OrYuOXdxydUBagtfMSlB0PK
7hvOvWnthJKLw8O2r5ilgQiTqzyY231RVbClzIdKpveJE51nw4f21mH6E/NjZKGf1xvs1sFw35Bs
kOPaWDs6JWTM1Q+s0HM4ojZVtXMmpFNCw9JvctAhSa/d9P5MneurZwt4GNK2rFkbWfotVXrNSHew
oF6GxCZrJCQzvMZyYzWrqjVZBCPnokpaz3FGBAg0IWMlaMLe6RALNtlYM0x2+4F7q2yMnO/D2okG
a8syA9o7dfoVRwbzcKG7R4vlEhY5HYrRl/E1dNt4D0MkXPNUGHdBWN2hu9toZNI5c5FfR9xUb+my
miWdz3nQiQHIl6VQ95GoiIQo2xDxVFxvy7FcIkHCT7rW4IEW4/ewzYw9KHsoVnCzV0wSmL1pvnuE
6iI3Dcv6XSsHHNuz5R6SmBG6Vd8NfatvWSacUxFrAyHjBEa9sK50CBRtv2dg18ZXbIC9V7VJu9P5
orZ6UXVXMzDDezmOLpYW/X7moLlWcfbaBEJ4jPiAomX4/zEljHFJlGXe3KMeYHUB8wS/ON7GMpG8
vUK9hSrCPx6yO1Q+6eOGu4viFiFgYm1FNvsPNK0vpVbVHuab+MnW4iczgIdPiNlbM7ufrIBmQmda
3Mdduc1S0sRDMWyJlF0cNzsEPj5XsVJXYQTVbnDqrzlU+I1Zz81eb8UjQSEJN3ACY4uZZX8y8Qde
Q0Ped255TpvwGf8U85Z0xneFWZSVFpqB+xkpGVM+ZXrJspaWmnPrNHLXkDB9P/LVQUEjJcFjGXU+
J35gfEpNx1oTw8qjpil6cHZ/gRy26SscIUQkbs2+EtjHMNRVPXYk8k6L0Eum1NkBapsPYdHu2zI+
9pGf7NpUj7zA1ZZ2gbZlM0u92SfFwgHnhTZcdeqr0vi+EHxpznWadXUXZiSLoeSqLmkH8nEa+mJT
xmb4pRzR6A2iO49RxZ4wpE+G6pm7FBe3n9lYY5I9Rd0+9FNzBUeUfe3Be9BY+xRjCN70fB7ok0Xi
MaaIkIXIg1FnxlaBwhCMH835Opoq7ZHhVOWaQAnjZEZmgB5BTqumC+QrKcAlsjkjyVda3eblxuEA
i51H5reB1nP0L2oE5S37GsmDnBsK9PD05spt3pXdWSC38yJB9oO75Cn4UnsKtWHZnkmALZaYUIcI
T0DXzxqeyBs9KPtxraZUARabiNe5J9DTObhNMh/HXj6pUS+/gDjQCIPM8i7ZmgzgSVRigF2vlCom
5I9mKjZ9637FTnlrhDYQOTW0942Z3w65pnlVot2RcdjdwLJ+abCObjuECEdaES9Oo9JHlP9HFF3t
xuDjrUWeVp9ZXtV+wC/9Fs9GvRlMvz5IwgQ2cdGHOwtow8pxStgeWLkg2PavWHKaTa4TLBkwPn+G
AUtTqm+c7xZslHWHh2BlhjJ9Kxx7erBJqWFg7bzKxCy9zMnsZ3TxEfZgS/eYaMWPeZDrdJP0Zuci
IVhJCRl3VMtDxBcWI5eT5CyQY8NzzdsL6gYBCelwdfJl0jX73nXz/kU2WDjcLrzinjZp77BlYzw1
AMpFtSJspqwVESB1eoIGV+zjrlPUCHlwMUS6bxPQGBpT0w1T8uLeycCtsNyG3Z2GM2k/21b1os3u
vmin8bEHG7tdYqeIt5qT6Jy37XuVOF9ZndNt5Vou7hC/e4pi42Tl0kXYCxLTRDa6gRDKBhG51roV
EjuxKfTcI9RLXHPyeOiBmNWZ1gziwraZzmBI3P1QGOPaDquvaZAteYhpZNyWZW88sEA2KNQ6mZIM
3Q5hulN50DDbUQmbV6PlrxUd81NgTeYW7XL0rA8IS6AgIgGF+zfJhyyUxpc8NYlQjHLybeeWWEof
x5VmpBQMdLOAxrBYzmjZKYD7o93NGmIGoH9S3PgcVLDDDCBh/GMIJiaj8oC5GvWknWa+kQ3hqaYT
yzG0Dx5cjULUuFBoeTScnmt3PlhieC8IcdpVpT2vs7aE4kqq2MEnaXE1I7hdsUnu+NaQQal25Uaw
41J6OSs0up/7FtaAmEvsn6VPjHYKB5Q4Vva/pNijLCPAxUf9VDpGupetUPj/YiCJRE37tbzGYSyf
ImWR8ov84hSFWXGK2xAdue0+THO4TRk039dhr2itfMG3RsEU+8UGGc6TgUVkhdoICYiS2HDLct2Y
NdBHAkprayK4u0r3c859l9VEiiH0N7xCQywSqX7tID1mOQH5gqEAS2kFVm1Ows+D254tCvyt7nCJ
M7d8gi1XbEgZgMOCRntAFruODSdbc1SBL9pqwIUCZuJelRaHolD37kAGuhXIr2nePRXlZN5o1nzX
ZpxTUERN23HIlVeXeK4VUhNZmvVFQ+m1rWdNPKdDTWQtNKKnsW0yaAOkXY/IolZwWbSVpE0Shyb8
bhEXxRkV1BNs5HFbNNR0Eb3396Q21sZozyBgucsBxawmXWUra3T8JwSaZ6is6lorQNFdlX+n+CVD
M2w2yGgLL9QwB4+qvxnDJtzOaZc91SqO1ikc5y0wcBfMA8WOqBxzhYYsvSQBi8sEynzr0ju/Wo7/
RW/qYO2SprwLh2S8AwwAzrixDA+xHFWPAeMROtSViJLuKnRMskU1eOTYQJtW+nQFMHrU6O+ALUV2
ZS9BubZrD2cmau8F543U0F6FM78hiCGVrenOHHMnLkZCKNV88J2k38yaht74O5ZfZENWo5+NJi73
VVLfVpE85WPI8hhW6IVJ8UFKyPG2F7XcybbfiQISlozjk2OQ9uvEOkRo58m0Q7m0IN9Gu/vqd8GX
oki4fwp517UXu/Cf8DBD1hnz4LOmid4jO/yAr3T2sEud8VZ8wpgFfcsFacTmuBKBQ2Kajz1ay3Xj
rBSdy4HqTGti3SOFnUhr5g86KNxioDzTbjur6h3sSuPMlhD7fFx2gmqla2W4nRynOdTcwZ+nGndz
ghdY+gO5yRI5HAIzyNigd7LXlEFNsYkiI7uyZakZ8bNMKfAKGMoirPO7oV1oH9qICje2ElRoWlB7
paj10CvgJb+KwUApPPQAo82yeho6pFJ9H/YHquoEDHyY75Sbq205zcFpQDu4rfPucapnZN6FewOq
KL7NI834bkZNd5rDyDqW0qn3ApPcsSv8aWsih3tUOXxUpxZvnOHjS5IrDviBfgM0FOhCUwRnOQJ6
xdBiXgzdItp2Hsf/z96Z9daNpGn6rzT6ngnuQQLTA8zZtMuyLCtt3xCyJXPfg0EGf30/ITmrrOMq
uQqDvhhgbtI4qSORDMbyLe9y4mEJvSsU2RKSEca/WaCFjNViAjb3RDWev0sXGj+10ZTMR5nuqG1Y
m8az3yFFCqy1K6BVwxR7F6KNfgoC5mtUTxg5u+JBpBUjRlB71UxVA95DnwWDgmE+q2unxl6rHTPB
WRx/QWY0pyAtPErrUNSRDGwIg4Z1NyNktR9jmNWsnRTiBtO1ng++WzRUBlyUZJfikLV2dUbceIa3
W7GFaaAObFfBnt2cLkUdNHuYGmgOd+9IpqJbmlP+CakwFRdvKT6rMo6JpH27vOKo5hSayRau6Z1d
NGiHbbqy8HduIoIN7O0t9ntAox23vxB6tDchvJrTsfSd7QC1YFPK0b6QZS/Px9b73q/gnoCSgMXL
Prlrfg3EO9lj81zfFAOvsQVGAjuC2mpVYQw2Ww6g/1zuMBayLma/uMndGoBcW1+lobhvo3g8Ib6m
FdgZdYBlOTSOfZLO1DsqSUO6C8DVTtROt1Y0uZs8l09r270PW3mlOw0M1IjXpN6eKgN5lus129rC
C2+WGY9XUa7xxq2dLezKuAudZm017NeyCwha9PnMSt1SkaeSPUn2SHByOwLAr0oUX3MRQBjpbxYE
peEmaArAfX/BFn3fJWBB/WnZk2oxkx0kLaQakcp1cuzanMk9iQAHo2rFoevD4Bg6B0tPi0o0Ahkq
LClToz5OorM2f/a032lezXN0cCswWp17C8lL80RK7stwJvOKcFUfSAclqD0w/tiIOiSpSY6qAn1i
mgnN10a28fsitXiRUXDSzz0dncVbP0aOfyPWGKpr57hwR+2DHAMBC3wowi2BskXjB/0VEpziDlTb
U+T01+PqXpRR+ICm0qGrHqg2nwAs/z4o3ZHmog6GIVixpVew64tm6xRdsUME9jtaISXWeOWXjBbb
vkd2eGsUyUuXDhItcWolK45xu6ahFpBh+75h1/pStMXNkLFBb8dpCJdtZ/viXT0p99wipu+Q1Kwg
iymSctXrgS9xknfIN29igKf7ZlwacOq4Uc99eNHVzgUKJXha41g+LWU1HajipOccWZhprY4Aievo
fkLkfx1OfHSzQXKH/nCWV31yE7GryU07OkMAlzPr0Yk2BH15Z8HhGA91NFr6gCLQPGw9J6PUFpIj
aLYPd0JvH+xT72LfpnSQdNQcJkvblxPN9K9juYhSIo8fj1QsNv8j9fqTp/b6oX4a/5dpBHwjuGCf
y+T/fv1xfPmMfLCBuLz6gLtBLvX76WnQt08A8/nVF6Fh881/9Yf/8fSvET8dg9f455V4A7e5elry
b+1rrM3zr/3Fdrex/rWpwxo7pNAgbv5Wisft6Q8gIaFNwT+IxTMf9Ecp3hP8EgX8OAInIfChAtjx
F+nTgSoKvBIUG3IkqH39e1bCRwgRG31ng0/BKiSgvQRK5TWeoi/8ap1Ba10OTB79gAUrzfLGFzjg
2QBlG/qkMy1lfZqDWK2tM6OyFwxGj7s5hZthn6AOoR8HL51Y73YXbJdCq/ViQab8iX6Z2OUhIOa1
h9mRUookt6sg6X0AardGEySziWx4fKxEM9As1tRagz3k5SIjCsstKd6rdlIU/5HepTL4wXv2uQlN
Gehz5c1Vrk2zleU9cD419XkeWTOW8oJmr6oDDY4+XUFjZ5eIXvRd9CFzxWrKrXbkYRLgsCMCDCmA
Z453YwTVex8VvlfZf+a9kCvej52KXETV7ZpOBeyykj3T7r9l4OwPou/0TeBWDcpCei741VBbK55a
tsiv/keW1lX+bWjH9rt8vZieF8jfV9r/QwvQsc10/Ofr7/9UD2P5qg328ht/LT0X6zf8mMKYoIYl
aLSqX3T6gOj+4fuIjhOhoGVKmv23JphgedE7Y2/Ht+y5Qfa3lRfwowD/ODpriELbWHz/O00wYy73
UwvM3I7jYvrmUNnkOZldr1deRN+3rml5P2X22hXfIacmHm6z2Kv0cidl4er7wiDEDqP2oEqMow6C
b0tSdc2lA4oXDktnAdTAQDSy2nLTYJOEWGhUlXSGB7u28C0c/C5c4RSAJ1VYu6D36auth53T6u3y
Yhrdd+w+piCY2p01f8yQHTfenmCPIspOMTXczTphDnvigZLt8Y3JiyAeMMk1uItDQym4y7d6zBKo
kT+9yJuXTuB/0LK5afNGjv/1n0c6476xWTOMePa/kNqAezw6LRlZK8c1eOrGWcXVBtfTDKTDgDZx
eRWnQcwlF1xQ6+89Ilb6DqnGmFtzM0xXKAw68CA+vn1LRovk1QtDXNEgvX12y9Cjhn70wkSB90NL
9viIjWtQXnV+npbnqz/1Y36SWWEOuqYWeUZHAul3xKbKYulK2h9215YP7TJqnF7EBMLrvLIV+In9
mqTocazVwqvYS7lm6302hMagO1zLPrxeYfzwtTr2x6AHSjNOIn45tf+p9v7r7R/PWAaZJnEcQVlA
++QYCplk1P0sPKqe7NnS4YeADKi9RcO4XW/eHr3XQEhzIVSpfT8OA/ToI673erbrqu7jldziEdQ6
5oSmn1n61BtsVviC+67/bgab7mXQYILKwoiYzpG6LfMAIPHbdxK8fo3mToAbUaMNyMkRzTZD8lPr
GUQGNJSlCB8pQQ7hdUDcLum41RaCCOfpGK4U59++4i+DzCEPPA2wKTYHjMLRs1vUTkVbCeotE7gd
vQNebeGno9BbpmLw9rXMJPx7Y92MMxuXjwY4Ex5B0WMouYsvMGalgfu4OOmY+08uZY0MM+EOlhqM
3N4McYXc8RT/W1BTLow+RQDzBZnTCK+VY+Suh3DEEBfl+G2hsEqIjbJLpOA9Yuklf/OMR4YR5iEB
IoACDQPQLWwVRwNKZckpZ+XWj2PlB7U4zeOk+VhByO5RboMejkPaEq+JXV+2+dCE9j5QWbneF0AW
aeOh34Km3Mam802iUoSEX9tMNUiVliodIn06zb5PE/nffDEBSskoxka8HdtBOfxo2sVlBL/Obr41
qJpyF4MVl8V3hVhM8KmFENp6u6RWLaZPb1/X+XX2UdsKwdbZDrwLdGhfXzixHBvttcD6ugaW465b
9D9y+CkiQpjV3jpe5Y7VKcukFA86q0AS7vphGEC11tbiqru8XucBXeJoWeVX2HaG+YV2nr6AqOvj
6fT23bIujiYwN4jlqlkmBL8RPhOvbzdIZ4hU09DCDs1dlmIRabnejOEyMKlWbaf4b8VjN4bXlpfk
rKax8X0OgyZEIg6GfOmn+hsTsC6+U1tjZDj+/HKdN8qBnPr9ZQP2k47dBcPfFEvnNIbsRg+H3Ais
FuV03k4zIF0vKV47KNJvMujrbNEErRkXdDHbwKwKndblM8xQMDabflkTxsItCo9NHpo7HfSD6/fQ
1Td9hkrGDeq7Rf0EPsQh5/RkMq43LP84+ISLFlMTn72Ce8RdPG6oCiKx+wndBNTK9xNi2uv9Kj2h
7tTQh+p2LPg/8yZrCnaQTZaFLe/MzRY0IoD4ZjlqaIXXWSz0JOJvINALYjaji5U1iItDuIWZ2NNw
zRO+Qng+1uFJoJZMvpezqDnMdL8UbMEjtVXs5oo05tJWPsd8HR6IuZqVopR97SE70X+m14LORuJj
XHJV+U2kT2aHZPiC3FtP59MygaohJk/Mzpej7aIvIjVSewX6K82Z2UeJy2rrol6iwN1Sjy/L0x8P
EFBp51FhbsdhsYOkaDGggd0w/UbMHtnEqlrYVo1PUhLyD9QvXVMQoKCEw+jLIPQYcQ97L08wE98y
5dp52XjZGjAGk5drLr10GZuj9lqeiVTIjKpfljMjF0Qd1N3TmQJOiW0SVnTV1slic0XPEkRtuktC
hqXToufxTJOM6dKi5lp898q2YdIUSVjUt/Da0XeijWxA+psuKFzWFPIjMbMmdYeKd+bRzeO3IuEk
4iBTzMe8cwuYhf7W14tiDNsFEC42ZGyMTvIhqkg3KXcICp3zGV4lCm5/ujYmdisMqLhA1Z5okYco
YtNL6j1KRYh5AkvmjoWr2AX2A2qdPEzrJmb+Djhq8imNvN5T5/GofP5Kq1ufpTChds8nK5WCs2vA
I51b0jw9/3PGoJF//DiDyr4NkZ/X33TUl8wUKBxQihTpLLdX1Hlk4rYE04H8evQj5n8+URWkO4YY
K7dF9cKMca+oMn6H1o4Y+maNEBJsdxUhIOQkuSCIfAAvbqaoCa3VXRfBiL7rAa6ygAUu3+E1oeNK
lIFhIOtcD9oUfdaMzu9D0XuDWdLAxvijA9kxbyKAys8/SK146g4DR5dRyFrRjSgaLPZY1FdIxDr8
wX6AxE3/mljMzGovzwfaJGVsvNOWqAoWFCfsuxjSo7F8j3xhdqasyor1ENrWAdxx2nkHiQ28j55l
tqL4kkIdXW8CrRemP7hgOGL7uJ7R8yJQmNvwOgzwcxyAC8sKZnWYFF7+rnWyPEGGAR03s1vlSuNh
ivbUiLZZjnkVifEyYD83QmoYR2u+KJG24x4Ta+Td9H6Ut8FDAxqEh2mwOE/bD3HdJ35zTYYZGykF
VFDmas9GzHazl15a6H6bdlMbx5uJuH1RG+jKMjsFJkIbN0U1iG02/LbOgYUaOJut5plj1OjQ9t4M
GSIR6WXZZmhqXEsIHGby5BilMRPlrHsQb2Cy+GRPy8gcSry8L9OLdsXUCSNDV00DKsuBx1Y59g2j
tKtL3kezWWzLmSgUGpYLMA3UF3hLDdRDzoJWo+scbuPeNrsgsKiYmWvnXSLVAVmdmW+SwvT8TA6o
tl1gnKbq5T2YFxMRZjSV2J46fwkZP5lZ7A6KUWQtOK4cmVA0/jzcsHj7vQ4uIpS+fWzrx5UbR45o
4tK+QxOvO7BdchxRtBSc8nUSdKy8yK/MIYu6GwKtmyWEL423KvIH7A86yiwftVw9AOBni0Jtpetl
wyNF7YAyKqAiE2LZFsqX3+oItZGrH3kIu74ZnLntUWQ6KQd2VfwkswJi/tlUrOsARgdKNWjkuUn2
vj0l/QfDitcXeJIgqw3zYaaycRDFbDFKbZ0JFnYxrYTTp1E+mRH8Ma3rfDY/037rMXExdDSBc9ha
Zrsfwcev9w6VR8bYE0M8gMTTVUpZU1iwZRH/jZIA6sGcOTQC3JxtdzdC/ZRYdqyODr+geVgNH+x6
qe5i140L5tDQ5/15SE0GMHKrpu4bGj+9dTEgI+9fJdwpzIAGMMoXRH/DFSBe01aPflGtUGzbsB4e
ZrSD53drbFX2ZrYqiXGUF8xdQyOtiUEb9DSpx+mAhmukroc+S5YWLS67di69imMV4WqpnG1vJCrY
5JeoXzH8atRADyhd0L4lpF+HWVcbH/tSN0aN1NLyM03dyf8QVlL76RZkT7lYKKm4GjuQLub5E+Zp
ksozmXGSVVuxVvO67uK8Wu3hkODV3l4sLA58U2V5Ndvguw8qFimNbAK09S4tXDyDcxEaQQ+N0Aly
IpI+soYE26IWn8ox3lktTowomAgXKRDIR6fC9eSub2nDXyRxY9snzoyKGqQKILhyI0W15ujie4F1
09Ec8T9OY4+c44mNfyDF7ri1l+UOZUZPwmyQjXXrW/643suGWb1BgCocPq5CpQ3ldhmKoaMJEQA7
3NhKdOEuBqlbniS5RI1qbSErwevAUAtdXETHoZ1+deoiah4zt2vBvwDx0v1TXATehBOw6FqxcVGe
lPaJTJo+iHZTaQdVeJLUVhleAzxGKv9EhR1hbfaURaBagfy3CC1gLe0EUq+g4j1QqOn14PIwBUJs
z9G3raskdG7nFFbyuJnb3ByoXe3VXfBx1kHX+bsumQdQZq2NiFl5Cr89IBpL7JkFM8AOYf431lAQ
QQ3eosyxErORsLh7ui2ctRzgLIfMD80OVwe2iTBzCwe35FAgQ5ZW5sG6ObpY+9QiJKX0rzh6gqwu
OGVkg5PQeqIFGMrkMAWtiVNgG5nMQRQO6JKt9lWNt+3U13n4KaC1xq04HR5BUGMsCpr0FfuAbTIY
RyJ7oEuM0onvBkTBs03shjmjnsEDXBTwBNn0cGFN8DD26hErSuU04eohIupWhEQNRFD2FBRAbB6U
uCSi3hQE9WA2xLqimQcy1PMJTWYdSwaoa4Q5OXH4W7jTIc0E157EKtr1g/IhrFdbjCTAKpKYtQlr
aQxahIJOYOOZfbKE5cZXMJeKuaMmAck4PMRDbOLVOFHsNq6kbfN1nvumRQqjEA0slkJxLMquM7FU
0wkTsgBpNGMk2yaUzveJ6nUZ79D8UBOkD4eeK1CgDncI0KT2EDD87OHahEjP5Z5wrM0p9eMEw3+G
cYQGZCoWYTybu3e8xGIgu9QvaKjrvCbpqCaLgWWbKcwdTKOFVM/pXyOBZvdId77zViJS0WT8xbaW
IWSy0ml0hL2TVZmpmGP7Qc5SL0nwqRocak8vr5ED03HuSf8meRf1CeoKOMSCKUG/alTCGa6bFNWy
DNR7YScxrVgRFFBK0KkA2k1vIFR3q8AHDzObtTPFp2EAeZCddXZjggpbFjkh+Oxqk8hHYc9kqanX
Ocs2n+1BAKSkr0bg7NIFZAds4ZRg0o6knYpuVvTD2vwyTITN/ejVN+sA7wybR0X1hmALELhZIvDv
TMGrwb5k3CcK1t1DgWoZ4WHvmAnmJVPeuye9K5DwMt1yc7pmSqUcmlMLfB+cvNcRBSIBZeJNGZr5
mGDJSGSN+wapdrIaw7It/9982ziOrDdoIQqOSyfjvtxtlgkTGpbhlJpg3uvM3b4sD/TTeS/VNLe8
1GFk46vp9Hsq/aJQ1s0H2K+iFKzqnrlQbXNNTAB5fvDN3K0aN26uUFeij7pLqzFypnP+QO0R1M6t
5t1Olqq5VrMOPILdqdwUKxwTWuMnRcqXijgfHtQw5fi0juXUSTYXhIq9S392JGDEJEDs+3ttuyYJ
LLqAjM12FvNCRj8mvCTx5D1LHaz6wptd8ifUqfSCX6br9eWDypyFQUleIp8xtbGE2I9tNPC0OaYP
BAY/MuIIHgCBwZKmNtlXk/bAUg4pOcuw15ZlLd88NfXrjW0p28ampctIR1Q2oPByGoWdN92Fa+Xh
AmvNyMDcgEA2STdmeCYKGxbHJPkiHkwgn3Yt8yMZk5S3JmsKuuD8IpB1GGqqoCFGiYN2vWfUzY67
Oj3p3lkvOkRgTP7AdAoDLk9pL1nNVtmxJ4encBEWmWGUtjD1IWpBqfimS1yQv70svUbhmWgU+2qc
Hja6RxQf5R+lRjMxmtnUj6zE02ZKCjuaAWn6C6pIDAhg/Ywd35IM5OwIs8TJltPuCj13n+CVJhE6
RlmzTO/xNV7Hswh9s+oUixVyCg42yyc+8Bap2DrDqmz5M7GPfDte5VAbeJNu47KLg6J7zhrRJyxZ
pX2hkB66IuCfQnrSM7vzPk6VyQJfEosqWc1NtzjS4+rBKtMouUmgY8W5r6KCiU6SZDP7Z6TjeaW5
M5lbn5qFk3C/wBGUcm8tjV9eCUDq5ourZkahIG82LMlrtDKA0GMOJweVvXGlM5B5TfkA6sVk6Ppl
54iRP2EMEeUzs/LtqtE/qBkhjgtBiYaOCH4RsIiWNppxn5u/LtBLWE5ohCLouAO5CPUb4O7A8/7m
ksdVNcpUEempb8p5LgwQ93WZSndNE9kylF+DcDbdm5epUUWWqey+/XS/Xko4ETGuZxpGtKaONBHc
LO1WoMrt19xPzP7Uhr6nCArZrNm73r7WkRaIj1AA7C7HCxDvoTP9S1dqtDGwmKvS+7p4NRqpF1NW
u8zEQPoZyzADLc1ZCPaNTQNGTDBSRFFVH1XbTrrk3VQhTGcjJuU1e8/Lzvyj99EMNGMJkUQwciYA
k5359Pbt/zJUHmVhAlvUB0nHXdv8/Kfa/jIktSHwBA8yx80x23NAmbSQw5UU6u1L/TLnPArDMa0g
OkEu+LWjt0IYhbkDAdRDnEXepE8TeDjzvbMKs0TCJJ1/O+WOWyhA+rAFdVFboGqKEvTRFYd+hOFJ
/f6h8zOzR8mFxXaDU605INzYnFlJTLxPMKH5/FS5wh7esdvVwdnbz348zHRNgQtQpKVNijb/8Yyc
0ZtErir1vlCTIHXUWAnpb1EDhvh3fsPHo+wGoCZoxCKeIeggHRevSwJDgBCF82VqWlFeYbtjUvOc
Lj2HfOaaqPHtR3utL0HTBAkvys40eSE7EjQdzSCJCSabiR6+DA19IrxCvcRsc2yKmveaDH2FI2mW
pzqLt6IMMk7Gt2/g2c/75w4OoRYADxseJvRIHv14Z8HvvHI60XzpMwARzZ5e1lruqXpkcfFslLbe
qCEzoXGIJCIv/UdR3AqkKXnVIcJh2dn8Mjh1EZgSD6V/zSpuoYuSLaxVhPsWccTcRuMu8qQV4Z7m
lJLdWsyBOSwRQGhxP88Sm4WPdAU9dGMDP1E8cuZhgYkH8qkpkFooc1ee5bSWoxVWsWViqxEjTjYL
a0DukzIy9B7eGZ7NxDZi9MwR33VDx22JlwL9SGjPrlnCXDE1nEg+R3yuY4LlpKiNFr49pjPjj9/9
QGXSVYsyRZampCz79vD/MuGEjw5AGCBo4yL/fTy1JzKLzLJX/RlWqkfMmnbSpEDxKk0E8KNk/fYl
zbp99cLZaoHhGNV1sADiWKSFRhkyxmM0Q5QITY1xAvRfXqEp45aoKY42d7Dxq3giiVqcxASFVlWb
u3n7No6fHNkdH16ujScH/4me298/7Z1N2Dcz7zL7XLaUP8+RXZX1R7ec3eHSHeX12xc73kGANqGX
RqUohHIc+cHRJMdfPMVIbxy/qL4r1vugEGZaFAV4seY3z+UeLWn+egR2Dsq9oPPmefZRRymdF7uq
GuQIkKC1o11C+VLCgqSMSqabFzOnw4aGd80/goIN83IBzXVPshYMYFMp61KCIeUx/ftuRnqXOsKK
G9ednadkKAh/siqytshMWWuxTBkgkqBMszOFEw1zGEcivq0sx+PhrDLgLMKH1HSKHFWb/ZqEAO39
M2iaua5gSNmp/wIh+lf7/IwBrtFgmlw6kN6vHdMgSCXGuNPycaoLczInLa2KEklG1Ajv3361xqvg
5/ls3imbF/p/2GBS1z+ez3PbUVN1/OQu8tvna0HxCa9LuGPmaGKrZwt66b3D1zaZYLM0pkr649Og
AEzmJAg2gxv4wtQzyQU7djq3HhMqClZZTNZ6ObJUQzpYXV3OJ9oDiurtyyYhPc5XNjV1+NH4o1tk
mkhWVbisnTWyV36m2tq88DUouIr13B0XL6UJ5VABlTsryMybhNWQ8stCsfG3OznkprD8o4XGimTu
FvQ8OPeShCoHTpBOPVMCeXtIo9fLBQSgTyff0OSNZJUd2EdTuOcJVGR3ybdKeeJTMTSBe3Bpj56G
ZdT51PgzeUj9Jb7QEQo78DaS5hRV1uoeEzdbbRp4zDRNUw/9FB0ZLV/Zf0zIX8ebakFKAiqOck9z
1IARorG/KeQ3YNQOVoY6hUjDdypI2osMPesrTqQMjjoA8nIHH8D7c6WPrM5xpSmCTVcBNtxRNSzv
rdWSJAcVZIYtYNMbn1OpPPiV5cEjHNROdrrfYzBR3WM1559XmGfR/Okk5by2nGnhSaf6AmoiuNBL
itbStPa2s0P4Rty5nM8PXdY6wSZBdpcSRmoI2UXT3M1Q6u9zz4OIFNmWj2UMdbvPGDGAMLS64UPo
jyNhUTKdFstUgO32dbcFnwTad5nj3NpMhrpUwaaRqIlTsMmK4s8pCkH/RjgG7OQ8tHfw8CiJ+Y6V
Ue2z/K0d2u99qe2vrpbjFwepkY/ZFEzbbAnri1KM+d5H1/Li7RnxerNmQtBWZjODKk1Pn0DhaEK0
lH9EHxipbmEvN7GbYF8TVq0seG12+PHti71e0C8XEwDlzDFPDHcckSR4KZOTx81jaIsajNBi3zkN
9dVNXZdXyvcm8r+0rd/TIhTlb+KxX2b+82OC1aFlwyZ+DJuYgjFuSwSxHnvQ2h3cxg4t1Npz/hIV
/Kc75PNf+vsx/PyUvusCPIgRh/TiY5TO4tYlJOIse3TmljWD7AJluZaEJ98tWSVuG7dObvMxgceK
3kHc7dCmyKsTlQfhbqkksC/AeuG7IRzi88bqxUfOW6gy1BXlfV0TvLiyqTsYVg7EbFU03+vJiy4b
yrPvlavdP+OCPBV+umMjFlym77zaEOqQ/Amp3pT04pB7obA2xPqxaFNJK2EaDk4a2A/2Ir3tyvv7
TSx0BMJjSEwYQBjEuMANdo9DAvSGxsWP9ProT2bws9zL4LIU1emyLg8NShufPStedhNGDhWiDVZ4
Cj0G7aa3p19gJvOrNyMMWNPgQRyAY+CFX2d1OBKiwkHB+DGdaBxQToOMtUSBiHcjXRI8K/16ORW1
RIY5t7qabk9bn7bUra5UZ/yPK5Fa71Yn9U+9VVM4w6n+S40FN7rupXWV60Zcak+foFTp3VEDrd7h
zFIRsdIY09tVLrRdinZMtqKLxS1ho0L1wM+/67DIMZXCiKKkUnyap233rg4khlZtMk5fNWT9jzba
s++tBgY9DDfHMCjkPG08QPF3M7LaxTbrbR4gW9CjU2hnVvSvewQOBGfiBz+woss8075RMcKog6YD
Iu5vD64Zu+OxRZDVaPWSzYpjPVSk+2iv2SJ57HM/uIbBWtx3uadRMO8bTKdmconfXNF5DXxlVgnS
LFC34JE8IHjH2sCO7VYDpMDiCbqGf07ZDIewBMLTBYXK4kAjAvaLF6TDY+fZiHCki7zM89h+b6nY
O/zm6X+dWoSaRoomcgVI3GMw4DDXwYiGeIPDMw0G8vY2+dIOK3yfHtUyDEDckgpH3SKUJQNqhTvE
E4LTzIjGUieJY8wNLFRZhzYUn3JZKVP6pYTeWGN2VYZ4Ovaet1yHU5aepYFI/Q2Cdu68GbXjYo/Q
2fW0GZyo3Ub1GnQnFsNyKEppXaF1pfjCLKzLcMz0DXbOHGdFkHcH2EioKCNfXl7CTaQFbnmwZqGZ
Vg2QEqD6e0XT8z5QpKbEIuMH6S7NWVZXHuouArgMM5F20Tak6nfjxXlDyxVE3UJHk76SxGsohXYn
uqu5Q+lk0+ZdCK42clvnDHDKPJwgQuf+idBg/mnC3h5nRzen1AOn9XeFr1/3H2aKsVkHuoYv3y91
Pc+lE1ouc/kUhdQHUNOOi6+gPDRdQ14ZOZV4xHkqOQsb66tWKPeBHlUIa749Sf7RhDVawQjkglz1
DePiVVUJpNRYj6uonhIcyKfd8wsJ1ymrLvMqlAd7VfFdD5sQx4Us2XdYUnzOokF1zJPVufvNzfyD
BYtIE7Vltg6wlseI3bWeEEPAw+8pFXb4oQ+d8datLGsnKOxecC5O11MFOa7zm/oMLjc86kZwkEHF
W9D9yyIAyc2sLnNr8r6DnO8DLD7y8sNv7vKXkEGE4F0RG3PBTJNUHg2ZqhNdx70/PVH17tOPRBbB
iEkzVNhptNW1G6qSntK4hhFkyqD9nq22KI2NEop3nmjH+yCu0ktbzOVHFx9wOiScAoehGCqGGy2V
rY8+zY/59v8lx+509/Rf//nwWCNcCH90yL/JI8ZSyCb9z4kWhuj0uR3Kf/BLf0kKO3+AcKYQTjlc
kPchEPaXqaeI/xBMVDSxCCfIbX8iW/jBHwaGTT4TUnNmEbt/I1v49v+N4tjrcJkqPYh9SpXkpXaA
8G94FC47CoYyTfuWjNwityybNHjnYT99DdjidyX01wv05VrUhG3Ggs3CMayTn2vQIPuttY+c5kx4
M20fpXG+mqgnaEbgsu/X3wGvXy+15+v5tolcbUpXNAmOnm0wslldZHM9eivpZsZBJtkgXeaAs/K9
s0aC0dt7S+TcoQzg/mY7el1beb44YF18kSLenimbvn7Y3rLHBU5Ec7YOKFvU1KVCKPAKjz9jvLAk
a3yfuPbvHvkfDHHAaJnE2sy14+YLpbhimCNRnxGdLzcl2e8jFoMo/dMlXW5SG1evn6b7zUs89DMd
5ZcLspsZFh9XNJXZ45JGYVsQgsG3o8RIJkzKiyZshvFUHXnWF3CV4ee3r+f8Mq5goCENUI2OGVz3
uSDwUzFOjw7bXLKo06ldemxvwgSyzkoSjAgEkUC91Xh5X0dV458JXTq3PR3R+6brxGyMB9YGwYdR
3CK55hJgqGBCGqnLxkskPZdP6CX9ZhZQmn4VRjIPTB/AZe0DrItZ7P7redDUiOkXtZxOqfql/h2O
fUFyMaYVjh2QDkDr9akznzttBghsgwOFc8ca1LcW1O1TKipheJ6PEf5yugseUm8cwk0WVswlTNyp
vWGjcr2gvJGdK4LHml608XoETF8jYBNgpzG5I9R5i+rMZtbuGh26AKcXaxAgfydjHddZerl1ZLjc
JJAFqs064FT1FSsilL6gJy4KIZ/eLS4GDzOwkF0i3OURrPXTwlbWn+huxcltP7gDUy4BQdpsxKit
FK0ENIKcJ2bpAp3fydFTupJ+rPz3S6PnSxB7mCmEQQH6PPZ9TJPMRjBoYxq5qHG5sWZO5bjscYfD
xR2nvcLtPq8DdnIckER5i1L47dWeurHHEWXnuDcwn8UucOyCHfwQDfZyi4qa425qlWABmcnl1uot
5y6QU7TL1zx4wIHCRQoWJ7/PYSvhSobAVkZGFnX+ySdpA7+KTHRdjVwwbrA/RK0CE4YpmoOHih71
dbQqxm3wnbsp5qWtYArv534NHp59JZ6NSXpvDryDhlofbePF+KuMOC/dvszVDAV06iGIpE5XeblQ
jClaajpknMg2aNWNJ3C88ACxMLXJzmOR5PVZ2Vt9TQ6G7Oy0l76b/ZkZhxSKTZhDynLCcQ3+AfME
f3L/oTW+oPRJWfzGWCTWQ3zfofKKpl5jnE+WEvq3D4IAVrax9PO6drmZJt3NOxW6DCmru/uMzgH+
oCkGD0Zme+AlxZnjnU1ZQfI7g6G+zWcfLlqUtqDLzfj7i8Qjfor8fVYKsUMiNwN8gDXL9fN3ZJKg
AKDtgn1jzU4tnvV9JqTazXAODhDHmMCZWR5A++budByLJLlwUCzutnD4J3KwJYqRmwLFA0aV1vBE
SS2yi2vZh0gobiJKFsuHLmxs1AOTFlz1Ad9ObYSl+IUG/R/7DHyIUAsq4hYOLOOICB6uhVMx78CY
6eS26/Da2GQ4hSItmAG3vnTXWH9GNH9+VNrq1XYuxjW/mbXlzn+ODD+Syg1W1aObNTPGXQiGWNi4
bFtQ3BsrUAHjPN51XpJhYaGpizaxPsQemO6sX85mr0eCIyq86yAycslqPkUUe0H9uV3uwnpC46VD
oD10LX3tByW9JJE5n0YbLyX0nsMNmkoOajWZvJ2zHl1qmajgi/TLGAqPN84eOmP5coHxjDr1ozZF
R912W5jF7XodDVP6CFcPL8M6F+cktuE1GCcciabV15cONpi88MUaW+QA8A9tulU+xuh7z7vRwl1m
x+SOz/0EE6xd7Ksx3kCeTO49ykQYLln+RwQYLLApPZURgQodJEH/tJ89tmw8Vph0g03TaqNLJDsz
hw8b9mU8OEmRlz0FvCw/DS08Ged1gIIxyu5zQAfs3qhzFRuRRv/N3pksR46cWfdV/hdAGibHsEXM
wSCDY5LMDYw5YZ7hcAee/j/Iqmp1ZZuk7r0WspbMmslgBML9G+49txKRmAjPXHQaf2auat21rtW+
z7j6SVEt1AcqiORzLjwOzMYunnPDzF+Ja+SL9StwNDZZGWZsWU9BG66ZUZimtlyjzbMnWOln0D4G
/oxkT3hUIM4C/Wn4ugyt9aXqDWM5LQiigxM7MVQthG+Bm3Z6qy/OHpnCX0FECG/X18W5DNv4oow2
ue+J2zwlQfjMUK37XI79x1yR/scjaH0G2SCRFfM+QYDmnBetlZ3DprW/SCMG3Y18wLxFHus/YWwq
cJFP6oQAFAaZozrQh8iGyRZv+mAfEkF81dLWcr+49ucqDdotggMIMlOVqq07253P7N8VE+aYuL6D
Fe9+LS2H//+WG6t/ESnj069hoLI+6ro2bvYLSEu0mEkh3U1BdPAFx5jkravgKSyE8r3NftAcM7wu
V8g7JjhTokB9C8TYZrbj4R1pMLXIOsy+OAp8XWFNfKwd/tRdht6Nw8Itk/6uD4aZoPk8uDP0zLWA
UrBitecN3/8IAo0R0iJGQ04edZInBVkWoh5trI+STGqcAwzB79glc5Z2ns2Znof8OxM+uAPK/PAy
KD4aWC3hmsQrkfFFMFDZ9Lb4eqK0qHkEtZOE0KRa8mUSu+C87yd0eunEOTiJda4eIka4AJY3Nnmw
TkFyLpNq4/hkw7YOv94TCgo2euf+SPwU2aNMiz+WOefA/3UE+giI+h2i7/XRZ7aT3o+qDmr0jsq9
KClNENxrxjDK7+F77eCcRUHZ80SwCyYoee1ah0xwTlciIzFoFWSlK4vFp2KY0Qsc/nhZVi0IL+rS
nEoiNgyuLyKxmpuuJGaUXba+Hydq3yog6tJaSjJzbWV79YBSonL1rcVEw9kwWm3eFcTW9GqLiVed
VS1/q5pWl0aNydh/dLu2HLgtPGDvkL3SZE2yU4E5+T4ScNc7y2LI4Shi/HqKjUa8e6nFwTr3JCbj
a9OQk0qZQ2KUFgNAWARA1szSu7iLEwyci771VDaGeW5lavwc+y48pFKFGmXmGhr2K0/X1orHIijh
NWy6cLSeHXTxYDJ7zYKl97G68Uqy9R3tGj7xUqwZubINoPMSQTDWT/H6iWJU42NiGVhty4GP0bA6
uobRRnNuEgrRguYqAxGbq4bfJZuEq9JXT57D2OAJTnLpwShTaZIGjzDaQ4+rikhqhzVJQmTcHkmj
kVgveUC1nBy0GkWE+UQ/lmYjdpnpAtADbZyxT1kzm73ZPlRGSA3i26l5ZtpPxnQ1TpuMBdSO/5BF
wH7zXOZLS25D2j02ASdLgcrrTRthdjbIbIrwlHH1zEF1TGzPimYN1wu95i9Mu7etV2+86Yc37swg
t6uchyTgSHfAo+zZRVvbfrEqBIhsYRvmsFEyltYjxkJE+pQhMCKmnszUgooEZW7x02BYSpBlEx/D
pamIKu4QS/ANVJDb6p913/2EiHsNtatOPNcUBrIzr+HYmldRzdN2MquNN8zVUUvR7aiNY+If5ZqT
aBbbHMPgTrvu1UV7cattWT/waXMv17o8c/NV5DAUzOyg5DE29HZJWN7KgoROh7fqahJI/dIanoTa
bzt3zVTlzYaATgpI3R3KsCTaYLp3KuuRyq/e2axZfwovFmfHmdwsiyq8FmaNSAvcdXA08uWH6Dw+
EFfyFd6znVTpFmpB2VBoGxPRJ9zAQzSjGOYESdfIB+4rTsMxb25kZxsnj715ezsUBH8Rp8Jpk3k9
T+QyraSjmM3lcD8XKke0R9m9/ddt1Np1/GO4TVcS0Jew0WGwYDGC+L3tXyZobdx47bEVv4p+vFw2
clCexH/9e/5H98MvQpnBLIO236Vx+3v3E8aQE/JmbI9/pO9J37eeu9UoFrlrDrvnrq3Lr+PwX//e
/9H6r3/g6mH16ExxQv/WddGSl07e6Pao89L7GA30KtWgyQZWRJH3u6aq50fPSzmLu2mtcv/1b/+7
Hu3Xu4tIhq6YLzgv4ndt1jzkTE8srzmCAKUBWYLefg7WUzf3B077MVnj+YhFpC1ZK29EdH/FLv5n
YvdvJnaoWGxmXP98Yvf8gwE4y+wf/31k9+dP/RUSYH1C5sRUfR0n84/9gUYxQvMTHlTICKjgfGe1
YP8XG8XxPnk4sr2AJn81sa9jkL+oRO6nkOUs+WBIIuEOMLD4C8z053gFptM/3cWiSfn9mwutw7NY
wiJyh1H0+xANjQCnmRL1CZXKYLUH6M5JPu0wpCg7GiscsNGaQKku45rZWg0dev2BHFfM//6xq1zg
uiKG/ErKgXU3kBn1rNcUWHYe9TZJPMKHIJySp+HpN5DZXbed2bV/hGuarN2SKytDoehYyJr1Y/+7
rFvSZ4GgHERWJ1sq0m5jrSm1JLDKw8xoEdG6Q4jtgsp5j22HgPk6oDTI5+bNbbvgowZDe5KIxEkF
9/ZyoFk0x8ncTHmWXK01O7ees/LZTh0CdafB5QpybK95SzE3HuzJWM4EvZCNw93mfY2DNZxX/wrq
rfokuW36eXwp8jG46HwxH6Xq7W1dsleWVnhr4knfBhUJIpy1lP1OQQ6TL2GaZx0ncG72h95HL6Iy
ql0MjQ8NFqtTT1m99wwSahYATFcEAOekLraC1cM98Bfun9jGCjirYFcmtEySSKknBhf1TnWuuTER
SF1wfw4nOSwGttPFOrtFapzLAWgysWvgX7lctiAlm9vuV3gyGBsYiErJZ4sKdQe3xL8kcSUOLmDe
vd05gn91WB7ayR5u/cxAjy/tZ0+T2TwXkvwbhUkQOvbwsBQx/xBh23uP8dnWaEl+dtcMaEkYdFvP
X8wqGw5W68A2nxJSh2ySCiYssfsc5+D3ICMq9FbOdn6biKqIyl/x01qTRB1U5bTN0iA4kpLb76m6
Sb1iCbJj8E3o65pnjTkw/Br0tfpJkFW4X8waN20Hn3nH98Z9cGc1lJc5bxGJWPlLoJv5w2BHSbu+
CPMWks90ExhcU01l8iFnIRHSbbJqdmySuNM1kzte07kBEzS3HL8vOE3bkR2g2x0D2RQPuumMM663
6YqrnnqnyzyNMscF05qh3faP0gD0te+BSE8ROdSEhi9rfrhHkHj+K1J80b2zT11yxu1fkePdmj6O
sTDf1EtIZIbtSlDEpU3kmaO4Y6lYEp/ekTpI20t1bxjiSOopwFRZd7e9Z380ZefHF4j5Or1prfLV
y3qfLb04xEZgGWQBSDe2D+XoECrOpAyHwzda8i7bJfG8XJk+DfeDtIPqW1jTX1xcEAl1MMoX0Wrn
npCGtJfgJ/1nNx7yHWg7EprLOjyrxrfB88UDMVlIxdrHVhuoSVnRTsmxdf2if7FLhSFzK8yihtEI
tKxhMjAICHs0HLltXjkoed+rqV32GPlrj1s1ic33hbHAuIGalNxBkCVYDzyK3fW7QczWQ61DGX/P
V8Qw4bdhxAkHZhCL5M6UDfz+WBSwflnkRSFDtYIp31ocmSPbTd+IZ5wy9WQ2J9GU0FJJfkN59Mc4
KsaO4d7iy1jHAkxKC8vn4m0II0tOVjrSz9Vo2O7r0Xe/z64zFgebGXJ79OfOr7eTkYVA1q04xrgj
Cn7lQhvqRZU26SISClm63ZJpmanQNHD2rZd4EVPS2eHAkpv0odyJpiysmyuNpN2AbZRd6ow3MN2E
uW3IVWTurP0EdFztXbHb6L1wFf/TLCfgmIL3eONZ8fzM1mXFx8NRg73Z42pfqlAdUHV7t3Xodqci
C/neaxFvRVGu9Gbp+AegqumBSKvg0KR9cb8CW5YEvycbdNFcdLpGuzEB3zdq1SyXzKz5Uk0ZqeAS
nkY05p59DoiFF0aNVicYiZO3Ei/b9UnjGHuwbeaTX7b5zrNZ224YaBr4Wer6jhYWzPfkQxVgjfQu
8tgGcesgtmN2w94doHGh3eQw9uMyQMWU2IvZF2Ozn7uv3FH93bpXoCaLGQ/B9A0i2+zMp4TkiD2j
XPi9TMweXJdMGhN8DyFL/nBtxoD+BQP1eaJ3+bbYnrjHKbodfC85cXTGx4p/6q3wkScxTAneJ4tE
JuZhwOVz0ekbnJXLLSPWIEo6XWxbNedfUrQ+Z9E10x2z0P1o1G6kRxOC5uikVkuT47i7fI6xi4V5
zkgzPAxl3WLlbcYTm3V5gJWwHARoPUxmllq5yAYDwrJJrygYQd332g5uMocjHpmM2LY9k3LF73/S
oSsi20JMgk8wvW/nRG0mgAw7XJLJweMP2LdDMRELr9yUo3Fx3xyno+eaUFp9TIE93qKss35MuHj3
CN1RepL/d/SGznnFnNTu7BDWbUtU3Z5hbcskaizvCpy5nyXfw1uUVf09lobwQotdbxbYKRc4admh
c9LpriDtbAPKzzuWy/SlC9zsMrtp+ho30gSEbIX8I4NHJVAtuDEDYuuayjHvBp1W42rLDO7RL2uy
G7z+I/BrohG9YuvAy3noB6HXQKDAO1UwDx4KL11urLxovqohQU2sSTwpSMo7pWbyGoMq2lh1RSpe
TQiOYczOLrMLNMimRadbx+bO7fGTiSwzbxwD7VPE7U9zTCDg1rVSlzm3Nb6AQ8T8JQemNxjR9S5E
5Ms0XnvhpmOXtwH4TNpHndhkOFbIYjySez0r4V8z8aw4AV/qHp8irG7xYeuAmsIFXxH58JK43XqC
m/hWeXPqPzl9HtAoM1uG8fk8eHObPfwqWv9T3/+b+t4mIJs97j+v769p9nfo6B8/8Fdpb37CBQcX
C+UWDzXJr/9V3gfuJ+p6i+JpLdeR1FDD/5X/ZYFLRFQSkgQEL4of+0d5H3yCJWai16fq5Mepx38r
5/9Vef8bvwvNNhJLdpvU3qunjQbk7/1yrIxkSmshTjTkbQw2aSkeU2IFzxDkABTOYngNSfTatz1F
iaV0fAbt0r6Hg6lfRM2qBy7N8EqxObwmtPT/Ztn7e1fNq7NN/nxeIKIf7/fwdOhl0EBU6J5yfMgf
InX1fceFtqYJrZPWrJwPYWuCCYbr5/4brRGyot87nxVPZwGMRUwb4OT7baMepzY5A5idT3ESv4Fk
ASaucITcFiEis63XUhUDAOKkcGbPv9FuSCxY3mdf9FIv3305dNO2XWZIdpTlQJtleRjhFhU7xoHe
A/qfdt6Q8SNOsarGCzVwu3fNlngLohlQDVSwEthtVNfUntlC+UyugaV23QxQmp5FyqUis5LpZAfE
isJy4lJ9JweS4BOm/dEyBKzHGb4DOyjlYwqCYN/Mbg1ufHSCYp8wBE83zEvyjZO55qvR9wabV/9Z
6qUvN+4C9CXyvbYmAYAMdCM1FINMfMBHLPjxpjAWJ8rpuehKfDWRhRaTqNSmNSkStp7f6nzdkhgk
EF+EymM2u/P4ijWUXKrMLJXJQZoCruED8I4AieY9URjeQYc2dgPXVkNkenb3CIEof2BZklnbPOkA
zTamRyQ9ZjpCoXS4UxL95n5CUjHjmvI9ZA5BoklJ7DwWy246PluywWI8+kqewgAh05ZmanzUmQxS
gGtqiMFuWeYevUYcRHU8FkxOhddaxs5NljUCoDch6ycZSsGCjKaILQ6BEC1M9aOYbNuguPGA5wvx
5udzsEuFV98Xda/3XCp2D+kGjb67ZtgB9tRY+HMSmPpRUUGUtnFY7IBFGJyBfWFme9zc05ZvanhC
wFM9Lixk2TU2Mj8veZBvAzH6H+ws2+NSmcsuLNvxOGd9s+xHe0y4FnJ7JutyYhO6mbp6OFBXWYAj
An0OwVR9dnKbjCmVkuRU+iL94SpzuiJy1iLKar/6gTB1jRxYOicikxjLNWG0HWk3E7CfCHQIjg2+
e0+s1tgZQl7HSxIB7vPUE8k9mW4jKttmghcUd9BVdExgctCOxfc6T+MsAOyTH2yzUd+LYqrW3KS0
QlfZApExb4cu7LMPUn5L8njqybWvw9DH50Uuzqk0nXx6W7f64WXGW/+BTHWUxBxJ3fOt6IzxWx3L
vNz24dhR1I7gIXYjDClj18TBfMuWup43g+mP1k7SvmdPGHjnGWYIkO6NEddM25u6r5Jtjza0/UI+
EwBksoREHbGtq8G0qMI8AgJJuQrG+tJDkWu3nek0H4gznZPVzyWPuqZPmNlRPVq4ajkMU/5+iEv1
NV+kf2fLpoPtbof8tn792+Y0pkuPF0vtOjEAkCK2ZHgdMy93oz6bePU6IXy9a0g+zBrVvqMSYCcy
0QCQUzYRhJYqvsi7AUwTbglTy69m3kuToJpemHdhrJg1tnBbPvqhDCkAjRII1HqUh/zlpO/l0t7h
seQcLeALIeqwl8/l4BhZsykUPsfhoGNI+cuWm8CaP4SUvdmeA0pd/k/B1tzlOaLdodZprEVNb3VC
zM1AsSTqDzmP9KBEOgw3aHi9u47JEcN2jIzGHpIYOYiuAYumC+zyOtcpW3FcWtgYBivXDzJL7Kvb
NHyxsjgor70oGePUideILcmB00k3/mhDsMFPe6mQljBi4BXw7Fate6oRglFVdz1s/8URsdzWQ+9/
MaaarAvenCLclMDZLIK8vdmMcJMGEL06X703ltHcpd5MlCt8tQZmn+meElvbuwIi6teBis7RyjtN
IQicAxth9SC90im3BvlK0yFIg44Q4iCrJmI3QmLt6E/2liRpgVlSTECPMdeXlNSWZ7sg2ymimxHf
BKoJYqegx9MtFbvcboxlU7KiubhoM27idEpBxi89SS8dORoAbFqB17O3qDvL8YRkfPEjHiDjueCe
Aa3mhHAEQgJmIhZJPgZoMRBgKBviYaJ59GvU9cqZOf0mL+9JSl+SDZFs7l7HHPhD5Qyv/ykc/1fM
+lUC+C8Lx6L8SJvq47/Phak21x/6s3gM3U8uzlcqQQjzFCMh1dmfs2HGUHDpPY+lyupG+1W4/Xdi
PX3sirFfR9N/zYWdT0jnBBcqv2T9uf9T4UhH9vfqCAOcg0Ce8pFXYOEf/a066qciqLVndWd3NDQu
rHI/ptO4Z10YPAjqAKYmYWJA8oMvD0m+9yQRa6MgEZWSlw255gBY0ORUYRYfDGk4/bMEEnEToBvJ
70ev7r+w6fPfxeLV59RKCB8Fl7kN141yZ2ZZdbZ5ZPceKDmoIHl9yaFLNu912jac+bJdDtVsERiy
TLAYAVjtq0n1QHfYVQfHwCSig+XX7L1NSssAhobwtz5O0QvfQIj7Dpj6egMiMOBeGo30TULVxcrS
N0VCfywL7zIKM8W9igPYdDd8yzPSYwlGDRx1V6asavw9qdRLC8Zv4M9NNacQZpI5d+MjPjenZwvc
dPArzzWRAMCFOhsDiNgiqKriu8BeEF9Eccn72a3gOamI9hOhqbZygiUE+zK2zG9KlYNadkWaCWqq
gnkZFP0aahOhbxIcCNQxWdP51wFG4o0eQ5fOMQ2WzrW2Im/dZVN4wMFaKFCtnaL7Bo/VLPl3cMjz
IApgL8kstrB9MpeVsDslB7vQcX+Hxcc4maSI3TM1gQtJUFikJpft7JDicAC9cUhEaz/BtZJZ5Awk
ggKtUg9Q38TeC9v5A2RnsVOlLDdzMafbrBlQeqGiuvRG5hyawa0IyGKkX9RTN0aQpFCzAoQ5BZPe
+HBR9lVVY/7z0uSKX47gv7TUW89Niq07Uq/kXtIcSXmMH/pKVa9g0cc2KmLybhZ2pdcy916gqSUP
TtIN94TK+A/Y2ab3tAr0lkkWoWBtqh94Hpr9PDUZN6OO70u7mV/RRRiQVyTJlrFvx1viXfy7MCzi
zykz0KNOPeNq6JhgV9aO4X7ye+cSg/88GLmRLVvL74v5M4sIFvFx6b1gG6ifhpn4yoiolURvRN45
AJ2q3tebZl6WU92zaYjCkR2KlPV4UhToB8AgyWe0c85NuPirUqMV6tkNrYGeoEUYCYqtL38ywqEQ
dvwFs1KCUYNxf7NgjLXFPf0cqwUlnvOOiXEuXSdyHe1fLLbWCfck0gxMnXK6yiSxbyytmyN7T1Rv
ORGMkQQx/UDFXn+GwERwUuy3XxXKQKvrpw3CuODMJ13t5hag8zy0we0yl/ohxq9xJqepf04sZ3mT
zlIRB6a0/S1vevPGWGqu8q5z/LMqdbh38/bHFHbx0RJmt0vhV/IJ+vkT/Gb5BnW0fJ0psF4dNWZi
A52ieO1IySBEiW+YZ4zYY5jJ7kJfjXucMzeqId2mwpV7gFwwX+uwFmelSVuK6rnIWyK2QuNq5Tho
FkHsBW2Amd1D5NRn5vrUmk1SMHO1mMqmIkDolaEn2BKXOe8aJdsNfLZ0fV8weBBlT1inuWnFoM6N
GdZbGmn7s4tQ4Doa/Uu29E85bsPvWjTEqJkhENZIKHaDGxvj1bPf5+5NhTzygu4A+28+xFs/S07Q
5/3bWfUoIxo5PAGPKLeiN5tvnmSU2aqluXficPnaKSa5kWWQaAq+tL1J8sR9SVIyR72utN1IVSzp
liVMbqFUy/eRwB8AjckmLph4QbrHkpTr/iyzNvkYwBj/KMn5hCXRXWxJfjKcHb1NJ+m82VT2R/C7
jDa1UvPF1sixYY/Sv42jjT2zcFOsa5029j3VFSsvM2geinxYUzlHC2bwKmqdhgxLHanaTM3TSuX6
aK/i2Ua5Q7ApEuU8gfINvmJGZo0PZAWBECCAcBfHKdskIw4uzVSLDyn65ib0cCJT51icc9J0UKES
ZE44UpASiKxc8xaTjPU8W8Zw5ych3WsiHQVgTBBcNcAJaCoqXCDCVnAB0d3cDdlQ8IiKZjOa+ht5
kfWjhUzmBBVw2PCPJpskj4eTQHRzGDtXX4yRFjZElv7NbXrxszHc78y97YvlA67azHjZIlRgOxiO
jKAxztwqnQa3rAKLS2qSO0tT/S1FZInhjRIOotVLY/ZPhA6Zm8DqUxCxdBCAZtJ9xmjpYLLVeOis
vtkZHivLjTuo4ZgYxGlCUCeNKou3fd1bxKgI95BjUd3zff+WL3Xw2NmIZFIKxecExVxkpX17VnlR
QZ2LRXkrcDZvxFBPt01tJkdDkW0Mg5NYZawWzQNPboWWJ1T32dz03zs9kENls1K6siYIPide7J55
hZACwHpuGtHSLZaFqO6r2CDa0saZD9/S3kDV0Nt5MLOL0ZNQ7dV1cxhBVW9J0hrf7b5HYxY02On8
4ss4WF/zjkDThevxMqESBcU5ANRzg45R6NAUW12l9mZ29PDTcqZiJ61ZPuWmJ3DiqXVhxOQDNWqA
3MiIn7LJGu4Y/owHFbKZnYesv07QKKxdvoRrCrhdETzcp8ZJyRvSsdONqMnKNt3yS6eVxP8XFN+J
Vbd2ROXyuQbBlzQof/RFNpzQ/fobnFTFthP8NxCrYURsiHecstE8mXnpbiFwww5Ag3lZWiP/FuYB
zPwyNQ4jpJjIBbDwkI+lc7aHPNu3Y94R556QdQpJ68iKe9j7msqLmbI4FHY63QA4RMhTatYso4UP
zZyXkfi0Zto5/lB/G4XKNrz250wmZJLOqXdUk4NEToCsRfNcI2ZCJBLaewz93zqzfZASeSBU9Jxu
cTlwRBvR7BhvVoZ5DNh5ts+KhQoD/PWuMJs7v+0ffBOh4tAdFoWf0gQHsc4MHgNjLM55syT7Gg5u
1OFbiLystiNm++eB3dc+dstbpzKMx3DQ6lAC6ziCLU62i1M9GEV9T3hVukdtkEULsZwbr5wfQnbq
bM6L8oBCFyDE0tZbN2kCcrqkdagnB/md4TtXY9SEcIWG/4x4PTsSMNYQmmT96OCU78ScV1EGOzOy
s1ZwkRVkPtaOfFA4oL9lFWwE3+DxIzXz6OmpfvAMAhZDEkJWzTATubCVJ81695jXCTs3eBfnitSs
MhNfoGO//KeX+t/0UvjeV0fqPx/CPzVyTP/f5oNZZlb/raP680f/MscFn8j5wSaF8QzRzNoe/dlQ
BQ6RQh6k1380Tn/1U+KTjaaKrfHK5aEPoNP5q6eyP5lYYoXPF9eiS8Ns838YxgOC+XtPBVoEV5y5
Bh7xOlCx/WYgk+yY6j7PmqOmxFew2woE3tAWEJ8SmrX3ahb+DELy4CHMHEQDdlZnd8oDhzKVSCGg
xkvrOY8z55VKa75vPLt+mgYv/oI9DpUwcnE20GoRR9aBXCMh79FNZiCY9Iu60Rt4sF5FoKDO6Vfo
/pxLUHKVFFaDwRPdtnOWS1d2uy7MmDT086ws0ua9VG8XGrCfQ0XFgPxmdveFMbjXlGHOfZHGLmHJ
ejJ2Zmc45z6eGS3Su4KZBtNog+bRIE6mZvZubYD4cLjtGKdH5ThnBTzmFGqUQqTTsu81K14UdvB4
/MFvsZhHEzRrbWJZDw5lb8dO0+dk2P0S2TOAxC0NsrgpdpmhoAKYQejvnMWsfmZ84EeB+vDeqwVb
cWvJ4u+LJyDgFJYaXtvFoMWKeWWvLkXca63M4jEs4HvEmJ+uSsb1c8uA/ToOhPvd6E4nggsL+xRJ
zGByorIqrXhjWnCdgd23wQPBg/Ou81reyJy1fxWZxCDoyM21T/zu0n6xkiC4j8uGMRb1PYQVctnx
mYNSbPZ+UA2RoF7XbdVeC6sL78Hkr70qq97jwPsHRKcLLwR+c/KmqbqkkmNc/xKPk9vTPFlWFzyA
YcnucuauuBACcayshLTjuLeeY7YnJ9zypByUmXtiKdFci76bjKfFreadB9P4TGGBDKtEiL/N2NcM
x8WoAM5KyyGEJOu+qqXq3nvGTK+tieCBjO1OACtMsFigdQl2/ZiOiKUR4jzoNiFcaHbDJxv6woN2
FhYM8IbJJRaT8wWhBPtSnjxhw+U31AdZy9SBAyvjtnX8ZC+JHjm7Oq+zYwwfaDlhH7LnQxZL42LH
xqQ2ivn5zjF1QED24IB+PqWiEAzyVSsfGbALii1Hh/dtYFhOZPWe91Jbs3ubUsQo0J+lSzEDI7hZ
KJnBajqHBKg0/hQjz1U7RwZvBOJ8QPHBO3rjdacS0p9D8nViPp91VQLfTXZqhzU12Ce9tTB7xyRh
jOfRa6V5KlnkZK92O4TjmaENAZY1j88b2jrjiQp/2NhFfOtXFbf6NA6vaVfdxaGTXEpZZeG3nOiq
yUb5UDWucU4qE02Jb5fmC8gibuUFsw9opYXU7LnYm2yIoxGAw6lbEvU5o0DdGmHa3LIm6nZDOz7m
0qIDL1ubmWRuWwQI8wx99kAneke+3gZB707M/d8zXJACDDeLKKsltwwvkFdoZiAQJ5PvouY1HGcz
g/6BOkBu51HrGwOX1In1PeHuYf3YLMFlpJ9ho2cN1MmNPivyz3a+zsqdO4JZYeJ9UIZrfBcLJ00Z
90i2lgOm2RyEs42cvB39OxrmJyQeydZP1LrnEJ+tvme8K6UkmUY2V5wAjxb8nGjqFz62YRXsuaTD
TyXdQABxeR/Xw2aAyXdj1u3wI5/9O3Ox4/euL9RR46R4qr0puOYTwQ1zgYfFLYfp3pKxs+8a+hAF
DeTgestd1pGzQub5CLR4KPezRSevDX7KKuYCE1LftNsiWN4bQnXXZOsrkfa3oypipvPptCmcpj90
cd3vc88wb6m91dUbmFNkjJwZ43YHolGDXRbP8R5bB8qvGP9+Y9ndcWmabFNOk3EmzcO6IXh0iqSf
fFkn6duEWAqC0YmusEO5wt+b/hUAgDqacM5eVsAND4YyDkmvf8reKw9zCq9i7JX1PFl2/MUpBDAQ
HafuiZVEhaUzsM2T9BhSH53KFTc1Xoc9RhoWCC3zoUOL8v2MHBFmmwFIR7ZpeMgWrqZ8BYOPwqUg
nLzFJ2sYgBD7H3xOO4AHIyVfF38OO6xPjqhiYMcyvUMa0X2tG2JCokVnxVvrlxWz9KmP4swO9kD3
wkOzYMlsVWy+Uqwbu3GSNBqqXu6YdjU3c6fQYGOgeoCDXN9CljKuAEY++/gSCVsKO+r3gdVEb8eW
jmg2CgQ5Ok8uYVEFYZTUotuUYyb9TWE7zerrYXrjKvo3geVkMzEUvXNoQaOlSnVPiHON1p6N08Fv
/YKg2oSNVEuD0jHb/IzfYGAINdTdNpN05KbTPxIf0jwgTTHvENvV22DknZYlj4Gr9qa2yQtBSHK0
bRIOkKEa2F39/IfDYOyHrPqKDHunWjZ0xoqcbdebzyhVQmdDOIjYEmFhvZDwMT1CdQ6+a/I9gWF0
mN5j+4sRyp8QgpM3lAc6YidhbgZXvNQwbm75ThUbG10qgw7OuWXu4pekdw/ayb/EnvyGsk4clsYd
AUQwWIXb9zZPc7gdy8be+n7/0VVEA06OeULTw6bbstsf6IAnEvgMbBkBOs8JG0WzsZfZBV4bW/d4
i/tdMajiobag1iZs2CpW4LtqtOmp7IR+aaPSXrU7dI3LXTKPgD2q4bvM02cCwCmlqC+yxSHBwpnK
o088/Ra7DB00Mp/xXIhuLWYIcR9dliiaW26X1nH2YRfFs4Gwd7Wxmeix/AxQUeD/wEn3iM72Z1x1
UdBnGHEN/70uLZNGDlcV4mX/HKLMurSmZCjqdO9NsrT7JZRnVRdIYVNET2ScFtsgmRzwZnN1cqb2
JGaantyzXjI1FxdY1jGtlWftrX4IYaahx2vN/NBPZXtuRv3kLumwJxC5ZuwpNhhfl+8j9Sf6MISL
caDx5NA4gQ+snHlLQs3EWKYZo7keqr2WWKL6/8/emS3HjVxb9IvQkUjMr1WogcV5JvWCkEQJ8wwk
Evj6u0DZfVuUr/r2u8MRDke3SbBQQObJc/Ze2/C/RrF8QTgavYrWsa7RlRQ0wBz6BQPPlfO1lKV5
li7gzpskbc6bCpYxTpFvXjnBVzXfetTVCf3mokEM1U9Hv0HN29tIglP8XRuYismBisW7w5oUh0y2
Mhj1hr6WlRfddFF96vjSSdY+pHSBoLbaW8dreERNP8a0r2XYwZO9Au7+iCvYvVs1lYdmSp2RXnNV
342o/bZZj8BZuXw6PN42W/qFgagrJBzwCRz+YS02W7O6ZiIYb+0pOGfi+d1J42MrSzrdhriOpv56
KVIsYkO/7XqgK035CZZ3hURCP0z9eNOYA2256pJqLd3yi2fee+TJJHhgjlJjvJ0zXnNa9LCIHCt1
iJEgmvICiYN/4ZZthc+/28iZsS9IyXK5IVAq/wGZ+6/66m/VVxysfnfwu+6+0bj+eYT2/iP/OvCZ
pvsHpAi0pwDzLNdaUc3/HqFJ+w9gJBh31oA7zDO4av6tv3L/kO4aRovSyhMW/fA/j3w20ixm2x6G
DJeDGoLhf3LkQ7P185EP5/FqiqJiFsgwoV99OPLl/bjk0xikN1nOdD4gRlzolqzw3L0OosZGpu62
XX+oC0GJgF6Y4pVJS+pu80iRn3bVWi7NOy9H5I33NR+sO1pQdH6fSc4xckKq8q4kHL3Kjwy9xXSz
Jle9IWif0LXQFUr9bWcmPq270awpy+tE5r461IEd78j0yU4lARbfLTyuJMP0BMIYq3tJu3588nK7
3dQsfsyVvOLOQd1zQLq8hFZQiOs8TxGDVBb5lky2OlpLS9F0DvNp23gkXueLr12EzBSytFsC78pN
VMpatGQXOrfTM4/uyqdp1SigiQrcDYLM5K7z/DwJ+1rPN2oksi9s5FQSKNfwiZFCLQNyiLZoQjzV
yXnLcJDNI96CIXe/pJMaHnvlJtmVI7UBrq7xrlNaedNmTjWlUuHOa2JlQgVK9kmgNr0Y0vnecwY8
5XwT80s00wcyaNaPWBqj+B6WcATSnsggzMb8+WepGyXny6T1C/Y9erOurcVZjP5/B0W4rzgOZqW5
9wZmVhsvtZrnuWOsEMctNlTfU+XJ6CuBh3+NuuNgtvjXfj55MOoKm0ciW1Im+J6GZAV9DH1M6Bbe
/IoCq3Vv+CRScGYgNIsjIwfyVIwW2hB64cQPJ9+9rsDrHKf5kSRScpViyw2dNh1D5FHebbsg8YI5
kMehnAca9EQ0nciag7Jctuat4QTTrlIlfl7bmw2Up477BpLMDDW12hXj4QUi4UxCFSHfM1qjfVsZ
zYUdi2y+FNUovOYkAVv4DX23qvf9HTfCJtUS5WFzY7PH1GcLVa69HorhbDOgxJkI663HlxzllZmS
7cQAmgQw07bssFy4e7fIavmuFlN595iD0yn01ryrJ2zTXrtx6l6wxTAN2HSCIfzW0trrQ1dikKER
GXXBhcsp9K1sPbijWUFiCO3buTQuFJtHv2WDpfdv+OmFQil/7kbV9FmWGBc2VCojc62qnM806HEH
QJusKP8KVyTHOWNEeAS9WiByN5lCbKeFoIij6EpvX8VpepNqcDx03RX7Zw0jnzcbD1EEBoNQl5Bg
Jxz3TdQodbEs6diG0uAsXSd8m2GjylUCSK4ReGaGVTHNC0CwWzI6S+9SLyVz594Rhy73xjCJCdfl
ibNRhWceU5nC8NIro64LgLsYCdjPsJd1YVn404vkrHEYAt1yrBY9WIMhW27R3n0l4qPinTLItdz6
TjY7VwMRYwjOWvTW+3jEU6WjWtgbfx6Th4W2fH0g0LOrDvxDnO2k1g/DkZVovrfbQNdn0nFxnKLz
ku6hEImczryMbg95j913Dn2Pzogjmi22J4kol/glpjwxa0rfWYd+YyB66XtxuUSZvLWrifcxsoOs
JBiT1czBC7PJ5xY0u7b8U2b4MzXYZGh9oQGJnntWXwFGhw1w8P2o3xVmvNoA+K7qPbkOWSgX27o1
mlmoPSDVIkR6L89rtwp2lp8Zwc6Ab5yENoTIh2ax01AQ2Mr3TMxp9qVrvexzRvXzSPyuemWooTqU
l7bNu2ZrFeKwwuRmMpY8wyZmb0leyfqdywCpO+f/YJM0aiDR2iAKRpG/cX1OFfRc6IEAGIKn1Qgc
bAXSQ82BfCt7V8QMKDs4whVasKPRdla9i9ZsFkipTok3hQA2Esj8KioezDm2ntS0PNs8wjD7exJL
NmSNyaPrT97teloI4yGaw0Em7ZkXILAkAGeQO3owUbyt9aTvqqi3rwrS7oA3wC40L6euri9pMrjZ
wW9r66Ud9EusicfEl51ikSfUtPC3SokBb7+C8ntZNuUavmL2dzihMUHV7F/xrakx+FMZ28W8zBzY
vIFUpC1jvTg6tT2rxpXt5+b+v430/08jXRIqQgXyfzfSL9OvSRp//rmi+vFD/1a0yz9sc6UPUxUF
7xqjPysqDKs2nR+yWGBRUNn8taLy/zB9xjrUVNhIrXeL8r+a6FRUSLxJy/5fYN0/aKJ/5HVxhqSv
g4/WXU9+9i8OcGbNemiL3jyvCKFisVF4IvSxc1RK5I+o3JIaZy7ri2zt0z2mGm6XbuakYf4bYOTy
0F5KEythZqFKdDKOA/TmbFx757Ek5AITW8Xbg76Wquwvd/rv0WagxfiDfW6tWBX5CN4pFf9CGvPJ
DKLdtXTnQAJAZCVkl6GdRvWqPHE1gQgq/k7i7n8YOHBJfL2gwoAB+i7f5gf5v5EWVmOMdXzuusFF
PXhGRkOJmhoDmI3gerOyn44QclD8T23Q6u1oK6JfwUyoaA8ImLU5wgDKVI75LCWEG43LQSJHv/Gr
1LN25O7qmwRE9wNL5bCwOVSY0vs1oypOKyYY6K6pUdqupZdBCDTgjHiquNeGC1+ngN4XUl0QIlM1
aKgyjKkpJKhIxTuMshAzfvjdJ+xrPhiHDllBOfTjuI96Y76cV8heZ1o8BGQFOJ87qwTnYxvAX5ah
MaG+1NSyXkzNsZvSYJ0DrH+5gAmDxCyJ5YNp0lnYpO8m+r7L2le4DkgK6JutBsvU13SsVnKWmmB9
uLVsk2ucSBgB3ycQ84LG/bFr0YDTPjKk+SCzxOzPZW178oqyHy6G681u8yKtESTUgEfpsxf3K3+L
cCV1t2D9fTDYZfRz45savp0cVhjK+/pNocaGyjh1BcR0OT/EPJNLF6Ryxhu6cfx1MgPGt9XvsDoY
RFlyE9F2dak8qnUnm96TgHO0E9kUR0/j7MKs+UHbmtB0hxhWbxN6UgtT+pablJIwiv2VmLj+JZnY
eI420xS8uHWO2NhJEQ+DfS7ANGlnaJf7GSMjLSoybMzzeKEuPS3rV+LNDmMdUKd8f5BrzoPWgCSW
FoOBJQoO1WWCau+WvjGCukzz8sKxM/2wbVNz2PXdzEtYBCYfsnO9yQtrRdAWs9Y4LJwW9rdEqfDg
oom/onDV3rbMIpAcizPWn+NscC5n0mGfDAZsV5NqihvLyuPPSENo/8Am8rdkCXmf16C+Z6DHxGKa
C48sDCR9ozhD+Nskm7jjZRHloGu0C8yFPOngyXDbfriV6QLFzVEej43qPB6vKS3d7loMBFnsewdB
JC2YsbVMZFhQGBYrzHgi5dep1Hx3HArs6fucIV985X+SVNuse29aYgvNwAGniJB4RnpZocdJ6gAl
C9EC6IVzo3VJQ5v4bvNpgcuHUbB55c7wcnlZxUuZN/UU7SFiNv0LUnKAcCzx3c6gltbHVNL7P+RA
Yc4dOHoNNJCewBWV1fkej6W+4RDbHsdkmfWFVRFGtfHqkau40G+XjcnbFux+INtoQTJYfJficJ6Q
3UO+LIbxZCBhbiEEdEYHQDngLylQEkyPFK1z8Ij/pMzvIkVSuEbPjdBRwcZalM0CscwrTRKk5Xrs
FCjvoWXF3IhGgNigwgCxARuGt6dpPYRB7w8yua58cfWKNASxsr4UQ2fzW/S0wr8qu5ZoIJj8oKjx
E/dFF/4or7MI/wCkJDOvv3oWTK+E4ELClKHjoA3LY2RJTGe67BMNQrLkKDfj4c0iiDZ/7lghTMj7
0eJ016A+Khc9FAohMnyKGO6hzE1+k+BxOvWtx3eODwgUKd5J/eyT+5t/c7xK0rHEaR1Hu1LgLLku
2X+WlnN5FrtnUYXnGn9xDf7jDO8ogxgHFyaxIWksPhH4i60mjf0rQjODF0eN0bZezHtyXzWAsLIe
H+d6NnY5WlxErs1KPYqTM6sIopAWNoq3EqrXBpUvYs/EK52jQYrzdFHbWWukzyjHxn7PINTFrVs3
c0RPsqnPGlCnTz0qz61VClKC0U0NFR3JfCa3Nk0m7R/NXMZfij7yvmkmSJsK0+r1AGRpRMM27/Ki
07duzcTCsVS1K9mkMPf01h3ZmdUnE1TLXiI9gva+4CUSg9fdAD3Mt15DXiVGlby4RKFWPMqMrl4g
+mFP1AUdbaX1dk042ynEb9fgDMsLx1bjbpy84pZlvfmUBWNyr+ziZvKEpulKnbnHIkwqblajZkzr
9D7u3eJxKm1srN1QVRfkBJthkbfLqTCCfA9AAEdsOwGuKjyPZU9Z9QObTvNSOWWThNmC38pPRf0M
UXO9tYztiOx0GFG43qivQBhaqEUUqB48Ud9x4XdhMdr0+yHe7adCyiugX54dJsKpSBCfKQfCvpPq
vO3L+uAX7VxwbrXqM49G6j52zFt0Lc1B0EMNOz7jS5Z3zcQupVyIk5GpdnPpjVftYEf3ARb8g0E6
9t4xAneLMBVO5zy77pUB0PycBXs+iqqazyYDM9ICEXE3913HZB75QTvOQBSr3n1QqVreMJRn51ir
lnN0ZkER/r4k+oDzoT6h0cZ/TBajAJbJB5F5i7vXz1Y7oh6a7kikTLEVk8UmhH2ELBpBw5q0we74
+6uuVc9fYEXvV12V8sRcQM0G+vpzIWZHC0lCE5wrxHHNa2qnLAwNI05/+/vr0EX85TqgUcDKUu1J
qLY/X0cltTv2AeccG98Qa6roWLMrDW5QRywY//xinoDi4lEgw0P+cCtN3mEjpgjEwIl2sq4Z7PWQ
XZmdkDX2+0t96Gly/3wBdwZYroVR9ZcYrTYOvAY/lHuy3Nm8qiBSHZwpKLa9T9B37yG/+8fXW8U8
uGED4aKV/9BDhdrPa1uUzukdyPhjC6oSFPno9foVGpnO3N7fX3O9XT8/I3w4H7Q0qh++vI/F+lzG
9hB0g33q6MIoGGCC4ocFlR24IsCEnDCa0dbWKAGwbwS6Af2PH1JQ2g73ec0Kp3384UPXld0KXeSA
7kZCb6fJsM7e2xy//5i/vgpcBSJcgPuWJMqP9PgikqTTp717iocExQN6o8M7ufCfX4UDJWgWWu68
eB+eTXewmCuSGX4KSF8L3ZQ51buU+PdX+Q+PJRYaS1g0/H2Omx/uWE6ycdqktXOSEVzPtKPfSbre
hDF/jgYY3Y1Wy98c6X5dv1jTWcP4WBAzuOzPb3iVqmieCtc+GXXkvpgjbfNFKEqRsahBf/jrTNDt
Fx6R33/UX1cWeGC4x9GQWZhGPn5UkLGpWBpHnvI19zXCd3c+IGcIl4z+2u8v9R8+Ig+Hh26OV50j
/4fF0sPPxqVKedIdyqK5hLK2rMjUwuaBgd/rh3p9an5/0f/0+YBf4c5ekWu/JDMq6BwW3V3zVDAd
OValvfpE/eQAlftv3/R3etrPrzqkcc+xbdzyxED+8qYlfucL1pMTLrzAR79VIiVyPFHcNWrprkjh
YUobzZTJACE5VVBr9VeqVTra2+jgOFzU4DxjiRIq6cGAEtwMfNPP3ab4m9vy6xNOb9laI10YNNGg
+bChVLiAkHGBEJTI56xtGqXNa7aKUXCH2+v4OaCs//03Yf66QgSCUQd2MOBgFvl+Pz/icUG/JGKP
Oxm+Qa2rCdgh1RhG05vfmWyZK0WY5z1LzauWPIxXpVZMuJUG+q7tJcTSliyhdk+VhEpkNgF8/v4P
/E/3hDWMZwUVv/hlwCZa/GfK560vF5+iWzgZWjukbn2Bbm0ztQiWf3/BX55NF8g4bwOtHB5RAG0/
35A2hdwDP3s5KTuyP/ciwzEytxWPqV4hpv/8YvSNiGYlIYTt4MPF/EUGAiv/fNL0Xm+yKg8uRO9z
ynFEwynp9xf75avmkzEuRUCLcorl7MOrDuvSbPpIzCcolRwsCdniyeJF5JT4+wvJD+ZC4jdZLtfi
weHDEYb54UEuMJ1ot/EmKogOLKXgDIdX2++H/BGYK67iJluxsHZs+xfJlJSaE4lnQQ0m1g57cKvv
kjSnT2AQvmptewZUr4sHgFYQE/wa0PWy9qJYux9Tm3M4nojNuhkqEuX/LrHm14dhxX84NEwDtHe/
lEJpNfuNV/b9CcGLH07VCBJ6StLDP09G4J4BGHkfStPlZTz94VEYYiEHpZPuROwcZGmZ8flbZKE7
Q8J8tCv9t/3Ddff6y8KIw5T1EDwK/20iW/74LVUL6W9t59gnt9X2N9eV6tTZUfD03hBxPaKVwnYp
nMdaa/k3L5n8+IiQNkmMJrRNrszknD3g59fMLqIhJS89O5nkL5VLiBGRKethJg7Iwp8HCeKLa+Y5
Nou6x+ZBKDNvIJTZ9CiHGb8Rfuj5Trxzd5d87de0HWk3G3vEGQfTgueoK90+g3VlpjfeMBtgu2rE
KccA/GpG49K3cMFAZH9C3cl2Z7AZHOahM5uT6uYGu5FLrIAzaVpjfZTT98PAxEaftgpGmx9PkmRZ
sbpZBTTb24luw1XnDsZB26l7U2NRwnLhgfOgi10tG+G1UlzQlgb41nvOCMfM7poLpk8olYFlLVNY
zy3zrWpJT5OfrvCQwhlxQZlJi9hlbFNnoPct1FR/tpYMvfemMDOaRyOmHfNt6vycpriR8b4Eulmb
oXOcJzeKvKsYD0S71GcIjGh6Bx3UkOOPVISqXfi3SwsG4b34VPD+9D4o1rqmbXjXkgrs8Xe65ekE
fDvuOLgz9Q5yaOSGhgLHmOsGFWtRX+Rxq4bb3upp68rGW6GpZtnkKEYF+0U3Dma7Z2Sp73Ih/YvY
dev8zmvM/k33gk8xWZmzfLPcitFX15q06Lyp4GvWIuUH+ejEL0z8ufcNrMsAI2RmXyjupqKjgaYV
K8tAnCHDNy5PH4TOFR4PGuF+ORPaoqyI38joLTK/LJNVnbU6G417DZ18IfhiYdcKRGXTwkkKi3wQ
cp2c4c4Em9yHOY9LcsN5te625uxNkHqBFp8phRgpD8cBYv8CBmNiOs0S7iwxTxBYfw4S0ptS78JW
MHDOEm1g7hm0qdKrHzETqAR6hLEFZ1iMAAFdxhgMRPfwA8Dto9LOL6vEd+WVkXbsDe91AD17nr4l
dmk1JG5N3wx4pzWfRzRC/JZuW62/426Jbt6TJn604Jxi5I+x1rmnnUnncxolhGv1Y4+b4MdrBRER
ZtX6zkyelcHYfCeET85sPpioGNMj3V568xIDzrjtXIenqPVdTmZJ4XBfZb/2zK2sJ6oP1oXaa0iJ
jMrX0QwgpM+RY62FxDsGz689+3NpZmsntqM9v2lgOhy1KejAv29/Hkbz7iahd+VdOB7ziA1sFZ3t
az8X/XkZxLymZWMwaShmmxsLusG29lkg4/QWfSZ/iCnoneybQvZ31YJ58dOoPctQKzUlz+/8OmCW
6ejCfHCzrML63UXp/I00Ix7ZzG+lfTubYJ/DZKY2xipLiG3JfswYAA1NQruCZ8VmmgOV0R4s75nC
PAcy6nRD3QCxSxVmMDJslzLdsoQ72anoVubfXNCURC1YLT4tCVzkp1IITauNDvmwwnagg0JUfN+I
/6s7+xvdGfn2Nlv5/z0nffimP/d/lZ396yf+NSQNrD84mkMeZNxKyuJqDPpTdiZg91pyPUtTFfhg
ff+UnUH1BR3Nv6JcZjdlEvin7Ew6f/ikHcF5EPQcmKS6/0R2hixmrdX+snebTG9tSY9fUs1RrcoV
Kf2XYSNKBUO1Nby7CXXWszJsbwOc86uvZXG1mAZ+a8NELluuq+zkX/bkjby4Kmvvm9q4b0XXnxgX
odb3V7ZhPRpnc2S50UERvn0DbNT4DHobyZhbi/Zo+5GH4MRBfXNTec5sgVhMc4CgTENM72wxO19e
BcyS6se+gMqD2DxfauvQ5EPTXOJnF162ZeNatN6AexhKm/cjz+z9ssQCcXEzdV37WPjVgM/dq/De
nJJAu2xBIBWGnZcIu98nhS2b02CD1+MgVOU+qGANsjggXCCDievVMxbtOe5R0i21WaMGsyPtH3zJ
vOpspG8gEPfOqZc9AAY10EGYXq7akMCW+nNWRf5b7Gbr2iox5LS7LmGrdbd+v8Is9dJlDWaWwu4P
ua7luS+spWc/CQBlkgAJuRHVQ79nQwKtvNSgpEKaWseSINNXXaVs3EVlDcfM0P5uEr7zOiuiAHwr
To5pT7MacBJf1phdtghnj5mcnrIajEIGMmNjsuYd8+lHWnScPKc6Zc+ekdsRHXFZ2x3TrXF87uOy
2uJfZzvWCNQqFeDKit2vg44mUi6m1wXV2VZCMcq1dRbr/ElTmGzmwMxOnBm+xGmNFC/Kx/vFHzkW
4A864Mt5Mqyq5rRMmiABMjAxZHWgWL5TS/rkFvI7hr6BhkENgTWPr4C5MrAbh9e67E+lqqtjPgBb
Qu8VUirITT9j5G8aYe67drlJ4rLe5DJ/ami+hSNq411eqm84S93L0mUTmwKwEWhxDPC6QNV6Kwpz
VL0HW9mYNBbAvBlCOKVgSsQ4xhEQQ9uJxqK79IdJ7ugJiDOgIOm+0ouzgbsPZ3oVQeJBV4cSqdgX
P2nhA2CF2zV0sO7iZrbhb8TfoGDV144x3KMZ1/eoxYoDaXDAHulAHascoMOYCjbVeoZtWjnjfqBp
dca6kOy7Tgb7uHRQSydGcFDu9K128vIMA1UdgpxgxBePabXFivalxge8VU5V7uIYw3Igyh74q1Vu
+mqYtw7DSA6CisBiGJUbX+oH06nEpiuIBS+is2UhN6jsG/Ryg/HszJHYWLnOTknrwKpqCNa1mOR9
GhcPzfawyXIIvfArW3dNoRCEnqp8RDkw8MaPnd+Glr0Y32vQLXASwPQ7RKz6Aq5WptBUkzhjHGUu
xjuce5N3X9h5c0NUQFltWvpxVw31/h6jhb+LAH1jnyGeA5IlXM9BmEt8SLNanqox7mgyWQNX48GC
CBFNw1faCmSGRErdZFNuojnisYgDhQjP13p+axsW1V3s2fMJ9FRF/T/NE3Z9Hi29NWZX6C0pgZCA
SY0YvpttO6U4xSL8lnocE8axfcC7NpH4hQC9baYr6Tv9a+/wtEj28AQwoirFeVIF5QH+S4O8z5AH
0o74ZDkKtzlzD15Ss0roSW5rgVeFgRe6zmZZqfyttQPasPZBiFuS/vKiOVE+eWmjr4rM+Mwr9SyX
VBAildckVOAgM1qbRobMw64gKK0y0reo97uQKW76VHYZ3ADghOml7GYFVQSIWriYpXmDcfIR/kOO
f5lmzkVjF/XJDED2eJa6UHg372wrMO5zKBOIHZ00jPOAeIgy6LIN80JeY1Adkm5ipfeYjcSliyR2
N0QDbqNhGFAfJvWO3wNo0BDzoVvfWlgc7m25KGsftYzKMc4lB69QNxByUvQE/XEykQFuotVQ3fqL
v5kjt7qdrPmVo7JztFUZfO1kf+uBPp02fQ5/0PKHF/fdti2EsSMD+gwJnw83B10Qqstm+B6hu9tl
xmCczwD49v5qFK8EcY9kjUEli/3Vb26yHvjzVYqH/3oxhLqc0wAt8jwScUQHf6N74jqUJ8c18yw+
JIHNeHCShKpl2bhpzO4wG3HHGjxcBiOr1kJU82Ztym4Z9ldnHMycjTuheI7N6W6kUbPJ0Uns6tVl
z2cLjq3WB2Nug7NOKOa1pgZd7wbl13l17Is1U2RcXfzAeFs8VKu1n1ju/gE6UhBCcJzD1i7I3R7a
s8AIEEMYzXfdeo8katW7JQBPIPqGBsccICex7RrXi07241jqk5G3b/ivLrE5jOemLmAlTqvbSXrV
taQyuYDgWO8qMZMBvdIKFvr2R8OBYNA2HEghI6UMyoHqI7EkRjbP4FKXOetd635aVhJCtTIRknz4
JOs8P3eaKNqYc1WQhgaDjSOWecEzQNbcilSY8vw7GLVgr5vlU9zwW/N3+AJq0+gyqs0ID1/G0p8H
8ZeyMactqdTdTZTLaJus/IbJ9hWbu4STImIYbs53nE7f7CEt9oVDwaC0/VyC9tuWeU/21TpGXzq7
QyGjh+/daEssJhnUIBZRBPHAJGqnyG4DWTdn4h0zkQ/cBugTYxmJkMW0ZtVO1bM/12wYg3Wfpi74
oRjTY6Z91nU3Lb4AmZTbcoVcjHbp7jPlzVsQBNWepI7yQppy2g3zYm+VNX/pk2jeKJBdmyngb5iS
PN8JzFpPvZDLTW6hMGc3RXG3SZgcV9ywhj9fDXn2ymufD5gJK/+h9Rx+1hLzPfjQM7dg8G8UQXw7
Eo594wxR9upl7j3N9GkL6uXKlnV/tJhHWFudZM0Oghw3Gk+x/Yg7dtpqxKVgVPydvUSuhKPsxXzT
aoIbsyJMUldhvI5rielTV1g7+Z5X+kd9rcwFvfOivaOnHf/TlPfilWPp16yJhutFWEa2UypRx6wZ
LCJ4XIX5OtMVK2szKNAN8zaQKkCE7zg8EaK8a/3AuZtmOCFbVk2DEgOxytax++J731k+3Ow+i/lO
mX3WmxlM5aFpTIdXpsL6faRjv4zbkW5miAj2vknncesN4sLHlfrSEzH6pYrbUzElEar6Oom3bWy9
EfzlYP9M5VdoP0a5XRh7rFKLUZ8104rWSfMkGxE5zfqrWCE8zTuOB1HDGVIj75I4pOIQVO4N6LLz
CGuSFyq2A32kp5PxOLvKe4tij8RB2XuEETnps9N09qU5pk4Ir6rYoaVqtk3dLJgIW7zM9WDVd51l
dym2JNFf6Vz6eHyjGorU0IxwMjp/KEMM64CNVsRRbHbZPlrRR0xN5a7h7zoMYN4PGVDC8tB6RfrM
apY/s8WNL8WkxT2pFdFRZF56JpyJijdq3VNbKQ6jqUEDi0DvqXiKZZrN58qYwYMu9BoDQ/JCJAJ0
YZMWwQnyvtrSjzXzjbarBvlNLHaLgBY1ICt/Fv4yvjnNpI5+XwfndZYN13acdI+15XQ571+dDaHV
umFeOowRqK6WJ6as5LFxfOgnuFGssFvOSWMQLkFjudhym1nt0oz3ARmCvarRVqzWFPmL+xLnK3JL
+Zqd1R/tgBexA8w1dy6Oczu3XXjwefKqPBSEFCvjfbFUNC1hmBmXRaXT16h0qj2ZIOXqOtAFTvOK
kDl0Qf7GtnPD3/QrXUxEOroFxV4hX2J57crgHqRvRRHWjl+qlVNmJF62d4clRiWxkszeoWYDs+EH
k/b1hs6xPEwr/SxbOWhzSQJCHbfFtjGWAut/1zj7aeWnAWHoutBZAAhkKs13KjPHi7JaRlg1WXUc
PR3fSBIf5zvfy7r6WseJdsIg1qJ1c0wmpDmmb+hTgnllQo5SNv0b5WaKQXSTe+1k39dDTBuVZWyu
IfT3xyxIymBDlr1azgttG8gsM3MH167qQqtPWEc1GixKJ9c6DonrPEsAmGNIW7Dxjl3Ou/iF4OAo
ZAQexRepUmmL91902Q727drzGomuyg2PMJmEJPsLNRjNEVWEeafbgbMAgNfD4mAVUrRgT3h6m7OO
Z5K+mZVeNJmTbiM5et9LtPZfRbUatbsUm/SBTJaHPg+i9NVE+rAtwbribnWrjd8vCw5ZbCjfar+J
j+6ICWljDomxbZHhPC3ZJHapy+q8C/oi3/dkEHwWFNbn00zQZ8H5uPYacaj5tadFtsNt06TNS6Lt
8m6aTEQIDb1OicEldBITnLCZlNYuzgGD1QKGtGjpUutcmdsOu8eVbbdrw9G0H3uqyB2Ds2ALnTTb
xex1FOfopLTsht1YeGd4jFVYc3C/G+I02Hd0Qj87mAeOJVqfTQSyYYNgxcdcVCeHNLZU2NVr8iES
RL7ePpm+FAFkPhBg15ZOgjcsZdeKv2TTDUJuGynnY2sWLaXUGF8gtvGJuwvsFWLgtvsm0M6uxQq/
qXgoxQZSWrKbojKBRMw2Hmkj/9RT02/qwCuPRhpZoInYSarJrfAhFLgv0UjMoIQYvtSRDbAp8Izr
wVrmu2ZKjiOIjEudI5By8Ex1VOBGsSvmJPnWNK59iUwtZaFtYzAKwJnznoV/bDIc9UmxhVgNtiof
FJvONN8mgwiulI7BqWKxPeZu6uygI7Bg9nV9SoV54/slDq++1zXtbyBnHjSSqp6H1WLU+lfIKbst
iQD5ziwie5MVgfUa4zHcQIxmhFcSgPyKkPK1tUAmJsRg2A4dSDrJ6k1oNlaEX8vZXMIRNjl4rtEJ
w7jRVbzCDmESZF4MP3wpPjuBleyQmyUbWekX9HTnSeyH89ICTS5e+kytz9so6t04VLCZtWXtXDyE
NAmD6JSlSEFzuISbMhYuDfDZFFujIoBs19FmHbGVtBcQxSqelt470CH1thId5EURx/kN/QchwtHW
o79TjVBX/UC9TT9chu3a/tF+3yDSbYvdQuziEeaM+DZVHNGyIVPH0h7GcDJaeZsNHh2Bpvs6JHo4
eSVoXwFG/IT4P0ySuSHi1CX1UBr5CSiHIhEoifcxwBDOa5Ric5WCq12y8qwaES5vY9XPz5jaAYAj
BLYQkz5RSj2kRttuvW7wzhMXJE6rFwrHOgGdvqz2bjq+YaXGT4HZXk7mbG2STD5VBkteprDgNC6p
zqQi+8/0sMsNaRZY+oSvCDOJnIelzslzXXJ5Xs3JRWpUr0Pj9ce5T+47F+8jK+l+mqmOqrgBf11L
sp3NAk93Zb/1cOP+h70za47b2LL1X+nodzgSM/JG9MOticXiTFGUqRdESbQwA4l5+PX3S9C+R6Ld
crufT3SE231OS1WFIXPn3mt9ayeiBneWUTxPkP6/KVUYyyEqA5w2dD0ovifVY1Tzisdg7rDtVFFK
brIKws+D6HHaT0wCaFDM42MNeQ9UQxBCEaABMR7c1pkTin9s2k4+gfnqbflYsmB1G2W7pL4wBcUg
GDRxZ/AmIMgVWXNCwLwZlwQQ+hyFO26V8m+y1EUK6Tk0CczM0JjvLDE3ngXmcT8EudnuexGrW8L7
gkv+hf8qK4NvVmQ9OmnF4hEk8UkqkZ1ml83VtMevYaYIxMpQxu4nTzvhfSYnbj6dlsTPeNXN54Yt
aZubgDd7S/cCVYmVWvb+xjc9HbnbUeVpn6TlUglHrcWS4E0NOcS44I7+UH+OguWE1ZQUjkRBFIiM
m1DC/GCkWO/B2J2UCXAWEbu/9zMvPymX9h9ssXZbUuqj/ZqsbejU1000PBBt+yqKhCc+nF1gM+VD
7cALozHjX5YOEEbf6OILzi40EJfCuBst51NiOu1VFxpqNzZeso0QDFzEQqGDrwqToD8OZ43bt5cl
o1c6F11FfIf7CpBCPvSGoA0XAlyLq/lzFsE6YepoHwg6SjZpZ38J3cH8MAZutvMmeC9bsKvjb27r
Dx9Y+9AEeS5wc1H3p6amGYVzlJQzw7nJm8Cgz5Ik1r4RWYYRo7xxuhzD4mI7/c5KRglLJTILbO4i
zk6A3EFdLNUhS2Z1bs2qemHibhea+7x8hRqHz92cM+NceUVzh6TFOKZseA3MUH86BlnaXGPztbZk
zaUxQp4ISz/OYLuY5y/UWbxakSrOCY7+uwpxNX6wuP9qJN43kDczUu3YaE81beiHZXJCHAL+WG5V
IsaPweT295YVO8ttMwUVod4+sla6oAWQyI4UFfCU3sGsEtMHMZNMOwXritysZVbAPK2Y80Jo3JoJ
vp6ty2ZwTMLhaY7cj1QI7oc6jPD01XN35D0AYNS00CFk8DwyIt4QUmB9iARQgza27wKzDc/FhNcm
LcJgi48cPE7OId24GrHZ2dfE7rSbuhviK2qIbjpEXlNtgXR5/ckpWX82XidUehGF46SbRDgrGaXW
1DSFZ6J41iRRe6yUu/W9qnlulFNf1XUQgLrENgB/XNDjm1UabmfWBXLhJ2nfMmYWTxhuTW8X1P3y
qc/IduE1Dmka0aAmuqec2xu7V/21z9NTE381AjGsywSUoFJIiWnwIHrvIyqmeew2ptURmIpckUqI
VealyDz/s9PEAa92n3ZHFTCbqo2ppmhFdkVagZEPW1R00we3Vx3NJ5EpjyQ3co+VZchnhmMAf2LI
orsyCqNpR09tfpyzYcq2Ni8aM2HNi/RbDt6TxRZNCVqo3WCrbyPl9Z4RwcNsUNYvWBlPCkzXzlX9
eBElYf0wRYP1KU2pwIHPs2AvjWvet3WFERgMWPDYMiuj4m2i6j4H5/vJcJL+ZONW7zcF4JgbLCLd
J3Lmxa3AX3BhYZ6RHF5b+6F1A/9RkuwFH8MM5ZVhxNaXOU+yU9cGwwfLsmmGThYaADIBWFY3hRuA
KQzaGECS22JaJI2VHasnw4mY10ZG6S0dfm0Rl42dX6WmNbuHzhtd7nSR4shsonQ3Ze39ErWQ8gnm
sfZge6cnsfjRKSX5bIsYbP6W4418CfHmROwUhAbR6WhuYwlobROlSf2p99zqMBrsulGFSWXkkdpx
2En2IkKjoAx4RwQPF1dNOPmXwyi6vSL66FqZJQr1zDfFdbVU40eCKFDIE6ZQ7CBrOVsPvQbLSWc8
oKlXt+48BscC2Pa+HRZ1MbawVWyV8ZQYzdjd4IWwf6V7a7CJjepJUN9dN1U9HvqO6p92pk+Xxogf
QQkN24BJK037Kt1Gqi1u+k5+NbCW7VmcwPPGbrczMEjdyIFXg2iKGKaIfVnFZnAPVpx4+tkdTp7h
L+MGeDJQZ04dPRXjln5zc2rJ4riBsJldo2j+UgaTuUdpCdw0mM/RXOCQdRD3hEFKW9EMC3plzfwM
WDo8+OAO9srCjWvwoF/Eg2qxT83WZdZW9GyqrJyxbwXLLrYnc+fBEtx0bkUtK5bmJcmdectRYTki
YvCI3DDBhwQ+PhsKvTzfla415I+TG5NFGLPZpK4GGBHvl10bfo1bjfENPVa8iXMVH5CQLBtZLbdu
tvCfixD1wzTfjR26NGvInmVr/WpHLNbEpO0Tx16Qb05nWSK9gqye7EZin3etkYsdSerVwTIz5zg6
hBJH6eMSkLdQ4fvbyh74dhQtd2iqGC+n9SfV1um9FwEkMyycw3V3MRBq8tmYGINY8D3RZYmDWKiQ
J+wfF4qchQ0IoXMh0/ph7OuHvrLyeSOqgK3d1AfBODfuiCKdt3B34ssaZzGqBePVMfz+ZrXHN6z/
G2wqDY0e6fzajTBeomK6HpSaLpu8/vTvsfX/xN5LeJ0GjPz3Y+uP3Tn+YWr99gd+n1rD9P9FuAKJ
n9Bq7x+m1qbzi/Dw77qmWGkpjKb/gKUAwURwpoX+/39cbfukEwhkibiQXNRhlvtPxtVrCtV3w2qS
nKWNkhkpoJ5UI/v6cVhdAeahjiLMRTJWXGhkAOGbD0TPyOdCa3+zCTg4PdhIXTGWQWc7z5CatIhk
FV42ALGvAAMhgtFyaGBp6APn2b1nlW2FvanyiaCRjH1a9Jx1isJzwvHR8Oep5OgiB9wUH6mUZEFn
ogDC4UXjwCYs8tC4kwUzilPVpHQaSek0q+Cbrfw56Y8jcs1puIz8His8NllMaSeUdPXwQQ1c5A9G
Wfl05pzYcvZROjbE0TFwpCLJKMoEH8s2r5gRRoVFQF3kLHP32BQOMqQxT27RIyF39lnItiO226ey
sCAwgGc48qOqXb70xheEkclTkDoUCJALUgJJAThMdCkXIBeHuAr7szRB6qIvAeyUUJtuPXzPW1kN
gOqQgS1wmE4pFBXXZ1/KGP/sx1EM9ZVFkVyaCG6C6TbGK2lcTmNFczjLjGj+gJ2zX+iVI3zSkxZ0
6P6FBWWlh68rqg5HMa4uU4fmMUDPpkcIwklzo6CJENXLlmtZxXD57xXhf7QiUM7/FKD06QwpFKra
jxAlUET6j/2xLgBRkqinOXUEUqtQePm/gyi9cZVWSNIfSwLriGBShG4e5TVgWP6uP9z+LgRe17Qx
J2CtQiVt/pOV4Ud5rRPgS6F2wwXARowB6L2/AtpQ3Rttz4hxyLEal6AnHxoY/B5ez7r9/N1Sef+2
3vwHp+f7Kim79r/+80e56/phgKSw5wvpePzcd/LnyJ2c3I875yHG5/ey2kjnbpDPWUJnnbO0UC/I
UZyz1EbW/8VHwwNmbdZWC/fdApgYmTl1dBwfiLXmo6Euyv2bdcXvPfPJpgBCHCEaxJttuKCK+/nH
67/+X+uv/uXohCxTBBj5uHHvP96yk6iUuA0fcoj1zP4MDVYQXb+oU1Lpj5sKWGg//8x3At/fP5RH
xWFv8Ux/VTB9p1AqFbFeETjyBxe781NJwuulhaqjPuB/kM+qo7PprJbz3uwRFMZd3716CtZkbnhc
h5pEqQvla99uC40x3C/L4pw9Rqg6SGUQ5tWgQu07Byieb1qSrTngorKx/0Y0z7vxp2vnYR/BoMbe
yR72494VjIGNfjC2Hsyec1PW54ga8x6tadAiqMyh519NGZTcn189Ld96f8egaqA+Yy8H1PHugQEl
6qeT2+AKJTfwiY4tAat+GX/D0c7By1ymR9cBgcBMl4C6Oe7/mUFnvXm2udpBBFtI8P5dGaQsQZJN
Jrx0JLuJfmFo/cBOGGrz9uc/1fzRLPD7Z2kTSoC1y/+Teyyc/a4UojcfHG0qMTjfZwfY+khSQ9tG
H5w5znkQiJEj2vjFFlsBL4uR+pQD5KD/ze3+84rkU6o4rJbs1ign3i0SlmNUshaheOi7mpfEIeSl
uub0LQZS9nBn/Py3/9VL4rPs8V7yP2Dk3hklTJWKxLAH66FpOTXSwESPTKIwHEcfMz9iEIdGZVvR
cgDMsJH5Yt4Wg5w00xD8CU38pbpaWRsR8owIjD/a6i4b5BsKI44HRLpkFvGKcxAmm1yCosoPP/8R
7wxW6w30Le6fQHQJ6+29cyHNo7APEJI9hGEq6sPq1Fifm6kr1EvTFMYWTBXr3swFLGiyAA8B6bht
Z1kf1Vxg+UoyByvRAvug2ZmhaDEfwVD5+ff8i1VQKzmRYDp8Wfe918agLzAQa2E+gOLmgqyX2VSN
ejFFaD7V2tP/8w+kSv7xLfaEy1PNnitwOQTm+08sushKRTa3DysnYxWxA6dzz6Cg8Qf3wp7uG9tj
WhcmIepjMaQ40QhikR8SAhrVxi5nGAXVwJMuWAFW90ti45lx9DOxXiJ4WmxexEHL63bwweZiHr5e
BeoWR2VwTThWfv6r+AXvfxa/hPuMrduxMJG8D51dgkz6NdSVB3BkzPvVvDS7FPbMHbn09OxK9AEj
1LKBWbDlQlYjq5tspIMEYJducn3s2M6TotxOLZQyRecfhhWzFnstkQylGTEBwAXHSB+ZJdIYEY/G
Rxr0UbcTflWR17mS28DxI8/HMcabkWqsG1uAJrxpAZUTqPKBtKX4KmiL9JogkOp2SMGNo8tsBPof
KycIY/YzEjTn/KvIWugA1AFMcshsUny/IX6dXaj2p27Gup907N8nId2CdE07Vffk2IKlYwoHog6q
iiD4M0aAP/i+oZ77Mk9H0Ay+/0HKOhabOgUIucH+X4PfciMIcICW5mbrdVbwBSoR842ywB11XAAK
o3vte6e5tECMG5chJsprK+oZp6shPBG3KyGMDyY6CPK8mgdjRAu9Sd2udJF5WBlCmThS6t6Pipwh
mHTicBeknLQioPLPKuMZ8dFQwiir0M7WRYyYlNIA1gWAH75d5bpnBHOUCWXAakMJyEI8wDt4fLNh
z36LAj606bgGRJwwxsOF4l8zM8p6dmaTDpBiArpSA+0VIejZVX0N3A+wYDSvlEGVTMElSt74dshk
9zVAUIniz4oFeTiEGsIgieA6O0StShp5NSLaUYjlV+yIyclCDkC+Y0Dfr6sqetJ1e0HQXXjgKFV9
Jhvc/ZUQehfes4pfeVCm36I+TAEex1G5Ez23ZxuHXXlBYpq7K0x/wOMdFcKONmE5TQjYiHncBFX3
6tRM5SZOWurJcIMkuxrKoIWRXZa5LJ78AXCe5AHI58rfFX6BgWDTgXrTLWrHlVgqM9q2o+XSSnYS
w4w3WDtn8hmgoUn1qxEPns3XzVL6L3M9F8HBICn3Il9gu6DG4QaVJDtciQgHF6u94ZxrYG9AIXNN
sC+iMP84wYAYUNxhfqahj09p8CXrCi0p7NEr6ycOTDZTp6z5O5h/4p1rWu6sZy7cVBSZxlYIQAyj
HHm8ypVNkw0s2YmD8sgPyJ9ZZk8bOEbg+4nAak04GKtRMbpncCnyebSwxbaLpoxr9J/hsA75TsEh
vYmZ7NW8oQEZgdpTCtiaL8eJo7qirANXpA3NGSivq6zMrKdaaMUIoix53eGpSRCq+ujOckcS7Wqa
Hf9JBI4cK2xC4WOhHYRa5dOfOwQuF6ex2Kk3xO3w/9HEZnpLh5olBtkVZqO6kNfSr6bH3/mFIEbu
1zWSGi64Dl02UT/FiBxWQfuKG5NLKRvHfGrbnn9dv23BTD1l9OhM9xVlpwUjJ5nv67UWyXCIN3cl
U/xjFA3mLSRTUrEcKsPZGk147EgXV7tan3DcsPPUIuQDu3HcYdTazbp6nC2GwWYx86N4JfmkLB7a
V0Tr02Oq/40WJ2OMiNihS5EN7nmFQNB0aV9Vji+yllH9QvYT1e+UtPPjWigsWV1iLE1z72xN1Pdp
m3Nra77MZAXpq2PnPixHyqHLqta9dlQzQLBCcdsiMK6ueYy4d5b+tmVVw9FoceCt6CGRCorwSnsT
XTNTLyiu2c3nzMI/HFqSKn21xA+Vh4Cubhu++e9WLXoM03VtgK/argUO81O8XEvavb4dfmxd+swp
TEhgULODQA+tI9RUcrydm9GdcYsirCZFGUrjBdsOX1BZEwyjwCjHFK64GX4h8gSbXrm+Qmbo4mcb
6JlQBrHzgOgcHwJnbF9z2XKPVBhQ3PF/SvTjzR6GOmtbpY8qxGwkF+ZsUhhoO6bHnb6FbeNf8nOq
K4Rs3iNaNOSTRpzzbZHNaogDOy56d+pyjBG3AvEZakin18aigXLVCSBD3eDNM2K69CFnQNMDiUKG
LUEpe9p6fBlSgglfQ4fBP81AItJP/Kc0I4py39UiubAtyTOCaMI9k7VGVUqmCL9/XQSy3J4eYTxw
VfIsAZE6A+qqJW+Y8vTHF2MXbEnFoBxDZ/uSMk68Wg1glPv1kYB07irZA8BG2ci5DiMlqCyT8HnF
pk1wt87I1HhfRY5O642VFbm88U3T8k3WJ9GZUqySULP0s0GNvjcROZNrFtVRey+JJB4vg0rfoLR2
WJqsKqyPRWNKci2WiZkXx9EWsHxHUWQFOo/GGqPiA75J92ynqflkGQFnADrZbE2ESjyNJIERkWgx
1tiwzsscHrBUL16kqN5rc5xgDvHcshNNjzCBWIGaCnrEeuBdRgNfMdikJzI0ESmwdIvNyJH2SRO+
npjvcVs6XaUtwJHzt4px3TbnRfBEKe1WtoOY3764Sl6XVmCQYWEVu6bvOclo2Fyjhknu0tEkibnR
Xyf2+BVZgrVcoYGyt2VMMHaeldOjIGyeoEB7sQ+oPonxcNuI5YiErIR5SMDqGLcN2Zgxj3zPAx5q
l3SIu3EEmQvbw0VA4Mo+dx+nhmhPlDsOXVWjEe7ZgZsPhTfB3FtOwMhyWEWXGUEY1R4qwJjj1fD4
03kfW/UHU1gjjwhpgkgn9eZCwIde+yYsyRdVZLLIU4pE+kjO7BoabsEzsV6At7VIH9yH1GJd0Asr
qXDsOOuzy5yRbW1FAU1+Mn/BeBs+rM+ng5LjghgTOoxl7WQ3fh/wiASib46Omw2nOJqb4PcHAsVe
8E35CJ+2RTM0RyOF8Jqj7TpHQFCe1qfiDWyGxti89UjNuTDrEnaAqwF3WasjssmpM8m2dUtWonnJ
jC32XJoQjUtyJnli/CBj1OAwBtT5tnFG/ruZQqjZcfY0b00HmhGPnPnkYsIkfzCPeLP8sGaHATiD
Pkrx0PRpxWpvJ+adS5/3gZM6D/WbFb7D8YTaj/fLwbda7AgX4WKjVdDbd5dylWwUdTSD2IDw6ET2
DFZ46FgUqqgB3VgbAfC3EioDLOG+4zWz65nPxb8yPRazw5FAcVR7ltNM4Qe2LkEQODBjHC2nM3a0
lCdUY9RCy4eBxOvp2PVDGd+ZbSqqy1JzXhG18y3coOMTsAbxtAszXHDVuj1FSGRk8lmMKrkoFaqm
A6/KeO8gE/nQB1Nxh+H7a2yExjZDt3Ek/htpfMPKPoJh+xahiN74FvkJNk6fbDtUNi/whJs7Bepd
b+cE0U1Hy1NSoczec5ZiQ3UTxSpXuXjICBtOsf8DXxk2UU1mQjxMxWWiVHpjO61pbtk1i0tO9tOx
ZLpFGoBSJUp0u/omp5x6wdM+XSYWPGFNa6GRnqa2E6daL/4nVI40ImUcU1P1TsUJJi/zS6Oy6MLQ
ZYOflYej8SFKmTWDblb8s5YmF8l2l+meDuCIpYDkErtZ/fsDNU6hS7o6DrA+RyRQ5Ezltr0eaawH
5ZXaN9qSV1XGNY5n0fD1wgUmIWmv1AfMMvim07qZhDHrNt3/KsNTJFmSMqnkPtV7uIlA8zkMNHhq
PRhGglzgU56niiWvY02rvMkPyRKdmiNuFnmdyMi5HJU0b6PJlc+m0bWvK+UATa1zyRmM+1p6Fvsn
agme1iJitVoBkAOfvF3XTZlmLI6SDXO/TmqsXNebKpTBddEgJN2FzEqexslRLxmS9k3Vse41Na9Q
l/PwJCGyMqMiUlh77zbLgnp2y9kuPlrMYH9zBg/LL7oC3rjOQDfnZqRkGW8VRk2PxGBnLhA6OZe+
vwj/kgPb1B1bzjfIhfvmogImesA3iOsjaDv3jMnYfMLZRMvOlaxK9Hm4JH4KaRBHosVJovDYWLxh
9p5iOtaI5X37UiEOvG2WSC8Ha8nsEkHmRdaED6csxCHKCj/Ye3NnHfjk+Clu+unjFHvLdYz86yPy
7mzX8oawOnPaWQ5siFpE5RWINmdHGffNCuimnAbWbTf2dLQi1/jaK9t9hXS3/Ibgb8BoN7WU22PO
8N6bifRVrbg2Nfk71wxwbRNtUEdpNHhdlynZS9VUn1x7Sm4TH4B4lHrJp0J10QevReax7YuceY8G
jhMmNt9KW4UfY8PPvlakaqNRXtnkqOnglC8rszwX0QiqoEP7u2nk4L2sbYV/W5X/zqrsrQ2U/37m
+ylpv4JNTH5gOttvf+r3AU/g/bK2iRn6IoBZ3cV/DHik9QsPNGEYAKyg8ZEp/6/BL0PewKZyoCXk
WD69sX9NeSyczLZPP4PERD02+EfBiO8bb7BT6KUyUNL5i+afxr8MJuIMI5f3Vmw2hQkmwQSos8wE
QG9XbO7PW1R/9YEYKZnz6L6btzKPvhs9gPbAY6IK9wq8b7DDrphcLLp77eVBfYxmKv+ff977Pp/+
gbCzuF6MV7CEv5sRSCjTrWRcduVXsXeG0kQqji5WW02t/vlHve+98VHcakYCDCTINtHG9O993w12
g6jPTOcq02dw3MzN0e0WlibPilhVkd09+1nKehWy6fz8o//iV/IkMUJEX8AYbW0Df3dVQe0MszAa
56q1aEuXgdJteLdkg6N8/jsw0p+mAvxQnkD8IMTB0M5532ScqrwtSJVzyP1mmMcRkIoEH4OgGB46
n92ipA0Xnwo272A7NxySWQMrji1TntDWsMq/69X/+ecDZw08j0au7/mY73+88qkZc86NQucqGB1+
roRGR0c24x//u89Ck8HglUeYB+fdA0WGsUBVNjvkJUCy7cGQvfpdMT32uqz++V3VD8z3kyYpPfr2
AVIiX/BovZ/0JIA52X5652oI429oR+WeA8w/naqsH8KAd/3frFLvnloa247fWblztSDTukqDgcNM
QJrm1qT2/rtpp6mvzvufZFu+CWBIz67f4wiD0DaHBT7wVWppSPU6QEF+S/UNikO9BHXGiUijLVeK
2Rx3+OEHYix+fmH/4gn2oLnRf9avqi4yfnxgQoscvtDLnKsp6KyTTRCKgVWa0kgZLU8oB59in2UW
tfq89Ewy15fX1RPQ/wHn7a+eXsexYePoO80M/Mcvk+XSmwqch1ftwLlxrVNXmhUnmb/Dh/7VRwF2
CpigsbX8ac4+qYAjtl/bV4nLPO8N90yiEUt94HH3f36Vf1zqWb7xszI7lA47C5On94+vwlRPFqcy
TsgHOSGAsGPOZNPoWkYalQM627+jvpo/LsH6I/EB+CQTeLw6zp+G+SpbHIuBtzwJfO8XqG1pQMCu
RwdDWMlj0iLt2a+ngTigd5ZEvFIF04Mr39CUoCDxiH7UPLl1BXlr9cwL3RSyZw1QSYluy/z8Irmr
wupfrwSKDw9sqh5iI+mwEZm9u/3ofFJnKmwHbJ4oEAdieq8SzzhEZpv1GJuKmZkih4Wmwsqcqtnb
m/xlDw3NlWJPLA4nT4LrWXtDF2z2Yhfd62RlPLpvp1qLGUa8ozKkC+OaHPM2ZkQfcD305BrxCEWv
e13BZj7I82bXwqm6HC2Q/J2eWgWRQ7RwygXczJz37oF80EsEwyKfcZaTahDLsDaPZuvyV8OhaMZd
IWP8IXmDUWkDT8EmkKas+QzdoFrTk+taI0JARaA2p5Fk3mJv5wlRDkcoevakGRiU3N5pnc21XVTQ
h29MiEoZUXOvTJHqF1+VMEcKM5kfzYCqxbA6g16PyqLkszlLbhk0cA/r7Eh/6HmlDZdd5p0zgqCZ
42rY0mxKGuQmFrONBzrxXNAm/aqW0DoOtV8/Nl5XANfl2OsnkUMidCsxDY3kLBXbtfto2Bx06Gkw
8wtpU9iTQ64C48Ln2bFIxNAd4HV0vJ5Qu8Xi+oBn9x/bNlqerYHWspK6HbCK7cypaV+zIrJwKNid
3C9tqCnqcyOfe4WrkqnbDNp/Tcgo9LF7zVlwet3uXXc5XDHBAWVyDgasiJv0iEkJafvs45QhWccj
WL4o58U/4ZfUnRm6jmvzXaQWp1+madM+F4ZG7OsGaZ2AE9hlqBDPPiYBupgptmIaAsGMI1uEvnda
j5LA/jmatc7AiNiatADEdv0Mx1jHvuhVuHV5giMCDlZEZGww+NrNbkFLhoY+nQt/dthvuozD0cYs
bZ7lgSMf/uyQvzbo+mA3GfRrlKnjKbrOR9wx5xrLxUyN872yo+Vm8fMl2poJHDKymt2zpyOacYg2
MLPhZDUfInuxjgu+SX9ngef6XA5D+RRgX7hB857varxq5oaegBkczEQ0pySvEBfmepTQ5hDPCT7F
ciXa0KM7tyTjRnjMxTaE6cy3cIwF9oUYn0WRSblFyk6jn7HHdi6X+SmTwt2TBKbUKROo9klty3As
ibZ8oGWEGyAN+4KGQdN9Cxw4cOj5+lu5wsznKUWt2GesTFtyB4r9KBTi+U6T0D1CkttD687eV5SE
2Go1R51RZxMdtJBjBMqikp25ItervrqVZALjF1za+HOkJ3B+1SlCPGCVM4cIr8jT8uuLADL9i6LD
dphLgAFIMauT7RS406fRWT6XeZ3tIQ0tQB8HbmOA1GebZWP5OVWp3+ES00Q20fgXuhhtN/7EzHOn
JQb7mhpwQ25xcSgCq9MLE1MALJuPPS2/S+Qs6jIFRnmY3X7+DYPJCCIpMR5mWRW/JtlAptMMjYso
MiK+a3AreH3Ofkd8V0AoxC4kPmxLfq15KGDnp/h46D8zsMRjEVZQbBpMZTvPZ/7UbelS+Daproh7
okrfeTVeU+kGR8vWhH6owuPGWbn9jkb4Oxrmj4empS0P4H/RqH9LQ/+xVWBEGcr20LsZAIJYfM2x
WP8q84SsCWlOh9bAptnnfA9JeNQDuxKZAgD34mvPqUeCfQV31EeFcE3/obxH8qUIbO14qA2Piuy8
jg0MK+WVaPVoZ1+pDiSJt/LLLXuih85q271GjWBBqhadWAHOz9oILZxr/B7NSdBPrthnSQwFoKtq
wQyZUdyyZfRfYYlgYLZ2vPwZznvXSvbjoHcxdGNjra7eUHjCnBRkpVWHR6KIzhRF7GtMnKNa4A6E
5Q40bgbl8Or3MVEWzkTy+nEdPinFY7utfDCRm4xe3YtV1RH1XNxrbH9lVbzzcUtmqJvGgfo2q8HR
o0VSaHO/a/dl6oy/oUmpI3xIhvuJeT5Ej1i2x7yaCVQspyjpNWkx/tIO3Tmlrbp3nSSKtiQ61+2v
GFgACZIAj3I3sOLgdqBbtvWwpOzjcaxBPnnLYQ5K9RElA7YuUuHHj4PbFI+MKL5ZObgYEF93WWfR
uCIREHK2JD3X6ZX1CrM7el2SZPwQ9T53jjc+3df0ZSWjCB/r0gAldQaa2vonQsDaajeNGFHIQGUd
32Z9G41HYuHElVNX8w35JvajRxozCYAFtJWNx10gqYt+wjPpD1O5n8wOC2/TOHdE2ud3NQ7pxyIJ
6m1Tme1XHAE5IIPF/lJJb4BHrWCiuKGVgGgKbMKqY9QTY7+MclPUOcuFDF28j4FzQq7wJcTj8mHs
ogwdXU9OdhK5n7PRy6Jtk8eSvVLHBNLDjgCJzclNQ97KyZAj0ZHxELVnnHHqqvCRKQBJBnriCQPd
RdcWDcbYOTkYFLPYVUzLgtBJmMwEUqS0nzwM7MehtBfIEXF4LeZ+eehiQBNyiMaXPu/qfi/a1klO
UPgmdxtUaGw2QQhU5tabaHBfyLhvYaeUxnXqL9VHhM4ADIysB3tkGb7I6IsG4+3IDv/NHOr2pldq
uJjYCK/KtC1wPBN3RNfe5HgBSxPDpYNympGyYtgaDf7wEJE+RApcGrqK5zJvXrKpszfNnLvXU2Kx
jMIEkd22JgN03FmQUMJtXlbWTefPMK1QUJEuHuS+w4JoQpqyvD48SHCfzALo7zpOjWEp95Zj2/vJ
Y4sf/2Nvzu1zAD1xT0JJtsWUwlSEbCk8ebS94Wql/s5Wo4/1kCQFbJcd+1An5mEbGgMmbodLdT8s
nFPKnBb21q3C5A592PRRNKNx4yYdYorEru1DYNiNv0EJ6h4gkLigSwBdthc9z+43GpXTJxXY3VdC
oPzX0SN27iAY9BLrnptMXdIq94kLB9P6bemWOtk15NdgLO3UNzeGk9CmyAo2S9J2J3uc8L9VFfHc
8ZTU88YBFrwls7O5M0g13lvCCzswCtTsERk4gIAw70G0650uuMp6iDfw84ZfY+bVyGqiJb2jL+yL
TajK/K7EGdRtSlJHEQ7b3LWcBhKefTXmU/88ARDDYr7W6//uhf5NL1Tryr472ezO3fk/fltl8rfn
4rf/+s//m5+/nIvz9w6Ytz/yRx/U+UX3Kk3k3dTjcKc5Lf4udA+CXyDpWnSU4JChSNZNgd/V7raL
2t1HKov+1AGF/x220Ra/WLQt6UV5iOeFLf+R2v3HVosLR9ojV4ZvIXRcCI3CH8/gqaksp7UdAwSx
gZmQ6dZy7KXTPn13Te7fTnXf69x/PH+/fYw+7aGtJ+LiT32HxSRja1gG49guaFiyCvuc3YvgrhgH
4+/42O+O3/onScDs2HoQBJLdwe37vh3JvYCuBl33OJuVvGMEMdyAubZPwCApqD1IC2+vxtfp/0S/
VX/x41Cr81d+f5Sl1wqgncYuXSuTc7iWE3/XhsSMSUyY34THZG5CVFuMAK8rrLIsAAbqNYyLiN1o
5NnWQfTRYGNqz9P5gjkt6MLajUg6GwZyg2ExITDXoy1ZTRT+s2ygCU1Jc11LIt3xIMuLceGEXzBu
2ZbhVJ44HxYPOb0UNOpN95G4ufIkh0YdjLDA0jN3yS3mPbfc6cDli7kWzCWjdt7XbFQPRMEuv0km
ts9x5jTPvopuRD8n1Gc54EaVi+Ni2dkNjQ5Pp5TZ/YPV9sW3xV6qu8Ue048W4jiMvGF+cOu41GeR
YdtX5XgUVUiZudTWRTCwtzX1PO6JrlObvLPbK3R91W2jghF1VGafBXT7Y+6NNcwhYzySQ4Q3yJlk
COzSsKqvLfqKa28ppgcEQHG/QeiAf7QJnINoLSyUGbtytpvixm/rDe7laGxfJHOJub0mDjg9+CWV
5nYMec63LLNCIfkqyi99g/oMHUHwKZWZ9SgjIUFAiFa+ppAqoFzKxi83GrkFqSlNGDoyrkYuFtjx
lyzOA3ebkOJ4J/IBeaHnRNW13489gLhyfA7mJSdPO2l2lpXz7KWYdTdOkrp3iW0+siMI8CbMl+Na
evvWFM1L4VfDoZpEdwgGjz12wj//2mhLVlzGX2dN+4xocF1FMujxSC5uXOxbLk6MXOemxqryCWKr
8UACwXItljCgfAaZdOmVgzB2WZJCYjTgrDqQS0BKCec4kDS1t+cku6YT0r+iROm+ZCaNlf0SQbXZ
G10iT1yCdheH3te6y7ejOTa3aJZQ+Pj5q7CZnupeYqgjslAHfpT/j70z243cSLfuq5wXoMEpOAAH
BzjJHKXUlBpKpZuAqkrFeQhOQfLp/0XZ7rYN9Pm7731j2C4NWVIy4hv2XhsdA29SMigM3N+bxSin
qJvw59e2a0aAc0iOa/rrjIG9g+aCNGEm29k7I2DJB/tvjiSTmAQj+DTgYS6SzKozebb3YtIa8GLg
u7y1eXomPLE3bITtHcOdj6kk9FC0Rn+T29XyrZ/qOeI3K741U57fpWFlb/Ol7y8KImVU9cFFqTDd
DWJ5NYbWuSWczt6hsO1ucQYvO8o7/VhV4QC+MxzhJrkPFTwmn5bKPqZ5oKnVe0r5+Ts0LyAPchyG
euvhvgBZB5kfL98CZQVEd5mLnWcPpIvNhWLziqZlnk4F4QozmK5YMQmShsFIhPxnZLOrR7zTbJyN
Wm1RRnTZk9tmQcwsw8qmYNRP/txDxrHgptHeJy1EDJmncEZQg6HQCKrqAFbF818neAoBe9/cFicq
QYTAjK7mAFBclyoX81/vsSAmRvoy5oKPdJp0jG8ZicEUqcu20sRRkuvkbBqPpIvrkBKrRvsotfhq
N8nArtWspAGpp51C+yUbtEEtNXFG/iBKnF9UAlbUuMrnJh7ax7yUVakOjJzyr4Zo8sdwRMVG78Yx
XJe+OI5mX7z48G/bSDo23Do9eM6VmMYaacgy6mEjjCQ8CIRJV9qW6mxRFR/tEjvKZgKeOyNmoAe0
EyAomw7VIHts6cnHeR70d88GOQQyoWr2br6qCrFlMnpzK/bMq22GhXV1lU7I/3uglhUkAyjAGyNA
CaHctbXzRx9CNjPiLWO9aoekqo+qzgRjZMxk0xhShm9Ty7+p3qgeF+Y3YMUqY4BLMOryYXLc5sP1
kMfzQjBI5muD2cwh4QKDFxfJrp11fQrMIrwrROq9F2xwgDsQmEreqF+ipEbDHOVByWsjZ4I/E0Zf
/rSDtnhxgELeFzmLvm2wlPVjXCZM9DpMcxTMde4By8Hl/ncV+O94Htl5cef/64X4/5LgUFd/rgI/
P+V3u+Nqg3ZN4WAAQPv+WZT8bnfEBh1QHuLLsMCWYK36ZxW4Wp75rIDZ/uef8Bp+8zw61i+OzdKT
LwdHlpyr/8TyaH+iuf9QwBD5RQXDuIc9MVwwluJ/LmDIrAdclZPPaKUNoxH6Td2XBWQzAW37GghV
QGh4pphQD4fcLovS/NIHjmftmNKV3RNosp78SNxbJgnfGJcbnfHoIHcOHkFZMp2FPAo4C4dAg/Km
2ruOZnjDMTszjdDaSCLGmqtFtx2KshvJVu1xSjQ3VTFnhGSMKddZiH/iLAiDuKKoGs0TvJT5ZmZo
9ZQ5inwDw3s1uno86Hr048hE4hiKrDlnJV1hSVi4tRECUXdClHgVpcxiICSV614gaFH8akcxli3Q
1IC6LbAWLKum2WxszgOsneNNaiaIZu2k50Rq0dbil0DBWRyqaSwORLMXwVaEdXryylj5t2HYjxlu
IuSxyjCYxnnN3B/6NgfSaxRGgULRzY+NbPU+W1qfqT1qYRSU7jr7LEc53tlCgo3Ss3XRXlKNCIfw
riRdx02BpM7mZo3nBXwtO4JMqPG1b935RS6170VtrGAgTHUw5RvZCv6irjQH+1WCajhrYRWHzvaI
urHyccfIR1mbzmrPuq4tuNiur3fIi5lOpznMRo9z6CXM0EgjSqZRTjNX9XtUnyYWDN7qMJMBNz/A
AtyxiajKg9MXEs22mJgFQfIiGj7LSJ0ey9Fnv+q2NY4HOLaNN5ZHVUuW4/E4BHtba73TPYBcdgFj
vJ/tHk8MjghYHhYGg5++TM33RVgcooKncb8WVzuzcmeiG8LQ3odtKQ5DPTWP6DiSa/AvxWttZhiZ
zHUG3BhxfyzGJDa3duvfleWMNAlY0UpVZ9XRJIXFm4ZoiRHudQEwEfzqLvHb8G4SqqGqaeGfKTcG
Aw8PZQMQO39k58CERCQDxVBm1CeQqPapx3ix9YiJeONpaEfGKFb4TZYjs6S568f8EPfKfmJvNZx0
W/p7uxjp+8NKdo+BO343tTC24wwtRAYtTBmegPQEHdBBFBpPYxjF2JfPpVe4V3kigq9rU3EYuwTP
j+gWy9qK0WYfxf3obDupnoRbtLesnZZvRV/K7aDi+YXVU3mUCxczuSEmiGKYkASSsAO+m+upusUV
kVGag9JcqSEplKUuR7OSyPrZi1W/0UZYnSpAMl+IRScoKehlccldGKoEgDYHaPqHvg54H/rS5fp2
c/NBJGqI5n5ywj0xgzaKRCEtCXc9AAQt+uauLWW47zyz+KisfEYi3tU4WRDaj+hFN5Xsv2NLdLeo
TnWE9cU9QtALo9q138HzfYGZJiJC1MNpG464zPKtcgS/R+bNKmkG714zlo75trnwBtLX/74V/51b
kXuJTvdf34rbj+Jdv7cffxyO/Po5v12LPmMOtv+MBBhBMOXw8Bz/di3yRz4QSAFsZ/Xi21x9v89G
QnIr+B/ME1wEIpj+/3krMlFxLfpwJiM2iipGN//z33/q47u//PcfhxZWuI4K/nAtAhtA6UMcjImt
Yb2A/7KizrMxIUoBI8LszckrB/CKn20cDmqiA3h/+i1Lo0bN90VtLzoqkhHzEvDCSpoNYNiUcGN6
ZetVpgMQsgpPWZSGpv6Yes/YojjJIoQh+Qap9n1F1B2ZCMWbu8bQOjyi+yrmvJ0dk2T6KfRwgLl+
egQfKx4z+Mxn8vAWcO6i52ECyHNkISndiAj79sqDzLgdakmV6iO+7BMwngww2utJUb17JepmYxLZ
QfPiSMlpvebkLxBFakYIF+SVRJB26VvmK+M1xZ//FKsKLK6aqgMbxngHoY3mgB75bkHptC2n7mEM
YHcZrPgq8J1sN+wH157zfRjmxMwgct9kcdUfwHf8bFpn3SSGJA8AUO8pqTnMbdU3e7Xw3ZPRfvAc
wOWp39+wuyHtxrYfUit4otO6AbBVbdjqPGq1WOdJ06XjU2BHTV/GP8pzPZdnjJavsoS8tFj9RB8S
v7FBwS5Tk7fjOA/5nL8pMWLhqetHkHsLOmAQvI0DkCsPmmHP8HWMUuIQeAs+TY4kPYBrJGcLyktQ
7Cj40qGanIO/+OadkxvGnnOdArwLi5d6HtwXa4Lr51Tw4CDwO3vUZBNFRE+UEzLdbmnuCahbjtI1
CA+Z1XvtWu0TnQUAt1SyCHOaYqcDm72YFkeow7BORa/u5jFpX908ePK6tD7UE3Mgq5vjsyfBFSLO
tshE8oIdlcgzMF2D7G9HP8eujK/csu58psjryCeU4PRMeJX4C0znAQmUc1umilWhthPMhjWA5B3x
k4+OYaHhb7lMt3btXLqi54AOJJMkJ/EQXcCiy9IxXUlNYzSWkwoPrQLtdQIzayHQn2tyLUWw6Zln
1GAgp+E6jsGN7XVriGd2Tuk1IHPzDQTeuO0YVAFBRR3FBZbX9d4KWgkzcJpNILm07qeanEUquKyf
fxoVMRQHJD21/DmHvr4pbHadEOzcnA1a6lCJFnGECcl6/Pug/3cOekgtHH3/x0HPRqNNv/f/Vf/8
L1jvQ/kt/VMv9Ovn/37oQ34xOephoVGbBJ+Ql98Pff8XJIZECK2KoM9z/5+nfvALemGcP6HDoBzx
EC3K771QgNQ4RHhDVCG2FZs/+ssp/3+e+lwffzn0AVa5DHlt2jQP8sKfe6EZu4CFTco8EqtDMfqT
4eTdNMtTFkBD0NUR5OcVff6OB+kV8Okmc7pfu+w/XUR/vHjCv8i5uHdoFXEGOYz5oVN9yr3+ME+u
Gf03QRCbx7qdzVvpvs5hg5c+31Ulkxub+SVbwm3YxLDPCnnTNHF2ALdS7bT91R05+JJtRcF7Yy7G
Jq2DfQ9rvvFRt6xloivIGWqyrTGySzab74iw+CCmIlVCSNJb1tlQ8ZLN7LJ9S+fnbqkPack00djN
IjziP1lhkbl3Zq1OjPxi9jUtTds5ztbMqfGc6mUGudTynjhOXrAp2bwxqr+OB00zkC0PrEhRWhbB
Jg3YzIks2DjMhHddfnaN4YGTZ9jBNWaVGfYPXvjVcoxdF/vvS8cr4JHGpo53z4PjrUKWZgkqk2KL
3SZqh/wyGXSD8Dp3eVfuMCe9cV+Zh7QY7uEVg1Ksvi0M23EzwXLRxQFgcrDRPSM2p6q+l5NrHnJ4
f5vZ1N8rN97GrP7OVadhJpvA8z2QtvVCrp9zF5dZHP19uPw7hwu7J5O11L8+XQ4fdRv/+UD57XN+
37GZv6w1Wuj65gpswlXwjzIyEL+smntWvTCOvL/s2P55gpi/IM8icoGgcJLJA/s/OUA4e/56gqyV
LF8MhBSrEeFRu/5xHUTQRxUg8yqOThB/1XkybfqOoB3E+q9MKR6BzR8rc1CvQWm90s9Y+8Gf9900
wnXAtbPAwD45upxPXREuDC/pwsMhLw6cBfTnhqoilC7tz1mO3rZO/GBbB/hujLho3qhnzYthz/Zh
WcGeToFvrQlIm5JQvHdD7F+oSoN7ELaUOn15XWnA8v1Ipqejldp1hm1vZ+22V2bfRmos7+bOplfv
XaKaiunUdv7yQK6H2Na+9lED6uGJ9TmM7XmSJ6I+mo1rWA96ccQB+eIXzy3pIDVPGnmFyU1PcOZ1
5vCaTOa/94xV250wPHXP/GvnpsXLMJEI4jA5mJUnjqU/vjPMpAV0Rr1t3Wb6llKcEnoKkt8BQYy9
V3kHQhzMXeuiv9JIayMN1npHnfejzyZnjwFQbtMcJQFU63cbwFVk9OMVCx80WSkTn2xh5bbg7duF
hNHoxK8uper2fTHvl9q4k+s+ZDDUdGycULP3qK1LCKnjtR9F84Uqcl+G+oFCs7zkzPHOaRG0pLYE
fp5HaPNvWpR6emezBItUpfLXYanTh9wBTuB0Rh85DgQcNFFj+6gcQz6iuxH4L5ErboxStMe499RZ
Jk1629aFfpUhaIN1//mCcDavkBcM5B3UPh70ES9Xp3HJkYgdPPhaM7YijjhG0zSKY+8EzVc/zRgO
AUEpXqq8Etd4C0OcAqge3Qqr2maxVitijNrujPUUKi+rKn54oc3oLBmUYqrQVHQGIHWIs2NwroyF
elgFlU9+SZEzZ7Jqlo7cCDjm6R0Z6vjZm2/jTN9OMmZ8bqMSzYj3eESiVu6mMq0frXwVV3lYMV2d
hWcyp7O3ppFsP6FDMDJPMcjtS2LqfrU9w3BNb4c+5+pbcfS7jrA6ID0l9sZ+NUSLdJy3rSLik+q2
eGE/YH5r8YeeDMcZAMdSyBzjtuZj8Gje8wM0IiYM6zTPNNFz1aK6mnq+JL7KGe1jRYqzjfT3RUD5
zo8CqXqGJiieLz6q0RQ2CSZuZu31dcetDaiY2f6uCQq+IM1HopiGsjaYRxben+QhMLZ4DJFEs7yA
k78lcQ0PAHq24gWwbno7K1iTqVrGgzU4zYeYiFmVQw1ofX1lmcyaYD9Cf1z4vdr+Q4wSGellK7zI
kUnw8Ksqd10RFGUCF0RUw1OHnCxiqebRfK5/8R7U9oUUq/7Zn0o+sFinVgKFa7dF2DLvzLAbD5l2
s7fPdxoNJt9tIfxs2BBiK64/1yXgNes7jZIo2YCGYH+9qOKFQAz7iyY8jAiv0vUfWoHcp15N4RYs
RySRNE5gY3z3SLAxpx57mCujXLkfttTNvtBIuHs/SW8rs/bAaHvztZKWfZEEMV+0MspdwjsSNWEo
5Fto09RqwdKDnpNFuDEGfEd/xuxZxInxCMdvPCxeVj+qmNakpn3Zff62MGvXjymWqyDqcln10HfH
AIU5T+8Mo+lsqc6VGy+gm996MV8eMnNMHvLEu37hH2nA1I1ha2TDEI1IX7rtKqgxTAHgBj6NigHy
KOq3Kg1YtXnAiIIbux/uTB3fJ6NJt9+DWsjan0KH16GDFrA3mBjY/mXqnL0zJofeW17itkORbE7B
2fP4go0UlDTGxm7mOiLvsL703GPDxnbq4WCllndxm+y5s3BZeSNneG4FMdLPxoE+Tp5sWpJKxkBc
TxlDQdStlS/vrd6Y7iwc9PugjucMwbiXIEkgiDoIR3c3NznpVQ1C+XGkke2DXCVbo7V+VPEUjcr+
IMiHLRk7p+tsGVAt2kQKOLb43lrwlgLxwCqEFfg4OHc2XfBXI7ZfOyP4Dv0J/HbVlftiRMRUztW4
M0pn3pJ7XZD41NojlZZXPw6AsyJmJMuPchQRa9qKSAXEsk1P+mE2NJBP84OT9QnhPQu/4NSz9pMi
kzHTc37OPevZWzOj/VABc53LNXrLOZLXnG9NNujUmDnG5nC4auIFtQQYe8VgmkiNmkzs3PSvWt74
B9zecJRG+dW0SgWWR22Qqv105ubSpIH/kdqMZFytzDffM+ot4eBPPY7193k2nB3PereKzoLIHEBm
yy7sr9xQuiCZloXzwBmLY5wtDouJACr2Um9pzh9V2f1IZrSgJnbyW0QNutk58FLZO/Y2srBqQYu5
jDa6Z8sjIE/nD7ytGIV70iKCAwmdtoeKzmUwsiMYm2brdjgEOstuPjoCnHdLaRMkgqbBaZr3gcnV
VgUdPAhrfDUluaFmzW0f2kocDG/4zn7qq0qcgzkrSUoDnB/HIWFCODpn+iqMm9YVz3KuTPgFzJsy
wKCvMEUITOicbQ/H76xJAtpRJAQ/XF+MF1+k1nNOS08NwYgv6rA9Xeme7fJmtMmHQYKYPWf+ALKo
c8uPjuHLR9+2BVIEtKoAgeS2Ho1xz52u93nH58aE4cxLb976MqsfHNeZtnGiqKxWxbdu2uC2GRv9
Rvhc8aZty7n1eiIuBRUWemjCnICBsN8u+3Two6QitQ7MRBBuvCmLz+PU59ZVB7VhAnWxeLd2qIZ9
gIPA5JGIX3pvMu48C1gWKSwT0Ybk30ayJY9xzDNQ+qIl2NKqEAWh0G/sjbtorsEJaXqNp+/KFSXj
JSXKneyUfCHTur/ofEkzfBCqQrwcVsZtHwfiRKWQoyut1S6dWLAwGardXdJOP6vStu8sQGTPuk31
sUl89cVTJEcUnIXbeFk1Lb7utoZLdJ/pL6ccWPF1OY7GlVlzgGGZVMdaEsTaEHIUZWiI8eGg4JQK
bSjAm2/QtUilaqW+y4FA3rSyaveIytuDshl4DjqXhAW0N1Od7V3DOMR4DYDrLV+ztq0bQtPGIpo0
6TeLlVubNOmKfemafVS3uXsAt3rDSn4+tCsyE+SGsxdFN94va+xSjoCam2sM7matikeVdfoYMG/7
ilHklp1+94EilAIEn/s+bLx4PxSy2WBPQRzUpmt8K3p7Rg3kowXmhRu0vqt8OCVNOMygTbV4cZrp
MOkJ5jl63Nlz/FsErhYjqyA7zJV18HSKBN4iOH6s4w81zay3uPKIOS4I2cnoVM1pukpHi+TdrJMk
H8tzGquLK4XY+sDiT/PiTQTyBknYbzMjya2d5yyXMOd0ta79wfDScYdptLCaA/bZLH5wvAys+69a
EP7CqzIEbR4ykfhTMoKxYtWPkESPmGT6FJaIT5FJ9ik4mVftyfQpQxG/alK4txGolJ9ile5TuJL8
qmLxPiUt3IZfJkQu7IHGffmpe3EH/ShXLYy1qmIQj9XMsoV70yOZUYtDEEPjXdKwJt9i1dUkq8Km
YNd6p1bVDaaSOcpWJY7VWf2NXtU5KTKdNp5BPQuUO8Gq4WH47165n8IegcQnXLU+elX9xKv+x16V
QDOSIACdEvzUkL0j1J6j9FM6VEmSyokEAT5lmlgbOqw5I8GrclUdNav+aOpdTLBB+BSu2iSBSGlZ
1Uqo7n74NqNiV5XtrWdh1iLji6THbitXtdMcr8Kn7FMEBd6l/2a6uv/h5yI761UtZQfEgoAIEac2
Cx/NcSBtAxU0XoycsDjCbyV76mVx57ObtgQgrKqsgk3pTZeU32lAY2L3bIV8S/eLuJ4rNHIp4i61
qryIYC1/+J/SLy37fj/gydi3qzKM8sXbwfaYLj2prhE10MVZlWTOp6jMWvVlbFnUFvU1T9qqPvNW
HZpqnOq8fIrTiC0p7vJK+SIC65R8q1SHkE2umrbSSrgKzE+pG61hTR1QhMEPhk8cHGMsrEu6KuT6
VSuHx44ByqeADm/qGtz2KawbTF09VRT94JWWgHTCvt53HIy7wFpO6SyrTaNpsup0yW9TxkBfofph
TIFjkaOVSVKiTzJNfhDf/E7FFCVZHYCQrdKwf2LHs4J2WQRUsPTWhLqe4F/ipglA2Dpdz4pYdePP
pCvLo+/06RGsVnOcjOojnxZES7P0aR+7c94OJX1WG1xgXIz3cdI3FycLl23OJmGzZK6xEXHN8Fw6
pCOFgbzihT3T+EE/CpN6b+AaOBXIov7eHf4mj/7/6arZ+LFu+9dTn9OP96T+4+bQ+vUzfpv5WJbF
7pDLHGm1w75vZYv/Q1Hj/wLRyBKMTr3PCIHfNofuyhDHmmvaXgByHAf/PyZArsV4GaYxMmghkKr9
Z5tD5tF/HgEh5jEdk5cFjgvatPNX/mxuSTWgAfBuReIapxiOo7qu/Jkj0AgwXKFvnewyd2g2GZUX
j9ASRPjNsv2PpF7EIxkuDrKHGreIZ01fctiw15CByZks7IDU3qbygjUtswvJgaTm6y9GsRL9kxh/
z7NZKUkCOL4Ip7zOw7Q7UMFn2a1vJyEtkyqCfUpgzqnEWRn5GYjMcrYI3SkLF6phIPZJimllB+fl
IWcr1ZL7pOW5oFw8d4PdH2ZvVFdYgvQPJgZvLqbGH27YmV8LXfsHE1vpG2YeM6K28U6e073DHbL4
+wYJTYZvo81Y5mQ6mk3t7vlFGbdVZshp6/tk7gI6aGXUsmQcycWBslOOJJYVPOa4bbI7I0nsLyNa
FJfmeGulE4FLaWJe5m7tiAaFVKg3v6CkC58nQe7JVLGla+zwy0SM7m40SRNxxvLBzQz8WkNr36Kv
bU8Dw4jIzNKU9PFan4SXpDehUbyHvaLFaiqibBsvv1b4HA9FbYzfutyXp1kKZ4+BvvgoC5QoSxZY
H+yqsSYFXVsfQzv9GAa73YU6nV6FFWgSkFIYEWiiiIQti+DNtgeMhT5pTsRVfSnT8osy+NaoppaV
Lzt+lb0hdhR+NeGEqR+JxsfiQ94VbUVBT2RtgAWUjz5BKKvKJWlO6zvyWY2dtw8siViQCVR+ZJKh
AK35fs+rH/0tDM+Ren50vBlc3MQy28ut+OLmVn4/z91yJ3ViRsniqnOCopgWxpwE38UBzAZy5OBm
RYun1nDSR+11xVmUzXxOKJ5u7JBm0kukvidAqt1XaMq+94GLjswy1+zpnDzpEPccQS3atQ6ln+kz
JVp6nETVnXs2nQQSejr+kYDCXRlZ4phYjOY289D40IU4iDdp75u3DPrMjdeGS7FpK9usmOaP4SYO
uuGFjSEuO+XM9j53csVdYfop9tdk3I+JLaLcKImfrUs7vB5JVs3IwHIJiKSia/ehns6p4kX5kFqv
umXunmMk4OVmzO3kZ83sbhcERXj0GSieW2H88BZBvn2SZBk25dhjk24QOjotcckO12n2fmaGXxhI
EXDd+teNZOgJ1T5hQCHMb6NnFXub3v17ruRytUzlmETeiDd1XZASJtXr17B2nXsjlz6U4UASilSH
MToXPV/X2nD7KGDOfAUjUDfbcpXkzoO93PuCaO5FIXn3vKnaIrqxT1B420sBFuIApnN4EYmoH1hx
JzNGXHZYfhin10bjzBtRhkGJYYG/kldTfW1ssJRR6Wu1Wdpx3lnLSBJqL+ddqoPleZwUedhaWfsE
7M2WFFh+Jb0rb5Kgau89T4HODtonJPreJXSGY4vx7U5TMUT15F+JgceaybI9nVJZUtxrr4bkahs7
S1sdwqImmB/zrmhuEAXaT7atsjeyNtWWHEbJXKaF3DjjojtVCCXZ5SsW87QMztSYN9SdtNC1fohd
1Z5nvLoRhyckUQJ3I4ZpSA7LFNUT0AuE9ZpIcmX9YNbu3ZKnVp1sa7RPJTkQm9TqoCpXjY0wWMaH
1kazJtPmyfCbWW5m2+kfabLmj9JsoAwT8XIkSd598GfF8Lu1mCLRgSR4I0R+wJ3abFPJQU4Qd3+N
CnF6RlDv7tWaZOixKb8xp4rg4JqDKIwTvZV5GHx1ajM5zri7SH4sQobdBNcyLxHeVy7B5cja1Piw
MmVgWE4g83ru8DOTBkmwYNkunfKsqCEJcXXCvsdLGe+IZC1Y6o8j7owO4XUjVfLVXuL+3JbFhUTT
AZkbEeRO2zbX9ipPWao1LGwKlnvTSsO7Dvm52vSDXHZu7LWH0qWTpEINtijFxu3gJ+5HvE52tD99
xwy8GqZXGK7MdRK1njDOicEchAw7/aWZwjRyrWa5eHDYGU/W3tchSHg2HI/QPhEUJyvNp5uKTE4O
rFgz9Uvdt7wY0acC/b61JNL3xaytd13GLnPW5Zn2QUa2nu2jGL2mBHEoBanqFqF/5hKcyrC4LKZ1
onowN6SsWd4Olzq/4Ircg62fjtDR8/gLGhlUrwPLz9mrkvus6OZqY6hYv5ixp65Ch8DIGAhmwAkq
wyPnphGB7Tt3vuFclmW4H+K0xwtrFtfDqtcXvPeestkuryQDBx4J7IqhVWFtwW0dBsYlZ3pMr9zW
7EQdGUduFQfHlCzMfRz0xa5zhjIyA3nOaB8PtdcNp3U0ykjIJLqrKd0TD1SyH0pol3E/ZBubBpHY
VVmeY9FyfGup3wkRaw4G4QXXy9j53y2/KL6BoDFuRdc+dE4pHpfAfTZnt7sl6xi9qIYw2/bGcghw
/O6U8MfnrkyGK+GV7xmc3FNC+Oxe5WhSRtwOx2EpfMJSjLi7SunjWOzE7qWLq/p+UYRTBtxc4ybL
Hqy4sb9iktXnkFsZ1bslxy9WmmIFWkZxLps0u7JTsa+dbEU9mEwf3JeJiDkcOGWxSytHbvx4LJ7C
IG4OQx+ouyborWjqGliMSn4ELAkiJrgJDv+QnovJw7Gri5WB5+rrBm7H6xiurvpurLfkoqut64nl
p1DFU1JWVWTnmf+IzJT0PStnV2NhTvAy52bkVN01ifUmO9qGsnaTu6ypz4U25hty5s4zDvNnoAEs
SDLH3SHoGg8p/u19OuXyrR3m6eDi6XqjS6GFDYmPIu1tPPk6gwzodW/a4lwJzRI2Oa1qvnaNUFDf
jUGwtUAPtvEJobsKwxkeQFxcTz2MLyhnG7cux1u3qOMoCcw6Sky/eMbrXT1SVOXXlQq46oVFQ5Tq
PMju6rq3DqEfN7dF7JJ85TSHYDLbG+24pJhi7D4kmQuYJbHjs78CTQlfHY4xXSOTOp159wy0plPi
FoxdgwG8RZYJtm/6DeNxhvu9FcT9aWu5w7ebRYh2rauatLa9CPT0PgQyAFGjCNOTeecJfPKIzAgz
VO5W1Mv0vcqT5s1DiGVS5r6XMVACXsjPcijVPmNOUcOZMNrT3JnAvLPcOMZLi7zOV3mJc8vNK8Kf
bPYxJLIDoy1VEuGK+UF4or1l26W50ry234hwXd/k2R11b9SnZrHXNuZ4UzbcoFpaVytYhTkn1WaC
Gv8oHcP8Ce5OwFUvoPv2rDVqr493ON/aDaVHCww9fxAwDxwmTDOjH9mtqz87O5n8qt9wrcdHe5Jy
55NODD577nJWajiM2Vl0W6Wh4IIol/4rjP423FuDLzbpYj74DRcSaZmkQ1q6t75PjV8gv0P3YI52
wfYnt/eyInvXeiSbfsjkVo4kcH5HeUhGLwiUT0L8lOTg4uUnO76fgrB+0vPITw22/LRC5sNP3nzW
etaCbKNYUfRArAXK9jT3CSCEV2+gcu4340qxbz559iGvkBpBvPI59ZsRa4l4e2xODBInlFgrG99c
KfnDGKgb1fDRJLvXXx2ePCef2z21uXEDQgTXEyOiQ+qLBvJ+M1U/WmlaN/UK5ofjtfAEIwi69Qfv
aUnYNCu2Xj9cMECYx/yluZYi1Ds2Ae2lLZENZh5CSKNsygdTo+yD+D8zhE30cHSLHtVH0s1bqj6b
SENKGFt3JZGGaX702sLd+YWwr82qQwhpwqBJhQkMG3f4Vnhz6SDW5/sRX1o/T+nofumsnJjgDlW1
z5zdICzBLPLI5Cd30Vj2orTo569Yyu+IvObHittnesRzFG/HjHDSiNAj8wa3lB1lfddtCf2c2LWi
jB02Mm6Cu4BbeNVBq+GUdWucc9dU5dVUZtlTTAj6157Sk56pG29Br8SPpVg6PIT8sJFiZgdkNHRf
AlbIrSFH3ZJCOiH7H4g/JnBUPUpZwiBHAJQdBhZrhFa2a7x3SFy6stRLm7TWq9UE6rWq4xdZ+ubZ
tRsN6L4yjaNjNw2uhRBL5TCa1wBFm8cxmbpqKzGq+zfDlOCfS9S7T546GqRlQnNkJCbcLW1y7adL
jO2V1DvvLi/m4ktG7u0z0RDyECCLIlJmsOwDrVD/zABH/xghqEU4luPrrowb4tXjap+1DI+2U1st
TPN7wUxftdQ6gHzsrUyE/rZQ9VHxGwIKfz2tgPwAUSoW+vTSxiGVGLpTVjJAsnddYFg7gujCE5v0
9JQsS3YWyZieSqzGtwWsC+guHm8m0/hWBPXynCCvFBvPgkuzYSlU78z/x96ZLNeNbFn2X2qceIbG
AQcGNbl9S/KSFEVxAhMpCX3f+9fXgiKiUiL1qFSO3yAYFhYScYELOPycs/faUFE+JiwVxHf2gw7J
QKprbSqYMnSlv23nMM983idZivuqhla9MCo9OPgm7NeSnS/CU6/YwV4gCo+yjNEfSZxr3bDrk22x
uY5y3Z5XMPQKUzXgHGiiOKsei3Zws2sjiRsL8LRDMVYZvAUWdNBDF0CJQ7sbJb6jvmjMaoYbw2M6
5JAXwi/steljm4/leA99nMHvQmspeNsbGEsWcYJdJ01J8LJVj8ORS1K77qYIkJItLdKfmdP8F3mF
TQjEebxSwbj1ySWFF5SNDz+0f27eeshfQ84AChGQY+NUYldGd8d+ZVIqq3EgFcQYrgKtsVeaB0TL
MHu+kWyvoc3zgyczs2bMN2A7e6OR1WGHxtqVCOQ6tSaLdc2pbj0VrxI4ie9/uFnS84NS/K/PRh4b
Ri5J3MlrmmAGaAMbtDlclWV9JUv2ipjB+z9ielI/cQFQFIE/oZ+ry9cXAO3rSNHbD1eRiT6afxwt
3eSy2Hw/l/+gHn7XkgTa+a6f4fg5bz43P/Uk//orf/ckPfEvUKRS8k3ZQnim8d92BkMn0pSGpA5Z
F7ffdwPgP11JBKa8uNrw//4fC2msR4+L5cHCxjM3Nf9EySrmJ+LHu5JIbovGAPWLbcGYeO1fqPzW
TeNgdI6ZWbrG0kQgh17IGBinLbtGK1Gkg4H3aZiQ01H4V0U+GfaytkGqeivV0nu9SykatezQkFte
j2tNjcQ771y/M5xlZ8FyW8gKsflVEtJulRvo95kYrlp9Zi9RG0sCoRk/s0PatE2aOadeVM1LEgwX
BjTSXxoAa5ZA2iRIbDa0m6YKViQpk/fpKgT+ZL9HaOipkfRqMXeX1NY0asRu+Wik9jIG/EXvAq8C
aKTK7aobOonJXQ3R8lOTKotSs6k6Y1nXfVweHZTs/pqEoUcNKHDBISZHrUcvNWEugKfMWcFzMIlF
5F4nGB4+VVIOLDPF8MRLPr5RNqlQRTfxPueliCCuN6njCyvU0LgXGvM7laX7mGr3yYEH8Wg2llmg
iIq8l8JzX9JxhqZBYqKbhLaPH/65x+p8HdmRvvOA267b2CK+Z846Z2bhEYoc5+Gw1KdJX7UDEoCF
KHnDLgCb1YtU+FhCBsPud0TxZTcEFTSQXzJ/b+Ip3iolp4vXmBPEoriqSaAAFgNQXIt2hINEX7gf
7Euc0Alc94WpXVPwuNvRdohTKUbjxAQqvw+VRFrldjAylJDIpIKwIMC9Nc9IiM2PGjhcsXAq07ou
RDDLkVNUB1ISFh4Z6pjyLu5XUScIwTLR9JIuxP6VTu/GwnayS6FlsYf3K/WkTVm5cfGob3lpqz3p
tepFz0y5D6kk7pQ++VcMYopToQUdUdRKo7HbKac3KDx60ZqkGv3z7xaDdR+eNXvelywjPfs+H+49
kdcHiGLBkB8yvxnSYgVtq4q9jVlrt7z02Y1Q0yCmUGtsnob+8p8V9X8k7XXoEP7wIn1DzzmC0ule
kunnNfX7X/p7TXUZzGBdoe8yg8JnG9jfUx7X+5ctWUk9EzqOaxvz2/C/HWLEwBESCbsHLjUZ1D+u
sGL2EBA6LSByzX/rj1bYnxdYMfulHdMFCz3zX0zzlVcA+0BYuwqHTW/4CJEYSsnLYASKexy7U1RB
d+r1ZyzO476s6DosGG16KBH6dlfLrN9abLG3OoWn/peY/N9aCOzXlm4+Gic37xlMB9UoIYt89B88
BCOQROzOrrOXKFWLa89L9GtXMRmG+OjbBIF1qOAMoYl1VPsgLSxvoZU9dfHodf4XaBLGpUEqXdXr
cpKZ/IijKLiawmpoWbAb41MWhi0m4rQv1UYxtiaix47p0mRULo1GK6XV3B3aELUSekLqHYkkhL+M
lFtQDD+E+Gt3MG6yeCAQK61uXb8B/i8kHShcCLl3QEdrMC2f4vVYe/es7iG6J29wrRtlON0HryjT
BWMGIuVZwUkg6Ia4es6mTEd8YTHG7gVVEz7vAs2US31mbHrfDNMD/cU02dCUT4noQ2N2YRjOFDgY
NnntPyBT1bbYi+tDFcTGtuus5gXnd00otz2unLg5sic/lPTe7iXRwOyj0YTIpmsp9MP+MGq9toqk
YsVNQbBfVcKaTnkQbrSInh0qWqO41YT3SbfiZqGBxytWCrbrI1TmUi70zh7OWlBoF9Ul3riU4dSs
h6gfT4FUd5CD0ut66ojGJZaBSnNwMEO7iSbo39H08MqwWYzMPRVvZj1ybnU3KW8xIVrLzHezG7tX
kkasVRvJGW9aY32IA/B4o6FF10pVazH55qby0gGeoo5fLbTy/eiUNmEOWb4pZRsmS6N2umXDPHat
cmnsMMeVa8olbWGRPoQYBg6lUO2wNKrAuXDVqyPDiXoTI5Y9BCQ4HzzDcQ/kWKTBys/19LFELkeq
URF/qwYDeULSaeUdqEt1ZYE3O1m9Lr8EMnQ2wm+rdVZx9ggE22U69Zjxo4JYZq672KhqoGgukzL8
nHDbLyyzHpctdxo0lmC41SW7Znbt/dEemm6disjbiiokwEpTUPMGBgEqh0UYtlmN/w+KYFBHIbc0
mjN/M/TozJaqEs6jzS+Zm/C8S12vW9NyMD6bQUzCYTxNX2eh45mwNLFyRzJNRClInWzj2PnEm1gB
OJGhsTd7h0DBYrCmcKlamU9b3sBgY6TdNAQKVZk0l7YHuRfpkjet0iAN1MJpfO3eHht0w0JL2703
1sbRK+3CRsiop/ueArtZZEYanvDm5EdALFw9QYN+Kfp4HTc9UyfUu9CaXF+8ZPTpaGukQ03NV+Yn
DzM1l09VyezI8TdW4dE/Jy2Fp4sMSaAx7Df6LYlMFoODFsm7JIzD3hJ25+yTtv7ghYN6lr0a1/7Q
iL2H7nYBn8HLVqXBIIKVcPgENMet8Y0iy1xkgcoNsER1gqOdHvBEU6iWT7kvvW5lVzWDuYKeXH9l
ZSXpxoZCIMJkStLb69swO820ZHPhTX2/LwKnsFcNiwjNerqK13ZROPWijwLzuknFcHFq9Fn0KxB8
L6a8Sa8FD8Z2MN0QsQvCLm1Ts9HoV2WNvs9hOThmId0BsrvS7IGNUIUExmqL9YhQ8OxXQ3XS0Nc1
K2lV+nXkxsW9ZAuVrowOg7pe8P8d7lH6pcYUHnpl01I1w/AmMofkAzlGIHht2tTB1GUriH2MgAF1
erj3k+QFJLWWQ4skhAgdW+3cEHBJKuiM+x2WI+CiW9Ma3GgtdSYdNMlqp94IPfO+1sqqDlNmDJ8Y
SKTLnuyxW3TN1W5Egqc0R6OdA453p5txr9MdCcUxJFR8IwesB7ZVqHjhG054wRVnfixA9NzKacyM
XVM3wQ0laVku+qlNQIESn/hUTLBXFwIJno0rBYeEDwDpc1hBfqTDPPbnli4/TTzGaRjJLDchFQh4
0bU2tlqCnLbhcEyVSJAxJ+/W08JhU0k6347mcYjA09VJsDZv4smK93VijutqsCt8GDScY5n4jyRt
GfzgpmOd5yGH7ZPg2ipykutmSTzdczNfwsWQJyOwyWuVkxkic2oMxjbjgNW5x0F3bMlW+P617TQ3
PGZUE9jgLE6yN+QapsJLbOnDanAFgZkYfh8io4XYS7Fw48HW5ajZi1kRs7HwbDxhowZtxGfpV3Z6
CibXfxmbYu9JlEdMvBC2Ghmubx09QVmK+IpkILkVFA78BTWa1zkPulgMEexOxjj6EnmAucrCiVzH
mh+Rq2tP8ZBUl5pB21HYFVmEDcnUn4Tt9S+9lTZHVCNyVWfFuJ33JcQOJsULd6mNYW6SEUsH5g93
PYV+eIKUwsyF12l9tNxqbFD0EmG4NBolxbojFlSsMFV41maq0fOvRtXpD07ctvm6cqrkWbQySNaT
Ry9rEYgAk03caJOC59bOQIhQDtTSbqq2ZRL1ZEuhUCatMUwe2MLxdTHNEHF/rekiuZ105y4ZfXsb
x6Seri2cPAr1cGidmwgE58Jg43XtJ7nYs8UqnqbCbzdtp5FQ1up8X0zAcBprVpw/WXaV8Tuj/ouJ
iXNWRIv5JVpnZ7dqjFPDcsZT1ExqGSCg7hfsu/BSpuAruEGkmXwmYuRToxko7yfDEkv8KOUhdmlo
YY9yNUGBOPogl4nbAo9WVNktSon2Ck7GdIH/GN2Naa9bK6cx6PLWqaltuqa5DTyMj2yK7DNDd3An
BY/YKTLBCa68sWlmx1JEopqdCXp6s+nAjyf5MsRj9ex6VdnTJdS8gxQNo1PLspGUZKS4rUlcb8Wi
Hmq1d2NHwo8tOudEKrgSixLHIzoETUkK/DjuTxW8OPrnrCPxss4Zcy3ZntQfzVhO2qUHdi22HS/9
C0+toh/LPYC/tUidQx/XvAkEUoFqh0xBjPB8/ZCetRTsv4rUcu/GEQpMUUmUIgK5/NEFcoNYmvSm
rVs4aXyuwykZYSLI7CqG+v9Qo6G+NaxBPlUoZJljBlTTCRKBF4J9tYMLjwUqYlMz29DmGNxFaChe
GQS3djhRS+PGjIIwO7glg+igk2hKcl1ES8Kg9D08kVRf5ijEF0xL0e6PHer19ui4k1k4f22y/9Mo
+12jDO/2u2Xd+XOUf/2ppvvrb/xd0zm0uSyHbjN2EMe1bA/75z8OcFR9LlHo1GczEVVS7/3TJpP/
ErgzTVd6FDPf2R7/tM2ERW9tbrtB3vR0Kj/5J0Xdq1aucGfbASpB6sS5qHP4cD8WThPYEQt9hUIU
zwK3tqczw9IfitxftLLfHoLmHl5TwER8ZErRnw/hD12KHcZTO2S0i0S5wOTQMjhc0v+vl/xfHGX+
FD9UgDW57iNRqJBB8qdGeyrGr639uzKTX/FDg5Fr9fOJvGrJy6gQPGscolMXqV+mCObn8/tn8aqH
KWCSfe91e8LFCG/KV4dw2HXRtneJshVzmLmGACoqi0sGVBBtZfZnffy/j+bBO4AlgKr01TcjkQ22
vJfr3VQENvsFfkRkPq3ToPybpffvS/TX124eYUH/hb1mUpW9LtD1xmFCPRqcWOgG94ShVOjZe+Os
AxP5C1D0bw/1So36/awQj5o4pkgDw538853AeBLvi8Wh8jrvTklKqrtTx6ghRzUuqmDMtgUD3T+9
Nzg/3DRADEhyAs7w6qB2hHVPK2jNTglXkaEdgzKYrUAv+fH+PfLacD3fI3AfeHLJpXLoNP98folF
amhZavUum0JUISmhpTutwn2RmFSyaVpXN+WEgydJVXjuiLb4zfHnu+Knx2A+vmWxbKEpZml6dddM
gShDPQmanZvhU3VIf6QvOnx4/yTnk3h9EMvkxmQKxhIpzZ9PcjSKdmo9k8SCtjK2cggZwgZwSa9S
E/qPAglH1IRHXkJNDfv+oX91/1gmTCVAgcbM5fj50J4tRiMwrXrH/nNaEwLZBnSRJpAymp5WCysI
wb6HeNbeP6xBu+7NSVPlCU7W5KVgGK/nak2qlXHQY0K0tbx+AW6nD+tIH8y1HFh1bD9Jb+mX+wc9
7fyD1ejdBhclX0E8Gttp7IdtVNb1gxkqixBWwKyrupUX00aDtKIcRHqEA2xT+LW+stqx3xi979+x
K4SEKjGd3E+JO7KDkvGxcXoJi798ylw8Ta7brNPC6HddDGzeQ6ux0GhtrBJNhmeEq9MiqTqgfxhu
j07dxftQT+VRp//2Sctkjp8agutZrzTnSH1Pb0EnYjrUbDIMgqzjRiXCZkUTqDt1sEI/RCAqVmEZ
ohCQ1YtjZvLgR7jeXK0CnSMVXXGzOYnEbD+M+SQuA/MZMmkl4QiIr/cim22nnSE2qPPYEY6lcXZ1
0mqQJ40I0cf+1iLLbQtbqD1JFU/rQrnmRMXXGGffp1tfxCy7QdGFFz/uhxevzaZLryxkKw40PFCP
9Mq0SH0dcsd/BLhWx4QhpeqDMzCZWg3K+FrXI9RDuxHtN60ipmQJL7d9QCWNHHZ0WnHpafUgROEC
2wLVx2SbmEPbDLLyZDsUyn57Sh3faqmOqRJ8O5flks+X0D5sJXvyWLuKA/G1bdinD1PbfYnV+EEo
86uXe/an0bSR03Va9NhC6t3jZuSS1CEPEpHUX1Vb1N4ixAqyiytWDMKl+BJsX7UPnc7vy0Y+RzzK
5JB5dvMQzbc+Ig15zGhLnsts8EnXqmkXske/4GSK90Fu9SuvLmsERa6+pcFDCgovnAAM8uSvXbhG
Mek2bnAgU56QHsPhAKZyllUVt1vipJNdbMf9XVKo7q4tff4wCg9uDDeyL2lAxYNoIjm4rL00hIpu
TV66uHY9LifiZ2z7WV2aK5Nt0xXYxjjex6aTbeAl4Jcbq8jwl13tG7c0iILLFET6XZxjF8OoE9nX
EAHibRgE+tYQtf/sS5v2xGhq/pU5eIRxJWjJu7n6B3Tg++IaFjHUiGByliifidYo6+pUadK4NTLV
7x2ceTc+KQVbilXrRmJVPA3CRkpSqQtu74aSzO71XRdWjrmvamAsJJWn45IRog/NGTaFVw5kKlta
R9b3FLrfBOHz37TAb5eN1gzHWkJYDD3dWAddJQDEIL9Yaw1hzT6DN66HryeU+Wr8koJIg8rZj+k6
DEqd8C5j2uH1NE/k2Yp7nUC4tT+5JIZhHTW2rszrrU2r7NE1/Z7mlB1e9KzSd31kps5KdCMKFtSi
1iIThvtiJE17wKuWXcGwgIuHcv+cd4F3TfvKuk+9Fh04LT5tPVZQHgYTtIDVJ3MqRu3eAH3PP0/o
VS71REb7GIft1Yh0F9yxnM5N5dnHBEPX1qhs/NFT69yVNFYI6JvUrho0t1/aOsS1RWXMi1dq+u2l
BuqQA+gBD7bIHcdeRfj76YIP+jcROW22CNMivKsYjn6xldPsjJ5FCH08meM+xekI4WRTTqTgtAUe
21VTRg3o7ZD2gC6qYzo4dHHCogrvlZlRQSPF5HfafuhgoGK2a8pcHfi0wb1pFOow4fk9MiEg/JqQ
l2oZOzmyHDuLvb1LsbChinagjwbe3sbWssE/VqxLfe7Gh0kEB9NBFrV08bxtKBDatT7V9V7DW8dp
VO60oSjV1tLvZkYrAqtl77dchxEp4cKk6LzJ2QQ8D1Xbsoz1yQXfn4u+EUdIyyrwhOhGocKUckfW
UP+VYTBMOmy3RxN2NERZsB4LV4vLz3BcjGeats1Egz/yvzWE2z9MzThcM45KDt//uJk79h1NYNSJ
Y5CZtIPkcD2QaXLduFO77l1Sx9bcw4qr27orYQRoB78fksyehK1DI7DVTqbXLKy01Z+TpG0+Yv5p
Vj3Q93ohapBIEd3Vcw74aWk2gXkr8tH/FBPH9dBHGfhNr8u32OL9daQMnXe1ni2HSveW+tglB7I1
PzMja/eudEA1BR0KP9dP9Pn1TnDcVPdXHvRVYH6hrdHG9KKzk9DVMzR0YQtiFcZdoXn0pNzSsPa0
o/Co6m6fHZCngZxFjQp7BuS92gFM5APrI2EvKAidO4MO9mPb9OoSCfQAizJzI3wtbs5+xgGnocqO
wwKe9Q+jwktp1F2PlLTS7svIGQaohXz1LtRCwqMsnDupFX7xDP50ksbOXYay/OiT+rANHIR0dONp
ceGFcrcUovXeKrXkYfBo/ed55dwBy9PWtqi9pUtbaxvglFpi/yOWxqNd/D0obnDQXpHcCWjUa+hD
+M54Y9WT+AwMIF0TIqMO9JiSg+KOXpKM265xNudfseJ2e7PRm/smgeXAjRTcOKEWXLdx58EuICTB
EeQ5RHWZg7GznMeWWrQlEtDEZzXAHFk2SFy3pq+NN22bqIvS9P5rD3X9QyZLn7FBGxsrV3P+/p6S
doSEp/NhR5h/G12UxpXNQP0+8BMWGWSWB0wWzODtMfqUd41LkEI/bjQGTh/B94qPfa2Jj7FdTle8
qZxNWIXaakKKvdJKEe6k7xdnFWj1bYFOYG3WyCS0xBqvvl/1FgbHqmhc99pM9I2e5wUvviY+ojg3
FlWBZiDv6F4X3Iib0QYnLYmKWOceyvFsaq11WWWItmtd8BBLbzp05pRe+64R7A26n8ny+72sXENd
PE1Am6TVcFRuNF7JJvfXGVkRS0PQ6gYOmCfXehVne2canUfPZ2LR+jqwYTfiZUhjjK9fVepM4Ks6
GzRuGT14gHX1KQlZAg2CGbTouU6m8YpFYdqbOHauZa0U8ki7w4bUlNODTgPPRnJPhg8Rqc1GGol3
Sj28bV0iY3CQIW0/y0wOoiPtOR4UQ0I5aGu/Lkcc0g2vbhkyHJZVoZGCoDKZrBC1kD7mGqG35t3U
772afv/CF015Hlokvctc5sU9cON807HgsAfKJZNIYbYYZkE21J3TIyBO1XkC0XCofGfYWKaBoBcV
unbf6HpRL2nJs2MWFuaxnmVDD0iqWqD0A2vSRHYMjxTVLP3GfNsaefqgd9xOGbGQB8uLjGc9ENNZ
gEZaiWHQnyfPNaGgRoW10ETjH8KGBzNieoCPaVCXOpHkfw1iWrvtVGPSQRBM97QvK6Y4Du3Bti9Y
6WBEqIvujDzzmkW42dLnP+4FFgsIFMz1Tl1L0KbPH72JLVq6C6Au/g7MidhGuqVA8vm4pRDzzWd0
LcMR9J1nh1eGikwc+VF2Z44J5n03zjGth9qW2h4/o2VP5tOUTy4Oiby6s/pZWJlE2jHw+5uOcfcC
TTDYhFj76laIfgyRP1pdaiwIbfFPnEaySvWCldMOmnrjuvWwLtLA3JKfB++ZfckRVSi86LTSJVl0
YXgoFU6SNoQlVEYFKVBO9iJz7aVR9vWITmhjjkM279uqPa1zmCUquh+KUC3J9At2rFbYG4BsGjrK
/MCnvIOm8ajlVs1w0QIuHgGPWLlDEDCSqFv4Ji3pgnYpoGGWnC9jGsGuykQHDkP9PJYoIvMwAM4C
k8kh9TFCxtR3iIZichI7eFEJ+iooXB1KYTw/xV0pHBPkUKBXDBnN8BjGTnkDz7Z81AI4VLzVMxrn
ZfdS9tK5k0ZNozh1YYF2/aRwcXjJVqRhtwOAwBgd9ai4EW6tbmLMQ3clsut1n3USs95YA89WjrOG
resD0sC8AQQt3vRVQjeOpO0DY/kJElFbPXu1yo4IWa0dM3Tbq1dDEVhwhEj/S5Jjkz+zvTc+jZTj
Z8PrWn1Zm7je+ipGNGZCzrrx1QS0e4KCBZkB5pfb8Shm+LgWCTOpGSLBtwi5yn4WoaiGZU/a17Uw
2viS23jcO9J+Pjk1+yuG6KF5NbleC0s2lAfEw/lHf5IzuyDvrAd9fkM6Rga4MXTD3Zjn3TGMXHEO
s6b9yODZ3o1tNRxSO+iP2EiSlxYQPGglcneRe7X+TS/L7EvWSH2JbVB8xkRZMHVCNHAwkDyd6pYK
3NEosBdTnwtq3Qbd1aS14oOVSzKdfYIJFxEjn6tCm74mvXQfzULmwJ6UuwSUrWabLfQPQFVoCELF
qzDE5LPotBHF4FSzksVpvIvLPl2UgOz4ennbHiaqChh0lkKJ5q6CplQrpiz3Who9jjnqwoBVfkHP
FnKmN1EUG+XH2oqtVeKkdC90IcFY2uyMt+T3ZfdFkhWnVqXmvq59tlLrIJv8gOFVUrodYvNm0LId
5ZKjfQVoMGMUantvdI77ADwBLnDZuVuqmAF2ZOR/SC2tPfFSTG/YKsafR5IXP8RVUj2WXTnKbakx
5FlEfhUlDOBtZNxJwpZGaG1+gQ5Kak2D9eCJQGEmRV09xIfe7L4GxOoCLAfBPnpufrTY2b7kpe6g
ZJPNytGSK1X0jO4bS0u3bQJZfuCrOiUAaIC8V2V7RSMwuIrZDC1ikcYNjlK7OteB4y+bOjZvef6/
tLk+h5RA+VugvUZZ7rf4fYqmu0mQI60EwSEPY03eqj6hGjTyzL80ZFQ+0wZ7EjBDnsQ03qnObMRG
OgyUiBYwtnGlWNlLzYLV26V36FhR8oRhVd/aeorD0XcavLudjpgH0pfNHc9QtBDbEHXmyUwc3BNo
8BHlZR61aWwGzwiMGiBzxDsBeEaJEozynlKH90ngZU+zVWBVBt5HgjGHow5mZstvATY0Vu2diMQX
CSoPrFk7PQfKx52bMNjmuk3x2fPUsMUxyxUrXHeLEgcjieZxUSxffpR9KO6jHr9u3EU8sLXHHDNn
TzWFjrexNXvbWqF5Qw3yMAeaXo+lcg5V5TSLdmiddZnm/ufCIww5rQeXNqEVk6voIwOxsXfCn2J3
i3iqgkM05LdExwbscDX6zVm7b90pu/iR5txIRPvIgRzzCoOn9c0I8IsVMaimuotQ8+NVvM7tMTyl
doKdv4w97J2T8rXuU4y90w+TZpux3K57bMIobUf94vuds0sHZItFmxTbiYHuXcuKu+jwnq49r9e3
ddrdBx1Mm1HqzsEKimnbDvUTABa5i/G5LQc2ggcWUm2HYaE/sZWTh4Ek26smqBL2v0X+rWthaKzS
tny2qrj81JA1XFECVGHyXOhxrB+NsvOPZEfHK7olJCgHjXnfmdo4LVHc295VlNY4Vcg1xDVjAfgh
+yenjbx0w9q7yqc6vc8zIN2ZPXnbMGrQ89LCunfM5ivAcrK7EG4u68oCMamGF4BQ2cFOCRdhU0WR
VPUQZXEx7DOyZFGtGDuIlPGB599+lJnzkAXsjYVfBDt2hemKdsdLY0bdCpHXbOHn/QpPc9eNzmdJ
CTLG6mTX+oU91Mw9pE2kda7xIrx0OIqC1FSngimCOq2+Dnxj13ua/y10LPsGAbR5aUbvWzUK7SHg
0fsAbQ8Qtt0UeOm9evRXjWsAacQWu9W9sUOLBH0AnXO/cHM6AO83Qt92QU2mTij55uEUk2Hr5/6r
1XhAHiP6r7KK0wNQhA+OR90fOFS3nqSR//7h5sHQm04zwxZdAFN1DetVpzmoK91AHc3hmta+r8xq
SwWABoP8yd+MW4y5c/z2UKCW2YYzcdFfd5aV+rup7ahueGm+N+knv/sytjTpNVI3z/SV9K3jKv1z
6M8VJb73/0X33oIdTVigZQr3zfRAWq0aAr3eWTIQFxuZzLkM6JP++UXlK5x72DqDz9cRO4JIzk5k
zGC+j0P6eLb3etOIVzEuf/P9/WocIaAbucKiNYf/7ufbJYEBhLxxYLIE7GNlDsWT4xZP75/O747x
aroT2eiueVrrnWG2Z4UFXLjZ5f1D/PLm4P5DF8itaMs3N4cXu0NtAuwseYGdg043D6B16Zb3Q/QY
aoxaYBDq10FNrxVpg74nTeF3o523jx4cF5s+Ks+fR/3yarQj7LKztIIIiMCoQTUiOCQGL6lOqRbD
FSy9fPX+Sb+9rhwPBDoeIts05Otnr2Jv5U6lVe0yyLBH4UwXNIPyN+vJ2wecIKZZM01/x7TcOUHj
x8mwF0BgqpO02kUtOOymxLxPxhMuXxqa75/OL47ESeDZQv9iW0K+uk2wV0dqmtxix9KWM71tjtYk
78s6fnj/OL/4mgyJvcbgu2Ll+s7j+WHWjcc/sWBYFTsVAQNOP2suab0JOU+Vf3j/SG+F1S4q7h8O
9WrYSKHq+BmCm13Xe3Tv4IQvskG27WIEtUYWdq4+TDaDaRTtfr2qBC0+HUvKJ4d967pVZruOGQFt
zYZaOsPsmdE9VsnBduMScfIILWgI1ZmsJrp6VU7+RUDLmM1Vu05NIkgO8HvHq6HoaGNNnZMuqbXR
MQIy/M2JYjZ6vTYzyqS5j4yefFT79dQvJUfc8vKOa9qE7Ucvy/Ur3Ly3uAujz5nq5KFLsT3Wqf+p
HpNgI0n8Y3AF88fJ1pHNeMaoymRpdh+IAIRZ7UDcKLLbcnDPIF8VxvkE4nRC0nQVWZKgqhhQXzCQ
0lH3pjxosdYtR1GIHQOuYdW2rrnkOPGKOl6eEoGWIQZQAPAMUZUXDEslg3ElePt4XC0TZRjGcf1Z
otX6zUvrF/ea6TGMRMECKtyU87T0h3uNLKeKMezEdYm15tQTK7PnWx9hedaoXkffGnbv33JvJ78Q
QiSmMcwOaH5fT36rQhAmWGZAhdwWMWxUZOsKzdQJy3679YmIPIX0X+4RNQfH94/8i8eXsbY+myiQ
erwRX8Ds67Wwc/Idte702DuD8VTR9L23DSf++v6hfnGSTHlZjSh4+Of1DJ3hCJtOslN3WV/TGsVQ
AVSp7ABXxnm9d5okgtfLlA3Tk0nn7v2D/+I82VdZGDi/G/de+zjgKHTUnnm+g45LYhs8u2AMmPfG
/2RF/VspxtsjQarneZIojCS8+VcLIoVgExRGnO5M1/04TXOAuguSsk4t649vU7YbCKYQRiHDeBNe
VM4YlwC0O8NFKOE4P3aIJK+HwXZgajtf/vQCCt3ixMzZVsNM99UbBUJ2SRZuxWnZmbXTyikvGCTQ
2G2AkDe/2Uq9fQA5GFsbtgY2U63Xr6+KAXHodBlnpon70NI+Vsr9Au39Phic3+xB5mf55/0ph0Kf
43BqrPn2q/Mizj2CM8E0ds7ksWiYeIWdLmTaAw3M+wO9it/tRn99REKxkLHND93r1wseP7eYj1gZ
/SHxys/FZNxbM24HF3eKhcQ8/flXx8Z7Nop6vDpfv6Lthrqj9WWy07ruANViJwSxuY7+m8O83diQ
ZKmjkbFcye7jtbIKAusYRfzqXa+ZGvAk9LzlyBvx/ZN5u4pwFENns4E1C/req3pi1Mwxj2Mj2dUW
ZS3l3jKNu28ydy5x1TJVcxWI9uI3q+TsEn5zl8wLh7RtiCFvfLZ+ploP/Uuy82w00EMKFn2Zlwlo
W49RncqZZDUTNqWFVogkXOKYKel963LbjlWwJ/QV7gjbIjXZ1S1RD8nq/7F3JjtyK9mW/ZVCzZlg
3wxq4vTeo+9DEyIUktiTZuyM5NfXYrzMKikUiMB94wckEsibV3J3NmbHztl77VgIioOlLIBQ4ZzQ
xrj3galcAgFa54tv/+GN8YPl8GP4AVr+P7cz5pJJQXuz2NOiAn46BdlRG2l2fH5jPlr3sMmx5hk4
9v4qOUtbso3EdbGvOg/hcD3s9dy4873uq6rlo1sREOjOFuS6nGH//DWOV1iVkBUL0SgsptlRgolJ
H7ef/5qPViDc2egRsVWj+vrrmunmGPdajoKgxWrmsU2NTt9t2rb4PmSIkT//uI8uHj9pMf3jjcRD
/ueP8rvUxezAKzrl0Y/l2jWpe1020ePnH/PRy7P4BT0kuRwM3tvFxxac4Vzz8hSp41/lk0GfPXJ+
0HGtt03s+K+qEBl8RLf9Yqv6aM17s7ujoPvg0EP/RE8se8j3MZ6drtJe5izeiuxBZPMtL+IXn/bR
A8+xx+Rh52T5l1qw4Dd6rmiJX43BaJVkSl0rM9PWn19M46NnhIvomWxHuPnfH/iD3hx7h77b3u+V
/pAmOhRZFMdgdwG/06D31H1m+HXY191wKcktuHAKz9olPsKueRIu0yUy3w0JQquAzb9N+j776nRr
fHjlPU7YvJkW/tp3r0sDnQgQesluM9r0Cjv5YnQLW8ny20Pq+Y/9SHfCEwmdzMpKH3I1tIcoqL8l
jHVnV3RHocCO0UWClz5pUEISfsfnF/KD68hgixLU8yxUlu83xAJmHqBiym1VzT/EbHRbXaCoigqG
2NPL55/1weUw3oSGzqJYper+80UzDayPONwp7SPjh07DYV06+ks7FdXeC6psg2a4+6LC+OClMwza
9lQ07Fh/ldgEB09jE9f8vMx5StJYC01G9zQzG0JuzEney0bJNSPZYf/PfysU3WDpSFEgvl8pbcAA
aeO39Z6z2oV0IQOBPrpGlhyvkjx+mHwn/ud1Gx+4tAHwJgcsZe+ursvIobVlvdf0WIZY1BhNVlZ3
rWRQ7kuXg/Tnv/CDZZPPo4ay2NgoFpcn67eDWhk1dpKCUtyPS5hvYTdqrctari1kcf+djyLWzvJd
Ckb//SYqPDvtyoojmhHU1RVeRGhEXuee0t4wvli+PnpGLV6oxYewSJ7fPaMDupgKOCtnlbK/65P6
p+PA22m5f5Dnr31ys//57sMCoZumg8OdCvHdbTNGGu5mO1f7GUTkSvfUTQPuTSyBMp/frw8WZrTF
umNZdJ6xcSz387f7JWaFDCTiCAgf9ZEgoJ0/y7vPP8Kx+DveFfR/fMa7ZwLsUZ7ZEF/3qHoNAu5S
QK9O69yYPdF4UaHA3cY6qCTViHXrZvF9rRrsXw4Dmx5nE82/HklURTpobY/IYCzDIKtzKvap1TXH
2baTazMgIaWaCA2JhF7tyhaFBqfbiRDsmJQsx0etTWzAlWM0CPYwexk3c1CiuKiMNt/WZdtA54Vh
wgFqjC/xM1Ed1ikxN9hlL5PRS3YwUKZD4aDTGqykPB8gDO79PLhL67wNucL5tqRX1KwS1EJ7FEow
Q9QsNlGfOCgGc3UG0S4NFQEG288v70fPpm14JNljoWBO8e7ZdGUru8nl2UQr+CLH7gU65qVtaVur
rDeRhon388/76A2n5qbYo32PMv7d5znJVEkL0OgeR+vSc7pQZn5QXfVF8fq3v4DcLewTNP7oEbjB
u4+xxzyBfhNUe5Sk10KkDcIh/1Xm90yizplKh71jfoub6osjk/Xx59Kl5YpyuH5fkAWilDiEHXoi
9TQ/JSOMGpKHtGvU7nqxYXDOGUcuESJdPsh1AbOBCVfFQi7hSTpIfZ1MaQdL77Wt0dlVGKEO44ET
O4wfjLGC7Ltj4NNVI3qg3JvjNaw4l96LN69jgzSy3G5Df3bkKu8yO191s4g3Gd9n3RXiJ8Jv4yp7
83iOSm5xdPHPy9kJk7bLNp7mmQ+EcH91Kz664y7gIS/Aj8ANWS7Zb2tEqrdOWeVDtde7lwlfyGpS
hDYaZOd+/mR9tBb99jnvC6NBDGVRB8R9+s5iKKTfEEK82Hz+IR+VNq7lcVo1rYV8sHyJ336MLk1R
S7up9gyd/HByqhWH8cc6x5gOnvAL09mHH0a/kjMLkKm/yl63YTEiTb5ChOPC2Kjn3WCLLTIwBJVd
+sXl+2ghALJPB2Ox7P1V/BbTRI4JUop9kzXXZuu5IfTUx7pofnYp5q3E/eJKGh89Fx6TNQ6weKm8
93OauRUF15c6LRuLBKuHaRz9uVEHk178ura0BBqD7MJRBNZNqkfglGOUzXGdVud+7JNUXdvTvYcv
AI12FBM+8/md/vDrsSDSRqJ/S1jtn3dajVFLOjZljpLipxXED4k53BYWw+T/xud4pK9RUbqLb+bP
z2lh+SUCUc6ek6igm9O9VJOm1nXffLGRflS20pzCvaYv/+W9ew8tFSDjRoC17xCOJy06N1VdN7WD
X9q4BBp2VxbBF42Kjx7g3z7yfcGazXaBUEcv9+B0dtAMfgZ2gcLVPTb1V6Q966PnlxMpQzLKR87C
785F0BRtYJVeyTJjTt+6RPxSaeCGQwEnlvZtHGpCI7CaFXmTykVwrBmLPKtB+RMM7SNwq+QxIldr
35vIlrG2YDZIuuaWPKZ67VdFAZOl9bejp/wH32HVXLlVi2pCa0eIMEtrszZ/6QoSulf7a3jm3zLY
p3gSxQYT/M/UHxTRaWTx9OVk3gqUl2z2RHV+/jR9dBWCxalLi4Pn9v0AtgCu2laIlPezmA9zN5OM
pNuPjnBO9Ewfu3RSX3zgR7d4sWfgGPRotr6/7IKgiElSDO1TGRChJfpGbGdOv2srjsi9aBdh6j/+
iezri9s4wIjz1+kycCefqHir2OdBvARqTS6gcSq0Kavbx6wxZkBNyffPP/NNr/GuCEV7QzqJySvK
0fbd0xVrE4hsvyj3bjkHIUxa99ZODFi71uSckrogDNIs/XVmI9l60yn7CQGRZT93mw4t0U5TCsns
F1/qgyYmqgS6Psuq7f119o1HZxbRwBvdzhF6NgsoNKo0a9tGTQsn2rVWPCnIp5xiEwAOAjPf5siv
bWP9+RexPlgrF184cgyDY479vr2vI41wSWMj0KfKLEYji7g5tYr5GoElsaXcLu/QZUgS8VlAUCaV
Z2NoJXNUuHzDlbKUvp2mSH9KbApvs5v1J8riCowsjxS2iXyLsocchD75CXgO7Lg+bGw3SzYIBu11
o1XdPnGltxmT3lv78cmsc+uWqJbxktcWJwpRc/Nj4vfBsdC9Z31Bnn9+AT76/UzA8KB7y4T+feOI
dhukeVI6916Rj7cJ/lyCtMf0MTW0ZPvPPwr1JVoD3OhsG+8KEIZOUgK7KfcBHMO1kP5i6RlFfgyS
In78/LPe7tv7p37p/lqcXtkG3x//iT4uelWmHA4GJ4KZyMAYx8dMEgi47WFdeYVxMmo9uupGQKqm
qcXX5pKNaVuF2IlKbw5vX+h/8A1f4BtMWlis9P8PJfAXle/8pZmKl+rH7wSHf/+hfxMcPIfwJZiY
LF0cJ2kOsJD/h+AQ/IvqA90Ro7mlz8/T/f+xfEx4ebIDACNLt4uz+X/Ap96/qCU4XtFstT12Q+uf
EBze7yLB0iJfTNI0ZDgmvH+qKx1XbpnkgA9iw5lX0WBX5ArH030Jmwi1s/MVBmF5TX5/svlAz/LA
85p88787yh0DH0Bi7rQnvLi51gnYCV1XfcUYfn8a5FNQ5S4mfoel8a/NsWNSN0iH6KQJujX8qlFe
53XD2ujZYqNrqlgZLS0uW2baTUvwxv1vz8DVf/2c/4U28Yqat2v/z/92gvc7xFJU8uIihfJN7vH7
Y3DfTz7cPK/bQ4Ypxi1hI/O28BL8kAglzkYzaY4jUt12hxi6NEjisyKY2yKlUmqZst7WSJJgsEc+
hkYF2RVAFL4Ef1b5lvAN/l0sICXROYU2D6tR4BDETtgCXEV3O/2is5CT2ebn6xlPwj4BQgpQjRwO
OvjyCUvhtIsGYgGJeTMmOh6StW1Fw3Xe63I07tDkiYtGMXTC74ytysIwrtxWvPhlmeqIvYeJGDl+
0VAVw0PRw2Vrs7E6iwx8y9hz4OeqmtTVJNJpf6eTeDZinT+oxjQ4a+VobqjIo5tg8MpuPbRCrw9c
qqoE+6TzZyMWX2tHrhU/U/daDOx4VO6mevLX3lgnlw7ybNoyASIzrCSI7L20ua6LAZLQsCi1s84j
hNNFGUSSYUojolRrK0qbY96b8rotu+iIJGfcuWS7HCQyo41hdcNDppfDg8xm95a7Y25QxJgk9TpF
2LujfJ1qxfvgUXmkqprucfDXz9DvuDPk0eh7d/HYe6rBAtRVwZkLKXAvZTL9Uphk7vWGPzLpTfvo
otI+i0bCnjHuGHd9MVM6dao6G+s6OCtLKqw1FFo7W9klEv6VC/AeFkMhNq2IipBAK3NTSzO/EW6C
5N2IUeuadfNqR/zPOEcgGMaYo+O9NjJJrexeQtbidfa1btq5aV8cap+bO3lCwfvJioQ4T0gXAKDa
4iBwptG5IHnEs7VxpxEgfRMj4du6fiIvbARQsJDi4ScBMPqqwm1H70zXWTSM+ls6yuGBccd8HsiB
v8oiqFQAU1wZI784UJq4iPLlZdekc6nF+oCkk9/i2lmw6oKkDAc8BcRHJdXw08jTaQeG176Mbe5E
hHhsZVdiWpOkZZdrHOdc1zwWLx5ZmiGUpSwjuklLK/wVUXTj6pF8Zfg8n1cqme5NNtJdhQcJRKHM
txAzux965hp3sOPUOlkMHYbGtSV3BVtnv1zq5REtYP//nCBAbmfMDoSRzdwJ20VIbhs8/5CbxHMR
e9GxaPNnpbXkAKVNeRn7v3SyLodVqpUuyPmICOGkdb7hOIZzjHL9ITZ5NvFd5OnOxBq1tm2S4SJv
+NnZnrgQmcNDOZLsPCbcKFyV3TaStrgUpWVfBp1yLntSU+6qtBXPveMSI9HZPK0eHlnylupvFnLy
U4Yp+3b0J5+M18zHtlmp+iX2sQFSHk4asuwgX7/9OD/hJWjrVrsZJ1F16zHN5nO6tO2j4Bh+M5F8
4hNhwfUxOgOraZGVoav0dN/VpocZkVT2HVbJ5pWmgs5tKnOigXGeyyeSiIIzbMMe4nHTkhedi7vT
fKT5auTu81BXqntNm95+TrFl5PF+sObKRmY5a9UGoZ3qz6H2Rw6hxVZv32DMxKJnj9O9gTOYqNue
kGuD0Pe1lLO75TkkX6yjKV+tamKNtkNfXfR1YK6wBwVHW8uvOr3Vrmu9uNGc/sIuRbnFQOJczw29
JMcbrYvGiW8jJ7ooMTqsif+N9zFR2ofSzO9bBpcbYGb9pren76lfktUz9D/yxASoX8UkddsJGQjM
gyqjF2eky6hN4QxjSIOk+2FgOtvEaUv+jIy2qI0NLLt5sDamBjiC58SIGOL0wp7xDWqBGKaQqLej
m/lHLRdynRYkeq4ECUMHdDeolLXRDjFVOKsyJfd3VRbFr1jMJHXQQ/QgKxC4Dsb5Zqq8dGOWWnDK
sPCf06JX2FZ4YfF9GqeUzJFNTyDQYaatHprGoB90Au/2pYe7UHSWvyE4zQyFRX7iUC2cAx2hoqmV
+olUqWDfx8atVUbBluZKe2ZUgVVsTK79ayuUckOHYynKRWijEQePbtjj5/O2rkG6NBCRs74lioVA
uh4NZ2DQJQ1gUzsRKWhT1L5atep3sROz57GB+1vsZMMqASK+ySpX3jCeNfC15e0W1VYCQS0nbiLw
x2++MyDwtPLxVI2Lv6DI82esCrUXuqM77YJ0SFXIRNtfB46PumSwLSpEi1kQcYRbu3cIcKLPaOrr
iUUER3QuzHYleK/O7aIVJzUT41WbunlAM9GuybPjrWo3cYzmqKLhspo6wzkKtxnvZ2UBkFsMzAyh
9qpYW4NWH43GnV8E6XJ028r5TmSCDCKjDfbj7ASHso+mqzS35vUQ9fKYA/QMXbPA8uESJF4oOIKt
bdnXXkuLuY4W1UHcYIfUhb+V2sCMBZLISpF+sbYDK3vy3BivrD4pmLAT1qxg0LagXGuEsuV1YWjs
5RBiDmlqjdYK5eQ61uLgAdSGsStSnniSYJKDP4wQ7lRkn9d0/gjjUtpNSSLOhSHn6QinFJ8bXEVg
B9Jtyp92LC+wH3hnwYjuPbSVaojHQTeGSCfJz0U7GwfBtEUCHHabUzFH1nMPXM+G6kr60cqELX5K
pjj3w8zI9J8CO1EB7bhyCcfJ9IHwORmQ/6E1ux6y/TMxQORXz3mandld3L6WVubq50ZrD0zgjAqm
5TOGIB10VE6MDtxLVCgaifZbL3GG73Vm1GFXqKUuEPIa302xRqxPjiQm/fQEvhbdLvbEzOPxK5MD
+vnmLJBtbaOwpXEIFdVJcSnCZA4zrM+Xk0lI45xU4rspfK0NGzHly73RV28lUpZZ7EPoKmCWtMBk
zchhcRbdDz+NlGBWwhF6q+ctGw7q3+kX52if+aEW3QimDrwDOWWCF+kiWsdOT0GUpGUoE+FcznjQ
b7RaCH5uahFtBiYQnyGToLCkyEvATI/i+0i+h9gkiC1w/rI7I4sGhvpWfMnUNO5wjLY/BBQff20S
Nk2dXC7dpHGJY6UMdW9H0IYt/lspcbcDFF1nJFAeaNxXZwX2772tt2pd1kDiuyaLs1UpTAy3idOy
uQdlrd1UZDs9pKYVX8YllUbluOKCLOnlWwTyyYK/mq4iKZdFeS6nXx0AoVUaEKx+CKQ0rlgGqx+W
cDkFazHdDnK6WSpjFqJV2fB1FuP5LjG0/oH0Nu6dITW/CvWymXZx6U4nnXyDTdIPah0vprCaYusZ
nWkZttNS/uIeeva6sYBJwE+gsYPwqhynXxgN0t04R/WmytJgZaQKrMXkRITX1MIqoGcRQvDFIcL4
+xCBqcFf9IYgJpah3Z8daqfXkFJOmFNGnHchWFKRbWRJ9kM9EYsjUhSxQWJ5vwZzGvYQS+KtZpgv
iOMfASNYDPnYpjRHxeseRfT50Jj28yBwNaezlZ90vbS+mWjsRiw8ohpOGIj9Q0TS9xpE5EwCGxey
5Bbu4wDSjW4kOPbGkjqhKIMzNu55S2TsdEI3oNaNRDdbL3fWhBx0M8SNe6s53vSrJB0bolllE/9m
tTzbIMmoN1RdHPqeByeJamolDinUg3HOv0R8Are+AQaCwXCpkcZqltcVelnuJR7HtQ0c5QnEOAhN
yN23tpWLDSlh5GogbTjLesneb3DUA2gxPMSzRopS4JjFt8bqc/fYFbMH4zNSMRcpTWOWgrYbN06c
E+TaCysqMM9aAHVhVdFRae01P6gyH+oIWk4rLXzanjsX8QFWa7qO5uUfRBRS0VrH5eaGUYrQbkCP
5JsnJkst1k2L6F1bUUs1epItaU8Jvzgmlg0ctUMlCGMt3Xkj7BGNNMyQY4yOm4wCsPXt9lHH9x1i
8HXC1tFAE5SBQCuJ4xgXoS2+T1mfb5u0S3f9wK6m52rew2KikEsqt3/o0uKb1yxZ5qMhnn1VENnd
TKTtvF27YPGRHud56f05iXaDqdY6GLyw17k1pLsIHV0VQmAuDp3j1y/jpNUv9mSwJ5uFaa6qkftp
dX5zxQnAP5ukjnNecdhyi6p9rEpqSICn1kEfu/pbt9TUVRIUYVJ2sGXtuRiHFdarfmsQAnsAg0G1
WHnWij3Luy6tpn/QDYKmzMqsXwhcTHcYn6aTMDi1rImw4s3riIgDzMpBXspCXHRwe4Hc2mP90kUV
jXC/oyKNbBs3Y+3MvCOt3gMUGw3+z06f5Sv5XlyVkmxcwDBwfVMSQplfyqMUkm4IsHNoTsGydCUl
NB1n8pY4YVM+IUH1zwzF8RZSU3AWG6I5ppNHPiXZIztmPdOu0onQrf1qeGAExbFKTenOX07eTIjE
RZlzLvdSjicMg+ZfPm/pvEn9WTznbnk1jJ743vUdxxzdiS+NyoYloBImgzZ/aaUtBcvyrUc7oHng
I9xpwpp5y9lkKSJAl1d15CTLRpIr4hqJmXbkCO+tKTO81MxKNv2QciJdDg3pqHNwSkZbXutVw52p
M7aAtzWQoNUKRGBsTuCSfR5Vig3O0xb+YBpa/LrCm05zDF1nHOhqvD2GYBpZwOMK9NPYk/Jox5w0
rXaS128n7cri8cEDVIQuCI8VPJPiALUjJeSEjaxgvnTWRzB3345lWqxxGZDDEnxj88K/NVDmFIRR
LjiIk1X3i0iJ6XzmdavCcYrZBNTCTvNjuga6GPMbKZCerCg8goV15aAg9MYr2YP3ACzCLY4VRPgR
pNOKeanJ4XnmFWSYTesjchPaLrnuhKLX6g0QYI6RNEzUpgLWFYKChP+Vwy9io9EbGg4Ms+i104mB
niKfZsumQeF0Sr7CqiQwTe+m+wruwCoym+KgLYdanEQsa5ykouPbCRknqb7yW1haYTWn/E2lySFb
zixxlsHHv52bPXBB52NOz6yqE/ug6dpPXZ+XMsXTuH1FySYlW4Qt//VokmC5FTZH8qo2ohvdKKoz
UZv5GmuAf+Z3LYFoBr0LwhbpZSCbrM4UUv7LwabCDWO9Y3HXzPYHXqH62xg3/rrRZXCmPNbZWiVc
wsSRzasOxA1PdU4QRUvZumldyiJw/sHZ8jzLZlmGMYy0p6It6AQFqUetkTf8caLDp1OKjOEuWbqN
SmbLLkBh/M3weSTsuW9/9DKqXxIjii+9ngwNo1meH8gRoCDo/xQuPydaug5vZYUf0JkCtZHflKQR
bGebbdJFhnP3tjcYHa233o+TS48ln/M+zatBc+xLL9YctgoV+Gcy4ArLKTfvVEOsZkBoW+jWVCA2
x5AwcTPjTrjAYdKeGxnQmDtMhV6dAfmrzhyCZA/lcg8S6qXnFrGZ2DZzTVGkDFYzOx4eJkV5Ioi+
O9PrwrzTyorFlnXsCTSQeMa6EB05N7rhWytm6GgW+fB1jjERR+tspJHRspqIkPIyJ+125AmpR7iy
HUVmyYuNqd+i+1QXvBSTPtTfwGvTGFT06qw0okTrKFgsqJtrk6YeobPLw/O2zI4eV4MT+3RqyCl6
5DQ1CaKpyqWOa0dO/401XjUclu+FR7WkETUwhQOBCZfIAdJdMvAe5YHFruUOgtra4lnT9OhmVPQp
zGIs00MFjf2oREHzZlkqMcqYm4b48UswipAX3SUxNQauZsmA/SHhqMo72dAVRAw/nSOZx+Ehvf6n
V0XjruOrryqZ8+KmAcUfsUriO6weSg7ZziRMVbxkqUiTSwhr34bB4arNJA4fCDTgVRlyrkFX6FSh
5HI/UZVk9qofJ3AioBoC6pbeSS8URDBjpSTlRF1HVkiSAnGYPTd88vEt5CatzLf/+fZiTmXGFqMZ
ffPqEHJ8I9hUDtXcjVdgAactMZPprlY1L3Rqy2PsOSwyzHjiS8wsjLZnJ53PhTtTCStvgtCZ/+rt
uXY3ScvB4a1B57WgK0AM3qilCphGSSlMEFi/4wDHL1YHr8gw9vv289zECcQEOuAdB9lN73h8WF73
/rGLuq/0Ze8zB990FFioMMFhgQQMvYwaflPo9LVVlwLryN5OaQ6HuNSdS8/tzE3cQR2bbJa2JKD4
7mJ9vPJinHnEcgOkoTiIo4qzS0UuQ2sN06lSQj71vW1fQg8c71kS5i+GeX+NlZf+/GLXRxaKgP8v
4i4DvtwbNKvdaykpwUNbubeT4CymG1lyqfUcTOhWUIgaA4cioHKUVrQyjjk1z0smaK2+3ezPC/63
kf2fsxEL6ZyNBAg5kP2X7CgGL2EGadzuy9KSPGiBtbATenlG2OSwa5o+WXN6nzcTs0gKnZ4mWya4
u16ynOQwBdxkiocK1y2rQeTUP4Dbe9e+GwPF6AB2RlpTy5XsnC8F/H+fVIgWQL/PaAcJ8V+WlcYM
8jqOtW4fa6Y8RqhNls491aPMZANBcJlEWNJfD6yJ39qJXaRSFefCvnP+PXv5n1HlV6NKA3/fbw/c
36PKtG2X/yC6/GNa+V9/7j8ZYv6/cBDgTDQxDSIWdfkr/z2tDIx/MR90rD/mlIws/zOX1P+FMAR+
KLE+TBI9x/8nc8n3mqmAFwHV9qKPXVRT78VZvd6h4xiSmFZ4NZ+/Hd8tBJrk+sGPM9Z6nDSvYz/I
VwEP7gtflOv/NRXFm8ZOwotoWQEuOS7C70sZoFLi17G9HIiPmM+J75i31EBmH84lhyyno3Do5DKg
M42OvdGgVrDJj2XkVdv1dE9MJPO0miKUEV6OVWAVGBMleh6ZbJ8pGxVZEuIZgmVDfFKbpf18ilJv
6jdVK0xKvY4piscxkG9J82VKUNVevE1G6MtYfSghBWybxIJ6mSF8v5ELZLfJ2BB9pcart1nA2wCG
/mZ0rB1GI2imqOz4mqxp2LzFC3b1ectYmL2PNsNh6qfMWLmJrVViX5Cw3De3RjT3ZEyQj2SsJo27
9GOIrdjdqsDTzAd9iOJ0U/bx2GSklGjOc6IHE3w0SqguOdWdlfvWSpVSqCtpeohwvBju2gURWAmp
uFim4htQIu6WLk1JbFJKfoW/Nduh09fEHlvgquzl34w5J3hPY5MDgHSlTgw8XQE0YKB08zAyWi9e
G8qfLT9krGDgrl2VbqR7Ljix+Hs5T/Hl4E31pqZEhpnkTVKsjFj6T3M/dtqmMtS4YSmibe7OWEfU
uKIhwd6dyeGC8Hi9DXM9tvaFaxnXjCHrtYKV+IT7g+i8Ylc25dJr9IudH2xFM/gZujdXnpqSmB5b
iitgQSYPjPDoh/Xw7LQpiK4HoIv3uXDyJx1qIxbZirgSdK3EqufOT60asxufrsSKEkhCA9OCbcIR
CaRSYD3TNoQ7iqeI7LSmOqRB1R3tCA+fYRQ3SZHl18PYVdXK0zBlV0oyxVPusa0JKAumO04WOEm0
IGi/O8txoOSIvx4pFw85QqKNrrry5MG4YtpolyFss+K+HjiHSM1IdvFYB68ure5i1YAguBo0V77E
A4pztKKTfhFMPhn14Da1I4do/hTRR/p1szTkFEOaB8ss7jJNmM+wnUUc0nt6TSH4PLg+L5WtLHtL
q9E+xDlRWq4kqrix1E9C4f2XecyNTSBAFzEgjLuXZm432ZxCVEnIYM6FOg124lwWeVtsLWDbzE3j
qN43sZ0fatTE50wAwNuZPU1rr2IgYSpywbKcQ5E9BWFv1/BH+zq+tJRT78kqsk5MDseLAsn2nvhs
ByV7YlzQYsmeZJVkz9zRYjeOvXXq67nY91VF/wnR5auIO/BkURN7x7Sx5ivpdMNZ2bH1lSln1lUk
fO9myrqyWGmaxbLChPocfpB1Hcy6y+yCV2JfjE2krYSfpseK1uZl7/fAExorfYQJS1VsIeQ+F/mQ
nhM0J+9gn6tb1FriaOVQCjWm7M9IdLOHZnC7ExxHxFxj72VgpLzZ3BplQsKdHkQHZJtqh+grXutZ
4G8bOTi/nKGRO+Ak0+OYcayKA/CIuSjpAEXnFMX0r3oI7ipwRmhq8cEMxGkiMiGMAotMObv/0VeK
TLkcW6mOL2UFW7FeG0ZL/ZJW3tZM4OHNoyu/U231J12qlDzbKQ3dylbXWe0wPMD/sa+b3rqOJjU9
9XU6vzqRMVxzQaJLQrr6x9mbjHCwVbnmPenWdTlmTFjsbEdYlAs3s6+JD0ubYsdt523RFs29l4sf
dJe73UxDl/S/iJx6tGI2PYimg7U9VCa4N8jcmTkkHMId89dsJuT1kY3U8yhPsFqpBWkqDOdJVF6J
oQsuzNqMn9DxFDvGN3JLP1QbVhyF9HM3zfXzoMuDC60uzWsA+z0bBdbms7o2il1QjJeF7AkGMnhR
j30f2+uZbg5wOdWNh5Q8c6ITaRfGvgtgsIeP3UtIn57FUlMV1UlznexowvC+dafSMUO908DiSXd6
TTIFAw7OdUMuW5tl+3Zq5ffcRaanZ7BWxzzYRHilv2WcFQ8FaXA7ibnnzmgyEphAf12YHbAljU4q
/bwpl/dt1QcXo+PN50MrtBdR9zo7mqFuirSW8Yq3xzurlJp+0CCEsJXH0oHE6agjmUTDLmoNzDdd
Yx3pGlak10r5oBynvRqdKVpTts47Kx2Ta3Y28ewGff3d7yrv15TmXbFyuzbGfRH/ULDol6MqptBO
YPLx+9MEe26NG6QLobpDvw20Vjv4INGIZWqL4QViskG+m6mIKXNnLTsu3u0HTFPdpvaIX0RMnEah
42b5LziQcoscWT76MfzvjV3H5Xcrjv1dJcfovDci/zT44OiKcW4OSeDv8Z7TeuBszH5S2F1x0QFF
usz8sj3PDdDVPXZBHOladx51GphvO3cuVOENK22o+kdEve7KFOifwxapBXIVS/XXIm79MxKspp86
DNV+FfQp23XANQYh3ml3SeK4zzLF5Tvm2OPJAQT4sSzaOGDnOcLbovs1fY3KukC3D4kEttU694vJ
gD7v+DsPdv/yTJDhGJqBJhkM4U0da89/yfUZg0Nqvdh9WxOsWTm3fhxDldZH60x1gc0yOJlXKI71
kNPa+XIDj5KglN3c9eEwVekiWzHPe7+D6G/Cum2Sqr6qY9O69/wONqpHALuUtbPT3KzC/eqSyeCy
ORY5rHSttsRhmvX2mmm4/UqPBnIvCXLzuldDcGs4mdhWsjW35IuCVImyxA5LgMtXeSQ5rZvDGID6
Z/iNVqoOlW6d+VGjuO1Aps+lbpx3TL+OQWf6GyPV5M8EfnRHv10Fe8Iyvb0HsBz+BtGVVTS1V2Iu
BKZuIfdMt0yyO50q5GSuhUrNwbyLaEA9UguYd6MVZBOQS4Yw5Jn0zyW6rW0E69WRhbfRsuDaMuls
8/v0jrpDoXI3WfKIBOmyhDZIox3cymwhYtsu0bKeJufXVDSlXLXMA49mP66dmu0NTxztmNhut2WW
O1cRtenWwEZ56v8ve2e2HDdydetX+V8ACgCJMeLEuQBqJqtIkRRF6QbBpkQAiXlKDE9/Pqi7bYnq
kH6fazvCjrYtqlgYMnfuvda3aIPJ3ei1rtwI2B4ynFiEL4Kz5KZr2kekoMWNGhWxfNGiW3v2u3Kn
LOiteU87QksN92DSKbpxDRqjdHXTTxRoThciG6EAmaPDUMsIYHKGlMI1kMMc7Tw2Qp7s/JY2hiI4
3JqkDZSdZIVSdTMggWy8c1ryUsdFjEdHn8ubnk4L74lwWh4O3/1C4ZtsIVyY+wyhxRljDMU0tOip
ZLagj/eK1NMPelblHyyTGhCy4mKFNmPBmzrr/aslW8FJsR0dkSSQGRjrklM8Cr+Gmb+Kjumg2mUz
xUKeZL/GdabKSAdKTL86FI0Zd19FId3Oz3BrzQYiGc6m15Hi1D8xzoCymDTvHa0TZ8tq54vftMbG
z9I47ONmOiUl0dcxhf/T4nhX0nIeYocR2GCmlzK1IR8L61RkrvEZsaEZIB/NQyjT6FKgMj4ZpOkd
Z5AegRoTsWkGWl21WJ4JfvsjdbX3Xo2fxqeRtskXg5ZpQ7O06stxr6O4DjPUaBNHhKs0N4otefUf
uC1ih9jQCn34+huRU9yAlKV9m4ozqpVPDMIZ3ypwknGW5Zss81qG5zkXphh9hhk0+Dwh6qByrfIU
J43YlYO3S+JyPqFgvEmQWD+Ktsyz0Jsq+N9Ew+8MtKvhok1LGGWD2CzVTLg7GC/XAyi7pFJ8moGL
7CWMfuZV3t6PbPdmcgjFrZ0yO6NKy541fDCma0cPRd85h1qL5pNtdjqY3zzdqHi0wsVr2ea6JD2m
tevt5q5fwrqjRzNbJDPXVR9fSi1nZ8/kfGPrfDkcdkD8SWdxmrrtQ6dmXPPdifkfhJ0/H0vJ1RaI
Oi0m2j97tZLImvN08NKjxHpKCTeh/2oXj1XaZrp4D9GeEym1VMmWTVvx1x/+VuzucxpHVIoY2LNx
jL5tsC1p2TrzUqdHY0Lxt0hMlDR4khsUVdndrz/qJ5WuzXnG49/r6ddz36KX0iaVzpTQrl2ngeWW
dwTsdznH1ddff85PQne+Ex53a7UuIO103uI6smqeLahs8XGoo3mXYNk8OsM39V3aMzbIkJApP9FT
bnrxXLsxJ+pxoXkPrGQ9XEcJv923X+m//aPf9o+AGn13937uH1UlFrjnH3tH337mr94RjaN3+tpR
hVqj64ZvI1r/q3cEUAAVPKps4WDOZd2jo/J3WKH/Dmoe/xehZLZN05N37q+WkmW9Ew7SIVQQur1G
zBn/SUsJ8vSP2nPddqAdrV5rAfII0Mb61H/Xoa6XKkOBOTOtqGvfCHOtQDY2JoxU7cbJ5oOLfYXY
gCymSR+koj6jLtbCnAjNL10E250ORmEyd9GTZkLt1xRoDTvXeVnof24Z4qwBQ0U9X1dN1uYf08Vq
rqtu0b9IEU9oRgZoo4EO72wVsiol9tCRqw9u37vmsWt8pU6TSNvx3LJKbhPClzhBmzko8NlBN8Wr
GhpD1Af2rF1jpamJ9649xGOyXMxNM7ef1UDgqUlw+9FSE0eyGX/hV0CyA4ljq0XJ93hpCJ0u7SS0
nCQ94xEcjxSa7kEDU3BUVSHrgGPa9F412t6UhOpWpo+YZIK1QpR2ERYxwQrBPC/y42R3dSgGmMzD
PF0nvsFxXC5UCMYG5XjUb4Yqlxy0XNHa1HLlqufA1NqxcUQZ9jjuPFdZXwaDuOfUPjHV7G6RDkrn
aiTe/IUrwti582VE8LaDqa5vLQKrrtw2nrKtbBHNWyOSpn3r1aSTmxhhzsxv0K3luIFmw9DLncNZ
TyFGt5KkFwfQKGTwoMnMajW4VzSAytZfUN+B/aAJlGSDTAjxjlvUtwRqZIavqLtBf5CsOxkQtLIj
fEnXrRm3sLMqYRp3XUcCUY7UcfriE7MlX31pdK9Yqjh1XMwSB7Zx7xaRsXP61K2QErqR+1SjWVvP
nXCnkfQRMlMONReqzUjMnXMi0FKLtOBtm2fvDaNqt3pK/AQg7PGmAzoW6GkqeSynrNrMdYa/kt7P
yZNZhQ5RX3YIwbJ9hk7eSOvprncGC6GKlpub1KcmJ2mhj0+e17sWbiGudmgSDXGgU6OgZmKqO+LU
bHeUud1zZdb5i0mEnmCTZaIbtM3a4PFIDg9iRt0CMpdvMLPpx8AScU5NkUrjYJXD50RaRM8vlWXf
rvAUm/qgjvH9W/pVLK1iV0y2tleCkAaXjzvTXqv3xmJM70sEx/jPMoJEibh1g6LxxiEgnDC7okZs
xhVpqDYewe1HhTjikvaRJL+3z61rx5PLqaTMDRZkx5tsSJ75HSVdzsLYDXl8cZKOwnewnGvddbun
ZMqiz0mb+IAkFrWvpbC2GSkgp8Fw6w+yWy7Iae3365N9Q6NR37i6IASiMc4LesWAUUZPyhJUb4/M
FLKGRK2/VmBxbio7i5/iOl2u2saCIKGy/NDlDqPU1InJblbZPko7GBpN3X0h6rzboxj172NLo68p
PPOa4dTjYuo3pZANwYGRc50tyma3bzR48t340W6YvQcSgP/1lArzE5pvei3DvFTsj7ku7rBTDjRo
OvGquR5jwp6rscsWgmSGPn/B/u2HbUprbaMNc+MHmXKs+1qMhM2ZrqpeLG+OH2xpwVSvmNL/0Rew
Hku/6/g7au1IX8wMqRq1AClFfhx1pzplE6HynpQSvb6cdqKMvcNkQwoZEZd5ASYKuevtmLwgd+jT
K8NPhgfOeVmYc30eOhw6PNbVnWfOuAUSLbSzyD9oTCyJk2Lie/II10bEYeXeF3Iqkls/91JCYavy
i5vqPikj+GIIScLvtJ0rCyWubqBmk3d90XrHWahpk/F03xtIJAtOYrPJEV5E4dgvHzydiKB5smM3
cN0mvchcsbIPuvhMVgnm4WTQyHI2LLmZdMf+ZHujvxFGvdxVE0FIltuOH7MES7ItZHU28xqKo3Kn
F1SmaqtM0b/GaGYp3hu0w3nS7SfLFE9muRQ3i0Ews0L+djuDR98ZJL3fmm1bXwEA0e85by0ZTR2I
hruq6uItSHX92cPqu7Fgud6hlKj6cOYgESZy0ALyNuJXguX0Q6lK95PA0KlBs2z97cKSEyb9rJwA
6cO4KStWfm8k3cP1lHM2myUmWk4TnLQM80Pc0NXzCKQ/VeTy3TZw+zd9oyuurJ/MX8ny6O8BtDQy
bMwIBwmJqQ0BHGsywtQ4gcHQ9LiQzTaEltl8xTMktpSsPnIXszpDyZIhCqb2eimr8X1OdA7NG//c
KGBOgTsTZYc4QcvOiW40G8Ns5Oe8U6g3cOmf3dqb7/XRIN5PwwBzZyEyPiiPjlk1RSkdkchas0dS
/aZVdfaxoHfyEW1Qe1si3kdyEaVXwwSNP2Fi8MFoCd2BNSb3xHjNpNn1Dc0+4tQ3Ft+WxghH0f5Y
5guBPLE7fLDw981kKnblRqMxE2IGR2mjJ/ptwxRCbF0vqk4l0PU+LLJxJsFtLrIwbVE4eFBkuI79
+GRNrh3YKnHI3Cw4PcsmWk5GajgvcCB1LayiMr2N+2QMHan7H+fF7g66tbDRe5j1VqFal+5oLjrX
yEHrB3wjLSJGu0U9H0deapFtM10PDZEPtPCH8k/s0H+L498Vx6bn/LI4vnz9oyXR7sfq+M8f+qs6
9u13woDVBJmYOpRCl7/v7+p4LZxtauZvCd/oJ/5dHBPXraNSANnDbBXPH5PKv4tj/T8phkGZvCmG
aTFSa4L1Y9dasQVviuFcDBpJEARHCYz1KjkvWYsRnwQVTJFzea3c1Jrp+6cqSmiXaR5kG8LmHmyv
dY7d0kf3eeFFS1Dy659bQzo3NLqc60kyHg56smgJ28spp0zRajvEbMOT1RXFpfXcRm6U6Q87v/fS
izl5gpWxJcWqVjjxagAZIWkp4kK6q41pUW92uvKK2yzTy9seM/+dXzqmDFIcAo8tERYnS2s98rUQ
3j0xTogeASRqZtB4lX+XQwi8A4vPiClbjgh0pz19LhLmUHeuUrj2jh5RtKOJ59wsETpgbRQ9ERpU
hRMuklA5xrQl3oU+QsrY62FI5fTsugU0+K4iAcVaSLlr2MVvSUxIPjaYn+aQBaUGwqDMnZ+4VH92
k9zZk0OAiW6RbaTp5XTdIvS/9pruA90OAoIpQF0KCCrKUBf18lD2Q4YUZfojm/CIBkRfsghoKr1u
0lJma0hV9zklVw2DCvfwQ57J4uKNKtlpfbKc2oLTdpBQ829y5bmhLJGa0QHW0luCEuVBy+ObMZNy
58oJXUZik/OJROagjxXlRELsNTLF9JIYhYNutRjne1bGYZdNPglztGxvPKwPh5nGwJlsl/GaBXE+
cLgXz0yjq5P0jf4eTggZlAW9QDyUdb8GyJreET/LcF6MRt81hqttyigv32u9Lu772eo/gTTMX2ea
QA+mGtINOYrlTYHq+SIwDsW23j9xreo5RBLgs+R6xZNoU4KICeralKzVzHGzZU9RqG010U5fmrHr
bmgiV9dy6qfQR9PcBJIHh4kCI9CXVefdhk1rIKbRFlHSW8uTbGtRXbwvO0XqreM3/XaGWRsUeqV2
Hp7XAMv2szKVd1WuUjtiJeqL1RpxOJQER2rosIA6xTh+DY2AaUXxe12DOoPTVnsHttD8qyxjeasT
h8AzFS83Gb3tOpB2pL141eq1iuLOQBk74hsOaM0MV2XquKxfZKOlnCsDrA5yI7XcfkqNQv/Y4iO+
dvxM3yZWN5xTt7aZYdeNeo/ocvmEMBrWiZbX0xVStPgBmZx94zFv59gU75Vyy9tU7/o7hl7mNrNF
TztbgVXhmSzdwK6aAYVnP9kbp4NCEHRjqY1B6jls0lJGzP+M9mjPbM6B1xj0LqkAOOXSzC4eWUZq
6hpGqGXc6FtFyN821Wr9TEwDHU2mqfAycXdtaX42N0VcxDdtYpn4bxzxOU9z2rO829PHLkpcusPe
MN87TibisC5zUMHSSA7Ul8VpWBQD70JzxyhU2EvVDq+ofiMjYQD5IumwuGj0zx9do2RY4zpVhCC/
aSJWkpQJw1JUX3IDQzk1ajGdxeIS7MUgnsAkCdP9MVZd528lmMaIlgHgfJEaEqSnLBtzN03NQjan
V0/vzVw3PrZdVA5hzHmgbna5gyVsOhtA3Cd0CWLNqzZ3VCZxseYpzo4XM5MbOv0e67Y5Ox9it6j7
OzKZBnWomoK3/bTUZqct2LplMdUbS5nZeN/KKfZe8EtEnOcSN9dH+0Oh5AiJw6ttDY/rMPTyCybf
2shQJhhty8YF5OC/dcDv6gAemV/yIC5fx/85fW27r/MPfbI/f+xvIoR4ByLSceFv0Ynyv+33f1UC
wCKQHoH9NnW25e+VVpZBLww5lGfatNdcyAb/qgSE924VXOFwJfPAgn7n/CeVAXrNHyuDFUmBet8z
EMQTpfATF9psCC0Vg90esAsyKSxbwSIYV212lTAjueK83qj72CbKstLTZDgqIAnvkxr/4T7DP5aF
LZZALBNrSiwxwwKlIhIhs57IRY8jK33P2FPfr2NKQu84RCyTNl7wrjMPMeYoepjM0n5ySvWcGzM2
nrx4APFo3xP1tbzvWv+hWqN8c6Dh1PtopTEjGGzQnPSX80BcNuA/Gl93ncMQsq97/cnPKE+QW6Tm
XVmO2alraXVUa5zutwnBt+RaIEvTpZiqbmNohJtGCzipotP8146UM51pg2C0oQqGv7GSdGOYoqOh
Uka/XUYiFhYLV+G3C5UtaD1WDhL3Pw01reOnR0OxSDLz8vZIJ2EGS0JvF+CaoSuY0AedPXYkkLNq
ycAp/ML/qOTSxGGZe/oTjITl7NQE68LhRY2iI/Xux452nQZFezGQfAWlZJbXpb0PqLKCA5T0fmuv
xE6OxCPBoaDlvKHYmHWsfRoG8BJMaYsVLiCM69brfH0/2gbhzFnuotGMB+OpLTxEY9nEIJohUTLd
eHWuvS7J6IeTICgG21jyRcu76VKzuu2//X7d+lvxZJM7IfnPo5n33IxvZgmwjSVhuy1Ry6AxyCn2
kPGnFRf5W85zuWDjDdw+Na9jzxhwmgw91pVrh+NlcohyA0AJ+08rdont4gkTyxrlKaNFC0qtIlTY
qo6qtXosQVINuz6NzSeE55CgjXomU55HZdXHFzwLJG2e5EDkMZ+eMjTr7HSL5QziBoaax5bImvuk
buenpk66a68U/oNcFAMx5rjOhiVZnEp7iK+w5CcfwUMKsq0BUWk1N9tDSeAwUbTTUFV8SblQidiL
CVAJuQ06JbuhUeb4vRNwCF4+LeU477013TjPTfE6OiRyIh0qiiowxDIlm9gk/HDnS71PyA+u+LtI
cqt3TuWYo0n3jiFfGqi2ciWi6qy7i/AGYu4bs1BUGZ7YXo/OhVOkU8hAzduDqzZ2bZ4IkB0eNG9v
0qog4xidM/ZMC2+fGXp331fWE5av4bqw9Y/Egc84D1WzdpuGRVu29LLORYzFLOwY5+ywLEV0QOiK
M+9igAi7w8QXQVzhsuTVbecsxftOE4gG5xnVEabi04D3LeBcH28LuFaHBY34FgTSckKdkREuS+c0
HHNbfKDnqgd2MTOIjlqcBeNEJ9Dq6HiWZpmqkP0+25W9mrCd96viOJJLOIydtm9q0Z0HyvobjhfZ
FSWLfUvvydziCURUorsYwYK4yCNJVLlvkUnckIw3Trr7pBYtPUeGgae/lfJr2VfHdubWL/UqlYRA
BRXUqKBOzlI4GEv5meel8XnpNdlO5QFde3Pf+DpWzVEZyXZIlEgDoBPLB/QuOmVLk1yUwC+26HX1
iIxn3puNC2sE7VDV43ysdWSJ82LgC8h7/IdJiRtiKJksjywURjDko75RDl7WERjU+2Rauo8+318c
rWiZ5BGv55qvucT4XBBKIDkEIoJr28v6oCgBZgd6MyBlTdzKCN2ybsM2N5MHB8Epx56cjpyJT+xK
9TLD3NGmSaBL00lp2NfYmX01AQKIy5DIkudq0Zttm87msYoa91LNg/bAlJnFfzAx4fjjJAUfQYQi
09ylvW09ut0u7cANFojlvelQE4IOHqJP31aWJuujV38qslNeraHkNIT1P98i7Db2/bSwRmF39wgP
1VlWlVmh1EI2i9ikcsr9hFHkSG1oWrwOo3ln2OsH0WOcNmgs+E1yhV9j1Ef6Ocmo+eWFbXu+dC1T
yE1VQYzrBsTGmE3+yo34b7n0u3LJZWj3q5niXVJ9+fo/x+4nhNafP/h3wWS8YzxscoJ04AB6PyC0
jHccuJBWoT2Hg/dd58RkFmkYa0ahAWecsf2/6iVKKYPmxzqgXCus//t/fkgk6t789+85T2BH3tRK
ILo8odNFIf/R18VbnXrTIpQufGQlGmwVeMFJde9nZp9uY88n2su0n8ZCqTP9kJQFtH4C160d9RGN
XTWgqSiWZHX1WAU1UVHewip+xFMOtKHOG7mrLHCOyyrPbg0cbxa6kZ2cKUSwCF5qnuYAt+WtnMb2
mWz2szPmZ6GNewRy0aZvbYStY2ETYT5AcGnT10Ef0kvBdQwbty6DocQMomveEky2yZlOX64qX791
jE7AhxmfqwkxNFXLdrYQKbd9+krscbYpgEivpM2LK6b9yHEzrOPy1c/QhBnqLiIRmcJj2FlmdmYe
cWvJ+UqP+VOt1IIpSZ/nuq82FTonu+c9V8YLCRNPDenwVQ5kBhiZgAYKB6b1nGDUOXlV3dpm0pDu
9uIpU/mzqy8GMN7xTm+z83oF+gISgpXlr7IuNYgAvdyJHL2mKMYM1IWbILZRD7EY77xyckKSKAiq
zf0X9g9/b5DeS1TqFXCo6riALQy1sePC6Hpo2enJTAYTTdX04CTz3VhbT4nITvGUP7eNZP2zL24i
WidwrG5r8YVGK30lp/fWyrlXs+h3tNIbct/XGmVAiNMnRcAolHK44kIBmmIKZLcIO00dKnfm9+Gg
qeqqr9N5+82QaCXF82BAD9XnBavoarhbP6u2+AOoxW7HTr/tTU7TyXJleHAMQE1c1W6l4W5LXkXO
H7ON9JyBRDG5OQfaYliAAdIwkZsfaXph8O2dnOGg0DZZxwep1JObhA35ukViCk37sbWaCJvn9FDo
9mYiiAvIM9np5H89Y5zzCdub6F0sV8qM01AmbXrJGvcJY/EfXiNu/DE1QuLQAJf1h8Ue2kMzqYcF
jShE+Z4HVRzigntEvZaHWa/6YMAPAWgp2Y50G+jbGOLko9baTgvRgY1ZoDTu9McyNl58MbKpTS2y
McaPhqsemnZ4sKb8tSDiFrVSxRy6mB5EhJgqS1GO5mbFOMTRktAwUgrA9bobpXPxfeupakq5Q5BA
TWu5u379Ob4nlEfcBKNwnlDcz4c1ABl/H4WvSYY0XTU/dGUy45KN1Hvh8NjlUxyFc2OhVPLh3jTu
rFCC2urY0VA7TkrTbrJkzrfNUhc3JQFgqBpzdSqSpgtNLRcvvdF9nlXrXBteVsc8NVXagNvMklpu
fErQDb7t8TlyK+Y3tBpyZy8JOXjMyuixmDRnQEnc+Snm4RSIVHSxygz6AQVpNuWgOh1SQcEA1P3c
bhtrSoxNSzwQHVWyNU5e1XMGcZtLriW3JW6WLfOMx0qjwdUNtk0Tx36eiC5+KUtz4K1cWaAorj2X
o0u9+M6uSIthY85VdGv0zP1jEoYYx5ovlVHVyNmgiCZKh8ZjGjvhVty3mVcAWivx75GhbybscTeW
7g77CW5IMGfuk6s5F8Bt4zFS7as2tleWk/3O8fPTKs6ZmlhbYH0Yl9y1y/69MASxkzXIMasOltLo
gA/QryNvuqR2Q/6i4fxGRMbOU39v84PqSFsMGRc5kRyv3yJtfWscSgdYAGY5VW1KI0MYLRImvyzo
322m/wu5Gp+0al1cPgwYIR2CH7/X6IK1khSJB2zkz37Eargux5LpZ4h9uauO/JP+G2slY4y3304w
owbGunYQfgppiUXpJx5dMNCLdrK1O/VQTbzYkNsOo4Z+cf2+5GVetR0L4K+/rvg5sYLvS6IV43tc
Jz+lpiCGGBc5e2veRys2kjP+7YyNf10urmQlswP50y9jN6ldNiK3kchVNy1SC7rT6OaZVcflckUS
ILuusA++X2ghLeKt6Y1XI1Vq4DkcdDIElU0lz6XT7gpb3U1F/KjbSbHBTHAZPBRDK8tvbyPc/RQj
awotj+Xh19/0Hx4hzHEQJLBdYk97C3828xSWjmmVh8Tsdlal3+r+ckt34rdJzP90Rb9lMtEQopf9
NtAEEII3UXfxrPq5deyI4piN1NrqOYtw6fhy03nZuY8NcFJqvnV7vXgPuoGh+BK/Nop1eS1VOEgA
bzGnK4zdEf6w4UHznYto1T7xWO7tGp9/HDMShREyPcW2CXgmNmFYpDPzWr3t7spsepxatn1Uttap
B8C2HZ2+urLK9DVK0dKXWc5dnLxqP2nyNaqWRy8edkvfsXnX4pDM9iFJyjSMCzLhBc3wDD16aA7L
LY4wEZgmf7fvaZ9bm0OPa1Bj/fqGvXUUrm+ihVgOOwLNPfstkB3TedVYmgAPPuKWopyYWNns2qQv
NYrDrz9rndy9WV+ErbNPwYklN/Mt378159TFU0NUQqburC49ER/7mwXzG4D4zWeQxcBIev1PHzHd
jytLmnBWg7lXHipf1bSeJvoR0YIo1XyBLjTve1yZmWkdfM28jJGfbDkFnrQp+ogh5Q/PQV9hFqoF
0CbFgc41m6zP6lTPxZmj9+vijIzTo5R4NeEsDEfI4gC22V3nqbNVXv3B6/mfnQ54Hd6hOcxt6hbY
l33ISbzema2ZBMJvzP0w1X2gm+mrXfIINml2VlN2yux4Xrs1FKjGSPVr1GFZJnRt9P6uKk2U6WL5
DZDf+oc3lnsByRlUNZE9by2l6xBsAtlaHoycg4JCWxumTPlWxhHfOeEKpJRbm3z2LgVIrDDqWnRM
RnHTS57lKMPXhUxsN0bLGPSOUW2wYT2NshYbDwX9KuC5RIPrhPi+L4lvyo3dshLVnLM3pN4/okd7
WTo9wNp6PwmqQ7/hC7dQPqFgPM4UYjBok3qPgHzv1+NdbDtDIFueT6tm4QNuMjI0QwEDDszfm/by
6NetOv/6wf2Hl4Q9Y/2XASfZ/CYW/k6fOcaNm/cjgSWjV24ocabAHfl1LJo1UR3/5o4YP+G1eCdJ
KxAsa8xXSS94szs2lpjFSnc6tLToQNJ2xA1E8hSxU/kG9wdoRxYsmBrpNLBMSUkFGOdnJ6MAHKrI
CarSr8OUjOOtT58rSEGRI5L2/ugy41pT3k3uF12Y+FT7U1mJjaih08kFgNZ8VbjrZsxjFovsGcsX
VSotPbngVhlKIB+VGVKubmnCeLueW/rteLlYk9ikNn/Qb1ENaj0/UY9qV0dDH+RLnxwnb7r9dgiK
ABVsRlrmp3IYH1JCGtDMEWC+NBz17GV8aMEwwAxAUSXUg5kZt42WnpB0NYHhDpu0zObN+g8aVDwA
r+sDWQ/MWq22266vUTfZl8odH5x4PUDYmcb7VCNKbKiW6MOdpwb4nFvzp1vNfmqkzSvWR821b08v
LZa9ceACyzw9p0zFQp+809DKrScEmHejsBwamPZBlcVJU/K0FLipyVfm+NPnJw7Fe+LKmJ5CfsM8
vTw6Y3/ODftzwnDylBn2RaEQpF87h+vBCMMWBOimra5QRFzoqD2ZdKx+sx87//B6U+swu0FkzBP1
FtWWzyj1TMsmEcCdXxge33U6+57imBXZvNZr/fXtqF2tPdjep9L79s6XSb+bx24EycmPNYXYZD3Z
eT5wUA/Dp4tLh/g3SOGk6U7DfMiNTuOAhmE6iK10S3hn/NJouX+uWx/UR8y+2C8AqUrW8nBxkaBq
rDGynx+VoNzSW1GHjp6SFh4zkwe3dMG/fcVo5ioRJNtLBJZHVyLMU6ygCCfuWo8jKV3nsxqGO8se
gJfkzrRNQbZsmnG5KpLxQUa05AoD2qddzS9Oh5OsZYzpcjo4ZKlzUWwiHDKHB4FaYq3me/fv/fW/
HbbfdNjY6E3zu1X2J9X+49eWNO7++2nkXz/z7+aaBbQFvx2oHWftif1Ll+SKd9BEYcyjvEe3j/3k
38IkqPZEMSErcumx4YbhhfhbmGS+g91A7W/ZDBFROrn/SYvtTTFDsp3NlsDAk7fKpdH3ptDwDDUs
Ka66g4fVFylmgpIlpmL77pr8bw5KmAL4joDY2Hi4Eqvv57udJ4IkYYoqxu0mSQYjhAZukDdBU17H
C7eF44pjvqDq39Alrj/9+rPX+/VjvcaHIwmjMuCyuVzsHz8c3lM+AUvwD7HlQ9RzWwiaajL4XFxN
d9KAfxf7Re0HXZmKTbfM6deJvCikyK0jgFobCxhPsEK94pwlGq05Dav8u/Mk3ROZ45jikA2SK44Z
kHYurn8nHzf/H18CX4ePDAJZmfnWyKO3Vi2YVPqHZsG+M1nVsis08k5Td5w/NALed2RkoKC1gkYE
rtL60+jTtbOreIXWp/50ixFyuq1WBLmulnTvrxgv5eHRn1gud56CyVakA+slNCUQris069ff4ac1
nPvguc4a2+ixJL09VHWWYDbpjj75hDDrWoARGOfghrqVfP31J/1U6Kyf5K0NAMoOmzn7j3fcVmhl
a4NP+gZ7RF3FzXO85tT2kP0g/hV/yjZ/6Ft/36d+8xLRBF8LKpfZG4/4z5FaptGVZcE2cVBx2r5n
RemCZYj932Tw/cP1s3QUhfaKADKF9aae8luWixzfOfUUcDqPq1YLPz1knffw68tnrtfnh9OHw9qD
JIexMevCT4uCRKTsjzyDB45t+XFxof0lPs/MPHPjZtiR2OoTJoZV1Wd388omhE6ebSwJ8iJhxnNV
2HbzngCjFYyiIAvWRqqrQDF2PcQ5qLUqB4SW8mx+UDFMtFAsOlS6WI4Lo/+VaDjVQNfJvE4Pnel0
H0dnSX9zivszVfaHbwn6lUOLDVYJ9SlEnB+fksiMcrq67UTcrTACrDfszXHUHTUE4QBUOpOWUfXK
xE7b2FneIv935SEvSKpURt3DSGzbS52lYxr0Jbu1U+ofDTNLL7Y/W5/dsSg+YnvatsZo3hu0FaF6
jLkRtk6UP2C3ADqC43ADhGf6gB3U3JRxOu+zeGdIFX9mOcsOTm/bN/FgUqqBoLxid0kORR0xysQR
e9BKf4a7mRbbxCS4phOV99BGtjxKTRa0vZqEZm4cvSRsPGHBWPdIjpi6qXNjbAK1uNZ14TX5XoGD
3NbKhITNUSR0BqfKw96I4XS0VfbYg7SHj447sZi1G9uvoRDMc8fJMum3cdaLvR1ZElCOk+BZzWpn
o7mL9d5OhP5QD13x0cXb/IrstJqCDIAN6HRcMrgWKl1Q4CfTk+uVAHsKs/2G4znKGb0dE1/nxsmp
cRGxMs4WRTreDH3Z/FHK3H7Wmw4Mhy/DJMq+apnmnTUkaxsrTuOt5ranomB0nDtGswX4tXaEywui
NLAkE1B8KJv0dbEI7xkiX6/Xc4OTCq8V/Ql6diOm/EJ8shMm0XRv9ZWXUlxbETETWp4hgUAUuFyM
gUiDYF5FfTr7C4qTkUiNyveOw2KJ5zZyulvJdSqPvT74DIQ68ZBZuzKpeSIUPMChEeK5omzeAbnX
OLtMSBMhHLUfyrkbwgrrCbdmQrwyVfFhnIddkoj3ZgRymLVNHXsCSqAG4adepZ9fBCR0+szG/2Pv
3JrTRrYo/FdceYfSXehhpuoYbHx3Lk6cyQulAKMLQgJdAPHrz9cSJAjbZCbNA3XqqOZhKuBWd9OX
vddee+3ZhzKN7oMBKWgt1Bkhm0RFrxhMRAFWhARSRbmZaSGlcz3DOA+dlfcpDr17xBC/+atSufLz
XPk4UNclCWDWc4lVrU3juLckx56Mdcv5gkxJ51JPU/XOXhVLuBoIfyaLNVRUhfIgRThvnSOTSKY9
KkQcUcWyq07jsGuEyeq21fGc/iRboZrY6gz+as38ks6sBpc+1T27/kRwThC/XLC4Fku7xzU0uQzQ
58BfQ0q4V3iW1k+zrHVrrpPkLifnv5sS83dDYjQfCqqYd/AOyUwEkAhnj2vKN4kyNOr8tixV49qP
V9GVqgeI/yZsF6tVJjBQATHWk+ICvod/7ts+WHruD7oIecTDdGF4X8OBWowsOyu/6ot0eTPtdBbX
k4WTI6I4M+5SpTXrz/MJKhcDlNMLlf3VKifofFJ10tMJ7NuZeh0jr70m1WJOTv1U8abnq9Z69dlY
kECnK5p/rVBq48KIkDwPS7AAR8cLUKlcexfAl4IAPgXCI3SCem8xmfUCqqXcODOyny1UOVB7QCxv
LuRIByFlM9ABWSYPSulFPSr+LrrrBbKAqdAjrcq4BR43RyVMTmUAKvUskKplxOmNLYQEl2k5gQ+h
IDqbK9nz2lkajxob9QHBlXnRmwxysF6FAlljNUQU2IkUUZwuTIe+vfKgzQT2Fz/I47uYEMBTS8G+
QC/Sf4RphHUi9FjJilGQDnJQGB5EK7zOAgwWiqY1+Rh5Bmp7Qr0dqYxlL2hhF7ZMpI2iCRLHS6gr
lzOhf53k6ITOAzMbrVvIhEUh0r1hyiDnM8wvK0ooPkNs7Yqqn7MH3afOgy20jculThEGWA6QTpMY
vb4UyVhE7f1HR5SvMQtdu6gEdMkv8B7X9gzaG6QmUbjBibJnz0Izt0h1ejKh+gi83pwhtdDDOs91
KlmQ/xWaF7qDSFJV62QdZ0F/lmsonodW1HVsKvxgqyB1i1LBOXZkerOwWK8qZVz+xgZefAmQD7/Q
E9T9QnIQIbOahtZXlem8j3ajeZunSLuXvMDvtSJu3vXARlvTLH3zGzU8SFEBhs8/KvaM/wOHQAtb
mwuanPpV6Zi3ACZh317Mk35G8Rq8YV3Rb82V0s/nHApqWuhQZubG5cwn8XaK4iYqW6F/megD/yKJ
iyd10NLI5KI0qzlZmhckhL1PB7GzQJfMQ3hotij9PtNvT4ap0Zn7d2k2ncPPKglQ5au4KGG5p0ov
BTMY3DmDqTnjZC0Rnok7muE/rKgfNV1fVzbM/x3WXzmsyCgfZNA+lwmF7byGw1r/zcZhrdLMTZ3I
EqwODCTBudgm0qiqSKTBi+MyrJ3SbZa58FcVkUiD2oAlis//9FeVNogjwLwCkwMjGdhxjwJyiBKy
Z2rjxcEsgQ+CD0ROjVNVbGx4kks1QKhk+VBMR14W9fzo+2HjV1h9O1bhixcI32LnBelKj6azFS/o
QGolv4WqHi6C7gHFMaejw6+qQOnGu3CFBEkGI9sxoczsWfQltxM1LA31nqJEpUJy+LSl6YpVoqWt
TebmN0paQET3KVOWK1grFVM9AYyHt67oytybjpJ50rEp9UB9HIDxPsJoSp8AXUFZVgV557sirZK6
FZHgHdXJ3ojulbcWqY2Dp3KeX4YiOTxDVe59SNQtgHc3mMc5kvgklHeq3HJtYUHZOF8udCfvmdEU
zT0YeNQPSzEZ44Wd9OgEl1RgkVxyHhfaTarOgs/lKipuo8EcdXFuoWh5OV0EkY7+XQ5gR8LO+gEt
KXP5jXscVidSVpRSybW0C3fa0B+Nlj1b34aUrmp9WiqtwKBoEWWSHBKfOGvz1aBvR2mQ9f+3To3N
8SdQqIs4D/LyQzFOy4/jrIjyH7tIfFpVznuiWsbvfGm7PV9v6AxSJm+uz6FhUsS56IEXJPHumcLu
3NkMP1qq+nuohcil8WI0/uOd7rRNXHibcwYyEA+x0yjBC6o/JoOII6eDhKhjVDENp37hzhS9NQmH
x1fP5uHvNEbgjjhQewH86GCY784BcDXR+0Zxy6pLLydhr4mdSbDbaB1YgCYoeIgH9HB3ElTVaZO2
IFDCOrJTv/CEJoEqqx1+OblZ4AoB6lQsVHnqpzkLSOeSZdMB/6DKpnhObiloQHfSs0DyCgUvqVha
L4X9teDYbJjqjrXrWTi9tUB4FsNAai0Y6CCDZ7DxN9ueUe7uiI4D+7SDJQ/wVz/VC09oR9R1lKUm
QaQkOfgLigHzSDz7x4LCWoEPwel4aqNHGEbHopQavtZpmyJwQSCwfvaG39Ha1BXWDU6e+vOTmwXM
OGffTP+3d4Oht5F04kgk4FQ9jHJ3J9hq2yTcoTlC/Uk89bSf0k7AlZBcCpDNTQoiIBq3mYS9pWAT
LQMtx+sATmfRndDoVcJh0msAGj4OlyhnUP/Ge2vA0bkTuDhx6urPcWdOaxZgG2h1p+pwywFT8W0r
yWkj4iDW+mYRsNJ3dwLclDZwiobAwsmNH+k1oz6efn/8hkZtACaAQHP9K+9vAoaP3wxvtF5vJ7QJ
NIikstcBtyHl+yAYQdmsnr2f3+E6IMINTXdjPp7cUaDpEE1lT0Kt7SDhQM7zxibYOwrIfQbPgT/D
uVM9p7cVgB3rn+b3twJeI8F+CIBcsNXDBdM8Cqy2ZZrsBALE4qmn/ZR2BPkW0jvCaBsaVYJUsLjq
2VsLqmJRh0SQMTqnN37UuQDCpAxEnARDFcwW+/VVgIHIJzom4k9s4bSuRchs8icCQgggsjhDhLer
Z28vaApyCBsO0amZBYg5SZ8FatsgTcLo4HNUz961CIKkc1rCftLq6amN0RM6C/BiDel7wWYvCJpD
ZwMLYAM0TsRqFZCbs70+T+5E0NEt/odo4psmIlq3IIXQ7whOvLYXgA2QwcWpdP69y/gPFswPcLbr
B9GogmWDcfYaevvWF7aA5MvPN2Dk9eiPdwJ1bXxRoLT1u3+itn82JqnyiHY+3HpI1Xs2f74Z4MtX
N961HdX2H6+CceoS/C2rD8pNNx/cKeDufyL3uzt1d9FS9ii31M+e/PGu0c+dG+EXDe/JxAnX5wjt
psE6aaozowjMCSXd4XTixpmbbVsSPyOp02xC2Za7bkQybBoHjWmuQWnptpMoSd1Rsu2l6HWNa8m3
HMfjYR4MiwaWTqYNp7Ns471x5C7ddLxtSXSbBPMjTPYW/z9L/j6jMG8x/d6cdlIujrAKIUykwajx
e27wNNmZ6Y+T1Gt2WWQ1cuzKtnzFjAfBtp1qeSOIiPMh2/D1yPUbC1A1bFGIUrpdktDjJGjuyBq5
lm46HpGz3fz9DGSgjtDpZLnXbAUuyXb49uXZRELaEfbLLT0rhpNyO/JqXQgjZPsPr/IcfjgFh66A
uwSy14tprsNQsvNx7wZx4/QQPPwj9PnepVCJG4+2oxfTgdiYwGvku5xl7tAvsnGeN9b0BnmSbj8Y
+oHnNqO/xCWPsMPvA+6CLMkbK1sj1HmEDXMfUKuT/94o17kT4/4dM0S0nhRp49jbQF3S8/12nQjJ
Th8S2ZVueuE27y2cfAH2yM6GEAS8cqezzA+a1/omwnKM9t8WHJSeleXZ/XgVDBvXGGCgAICO0fO/
UA3ctlQdKTXOKN10kub+WddNE27K5uZERPEIt8ND9YKeO9nf+7ol0q1l+/9IlbJtK9W01JCTdLOT
CIuk6dVsAv/STadjb59gUwFEsg2/H8exqGrh7rkJGtloR7ClfiVAJbmBPiXFGwsR+Eg9wr1cv+Dl
QhTNH8EfeWL2x1k2bpgUOqzvI5yMT+NV06vUa0hNdsV8zl1/d/NsAniyzR5IpJRcJF8CPJu95U31
bZEHKNvpZ5d7J/by5tbcoHbSjY+z/OzVzhPHOcLiew6yYQIRvWG5bbA26b6/zTI++Gu+hjT9CNq/
xJ+2XL3X/qwJrolvDKOxm/75XwAAAP//</cx:binary>
              </cx:geoCache>
            </cx:geography>
          </cx:layoutPr>
          <cx:valueColors>
            <cx:minColor>
              <a:schemeClr val="accent2">
                <a:lumMod val="20000"/>
                <a:lumOff val="80000"/>
              </a:schemeClr>
            </cx:minColor>
            <cx:maxColor>
              <a:schemeClr val="accent2">
                <a:lumMod val="75000"/>
              </a:schemeClr>
            </cx:maxColor>
          </cx:valueColors>
        </cx:series>
      </cx:plotAreaRegion>
    </cx:plotArea>
    <cx:legend pos="r" align="min" overlay="0">
      <cx:txPr>
        <a:bodyPr spcFirstLastPara="1" vertOverflow="ellipsis" horzOverflow="overflow" wrap="square" lIns="0" tIns="0" rIns="0" bIns="0" anchor="ctr" anchorCtr="1"/>
        <a:lstStyle/>
        <a:p>
          <a:pPr algn="ctr" rtl="0">
            <a:defRPr sz="1100">
              <a:solidFill>
                <a:schemeClr val="tx1"/>
              </a:solidFill>
            </a:defRPr>
          </a:pPr>
          <a:endParaRPr lang="en-US" sz="1100" b="0" i="0" u="none" strike="noStrike" baseline="0">
            <a:solidFill>
              <a:schemeClr val="tx1"/>
            </a:solidFill>
            <a:latin typeface="Calibri" panose="020F0502020204030204"/>
          </a:endParaRPr>
        </a:p>
      </cx:txPr>
    </cx:legend>
  </cx:chart>
  <cx:spPr>
    <a:noFill/>
    <a:ln>
      <a:solidFill>
        <a:schemeClr val="accent2">
          <a:lumMod val="60000"/>
          <a:lumOff val="40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Revenue by State</cx:v>
        </cx:txData>
      </cx:tx>
      <cx:txPr>
        <a:bodyPr spcFirstLastPara="1" vertOverflow="ellipsis" horzOverflow="overflow" wrap="square" lIns="0" tIns="0" rIns="0" bIns="0" anchor="ctr" anchorCtr="1"/>
        <a:lstStyle/>
        <a:p>
          <a:pPr algn="ctr" rtl="0">
            <a:defRPr sz="1600">
              <a:solidFill>
                <a:schemeClr val="tx1"/>
              </a:solidFill>
            </a:defRPr>
          </a:pPr>
          <a:r>
            <a:rPr lang="en-US" sz="1600" b="0" i="0" u="none" strike="noStrike" baseline="0">
              <a:solidFill>
                <a:schemeClr val="tx1"/>
              </a:solidFill>
              <a:latin typeface="Calibri" panose="020F0502020204030204"/>
            </a:rPr>
            <a:t>Revenue by State</a:t>
          </a:r>
        </a:p>
      </cx:txPr>
    </cx:title>
    <cx:plotArea>
      <cx:plotAreaRegion>
        <cx:series layoutId="regionMap" uniqueId="{1A0BBBD7-385D-4A4B-A36E-CA19AAFD8A22}">
          <cx:tx>
            <cx:txData>
              <cx:f/>
              <cx:v>Revenue</cx:v>
            </cx:txData>
          </cx:tx>
          <cx:dataLabels>
            <cx:visibility seriesName="0" categoryName="1" value="1"/>
            <cx:separator>
</cx:separator>
          </cx:dataLabels>
          <cx:dataId val="0"/>
          <cx:layoutPr>
            <cx:regionLabelLayout val="none"/>
            <cx:geography cultureLanguage="en-US" cultureRegion="US" attribution="Powered by Bing">
              <cx:geoCache provider="{E9337A44-BEBE-4D9F-B70C-5C5E7DAFC167}">
                <cx:binary>1HxZb9xIsvVfafj5Us3cmYPpC3xkVUmyZHmR5Wn7hZBlNXcmmUyuv/47VEk9UrXa9mAMXNgPLrhI
VmbGciLiRND/vJn+cVPeXttfpqqsu3/cTL+9SJ1r/vHrr91Neltdd0dVdmNNZ/5wRzem+tX88Ud2
c/vrF3s9ZnXyK/UJ//Umvbbudnrxv//EryW35tzcXLvM1G/7Wzu/u+360nVfufbspV+uv1RZvck6
Z7MbR357EV2X2R/G1tn1i19ua5e5+f3c3P724sl9L3759fDX/rLyLyU25/oveJapIyq4lJpo/+4P
efFLaerk/rJHiD6SRFFFONF3fx7Wvriu8Pz37eluR9dfvtjbrsOx7j6fPvvkDLj0/178cmP62q3S
SyDI315c1Zm7/fLLpbt2t92LX7LORPsbIrMe5Ory7uS/PpX///7z4AvI4uCbRyo6FNy3Lv1VQ6Y0
9vqLeZDRD9BPcKR1IITP6fP68cWR4Cpgkj0seq+Y79jK36jlzycPlfL6p1TKxe34y0djiwf5/PdK
4fRIM005Y/dKgewfO40SRxJXhCR87zPyYe29br5nR8/r5t9PHujm4uNPqZvI1PXtjctuevcgoh+g
HnIklCCCMfGszyh6pFhAA0LFw6IPPvNdu3leNU+OcqCd6P1PqZ1X1113fZP23a1zgNwfFXPgPogo
THHFntcPOZK+8BkL1MOie/18936e19DB4wc6evVzhpzTssxqk/1I9fhHhHKCkHKPXvopugX6iPBA
MhGIPbrh+t409lr6nh09r6B/P3mgm9Pzn9J/dsgGsi8/MFujwZHQQhB+7zj+QbYW0CMeKMZpcH/D
QVLwHRt6XjN/PnigmN3PqZhTM/5ArQDPfMWlUJzv8ewgHdDsaA1Ekvj31w/SgW/t5nmV7J860Mfp
zwli/8q6G1N3Wf2AJD8gCeBHkmktmPT/RKnHORpQTDEKZ9LPu8p3bel5zTx69EA9/zr9KXHs3PRZ
l13XP9BnmH+kAwKnkPdl5UGQ0eQo0CSgNLhXH38wjX2Q+a4tPa+eR48eqOf85/SeV1nXmd5mDxL6
752HBUdMKhH4HCpa/9CnKYBGnFGKKULvtXeQSH/Pjp5Xzr+fPNDNq5+1+Byuf2QGwPQRE5Jzwe79
IniqGULkkRQCqXMQ3GmOPFjF3m8ubr+1n+f18vDcgVYuPvyUgLaW0SfXVdOlmb19ENB/7zacHckA
Vb9+KDwPEgG1FqZKUu3fk21wq8eZ83dv6+909ORUh6o6+SlU9XXW73EJ+uTO/5T21EjJGDI2pu68
xD/QlNZH/loBMX1fAx2EnwMy8u+39bymDh5/cpKfg+n81zV8p06c+ZEpmzrihEArgdqnbCj/H6ds
hPpHAuD3Z1g6wLbv29PzGnn87IHj/OvnzApWMHl1O2U3P5KN5kecEsR9Lp91G+LLI+IHTPvBgW6+
bzfP6+bxswe6uXj1U4Dak12jk/M6zX6gVrgPvwEroNXzOQFYAVxh4AX+DXaPw863dvO8VvZPPTkZ
DvZzBJknu171UZTXqamuH8Lxf58KMLRlAsbBCuwd5ZCp0QoBaGVp1D3WHZBo37Ojv9HLn2d5ckoc
8uzn9BV7m/zQKMPQvAkkCEz5LDGwjzKoTdFWe7CHfe78+ps7+RuN3D93qI93P6U+3t9O192DYH6A
o5AjLlnAA3JfaiJwPA76yMQY+mxaKbpXFwqex+D1ze08r5P7xw5U8v73n1IlV+46fZDKD9AIJI7u
DOqUe+w6KP4JQX9GgZqh8oDI/NY+nlfF/qkDTVz9H3XM/n444M8pis21u97ejV88mg/4+tW7g2Ms
5ODRe0Peq+xJEfCgzdMvv72gHMXHn0Md6088cYCDWmLvG38+d3vdud9eeFIeacUYOGoUNZpwH5ob
b9dL6MQdCYKSNEDVikmQAP5VG+vS316gXGUAQVRB973SzvTr9wQzCYwi39AEcyEawyF/zr28MeUM
tP5TGvf//qXuqzcmq12HiROUWs3+tnWX64qAXC0Jo0oCmSk20Nxcv0N1gbvJ/5QktzUZC3EbkNj1
eksb3nhl5DdDtnwQom+Ka+5Z0e3qdu5mvnF0EukUeSb2Pye15bUXGToV6qVOxdxvCu3V7cmoq7J7
VYqq8ebQFJNoPovC5ZPZQFZlzqJEKU5u1WTm/l2ZTqq8DgLRxDesYq28SGTWNiysSNZhK7wRtnqd
Et+N9SYphS2a0Iyiqs6JmltsOakqMp/RitX5H143GDzzSKXPCAmR54mMwBhQrlH76HVUh/qwiMcy
UqTK+lSmwW08mjpvT1zFS35S8qGz6mTpEpeN0ZI1mB8q/Tij8e7ryxO4/NP1V7aPYeIBuT36GHq9
/khHS86CTvoy+5KTghVZ5AwTLA21pl6b7+w0JtZtbOoSnoYe95amfjNyNnc0InyRI3vpZFp3RWhM
yyy50CJoce3rm4QJP96jQsOYoS+p2Tp2sZrl0z1OaebR1DLvi/Ts4NNNsqhEtbsy4I75YW2dlJ8K
4ccOJP2f7vZt3azrcs0VBVxSHbDDdZt+Nsp4LPiSzLA5GQ5+U3a/pzymdRKOedZnr+sYE2cuTFMD
UA2/vjwSxYNjKwRPHlDNBUBZrWJ5pJpEDJnnTyn74qlStSwSoy/FNRzJc6dmyVR5kXnEkFesaOf+
suh8f0lDFPclhPKf7gSso0TKC87eB3PiP91JqtK4zGfffuFyhMvtZiIXUuyEHfuOb7Mg5vKT7SGC
Nuwk4s8n48+D1dshM34zfkMrYKCfikVQMAVCBFJIqIYdWIOTmZ/PRR3fxHqphT02bVPF89aLq07P
x3NgJ5jI189PDpBM+UL7HF4CR2WA0+BAAIlecqEb530G7agq72Ry6eoQ1WRSTLP1Y84XHmVVN9Mm
nDRlEITI/LS/rBqZz1HtEVtf6iqtbL1phbH0XTVkdff569tc8fQR3ipQLD46lVwQDMnAWw6wpB/j
wPrtMn2erLMwAr8vfOjHn0YmvHCybPAuG1q0q9O40awfWZP039DPX4QFphpNU+ZLHXDGAW1PrSVo
aefmTprPdSk8YHgO9FrGcJh9N4szFgvgfpf0triuclEDUW1TWSJOAi/3hiJsU6DtivxziqfqbCmH
Mz4Vjam+ASvk0MEwAolmCF1THmhYyoP4NLGxbnS9sM9dTKVXbXPXNWX/pl1c1tTR2M4tNuepasA1
M7eVmTdBscze5dg08WmnbZknUbUs/nxWpW3t4rDWvoxd1AvfK9/JSidLFVGmJ0Ai9fKZ1C/9RZf4
1SKLx7b9hpsSZNRPDIBKEmippQ+uTWKe4AAxYJl1O9RD80kJI3IRNX4gYIpx3GttI7IoD9Aez3v0
LHuOa/0dnDQkDnBpGh2T7a4f2bd9iB+iOEW2oeFIhFBUaX8xi2IquipOTfOpsfCidsu6IuCvKEnZ
fMa6foY4dDyUy4cqneZZhX1qxzaNAPijfJe0S+yd2Irnywfr9Z28CDK5JggTH6pSHxe9WNVjOqZh
QvOgxPCusXmxfFhKWYxF6JflGrQySB8KMrVO8SWbLTKRoJom6I6JfMZHt/iJCzaN6Fi3k6pfdVdM
SYYEo71bXgeJN49hYKYcP2GQPGDnmVevuYFrRFVcT52s22anB0uGS87M4s6tLWIblmVlaRV5SVxN
JwlHcP1YB3XMPwz+QGBkKkiQZwxtbZCifB0bDlET0legJEB9cyUFIwemweK5Tohuyk8LqTqbhBP1
VdOFo8lNecr6dgRQfH3FQzSi69QEJYjbIBX1X1bsrN+lY8XGj2zpV2Mce77CH+1UgeAth1bIT3HO
FhjhSHvXJa8UgAV2+vVtrKN/T5yCKSmpQqwQ1KccWfJTOFrY0LeeltWHiteVY6EzvfBuTZu2QKO0
6GqytbEy2ZuhCxIgTpMKk2yTwNHBhIFSYzmEjibtWRkH8nJitgzmsBuJHN65wPOzqBXLZM5gRH4a
5j6PsybksSSrs6c+7NAMKbKL0zgv3Or5A1qAr1GDqWYOWWHZNBx//cSHuBZgvs5fazh6Nz2MmuDp
iQsZp/XYdupq6GsfSaywliKJHZbVbjmSLH6SknGC2U6FZvhI3F1m68lmNWnW5yONL+NJriZN22yp
7EnWULZCZLt0Ptm15dB02fEi5gJeF4/VmlOTOajgnYq0cKOvH4keIFuADChA2ASqQYMgFA6gumV1
tZi8pleBSxl8yzXJugHnsX513Ts/xuDujL3F6bS6OLByhRTbtAg0XkqQxpNJrF+ZtuiK61Lnip9k
Y7nKoZ1HIy/idsJdWcrWI85JJbtd4SnLdk1gB9ZFM+IFjvuNox1UADiaJhjsQsc9ADOFfO+pttxU
EFX2Zr5iybAilbMtTGspl8zcOD8oaB3OzrTLB0XrNT5WniFQyCSrMpm3SyWJS3aaef14hSzVQhyj
yhmsjw0L0KTOPA0T42PZrOjWAzZPMtqMgDWHjAQLZi728S/UWASiqBIOUTinUs9FouxzuESqaY5/
7eWzQmEBwvVrmfaBjwZIF5BdKSoClJ3+X1JdMi5czrL13g+VMkCHfXpL02AaigiVZZrU34KFg3C0
LsnRzaU+wpIvkTU9FbufG2StzaTedz2BhbgZk7LZMWI/5MPzhhuxjUfPTF0oSzZD4OUQ10hZAHqQ
0min0r1RsgvifBc7HgAM4JDDOwsKDBGg8uD4bqoRqO7VlrRjDVFOZVDDV+BFqzqSYloV4eUZwYee
cz28801lsBNRFIhNhXRrnfp1aXPNcLhHmSIOvwYBgATB2x9/raiQDnZe4k/z+zSdZRmHri9YE8Wj
H+cXki7czts2tbIJQk2pztPQ2jZrX/plzyYRNsh2vDObVB5/FVepYlE7mim58bPSPxnjnstNoWpT
fuF5udh3lZEVXrlZSDm+5gPxp2UT5LUWTdQif+z63TiKYLiwbRpPJpSVX5Fz5luiN3VtNYnyyfU2
Ds0UtEsepvVg+RQlUzHAGYbFjnMZTp7Ieb7TlPT8UpZu5knkT6Qf++NGjymJkb/FiTt1qUJmFqml
HJcFZS1MsTmdijnuw7ZrcrkbtErYRlTetLwfpaHZh56XSbxh3FESzahPzRzKxHV6ozM6FlEiyuQE
M9Fu0xp/XM5iXfv+MRlJSneJ1wWpv20KU/GrWQxJ4V1p40/T+8lNzL3yOld77xAxVP9FWCnt1aKG
pDZhYwxJu7d6WsriOM7AbuwWw4PKhLowjKaRskvXBp9JlQf1l5Q2Zpg2MJW5vdW9G0c/KsqxI/mJ
i+tWBBvUAaKUx3HlFfJCE+UVxfEgG9qV6W0a1MxByhNhgeWvFmYGmPRCbNekbzGD56S/rWveNOq0
13GWlue1mIo22eZD4sbhfBRxkmW7mFdjL97FNWXtqcx5mgQ72IpkRdgMi4+wXnZBNuow8bhs3SaN
7ZLPp2PSeWl2PGYVok1U6JEDYIcm68Xvxuul6E5hHKMXRyND2kIu+gZZlw7dzIJJvi6pUvhw+y+9
LCtxDQ0zjuUW0/H289K3mg4vc2mbhJ6QyfOUiuZcFL06nuqcVGUo+LDGRV94GY6TMIGgcj3FM8YP
o1ykWiSv57EZG/Umj718LHeqYB5tTot+1sHwWuZMZDpstV45CWWdSIsPKoljbznjvOwgKW9uAdmv
gNptKs48FltVnpOszUj5Js/HPIi3Yw4gSLYmIwx7B2StW5oHr/Tp1k/SOWs3flPkNtjUzvdE/TtN
aI31qrzU+qpPgraNLEpvSJYGfYYIEhGZrj+C/SNlCdtWrzk9TzucPmpSUjO5y9NxlRgrXYEP06XO
u6wrtUI+H1wSqEiPzsAAlhr5xrHTtsJ9zf6oqRMLxNfmCn8QS7oYq5UpQZFZk2xVD2l4SsW/SDmt
cq65zsEleb1noQqvLoKU37YtCpp2Z7MMmVY0BmRWbZQFqeg9aJD3bf/B5XWf1ZCXly7mOO0XTqZX
Qa7WLWfQdLNcSlgWVmC41H6OvWk1MGm9VfNi9vBdqatVNMNAcCtCbNCO2MOAwVWc8f481jLWfgbh
luI7MTVGXhaCx5pFfNQggMJGpQSyuLeeeOk0flLl3nq42M13wuhhNTa6z3G1WMT6L9aJ4hXzM+td
3ova29/+IOT9fWAKaPFK0abCBkjtpcPnIpNNZo+zms04dEsXvOkYJpQlmX+JAjwxOhR7RZllcDA1
VN69TU5roudYhKRIh1m+1lVvIKWBViVuoQ04NhuB5ogHHRb+vCa9SSUovixV4ref9V6CpoEHAdf2
Z0pphhotakwtR3Iy98Fanft71e7NQ8ZFCflInuGJrVDlevhJzinsNCF2XSblqcSXs2l9lV4tXsZ7
9xInZat494a09HOPXeKQ66+QzHZ4DqMlDNbVuXTd+l6g3jIu+IcpmeFq6/miLvLThQo1NceJDxLJ
345Zb+DTOk9W5qMbod9sULT9TGRSw3w6gYwVh7cDkt3XHbjs9QfpsH7wIQnwUdb+6g7VItb9171M
0vGqL5MyyXZ1EuB305aRhJ0U3ayIO2N7W8nyTjt1fC9ynQ8W25kyVuBHEAEMFs+brECcH0i7SP8K
mVseDJum9VydRX6XxFhc5CneGt24sgG3WYIwAGUDNaX9qTLJ6s494iu+K+Ze5sGuQLI4zS+Z7srJ
nDhu/KqKSs3LagjjLgFtSDTpcX/q2g4fSBpFeVG1Pf6eqxG8nfBHAqqoBZdfXgyFi0EKjDbH6iRN
zPBB1vGEKiCel9X2Rw0oz3cTaykQJrBp2QfbskKIrbaTV8e6OxUaoWr66MspB94kpTFFcXJPJ+eu
TG2+69MS9e7NzDu8lnfS5CnEcczufKY1QQmBdfFYxMsHlgZmdFctG9NRnrj90SeddBARa6alwImK
ZOzEVi4+Aco5y1fxkalZrQZ81Wrie/406IoREiA9Xc/rsoziw8LAcX+bgX30wqxcwCtrTotah6As
Zlm9Yg2xuEPOZK1hB9F3sKs9ybIQUdp419etjelpErcLfmPZU28xynKwhq3gBSjKmBQofasKtVMd
uRLEhDirCrn6k+NjBhI+KQIHqGQynhHzuhlIk+9Q2a7C6zO2UgW0Dwpw8XlZJ3jcziVO+XFEehZ7
L8e4sza70CxfSUrTI9y9UkXMpHvLQWPN8XaKc29Od3JsRNltQF0QyUMFEkh+4gkjKMkRDDWUv3h8
walkXa1hoxLxam6WWgLj20sydwZMNMv8jA0vx0VUsXpbLP3oXVok02AVlqbV8hPwFvbljc0CCeTc
X88QN7UH8Ed5ubJUZYZ8FZm1rszYfJJ6TlvymU+lLC+kbJs53nFqOuf9MWYkn+ItIhorRdiV4L+9
KCiJsh/ASI6Fe+8nbZ4kUSxmlk7vRoXcpv2ih2xo6ccuDkBNHNuiHyodeXTpig8L7yk3YY/oMKHY
J8Qgp1RK6J70sPIq1zQa8KWnhlCN6ExNm/uT7HXZNjkI4gjTu/N6rDu4KcthxT89JyuaIPtfnTfr
qvWO+o69j3O6fieI7+GOOZnXG2MGdqLaonJfextZGTdw5QTZYnyxuJk02xyOunqlrtYr9yaLnBJI
pDGjikt7Cn6FUy+J7DRbpkJCrR+86VOVjCYc/RqEPZ+XWNPTsa1XL0+8ZaUDO/SJ8MGRlrnTdvFh
39xH/+ECvOW68yJDp/HT/ULCaoS0FqbiXe4rtjrLF1WEed30/G2xB6xiTzS2GMyANXhlu5KQnZWW
802VVK2Jw7SVvXfZZ6LBmd2ILt7wMqPJmsalfMIaaijXbfV3DueZAnEkjEW/OnlD1zbjph6n1SZV
vNAiC0Xa1VW1TfMS3rjbCwQ88Ap6BeZH8Lu8I15+llJWquAbxNdBQQ8uB/gAC6YAN0n+QiunDj0E
8NX0MjVGYtcqSSZ4w2gAs63HVw8qBxAvaThk7br3b1R3T2u7dXm59mr89X0yrH9Q2Np+Mt7YKVBV
e2jMwQFjF6gD4ElfX+qAQIc3+Rg8w1qgrPC3XMv6Rx2qMSjaIEYq+WAjfjEZE7VNzPlrpdGzAiLL
dFVqn+XQsOGWQ2X34Pj1vTylEDDQAPsJ8GpwINEOh53Tp3uJB0ZB3+bJpUZXTX7KBFnz8a7DW3Xb
xSB1/pac/7og5lZAHMhAU5CL+oBXLFLrk7Ly43ftVCNQJAUi/qmaC8DcvWd//YBkpe3+XbSvJ1zn
/ATezQgo3jg7JDKnMudJ7Ur57h4xxnRZSftZslmI3cS7YNjlTbzYt/3I5nxT9fWK58wCGrxu4YhH
39jRU0vHjlBKrS/zMKUF3lw4bIvN2vdGNbP2Xbl3qhF5HXx86osYuJ4FQwYVpLyf4ZmaITggtfDS
dSN5w9p+iYYWlf1OVMwIP5wALXMEqG9xO/wjJhfZzFBPRuO+n9XsYfbrhzhUIxTHfeYLdEww/xIc
dlkRd1tHJ2+4SLtiRablLhFqOlH3b2cv6DlelPx+qkugASK58O8HNqWUB+SsmpCN4N2o/uI+7E1J
2uahb4CsJrRdlvxH1JrwQfkTvDECx8BMIv8LHLAxBhM9ZPnFPiwhSV61oYoSflF37Rowvn7AFV8e
mSkMAu2n9SUizKNwMJoHfOY4L1NmF1GcqNqzhYhUVSn2SVo4zLdc8K9LQXUBOngBR6WvDqGuimk1
94lMTvapyCDAjsCOaFvh4+unuh/FeHQwcIVYSmNAxscb7gEGDZ8ijO+jL6OytDu2C/XTbkvFtE4j
9PgfPnrzR7fU6KFHpkvAreqwihdUi6ETiSPVGaI1RnCSyBQNmJ9zysE9+G+qWCSJOZmRGwhzEU9Z
QaY5iilaTh+7tq1QBtmc8rrdVmW/UBf5xpddtQmsANV2ziZimHyj9/28QqIYYa/juiLt9KpI0kFj
ZKYfZEbAieQY1ThBoaGyalN6eQNV3CcoysNjaVjs0wpk6AGChbyDsX2pUYw+oHtMKwroRmm4pgHj
QD0ktIYGqBNq2uMGpFiyVxesK9dkztvnNg2ao/B2vwnIkoVF5yqyhHVndZ1tZKPKvA8fKI8WYTMN
7xOZuwwKnbUR8l3aYA3iqh3ALKG2KCTdNoHBklWBqmJ46aNbkSVROVUd6inw+WVeXjGkvZpdyNlp
3pzm0vdWMqAbLHjWeV+H6XHuWLtJi74C7QoGRqHLEOapC0wceb1JRr8KW4bpIfpGt7pR4zZp4dzt
ezHrYTHv0W9YO1rIAX0qL4zr0ER4nzVgm5MNhpAwTrBLbUtIHlUESecfM0rPLngp5DTST0RMswsu
QJvFzdta67yg27zuPB+VMN6unFyEUS700re1maHbzTjRxc6h74GZGCKkZkQE0czneDwvdOe6JUQ7
esxQTevAoi+apX53zP3SjZ+lXxVzuok5Eu46rFRd2d9rMC9eHwb7lts9FrXohyfyPKiA2/muTktJ
e2TRd3kWiO81T5xrtwadvWmUd9lgrcoCJZvVmIhpwsH6siJAssQobIMWBQ3Hwhv0e4C4CS6bWnvl
rspEIsI0ScZLMWci38zZGB9nfGAnmc+W08pOwwmYDPNOWUmjSYv0QmWu9MEZD/Z9DKM+4YkwXQjv
Sz/ntil/T/zMbCZNYtSiJXPHKHZBKdFanAWN/8kUcMd6bOS5HLNmo3iaQru+Z3e5mvg2N1n/eslL
52+RlbttMPushMXK6iZt+ktKeHNmuZecVUPntqIDBY3Zl+RkML3epHoM3qombdHXb7IvWdfGmzJt
knDmdb0RsW5fBgutdnNcowtcN4Ljp4O5jnheq92InzwNUI99tpPpjzH3EH9pdVEeFxMpl3DWudil
uW8uGw5uPixB0XShx0xyNU5LcF16tUAp31fvx4BmW586/yX3dZqFxvPYOQdNt7Ouq2+7XMVvQR5m
mFdyTH8haPWgniENeTfQPM12zVx7W9JV7l03cBAOgIJNN0/9S9bZuQhFNQZRrHScBr9nA9XzKSYQ
+puO8pxsTd84lDlZlc7hgP9h4jZwQlUbL/bsy0pjHGHDicvfTgMrUCdV5kx0jrRRHKTm2s+75nxS
3D/rJFktNBZrDzUZxpcT0tlXviqGU7Df3susYCndBEC/L2QcWR0uS0BSlM2N93Fs2vG29bwpohlZ
rrsuNxQTBQ3GB5elg+WmZVOGmJiy/aZZxmJ6KfukTUKfNNnFTBSAGCVVNIysZC/xqlLZvLRTa3e0
6emZKKspBNP7QYzzjd/H8QUncJ+h690G1KKfhclUDWojZsO2XLn6okm5/Tg3E3IyH+3tpAv7AjMQ
RaSyRDSh1zN+jc60CRkt62MDoiCkfuXeTqQu3nbp7IqocC65atO5/d1OTUXDduqnKCa2ycMc+0PH
NQDnBseb0iXiUzC+0bRLy6hehvw6r5olRJOn+oD/ZKQNm2YgbzWaCKcNtUHUWz9+ybOaX3eBnM5z
8P0D2g68x6KxC+Pea1GR9sm5DDyThSUp9LX1UAxsAuRneSjyrn0jR1nsAPRSRjpb1IkjJn2DOR3M
doypvaKmbo6HfiLHeTPIa8viqxF18tXSVktw3DZ8DvO2Sm5nCOQ4darvt0gD50tntYhDy1t0bIvE
hX46DKdSF81xizyUhInq9JWunf7Mpoa9z21sPg/LsNz2MPDNoAx9xTFYcOwjUmzaqXWXyC+9UIz1
cO7Zrvi0+KY+ZiWJMZkFOvkinX2OWDYBkfw8C8AHiUKeKDRmoqar8+NC9PYKs10M+x/oS+LXbJdL
1n0EL9e+0XVqT8hc6suqsstZ0uXtdlKAXJTBVXZRc9+9tD0f39RdbN/bIOA3rBgADrSdhws+V3Ae
cFqvCXP92WTVeJqNEzPgbYL6OJYV36A8xoQlaA99ung2Po/j1L5daJBeBaBOPrZL4N4j4CcncDb1
aiGewwyTzHaljsU5OtyERa7S5SZY5prB3m29WxLPvClAwb9JJtO0ESZD/J0d8/Zj43qeoLhelnOr
eX+GQaUC7EBl3ids0RUwu5q2TBXBCUHPLxqahb8OhoSBmbfeFy+mmEE7nwVfMh3N1YRcd6N6UNrB
eSHYoNzWx//oVbqw1E18PnpN8gYsS3nh8bn+UDp7jWcSEL0Z+dD9f/bOrTluG9vCv4gpkiAJsurU
eeClW92SWrJky5ZfUL6F4AUkCBAEwF9/VieejJ2ck9S8n6qZTGVstbqbILD3Wt/aFKhgekP7iyt6
4JepjLpzMcv4owmYsdXIbXgP1Me86+JtW448HklSFTyitwmbVX4oQjEVZ8FzWcPHTfZyg99d58Uu
aNnva7GVgrDpMgfw+299sFB811loV3W3FBuMnsipyJ6mZBEPxCXBGzoVnawyp/jc8EKqp77tNtHA
8vX8VnTD3NWBmlJAiIxFwZFuWu9PPp+U4cdr6RHWxeIwo23AtzbbdjgP6MnVWEUUlUuVCsO2e6gl
va6Iidq3lu6zr+ZwzO6A67GothFKxNsVjfj6knbo/hT2ESXXNEPh1E7Aim62NaPnNHbh1L/diWfx
Vnq3hIU5x9jswlOewBE4LqOfVM03nZrnImiHHgROOxaqVAFrx6EKksI9dwTUTBnzZHwz+yjYjxaN
Zl+FdInDO1v0bqpiBR3/no7YTmsAcns9Q9k69/HaVRg9OJzXwDvdP4w+yIqd4OufQidq6DRiuFJa
Mk7Fw7omfb7WPuuzMYbArmfcDznszcpEPhZNEpmR3w0c7mwpJsi81b66ZSqJ8DB+qOmHm6lL0rlp
YRTeDx1k0rp3nbshLUYh1VkecgpJrFfRaWiVhB1pUurL2ML9ztZ4vQRp4WglepbokiYDgRQHze4l
koH6uhUoTYiSPj7OM4tI0248NnGFEo4HcwVvHiiaLSnPnnyQzBSFmcl9N1bYSVf8hTkMOgQ5sQkt
edZwOcoybZfIFc0gaER5I2M3p+l9FGyZeQczV7CbfsmTT+22fdx33r5rufzYFjLtS7QJ4tmC7WhY
ztQxxOERYpPIFOwvut+OPh4vinTmsHFVVHKRuywpME1ZCpGKZzWNWa1U5kuTdwn2120VX9aW7Qc6
j7DxWsfu4TDmYRU5bZd6x2GTPBaak2cKgEjV3QatB+sBC6YED2e/RrMc3shl0nmjKW3v9DzNz2bR
a9sY127sBNW4pWUgXHESc7/U8bSMh2Fh6fM0hFFTrHy+HVga3MeDS25jCdNybjXM6wJtUR3HbPs0
GWqOu4vjsQwpDuE6LLZFNzLK5gv4QbuepLKsLLQNXbUMbV8lmd5kWUSCgSEFEGlOOsOHazxE7ued
YawTg++9HHv4a7XCTWnL3Q/qglMeh3+XDWPd9agv8BbYE06d7mBokVVmkvyl79roI5Q3dwC0Uxzn
sBAHKmn/GPShqjaR8Q/hJN6NPUiwFo3bgcasf51tvM5lSub5lYRMnU1MmCuZcn1edRBHz0zG+NBt
CIW7c1uFZpc89GhLzpuNui8DJ/TjwNrowxARe7fBua1TucwnAsn4BeJ7PFz3NCdL0ofLfcYYQd2K
zfG6CJMvyXBthv0krqe2i/XnecuDrhmzDkYoxOQ5O03p1M2VVp1b4TXtM8RCavuoIiP2kTILuj69
H6WOP3PO16GMR7yHsh8pz6sBr1tB/sKa4F6mJ5GZmNYrB8ipUGsN7VnIeX0v0bXxapCEhB9x8FpV
FkFut5tgHbJ6lX1w0y1p/O7KDRyifRtM2flAPqSp6z+bLZc4HtB5HmbDQEPNLCV3sO7UrfSASkrV
oqS5c9rIz0O8uq7SkBm3sttG92VdPe4V3JTo04yEivl1g2u1lXDktmbqN3KGSN0CmercjmIe2Oi3
BAgpOwjK19vEo38rA5Qjaz2yJUibYBFgfsN9S19WPY6vVG6uGjTR9RgGS3gxlkbPcNfyAlQQargy
Wy0fjxZF1Rm732Qbt3Deo5QrUHqC4gjmC+E2CirDriSeF2EqGyU3JAxApGARVQkXvE+G7dBuGawU
MVT9gCJNNdc2dquYX7oYNTWZ2P5h0mYaHuI5srpGV8EGbGlFNu+yUpFpR38MwrifkofMEJaXQ7R0
5NMIbDSYqi3IXc8OMMwGF94PfM7mokK37RJZmp0LbSqKAzf1NYd/lY+lAc2d+HraPBPDrc9ZTMJK
GzRg8nHcoA6R0gHzLsxBGbl0H9p2SOa2trhVYKMgjUMmVW5umbP10KJWm06Gm0D8qhfttrTh4J/E
1KQLvLZnFsbwXo4SoNQ61conQdg/9kYOuA5JAFzK9CCZ4QFswNzx8b+JoKAhvkfdT74uJHfphxQu
E3/+XawN5NVwWMfiKo3GEXPyFhnFq3UPXuDqg+A+3OnXNmGhy47gqnfcb0uki+7VSMsDXk45hK4A
nS3rbYYjAtvx+mI4BIX8bkVB6S5hX4Q+qUyrzTIcd7hbuFo48vq5/0xyM22iTsfV+OmWGHy8vcSw
3DjWFaAXItgzWVPZZU0GULUj59CYxc/gkLoVNQ56h3Y5SJn32I+Dda4HUEj3MWAulO6ywI7piw5F
VJ4cu5UK7yVU2A1KalcBqTKjTZp2ckk3NtKCuCmgHUxzfrej9MsbFowZgwu2sUKaMkqWImmo30ly
hO8nXmRuxncB6Jq1jGeEz8rE4N5pQJuIr+E0oMoC/c7V0MyZLni9KXAqrtzjBebjnhn/G2V/Lrp2
e4RYut1AB+7u5pCRaogzc99H3otGEgFYaytgBMtgfO4LZ+lpQQlHSzJJn5RussN0VGsIitHl0k4I
52zDV7mHbMDWmghWZjhHTb2S3T/pLrAOBUIwNqhA0SGyXqbpUWXJKmomcvc52Jnzsoxau0RP+dAN
aY0Z0dMXFcLALnW/oTWY9mBDN6L6iDcoJ5S+MTwdtq9t4K6KCyrqeKr2gbcH5LQ2FhyEiXLAOfFS
TBULk3luEh/qm0jP9HXcxiTSFWVxO1cQFLsUHSr1+iLyLDR1HKZm/QD0AdgEGFZQdhWYjmVDgRTF
4Iogbl1adN6iTBbU4fcOhpsrLRloQ4dsPAetnoGymxThCrB1UgDdiL3RdT6lBSypYOVH5BZwYahr
g5KArbtZ5Lj0lYFg9nkHsIC1wYo3JghnfM5dHrJIukePi10nBcuLpgdb8S0AvATxsJftXYBtWH9E
c2n5G9oLda26SNzdoILJziqhafcZWyTxR7Il/dNsCbsHJtl+bVWEbz63uwOuxgyUkX3vXCm70L7L
XWoerRo5PgJibHCHqZixm1KBsMKQFk8R5ENaF/1sTxFEi662YGPeW5IgR5gOOrmZkr4HnqjS54W1
82GNp/BDpnRUFhQcIlfjDkJf775E5MhfkKmMuzo2ekOoa5wAyBfdVmynNlOg0/S0AwdtmXV4u8V4
RSPQDVdyoj4+wCGCzxoSBAvrdiMbtt4AeYeuXCUFXkhavaAomLy+J0aauzaOtrwO01bSA0AI+dY6
uoI6Xid8StAA9GOieN6WAgX4wxJcK16NrPVUoqb2XZkNrACOMiwdr3Gg9yCvIJc87gIKQLlnUmbN
sAGwq0koumZfHH6mTYHTARsRst6I/NVqPjUx066ya+pfKXaL7datk5L1uGz5k07VavDr0nRBQ9BB
BRLxfE9GFt/mfBwoMCHmRakiVtwGAY8/+7Ebzi6Q+hGsXl+BAYs/IRVjJvgMtPBVl+peVdQmna+N
9b0uR5WvrDG8y0fsv4qMt30U+/SwZjZ9CRiX7gLlaiAQA2bhy1GK6LUrQDyUAiDGZQZhEjbUph5N
QREj1bCwMBWNiHr+dkidshXOTVR1qM9rTtSSX7+37MESCxmaxDO75KMgHxZQFm25mfGVaDF/UOs8
l5iRA+0RRCVAqXbDkh/VaxvYsEVt5YIqQOVxrwziPRq6y8epNcFJ9bipa9UN9GE163xe0wVZD0WH
O+gC9CZgYf4CxbijWAZt9lnGO2lcEuqnTfn4NOh5jat+y+21WgsF0JkJEg/VOr/RhE9ZvRcBCifR
Fe44pfE2PiEt29UK4latsNSTaiGpaVC+RLeTnznYQBt94My7DwVbo1JqEyI6mQ6NyEf2K7DisE7S
ZH2Xo9w/RgmLPs8g0D+E+JG0DBy+OCD/H5C5ye8dTP6j3Fbcdbn5BEB5fZQm9KzM1zmMcB/sj0Ub
DKhookQccR6oCW2GJnVOAafgp+/sEqv3PcSOOndoVBZkivfS8Wh+CfIxee45SUSVQNU/STlFsMJA
Wg6EfPEG6r9qBgk9SH3GATWIrYYHjhTTB3S0s5BPKtFzkj6sPV+wy+s8v7JJakH+GZCA871Y4DXA
cJwfEg+Uxh9tjKxGXJM5dCs/hYaLfj8B5PbrO9Y5m35Jp2Qebvo5F2tSsUSFa1DnW5pYhc1rAM0C
Twt8RF9EXRbWAO+iHWVjHvquUkOmQncy3kHFLLPYpYckmWz+MZumFZvKIofRjdjHUh6mNeo8cAp1
4LO2BdCSgLECjowyHlSVRxYaNw0w9iQFCsrl/C1cAk91DUMToF6jpfUDh2PZtQNoIdmyK0SONbjA
Bmn7dg+XNxvJV7QwHXGZUi9zbtnW1zBic/R9iAx1rr/0/azNXGuLyRpRE0pi9PLZDPsW+RKvIjtf
2TlBSVbukmNnuGGISfZFBcX6+kmSrA2L8chbt9HlvQnaPU7LjuUD/gwsPM3cbbBqNMy3vddszCoX
FjndDv9gz/0cEIH5hwB1gawsTE5gegAffjbnphA9R+9k8SXskSL57nrH2ZDCflJEtKA9bb5NogpF
omJaUjUiiFSO8FF0tZLJ0Xf9b0bX37+vn91lvC0MIssQV8W4UpiH8Ip+fltd6hFNajv6dZjlNdsk
fgc/xFCMWIjBDLvsH4zKnz35629EjBvfxjU7DMv3OmLgRyYDomG+hshLfBO//8btd6qGpJOCNa8p
TwwguC10ASIfXQ+z8vdL8X1+wuPvjujvcwC+zBLJmpZ/fwTGH//6329ngf/89kCGf/+f/3V9Hse/
fuK/7//16I2//VvHb/N1RIv+81+6vps/Xgtv5vu7u85Q+Olf/jLO4f8Y2PD7kzz+jz/8aZrDT+Ms
fpzmgOROHv+wOv4yz+E0ff1x1Op1RsL3n/k+yyFPfoGADZoCuTmEUygW0++jHII8/wVjHICbAG2B
vw7c5I9ZDkn0C0A0KO/g0RC0S3JccHjJ13EOeAQIxR9cf6wApIIREf/JOIfkOiXnZ2c/IihYcZ+l
BJY7Jrj+aWnBXOh2pKtOjOyuJss4fkp7xlrQPSGCz3zfrnKjxmmsTbBZSBpxdJdxJe73jMEwA4gw
NCzstq/UROIBJff0sUCYey5bgJtoWND+1W5m60FM+/QRtCE5Yfhy/KA6m60lalICdXvM92roQY41
ukCoocvyZwpF+Uk5sz2E2ycxK1VyDQofq1y9AqzYwJJv47Qfh1BiBM64wsvB+AcPf4S0MYNnOBFX
kpW2QyOzZfjMg4G0JVGihewWK6RHYt+dBreg/GNjYe5b7xg5mJDtSZ2qOE8amGXIwShS9BHMGbgP
S8ERx3ec8TvS0y1viKc4+gPIcGh1gmH+IrWUr/Ma7hejfYimbtS3LZSsL7nYptdk7dKx2vIWiTQ7
LG+87NtPMY/jsuvjuQS1e9iMgBxtIB65LreXPXXzIxBEQOE2h3MFMcFS+OHdcAF+6t4kI9nh8UFr
1fMJuUaDemkw1TYZVWbJ9Vjs6GO06CKG0yW+OD1GaAxE/ojtVp7Y2q/PgLB1jaG1ukmsJzdsl9Bf
pmCYzuna0rr3u7nNne3YadfRct72kSN626ZFW3bpQu/yUKBHUjg5XoiArYrjXJW9Qf4L7tgWfeiA
qX5YA+lO0qYLcicFKoc97ktA0Vk57+inrWP73d5G5v04eDgXaSHUnWVqueV5vv1aKGT1y9avwVDr
MeEPWzKhzUUL1oMRLFBGRxHd7sfAKfQAmRk+Lb4fm1a7JT3CvpxFGfdWf+x7gLmVZcsiSyTm28cp
L6boBrtj98TlQN7HrejeFHuK30ZCqp4jGYNlXnhyG8X9BsbazPwmIFfjz8+yjtcNs0t8tD21XIxV
Jnr3GkytOqNAL75ZZak6wKdvkxIiX941kKWKp6LPdltBUJ2DD30L1oPDskPoKWfBBM1zH74kciYF
otLx0LThLuoiXaNqEdH0FtdxeGcjzR+p6/W9jjw/UxVvRRPNdrnjbEowMQUpxxrLdX6bkyV8aFH6
6joAj3IXzW1yv2yJgdWBIusCoxrPKiitwF3+wU0R4lZoOQrAFeXgwDPJM/jaEP8zT1GLOscVm++z
Jz0jdoLIUBi6CYIBqNL9BkEhWzKEgtiTtxvxZ57y/max2WOU90MtE7pXhHRX91wVz8De6NZoh+qc
scKX0QhtEZZSUmgIivFcTUKnzwZoqCx9F63VCsa54lMXXhIp3N3VHTkmSw9SeNaI3w6+bZAzH5qc
GCxF3C9P6IFCCr1wG985hqDRXWZW6Eu00/tY1IncTfic7NoKUO40m9JLHC3BjTXqJYHM+iYY8mKo
MV7BnsDanZHgyu5nKdVRrENco0baj9II/wY0e3wyQFLLOU/bU+71+MYqop5GsCfoVHqkqEgxNlTi
QgKugg+uuzJa+AX1aWkEqu9w7e62/ixth1ciwXI0lC0NkmivyPymcGWDc9/HJWxlsO15pPEyga0c
lJMXnpDkBDB8riJ8LQda5PqhC5PXwkiIcjspmtluwT2cYHbTXndrb8L3U7TKkrUMF9l/VXq7XXd8
h2wNb/suXn0VFUN4QM77nUOHUo79/JJTT08il19SXDEkHuKn0KuiZuv4ghzSQ2b7/nFdpg8JS12J
VDLtfHgQgBu2jggM1KBrZdEklaEdNhgGAGVL42R+g+zNUPlsgu646YWWO8/uEaDSZ0X07dqz9nBN
Yx1jiAt1pP0AhhlDH2paDPysWpp0+Hhyf+VO63uoSQnY96iMsYxuM1ztu7BVMdgaMz2FUCSPSFgF
RwDSWE1+3i9esR7Z2Tnayhzl1JvF++KJ7EDa6hZQypshcPYB9PZXOvPwPMAluEUnvjSBtrmoZIok
IrbZJRBljuX3loaqrfGYG0wUcGnc7KDCa1Bs/jK6naHUjxAEHFpTBWmiL3HRvUkV7HhCBl6pbYNE
pAZRKTGK521k7E0aswQqnIK+j7krNcFlKlho6yEm/NPo2Ceu0QnE4JceY1e4W0RqyFOGPvrZWAzV
WEl21lRMlTNYOn0Qvk81x/ySAP/gAO0rlNtwYwb6BfKqfsqhrFa7cf5AkALBrAg6/ppp2Ki7bbTZ
zZ1dE5AzCnTMBXtMcNevHQW7wMXylI58rBc6DbeEzhhow2J5xHAM/iUZR9xbxQwblA7mCYtwvCAp
iXhceu2ipow2XYY+F8nwR4qgSL3GvTqJnZDHMScFQmUeboGNPqYI2jRLFAzPogB4lK40fr/OCUBg
Gw8RVgYfRkibYYbxRXQ6+C5WIANIdoyk6m7hwhWAxKy/mfLOnbIVR6Qb9uwUjCCt69+Kv/+vk//X
QXX/nl6GBzOAI/8Dmf1LmfzXB89dK+Xff+p7oRxFyS8RQXIelXCMSUApXvB7pYwH3PyS4BlD10j3
b6Mn0Ch+n3p2fZpHBAbzOmUY86tAxf67UsaoNIIXpHmYo/4G0/yfVMp/msPyG+OLOD/6ZTwHCdH+
5NoV/sDFrwjRysUYd5ks9tXNQskqZ1SBQHqo3d5kQerPvdtQDYfhsL5igW7vhgQlSKmLaXn/w7f3
vR37cQxb9Key/TfiGIO9rr1oiA45u7bOP7ybZPJyKLjZLvEyRZd22CdWGjrDkHPbimJxs4l5pZsM
ulKJfF0qhBIg5SDgSBOoX3T6Wqxr+IDX4BCmxzF6B5A7j44+S9m3CPlK9w/NfPwnrve3d4yEOnoW
JEnCPP4TI510sBYRAFovSBC3bZ0hB/1uS6D6HFbq5xSjhFzU1x2Fh7XTDNKmH0JyFNDRIli68/r1
us1HVRfItAZKMsPNEDwE66bSAdHCueePgwEZAoNC19cO6gU73i0y06lr0Bhk953imzj+/XX462WA
FhBSXIgMawPjDn6+DNQHMCDkqC8YFFS8zG0exWUyxFgacjLu0ToUO5JF44e//7U/KxAp+G8KBJzi
qXZYi/jH9W39cPVhVreJ1O10mfI9uiARai4AcJGxZfzl73/Ttf37gY/+7TcVYQzxAUJRQa+Don/8
TXLCgbmAjbkAt0w+YSSAGo9szX1cDpI34YKwYkVCn88VQDor/mnR/DkegU+JAS8pRtnhqZfYHf70
6wGkd5A9QFzRZUgxWsqknwY8xmk8IqasGwj4c+lDXPqjHReLA2mY6Tc4gEiYFz65cxk8vIrYHnRO
D0L2HaiPmNQ89/6bDDZZhwGwIXQbyLDc4MDYzT/oNtFfLxTCB9g2UNlhFAYUnJ+/vjAz6ZSmLLiP
DBOfOgjfbYmDbJ2SknhM7zlb3g2fEUoFK7kvCO9BlOsq2Aj015Xu+1x53lJIqP32rVOEft1Syen5
7y8xMh1/vsgQJrCIrhN2MewgpdfJEj8sp0zlXYj8JrnvE+R8irxe0ecer/MMisO6GYPA2RK+2YRP
DabicQrjeTrqWMnjmEhMUhoX8SQxvdGVdLTte9uL+eQ1GgaZLvIdOLe8ZkikVWbu+w6jSQisDdbr
6WJloGGEQDNv26joSzh2UPPijYsb8FDjU9y3jy34NleOhi6XlS1v11gEpM62GF9k52PsDYnZd5SW
eX838jR/ZSHoC57lERpKtxWoPDlU6GuPdwpyhSrU+nyvI5sG9d47NOxgCQ3icHB+xEoPTC/mhGmA
8duFRxaTGmgQdahMB/a5wAALIAio+T4aAQ5WAp84Ie8pT9FSjF+7TWa474kYnruCOVpu0H7PiilT
eXwPUOPj4gG8j0OfrZZDFLloa0ZEgwDcWYT9qy3mrBGaKFANxQNnAD1RHM3rDY6a2FYILWfQ5un4
wYmQ38aqkM8pHOWjKfogPoBq3j/l2awaHbp+P2xD3h4CiOKfgMbYXxFhkGmFwEFoyqmNt/bg1n7G
zWFt49vN5Ac1M16PKxE3E/4q+uhEzfiiQcCWve77AL6mhcY6p24vk3VkFVmDScBwRZt6jQO9sSRK
ICQo0O49VtJ6IKst9NER6u4yGIAjQ4hpWYVAT3eF1b5CR4nj/VXbwF3Nv0JhK5+/xF70K1FgEYyR
4WUdVmQCYC4v+xHxh5WBI++AEvfxOD+HmH526j0hpjK4Bii0wcXBAOVgE+uJMZyH6zjYpcG8sDas
1LhG7IEvYQYyePDU8tq7sVjvMr0SrCjL5kjbyuAsPGQB79nDhlsna6sll/DtIoJxZ4dp7FRRQjSH
Zdo40EVVwIqogJ7PkMFEWIQhoc0LTO472JGOkLQYqoJDOrVir/I9xY45xQOoXMFVMAI39q1+hJuN
bOPcdvmvgdloF9bhHK+A53OTX1IQfOw8EbrStK8mp5fd3+gQuxtgs5ZTxFP1ti+HQumpO/gxE/4m
1BpCUhrDwKuoS/14VBhOEaDwT+L3gRR7VAPnGESN/4bBA/CmADTzOk3veyEKga63WMdmQPDxaTcr
ARwLKzy65ZZrOgGOi/l6ZGqT0zMOY3KGMxEPByPxDpp5Hdu9ySO3w1DovbT3Igf/3gS4VRSSFZFB
g5emY90y0pqaIskky45q1CcTZpfu32ASFRn4pxVsGMb08OUUhV1yA8l9yCqEDxZSd3PH6t2wAa6W
VbLAHA/bJxVB+HKHkdjvwW3IxuQQSQYCmPKCygZqyT6feBfZthmKhGMsGP5eGRVom7B8WoTSIHMB
2gBvFHxU8Ns8EuO4j+JLtGNmYVfmWxKQt360sblksvBzPcGXuk/NhCOphfeAHygAwZADhqpE0yta
nomfFwyacGhW0r27xVyn9W0CO+NT6hiAhjzC4kXAHDmVRmd7hzePZAbyPAQDrSpYO02HoSKvo7Wo
LPq2355hu9jPUnECssm2rMkxJRWMZc7wOuk4Y6zMpLboAnaMJG/0mkZvoxWEUGkzTK6pVgzjcA1G
GPTdjQKCBxSWgjl46AJavEzhcl2cfb/oIx0114/OJ2tehYvFteF2whubwUxHtzjBiheYY1jdAruk
qvOocPNp1QWLH3sFKv4pzqciObmkt+Z+deu1+OTePaZDkDn07QK/ep73HXBPLNYdYDe9fvjrW7fY
n/C+YAxfknTCpzALEuglH+Zhr4oB+lUlx3bo3kyYuQLoETrRpxZ/hj01Xif+sESJh1dJJA9xuTHV
ydyLgMP370KzAPND/pU0fluQg8G/A0rFJ8IGAsjpWievk3gB9lSckXTs8hJjSwasC9Cjn+wEhgcs
Uu+fyOpCCLsoc/vbWSJ/95zjtDjqKYwuS9Eur3ADMrTaCe/i85y3hbnFmER4zl7RBXAiApZHGeNr
rYDe+i/DOKSPzmhgGQumrA7vbSZafQPcUfyKhvy6h3TLyGv0ATlpOqRJ9EFiFOX7IGTiIKxsgX8k
2Oa8svypQ2rpFkxZn9ZprGLkxcc0wXHE4+JF9cHWNmM84TbZA0hTp2Sao+WbwIbsz3mEJdWAVMca
6VMAUgcgU1uDQ8Yut5EycVaxYlw3nLQEcihVS/9RFYgBBR5l+nkvVhV9RSzFawxjhiQL6j3GSzkR
XcMMFnrISeKy2CqA4YrxR9u23jtPAQNB/ylzqm8SAVPyZrfXkBJ4Ug2ZbRzm+X7KXHIXrABuGr5M
YrttMb+HV3mqBX+LSkR/DZE/Q1IJAt9WDlxbYB52yxecAn55HgHodh+ieSf5Vu6owPw7uYKFxosB
4G84pie154BJ+5m3YbBhZorOhlOHVOQbpwO2H5WBAdt0u8EihUrWk0c3jHt6EZm8grYS6sN9EvGr
xIbqRjcWXDAidfkEyROggMDeofXYRI44VW8jgPrjjtFXeKuJg8juGSCiiklgre+BPkRvezgsDLdD
V7xgrQv9OEGpxgYbywJTIwQHoOzMK8YC2Twqh2Gj71KQuLa2yCYmiEqM+fa0MIwzxeGOFd3IjuBq
onHw7q4j6zDfUSU5gXgEFP2EGV0FPpdzQXs/qEDaWmjgeSWqMbPejyPD+1ewcw6a59DHrAvDk1+g
8wPxRvwQoxE5xbNfoA/8v5LyD0pKVOBxsD8U8H+RUn54IOK/9ZfvP/UvzzH/BRk/xFrBJ1wng2aw
ML9LKUXyC3LKORLn6Od+mxT/h5RCyC8hUuhw2nNMmUSbjq7yu+mIJ9nmMOLBxWEyXIiW8z+SUsif
pABEsiGgEDwF5+puUnR3P/cbHXYpA8ZLndKJ0bxGbRk9hXzZ77HlysO8IDuAYAgNP+uAsrc4vNXJ
i4mdA9Wxs4bfUf0Pe+e1HLmRdd1X+V4gFbAJ5G0BZckiWXRtbhBkqwnvPZ7+X6A083ezZ6TQ/dwo
YkZioQpIpDln77WBZ+sIDGWxR5w4cGLAtb9x3VQ8ulXO8T+qbIrDWqc8nXLnLeCl/nvS0LmcojB7
RgzabbGvAGWJ8uBcaijL/MJw0I7XWAX0UGvGfYdA9FDWuXzoOcr/DWRB/nzi4g5Y+PpQ4rCQICH4
CPVNIFoP5VDBqWv06U7you7DuVee0XXr7+J7/zBE/kO96MM59P16HE+QlYA2cH5BbRpCp2SQptVx
FA0S3jB7hXw0eEg64r+50oeKyHolOA2U5HQqeLrxEWiw9FLHmCezI2221jeSZN6o2RZ71D3xw2Bk
1n5mX33/j3/eqo7QdMlgcjXtQ20OMx6NnKLNjr2MMDWKtW7ewgG0/X6yMdj+86sB9cSgrq/QxY/6
j1C5yEiBtLErHaHwFE2+7JDi6ONtn6nHv77WR0DEej+Vw9tKtUdT1i8k0SkNsyhPtfhYR1NmemYU
tJTb4VbjGEfwFs3RdNs3vX49tulwWDKnqyh3yfYf/2Zb08C1AQch3IVJ5edXNtNbZ857MznWfZpH
/gS/yJcA8R6VrOhL/fWP/nUM2ZquQzBxIcRa1sdSYcNJzuwamRwrfVkupdu0fid4gyuatBGVhdVb
jG8rdf/mur++JZTWJOxMAC9gXj7iQ3GajHGIrOwIaRe/ycDTHM1+XIHlaNH/+jd+uNZKnddIK9Qp
RDIL/iLpsVAv6zCE42Os1yE9oxnhUqU187qxMZ/++lof5tv3a9mY8izixjVI8h8eXpJ3hCxANT4u
8zLqfhk4+SkD7fRn9wNZDmko/2GW+RkdY/9xHZMSL3ycdbgaPw+SXgI8k+UUH1FsIkmbRqrjGzyA
bCSwDz9EcZzTRKYfTUEFw2uwpTce/bFv+K/f4cPYWb+DTtHY4v2EIUHl8ufvMOAswHbS8R2GNvQr
nW3+JlzY1wScJE9UaKkeS3P+m/n8/Rb+UCddLwsbmx8OkoM1dBXs/FhCG0I5lEvgxMeIg9inJpH5
CZHffFMlRbRvzKpoUd2WU0H1if0eVNZ+Ho6jLKbfdQnP6Fs1qPyUYiU/sP/MT0Ec8I8lEZe/Hgn/
6XsCEWJr4LA7QHT04fZg1wxGkPHiAA9Dvs5zb+FxqjPFI8qw/h4KOBLOZk5AanJeH9OzNlBCQKAf
BMc+La0r1angiDTFvFFCtg7M76hM/JID9t8hr38dtS4gEHMFALEjkR+/Kvt5hAvZGB9zPBd0WUIA
TF7R4tT/63vy65tI84hHRmYVnSJaEz8/OnJIuCmijYlwL5cLpmd6JkVa2ldZa9kPf32tj9M548RF
1AXrB5wU+q1f6Dpuu2IGEqZzHLN+6AaDjym99xBEpDtap6FXTeN8pfeT80XkRbjHStjt/+5L2Oub
+PNwdU36FuCk2BTwdT785qypQGfURnBw+rGZj6vfzN10ajKrY9hXy0UAiX21oyD24rjPUR1VERYp
3GUNcmvsTFctXsCT6vv5rhuU0W/aOqkar8b7Qvk6zZdzFrXBKYprA+q1GbwNKAee3TlbzkvWTBBM
60Y+OPWUnozcta8GvDbVps1H497uU/kAYErDek4RN6ID0ftaFYtH4YzLZaZo1CPjj4bbHA3vS8bJ
6XVBlX9uBdaxjZqK4C13hV2dsLHlkEmGKiB0R7daoBBRH21MZwUfAByzyMqoDeslUoH+jUwk82k0
zQqAejDkAg14YL1lQ2dxGKISHiFCTqIzgp38ZNlMLZjr49c+YvIGD2O/IedxDXQrbBu9AlV46I2x
CvudFklrP8KXBsnnTO3vrtOD/0hq5wu80sa9L/WE8cbbH6a7tFRcHpWJuLgG1aSN1vbOlwVZhQ/U
PTw769+2dsnXmLG9bet4bDGqxpl4VKU5n1lnsuca7vnt++0N5NhtjSLSLoCZovRULk4WHQM9lOYJ
LEEEUAaK6LZeoqTaOu+zFfbcq6ZbmKEo34mvBWwbADdQlzWPHuECqLDi3s22G7deo2nRI+0K6xPg
gUx4RqgVd2ZqOIWfWHwOrY3oLIG6+2g74ldcNzh6gqaZw72ipkERGX7TAxIo88mF/2xshMG9zbGX
vHLiNXZ6U1oviU1eB0zPFuthEOfLxaZYjIIjbaY7bain23i2hsgnHSr+mkmKwxM1t2d91qxsa67j
EDNkcHKh34f0UtwuxgOrs4HR83LZFRDo+o1D+ekcQpwOQCTE7bzpKKZecltomrfk7HNwgFWzl/AD
KGsk4xJ4LQNsi0SmeokoKx+gWDN6bY7ydw2k+tVbw4kBhYV4lFHKDdNCaz6HIktOqZtt1YKObWqs
6RYWf73rEkc/hONSbqlF2N4syuYSdlF81DA4Xo3huKbQZLB1jFY762axnDAJywNS0+Ax7JwtjlAE
b7JIzzNX84LAdm7zxdmDGofGDdxzr8WJ+cVFw7epUPJrJY4ykfYm7S+c1wZnPrjCRbOjgodcH09x
6nFXjWdsMrcx7pZTogO9iWpzN/ZReVK8JJtIIM1Kc5Cndc7PylIXrF+Kz3YeMJgYLWbkzra+NOD5
zojqbpupczfDYE7+MLsWAFODamUdP0lgCNu5rYyrDGUk4TbA/7pi3Kcqxz67wAGJFk3i9sODFqvo
HojGq6qMl6oX7TYRuUkFwio2BjLVo9Dcz1AVAnxjZpV58+SyqvWgBXLTOlH50TeDEd9EMkZGY8nH
YQiu0LKHnztcG9vImqdTlOVMwNa6R8qN+UbGpnlGHVVf9DhrTwIWlb8s8hpO6OwCM8kTB0HeOomE
7fdaS6vDrJfgjwqcYtg+QzM56aVV6htaOc41RFa+UJnRUKbZbSxP9mKZu2nMgn7bDYa66nS9puFg
W1RYJPNF6mjZEz718Ak56PhAk5z9Q9munQjw2/M5dWicBbl0dlbaub8nedwcQWtOxwhHKRdlF31u
Qu3etcfx3hnneWsu8DjW9cfeQIgYIi+u6vyupdXoObxp2dHCk2tsjBRYUjOzF0ndibWwkDgYNSdm
Kiog61oBK4ITKgewK0efnvHn52zzdmrRrH0/DhbW1MrIge92z0621HTbYqgYMC0Sb4VRJX4nU9Du
dmLkV3iL0l2RUADVyGVZ01nCT10SjjgoJ7+DVHGigqyhM8Se9dVMpjbY2IXRxvAWGnEsIOeezJp9
+8YY3fawDDkDM2HvwBEhE5eMgus2n2Ejoc/bwWIZvvRW4b51pA8BfS9049HIbefTNC6KIrRNh2Tu
8YIFZc9+rJjqA7grdTOJWl5wF8weju/KE13tHDhBq4MChkGfU++b7xXgLPx1yXyqaaXCndDOKmhG
AumUfk1gRMEWpnBQ92XqgvEYi11gBiaH/ySyKFM0+qOIBdUH+tcnHioqSbtffBZhwBqERFjfpkVr
L1gdqRpg0PfdsgabIxkCEjYn3SeIK6MDh0m63UDpMbaeUlTBd2HXko0X6AlpJbVx5g7GvplDNRgC
fT/gHzsJVZxJe9G8AKvZXVhn9gFhr3mNZb/dwOK2HwK71v3cHct9pmEbzJbWfek7fhITDY3LdoxN
D9tQAw8ssN19NBSY+4tRx1nXBiGNhcm86TW3vNWWgG2/Mku5qVqRFNs5FaWF/HnI9llaOF+gtFDE
KevwCv6/W/pBYGXHWaj5e8dx/Lozx/7SWbgzqe+roaWSXLCmW2psvKIc7BtO7NUeEIPDAUAvT5k+
d7xdXXWmK53dVdLubt12giRRt5EiOsg95DibjlRqxWYAlntV1kATEjCLe2BF+Wta1A6+u0rVn2BT
kXEjk/RN2XkMR8apyiPyQmpJSdY8O231Neejt01dWpkHKNzIvDZYhhetogvCJNCKY0gAXcriqnVe
HRUAlBLU1UBrwEOXyZYnHkORML6NQlU+5C2Mr1gQ220RhvPZUX356gD+Oy1TgnlJsQbWkbnsZ3sO
fMtNuztdG1rAWSlzdp2xajAJIPvpvMFaBRRPNH8Lp/1GC9C1gGwVU/QWCZS1XQxbgBe7KzgmQeOt
yf87T3Zl3MSj3T8BIRlerSZ2v4S9orOySrgzf9IW12bZo7vl5B4VkeIgpDWfDCNR4TaXw6e50+Mb
LcWrJdwB4XlSJ+UG4TsUAvobN7MxgxXIaqoaRh0c7TKbINlY3XSwIOmdrTHOfJq3rBlI9Weo130P
lYjJKcLCnNTTQQ/G7qQ3iM79Do4w09m8hA+umRizhwizx25Hq9zTqQ4xLgmH8cJ2EY9xprSdSkue
G4vCHppGd6qWuP9WcTbihIGesRA5dwFdxFfgBAxlKkraOXIqSAWO0UwHqZnB82wb5gupAeLNkP14
HbjIQG06mJ5e8rGTNaknvYiHjdHbzdegsoh7HMgfoJHwxMY42HaBRFKe1vfSfA7DhUiYhek1yAIG
Vf4M+5y0N1fcO8ME1MEpFnpF7s5ahMTZjU7XSkHZTWxOfMfBMaYXeCVdztgbWmalp6b4Nc2MqCDs
zJCoyXGU40g7gMU0dr0cvyNoU3vO8lgMG0PtUvRGXprLk9HmNj7PQd/kdr+jdRV6JBkKKLwMZy2Z
oOrY+b5f9Jel4oMjkEZ7Y67JsMlpMuNwmB5qSZyF0bvhOSmGN1Fp5qZecqgTA6SlmMLuFt/sdIqb
OTsojfKAMQ3kJlUNyR5Rp72mHXhDzvisOmyETujVMTkhAKDT1bXXWjcl11AV9ync9o3JhsvjUA1y
YpxuR4lzkS6MPNjkMuALG1yOJphfQduzQJTB3aS34IizpNq5Xfu9a0S5rUS57HUZrwYM9bWBhbhr
5kpedRW1gyXUjjR0LiizX2Jp7RBJzOxT1A0S9VMu6i9jvtzCRj2RqfBUNcGZKZeCURZ3V7JZ3pI6
fEa4eE9gzL5iN013NXtRWjzul5QipQPwSrdp/SwNnXAldPupRF4AT8l4pR/JxkqETPKRccwkdkBl
aLukr66myBk3QDK/5YOqNkZOVRttLyeCcOz7T4u5fEOXQGJHb+xqJyNtdFZz+ElDMobxvHHTk9VU
uHrmGT5BbO71ZTvU8Wfcodjfu+jarp80d+gfa7emQ9bGD44ZRgdnVKnX1EP/WRiNu53GoTsMnGGu
eyBRNJOBwQh31k62GTufZWsV+zivgRy2tGCPpFdQHh3xlHulo6JpX8LH2BKfkFr04+Ry3Q022L4o
n+5tQ6rfUWjM4oS0joLOJlWtq+2NwRjNq86FqwRrIxqmu4zGH59n1GnyMlN0HilckEp7DPOOEe2M
GEw3VDWtBId/kuk7vQ2jcpOyHzo4Zu+IGyy9TuzD60hWIghFU9mOHDlTheezN4Ivbphiqg0kLyBX
pcVgBy4HEZiiazPWLTkWhQz73i+ZXqgzrT2NGaDJF8I7BNCFmjNGadgI65fppmaNe3brYD4Ly+aU
HDtiixdZajcJ/L5h26mZY0cPTasaWzJvC309nehQK74nizHeJnLWrzU9XXZ62KSnKB2DL8T1UOQO
LUe/11u720obSQb1rkF7LctR2ucuGtYjr+qgTkV21X6qi4GtQyaAO1a62RzZ2/PRQhYCTwgHdN8m
O2KHAJHzFQatrzLLDT8m6cDZWFF1ZzcYtfShoD0Pl2dhyT8aQJK9uDWDkxnZFAVaDvluj0f4vVPz
fr2hsgSwHtkcA2nSs0mzYY/kMP/8/p8oNzfuNcmxv3QStXdsezkYZlq9tHnHGQz4B1UCF5rauLDt
ERw26fUshXxQKTcTWSccB9IPdu+F4iqbaKNM5RqQQ904y2F3buI4UnsBfRhw2Jie5NIVe5nb7acy
7vgBccInMo8sl5bCy50dZ/rnvNd46jCN+M7IOI+NXUx36cR+dxGRdljSfgHQMM8d3ld+F3CK4LGy
OfbVq6sX5EhSk2S26m/7PnPo+aYrcy1eqIpQvGQygPmwCTRsFAiF7fqYBgQ7MP61RVyrMqxeKP7F
qCISKorucoU2qjXwySgwXKwd2EaKcAF9kI6jdZ3VnXZjI2m7KpOFDtliU7wKlvT0Pu4EruzdkPAE
zAXHBqL85RJ1xBkCahHr94uq4E0UVNc2gmPWJevXe5L1dNmIA77wrKYbKFjcNoqUnqVXy9koEAAi
7O+2sGmWswOw9Jb4Jdcvy3jZSYsR0FlgsjZqWD8wS+RDaCixVRF8hCrDj9Q5letPhaN9zjX+JC2s
5ogQiH9bdtwtXRL17OmmM58HPmg7L/AD/XoU2udIt63ET7tU7eOWcR8Jtte6Q50VPwMHfl0Ywdui
WxSVEkaTufChySTKF0qJUJZYzocn4ND6tdLH4DREQfkSRNp0NwcRrw6hcjxMs6c3Cd8HipNevqRO
2x2hvAkTI+SQaQNU1kC/53DALywMpArYacKUHXAwFntkCMY155bmU6fW25trWXrqgaidh7Y07kdy
rdlp8cWNNo1+z5e8eqldtIMs5e1wIuYqOHaUXHO89qJ9WebQCzUqcl3N3ylABAj/3Nfebgcv0qF+
Vl31rcBnCq0xcPcA6YKT1vF0ui7gZZ/olQb9rKhYFGrfwQdDKS3ns0kJ/FzlQ/ClQW6ALlAu+lWG
tfOWCKHgZGcm37zj5GP7BdPhXjNtih+0RV3fXkfBCPz32sYEM25syxo8si04E46qZ5Q4C0nfWlK9
0IoEl0Yvlne6bOwAYF8mMVgyPyqLO4UcRDwuHAjenAC1xEZ16xhsEMB4DuHepzg0VoUUlpSDcHqQ
gwhEYs+V0fDdlZyTPQ4Y0+e2jKev0+DShWrZkJPuwiKzjdhWsDJWCa63dihuorHrH6GPuL9XgxW8
xeWkToMdZdjhR1YmKx7r3Ww7c7hBZ9EcB1UHXxJp2xA6cHMFvlNS4PazKi7nP8rP/xM6/I3QATGo
Ttn5v3tGHlbD8//5L2zEX370ZP/5h39qHZT8jbYWjV+yjWxg8ms39l+2EQ2xA+Zpk8M1OYToIP6t
dbDs3xBHrAHguKgtSmX/ljpgKIEKQ24E/mqSn+g9/BPXCHr8nyvtZGvTyNRoZ9KWMjRSnH/uLiit
xRoAZgy+jz5cXNvKt4vVAFXLlhRXIPQewGPGvZnJYe+WFtClYVZHuuvY0NJyfIQTnROlS8KsXnfu
IY01oA1BkhQcd4FQY12MtmkX3oeVeaAMRCiQBX2SFeZ57NO70bC6DdJXl3OywRlBYkoMWkuhUsR1
13KEwC9sZcZDV0CyqSoDG5gZ5jfWOLSPhakI9XA6yyd/KvsdJ91mds0nWFdvZtWhOAv6CxvL7j4p
pb2vR5tCnJn0+T2BIf2prNz6anYi8EpTnZNNZy6xT7TNdD2PEjthOJE8CrGTvWiAzLztTRho5SL9
kNt500hhwD4Che0P0PXzjTPVK6laK+bDojXaljM1J3C7tq+1xj1kmXFfYRTC8K30c55CSwmgUiaT
6jeh2xkIWSn3AGwMdp1W5Uj+EZK5vOkwEtORM2lNPg/SDx5WfrV0VrpzbOGc8iRB8VYGTMaWU+0m
I5yKw1SYOrkw7YSKFNJQbRe1P87Rs5p142nMbYno0Rm+FDqo4qitla/NJlSaqpkNDUt5hHrYIzFB
164GUlqWh6Ix07TfxmPpCpSAk+4sVAl7QWVNAtfZ9EXZcvaz2SdshMU6QGUVCSLxqe6NColroNZT
I5FvkDSO+9xomwPKh2mP/Q/ucoxe43bKi+5eOB1ltBmhcdSxf2pNHDRhbF87KSaJZMWQbkVKaRor
naJykODjvhHw6Crhg3ucwmVfVs3SNOcyychtg+lUolrAgmsOoIA8oHkY/E9OUHQSh74R2PfNgqk1
xdRcxiJhZme3mIyXoEvzfYFx1glvTWcZhnEHflrrl721VE13r1oKA/IJcEerPQiyzlzS9hRbNPZ1
Yd5Pxk5DNjDFfAEJW3g6s65jGt9RPS96T880/VPpVtOFMNwFqXlCeXYHPRqxeyrCyY91W60o+LZV
23gexHOU2nHqG4j0KP3LfDqnNO1dYr/r3+2FjGqfOltwX2SRqDxmErzjCd6X54BssvyGAHBD9/Jq
1m6XYZTDLqNLhdOhjkpc6cipTxxJokNZZAL1IOcob3T7+YE2gQOMQDTTp5RyBFWeWppfMZrjLQ7z
8HYFRN9KQquoXVXwABATj3u+gHamBmhvc7Cv26nIlkM8F9WdJC3rWUEyoJlRs2fbWICYMoTNrGQo
cAK2kDI4upUjWK6p9sL+7Sbb14Xe4ZzQC4dHvqRg8rETYMZGKMr62Xb3/eAUd0jfw71TW5tIH+xb
GIvhY5BV0xXcU6AwNWyYL++z/P8WxL9ZEFlxWKD++3qIR6VsXn4vf1wL//ibfzkoNcyQSP4UXd0/
xH0/LIXqN81eE4RQEP1BDfm3g1LHQYkETbFA6cjDjP+/FpryNxQqrJKSM5eJbEz9k7XwPaL6h6Yz
vXXmAzxG9JtpYqAn/HkppONYaSRoiisAYXWidtRF3Ln/3AzKKppTouUOTPNUuW6U7NlyS+YmrPM5
CQ25smwHTWA5W1V4WlF1qXkuBKsx6Fuwd+t2k3yAJm73fZp0U7BP8XTH8bUdjgML28L/G/QH8tu4
1hPilLFewk3YM5tE1/qQAxuDxe06YhO5eOvFIKH2nmC6IAtPzTGLWTuCYNC+GEWzJs3LjrbMA7nZ
KB23rhWOzsWNKMWp2zjutiO0PfIKcqpmrDR9AdI+6xuCujfUNII1XrbkpfpDT/S/t+bv3hqgBn/9
1hTF929d/K3vfnpx3v/szxfHAbezJtygGOLgY2DS/PeL45i/OUB20Lw6yP3gqqJ5+sF6bOO9dSUb
SEblKqL4Uy9rab8h7mBPypZ0jXb6Z3pZ653v9MObg2yLfSpGSDa6Djq8j6Imm/UQ4ms8sI6Eum9E
QD6jpVCe3XWfZ5m+utqQQPpfui1SVQVJh1LWNM0pgn5KjlrnProDVT9BJuwZIcb14K5cbCFxDyMH
hXJLWTvhWIccCAwiR/qdZeaaX7Op5I2o1a5SIsY6hEIV4fCl4lXwQcoBDKbrsNVrYKChzjVxrA1s
JQquqdWan6Tt51VE19vUVuuqNOCgJq+SZYy6DP95qqPdLQenOVZD85ktb+Ut9mDCcbfFlszBZ9h8
98Sevw4Nl5d29Tkr47cy7JCwktrD5te46JHbboyC3yOrCRB9U3+WeqI2XYNN6V3tWuBv8dgBAXUT
zpHy55HErQ7LFLdmwMIVdjnZ3XR1DJAPGym5le+VJK3mQ7OBW2Cl4RM/gdugucccVI6P8ymBTsp3
eC9tReCnV2BLeUiorO5KokR9WUv+bWpdWPAp6fGXiYW3OVZICReD6ks4cwsqlI5bu9OXS1hmFzVn
WAJbLomDyr6yrdqki2Ya276mlmVWMuW0ED5RcKNDuR6JVVm8zeylDuiWIZgHc+qP6YyTTWXhtyAT
OvdBPSLp7rZmkVVeq0HOXNF4O3w9Lqmlg+E1iWofwY+nEPIle2qRQRRatOUwugwOEyMErgKHI4l4
fB8kMc1vf7ZoUFcO4wAD04UyOxVTDbmkq6PGpkDoIRK6DDFfKkxS68hOh/k+4bRThvl0chRb8gHT
hE+tYvCQSN7ErZ4St90aW2eIEg9dADY+zCObPsPHltv2DeP5bVIpkRo0WjdUc15JrOLZL/yvJIA8
Muii8MfOhTcx0KTFxjZtWp06kwF95YwCR3lN23x+f955CHZzyBhWRBMuuzBiyMBy49HXrBe9dLOT
podvvOSMalYDOiuMTtdhqJTruxDW3fyEMtfcSBf0r84X4c1D4lCl8U3P7XIs5xFyEqtBzXvisCk8
wQ1ZaCLxdiin/eyAv/ckeXq8cAwml7fx/WYUFS/FKPhPqzR/JTfTAK/l1KfMYONnBQzaLKWIOBdK
vwfJWXkGPecNKq7BM7uqInnTMLZNWmp+3ljcUo2azxhG7ZXbiomaCyJ4s0bYVXcLxyKCNTwEpyRK
JPT1eipzSP1ifHDISVyDFxWUEfkgQ4QXcA6zrcZ7omVDfBki++b99TKTZTloOsqkycqoupZIBshp
KjdazuO2IpWeQqox+0kz0y2QcV7DFLv4+7MVOT9fBMW1JKyXKYQhUIB1wpXKvXkf5YtDvZtzh9q3
oZVu6TWqHZlSmT8KhvP7AFhHOK/4JbYWEkBmpjEF6XVr0dA/vD/mrieHpaNN6E2wxLcDPYKXKrbF
4V3gRjmXrkyviwOx0MxeIG1JqOMR6OlbiNWQGB7eHk3wNuecLj1qn5TYmr64xqU53diTvXfH5FWE
bBLY+xfXQQq4KXN4I/pFE4fQ5j0tF1u/5jBMV0IyyIrcLK4FLS1vKZi+nCR/IUjE3WAzxIVj7VWU
UW0TEx+mI9O3WlN6nN5MH4dsu6k54qEdbamIrRXTKc61g1baJjmcIZNiqDO5jTw64VC5C3rjElEE
2S96Me8xPRG0ZQ2DZ9f87GDgK4w9bXpekfLAjoV/OBBK3+cmQ03G9v2lxeQ6eIJqHZ8d0QNgSDS2
dTHmZN7LQLgwWQCLp8nIYKqnCi8ymRppCYwUr22BD9+abnqHvrkFqRSnGVde7zVQutRPYSDdkRai
dlaBldiaOmr8rs0UaNnUGDIR3Bk68CSg2dneDeq32uH/zvtky0tPryNmPrFEFqMXa765Gjz3QmCp
LmvnOUd8s01FdCfG/sYpKaCaoxue5niCAScyWGg+8GrCodKR6mExCdn7S7Z8hbxNujLKf0tulau3
ZP4uTfJqJOXk61WibC/WjEc7RO7UumOVnHHw9qd41HiEpAGAnofsb/XbBOYnDdK4u4tCS8LUk3oW
OrsGFnrizSmxVNOMZ5eCUFTpnqxrcaqC/gX4d/l7q4ZvVqyV1C/MKX3jhC8W7N8CMqzH9D8egPqW
O1x+Ex1AUEKmV6FQ8/PEGoQfshT5aFCDs0LTKnaZWYztDRUg10ExY7X5oYODJD7PIbXbqA+H7DqI
lNnRHASK49WgluIbe5DGTGZ3EYj7gmTiU+TIxx+2Yv9BML7u+D/sa6xVMY1JjGIwKXw/nwgyRVSv
VTb9wYnnmQi+6C1OWVyobDz2TWkyrHjrrJiR/tfXXQXvv1yX8qMG8lBDqf5BBQ0bwphVV/UHWgDr
ZMc7aMbp78VI9WOq0re/vtpHgTG7N2wipLYalq4AoX642jKGoJaXoj9kMwNk3QnQuBLbkIiaP37X
/w4Bf3MIMCX67R8eyi+muU/f2+7/nuMmjIv452LyH3/5r4MAcE0DqbkyV/sJ1n4+9M9ismv8hrmI
YvEPx+R/HQS034hcAdDK6ZbRzCni3wcBaJ24ESQgT6kQma/Hh3/xSP98Pf6Arv5nf4V0fxlKpgSJ
wmHX0fEFme/y/h9IHeFsjVmRhNGxzZ3+qgT8zgbRqNorzA2Wn1ko5jcoO/X7VhegIkMSVsiqIcdC
Hw9kdQpyZoKeGahTzQMzG251M1PPsdsB+10zYMy4V+VVOSF06iWoO1bMyD4iYoJk2Cd9sHi2sEa5
Ua5NTLdF5rk/KDadNvi5Qx1Yp8IlnpJSZNhswtwNEcBgCd8MdrMix5LPahyf9TYLJJbRdn5aqDvh
C87mHTxPDRFP0l8Is9YRUxQxoM2iHVHJiGzw8CqDGiMWA6HAold+o63REaW4xEGVtH40JeOhMevy
vIxzQUaFqX2iVDlcJcBpHoNqNndzAzbRUC22bIUDmB1ykZL3mcuYkmCCao6ckAKT+5w/hBHZuwZB
ZF7CSuY7Wq1fgYV+KnEFrOXk4exa8w5JU+eRD1KChi8H8q1iq3tIiei+gyJhXgJ0nuyEZGPpu3Lu
+cUZs7ev+gBtizNYW6NCYyPnOvP5zimIN7jU5DbAqsR8AeTa/ISNvjrocXTtWIQV6X10G7rL0PnG
Km/22ScbnmWPFmqTcLGuO9EMAO0KqKouHe5NkHcHJNfdk9XOCcfDeNG3YjCIyQaYAeO9LWyeh91f
L65x6BLtCwxSDHP8lm0adM9BgZYDWd3TnELoVFTev5IlNp/0CINIPtOfsFOWB72z/Yxg9nsEH2bh
k9SWnV3w3DdI9HNudZZHzqbKS3kb9q28S00R+CKiPh40gXGZa1Rvdkha3bxU3zvDBANfzIvcBnUc
3i1j0p4mBXguga+KVmu6zoC9b1ijAr8vRHDRze4zqQgFJ2EnPUayCcKrsWODeiEou6xfGhSMX7Wx
7t9QGOoXmVeIMcLafEglTWSIgP213ba1BJ6cc8vGKm/OiG2/jpPV34jKEFtj1L5bRf7VGcey5RxS
1Ed66TgQYlO7nbGhEsrSzC5Skah/XEgYBfceZFtZB1mPfLzv84Nm9XayCyRFYC8rxvFrROt+PTih
pt+2gmgUwhYgly485S11rnwbF+0AcKdcYFtqkXbNnhgQ7aTPwWWojLvR1r8srfrCLpR2KTSyxtHy
6qDYddGgd6K62Q8U0fdaaMhPSFYegT1+14w+IJyPYK9tg4fyYGfD4N5GEHwodbNZTSJpHELmnHs+
Idw4ZhvdtHV85Uo1HgkwzFsGM0bZNfxkNM4tqNKQ/djUhF7fVF9ywFz9fdPNDl8Jq4XogzsC74k/
rtOKRDdz8NtBTrR/1X62zOiYQiOHYEjkXX7oA53qPoXx5Co1OWLgYKzoT03sas8t7hzcCWV0xKur
b+uqG9maCcFOTLqfrAYqEZ3qqwIUzAGpa0TpL4M1IQ3x/9g7s+W4kWuLfhE6MGRieK1CzRyLFEnp
BUGKIuYZienr7wLdtiVKlsJ+vg92yN0WQUyJk+fsvfaW/TCpQPo0bEmMWNIcs/RpBA5KlVQPJzdG
OM28Z1UFk0FqKtOwFZoseQsbdWEGp5SAJOSuXTbxa0IN62OSWkwDoNLserEIkAnbvBx6ibVAsQm6
rzNdHmTnNpej3mkPQ+hHKjspPQ39nE19torDEt2UZuVEep9sGP5mgG6tRNmBbSGYN5L/Fzp4vbxE
+lOTeI/OlQkV8wfdl4oO7SG1e5eVqqlvybu37vFPRmvbZosbSQOswlTN0y7QgtJZe1mafp4T5l9i
dAZaCQYlb9N/QalPTYooaFxJNrxbwOrGapz7q2wOpzdCQXr+reNsIxkSaOrEldqNQftVEP7t22xg
0lWEahpFpq4OAYq/NRlqzQWRV1/4sNjbocv6fTHX5HdlQbmwVKphsNmLx91Xs+Brs2Fj3F4gl/G2
fWjchRDj9paW66dYd5CNF26yyxygmtHc7JG6gzzlA7sBVIscBBX03mwK/aBPjsEWAjOoPYhxQ6Wu
n+xuoIZfIgLbSjcvlGN4JwQm8YZognNgz9PaaUNnN1SIybChxG8qnhT4MKp8gDGsvfgxMxLNzfpQ
ewbGoYTdn49w+aYxyjXePUSlklf0kgzY+IqtH0FZWYVcfE49OBuxcZy6GuSPqk9jTlymPuP2kWUz
IhGrhg3o4Qr1MgjqWYno0MzeC4Cb/BDK5hViiNqodHjJc3YNujEZG6X43BhNdMD8Gu7VkFl+HrhX
KJTP8DWsK3I76EmoXt4SvYFeUWuvwik5K73VbocouRm5rscAESxvY3YVOu8W5dTj00gwp44Ss7W3
cm4bX2AsKlayV2QTi3H6JFJUgQMCUXEmxCe0j3PSTQpVox6WG5MvJ/K3GJ/Yiu3ohP5SDCU7KBsQ
nb6JSBea7/JY97SnoTXHCZyfA2yLkBBzrffIu4mHSI0sExsHs8O0x6V/Jx2cvj5Rn5QybZqJqz41
mGCX0qDTkxBksIRb5t+m0hjReam5JgrL1CKf7c78aFVqfMwxKB2dLjFOqi7aXT1pA4rn3BkBgk5p
f0RaNrD0AwsHZxJ1RMLqjNlzVkyAAfbzBCvZp7GbHFHnKjYdppOfXUgfx1yHJWBZcuM43rCdTDd8
BRqj7dpukDft5NZbJq/G1mo6micACqaFKs0FwvIzbiM9DB+YXxNLjAF3RUoh+0jgQGJPkrrA9jdD
UxtKZQwrvm7zsCpFZZ0aqMLRpjObatmUgwSgY5j0+la2fNtWYJSwULSOwkCbZtFxao0i9Ge37dVB
jyZ1As2tHbS6tin8AKHhPLKEd21IzWZq0c11vE0lms6SbDmyIi1l+ymjxM+tTCLDHxM9YY7R1OfE
Q/IKAQxZegnZatfGwbhtXFxHOHLI46pTUtJXQIAdmhfN1D1mjH18KAbGRZ64uVxl3Pyn2YpB8rZy
Z3WBIn5r7tS0culn8veRz7el1cN00gbG2nEbbqxRQ3hAZiRWDs2ps3Vum+5BxEJ/JBwV7TbTo2gd
KstNt8RFFT2PS6evgep1Tyze88biIp1Kz3gRTopJjU46yGHqrXqVpUssElL4iOGMAknQKEnIVGfj
kBJ2lF8XpLuxAwekuOlkdFnJodp68OAuBoSMBztyMYAVlitv8aGpFA9egdS5sJsNrGwLe1lbIw7C
qfg6En78xaPm/kTP3jkFgpAXZOm9c9GiBLF9GgOhd0lz1Fqbk/NE67l9nALgSHYoBcPjOUS8KPVD
YyJ5W4Ndsz9b9GsAhrtVs48th3UgM73LLIFhaMIFW3cQk59ZT2MaEJqxActiP/V9ilUlbXIn2GrE
CUH002f0qYi0toR9W2dFyvxG2hjySoznm1TEHtBezIBy7PvT7PTD1dSGwxkTIix3Mtjoi4HeRcAc
PU81k3VywkroWqCGMHIYVbOpzb5b55i/UWR3UJLtyN6adMhfEdyNF1Ubz1fwbqq7amDEsWY9T97K
zmjvvUIn5RvjIvTkKfGOJQbPY+xk+lEniHfr8Lye9Dq0bxEvDsD8sFyYs84BmBGsDEdUm6nAP9cw
CtxAWlTIiztccGmWF9vBruQuIUv7MOrU4pWXDffAI62tpjcb1N0J9rYmWiVJ3l8l2INPLBK9zwvI
y+L05GT3rHxW2sTrSKsrjBmJvZkE1sF12k/1qsxb3vVGJCfoOsEmy/WaAqrLvkapjYQVjfCwiWtl
v0FkHV5RFpCtWGXeeNmb5oiZjgCk7fum9v/3/3/Y/8PXXMRd/3l2vn8enuP4+wHg33/ln6NzKf6i
E8SUz8J0iujr3xNARGB/mWRwLHI1Nt66BYP0742/af5l0toHaItYGZ6Ly3Dw7wmg4f5FqwezNzPo
/34C+IHQuVBwUYYtjAEbljF6t6Uv8N2+X7fxyyYyNO/atiLAD5g8PlWa6cgdZ4QxF5UIm1vGgoAE
nNS8j/gMnE2vnnbAuicmBrEr11k7MnWCijeQEWCsUadWy+tefW514pvXxH0yN9L6MgbgRhMMMbC0
DmU0Qp0SjBQqpmoXpoZSNvKKgTzVdNrhy0nPC7Jv7xHgjUIESAeJejNZHWIQ19oYR9fIVJDqRHwz
n72wmp5JcJpiOpRctnUU9uhMm7RBcZ7p9ZGgxupFmVHy3IXDdAOmi2knCMHPE8Ij8qzD1FkjB+2+
9U0I6b3KxAG1mHEbRvYtlDu8L2XWmp+UNc7pH1qG773If/cM32+BDdaCu6rTw8N6/uMtyGchEi1o
7bu5gZomLSU3lTk29ELKkbYhdWNH3oCZezclPqGLYjA5NbYoJd3iVO93uKwnCglZHrxZ9ZdzIKMr
U4ny1YhT7bGoZXuOJm3cyDhJLhUjwYiZ06LXztD1hhFjRdUSd+W6zacus3DoVcOFEw74FyNzR2H+
mtR2/fLdS/KL/uyCfPquUcpJw3tZHmDX1UGUMO3+8aQrF/FVoAN5FGUefDaWux+WpfFkmGK8ITq+
IfsAE0Ge4DTnU0eePRla87ZlKMSgedRfqtTgMngSb05YiPQ4lBZuwok/1ZZpfjOr0jiFGu6GSNkM
psIa+b0bPIRiNHdeHGcPacEAhABffR8XaIYjQCa7tCcPeiqbbjPrOc+01en9SZ+t18IGVQ/mad+p
QO6BLLUdjSZokcwOMdcxStMrL9rK+HNWeclRiHL4Gkc0msGeDl9x71gHZ8qafcNUEkNARLZnr7Zd
PIxnXsr0yunRgGVtGu9T65UQPtR5dtDYWHUZWZ8QguCDC9xR+XEMz+7dzaDPzEDNeJEvF8V4Hgvu
0orkk+Qyj6z6YnIzE59cUX1zoeg2THubJRWdPMf9ODvGtojaFpNpFZ+yrtMv3xGK6Bb7S6iEnJxp
KTBzdTQn+6lhhrmeRWietbgbr1sq7AvM9CRXzi7DXLm8mwj8GNYO7aNAmfjihWl4IQR6RD0c/4S4
+rBmSR34IZoi3bIMi12T6UE1+37NMiFEBGHvaOeI4uO281Sx0+j9PUz02/3GQUtAh5Nnpynnr4NJ
AFDbLT57Qmii16Qqx6vKNgO8tHr9iPwMD1eU6TuEM0+jt8w16U9+IjCHsVPfSOSKPcaSbEF8lVSL
K70DQdrKkIzoHNX9qC9GI2fiVCelTZdiQVuwXE3bXmAUZEEt02Mjq85gGK+Zm4UUyc/EEXXFKHW+
fX9sEZNjdImRzzc14zyjKoO3MnP1J1fL20cvMdrHAmYio+yYGV9eRXAGCMSNXwo93cH7QA3EjHix
42Bk3AHWJtgzdSP32tXrf8rK/yMH510T8u/1arn8FsoTcCY2ki4J3eTHyz+QbIs2rwnO7CVsze8M
x1hNTa3dJbPHGRgJEUN23Wr3yRT30UqOlVddjk2BN8vVFwyCxTuIlT+r4SekffWc9jYoLa+GNrmu
jAbrAGQOrrSZGYc6Vto/apn/6gTAo/Fr0aK3EOF8eH6KOW0bIwqdc0Y3czOiUL2qqzDc1naABwul
7rwNKEVvEHOzxBQRmhEG9dgOoA+djMEO3nj3EDCYU/lsjfDi7GFkiGVWKtjWmRvcZ069YEWLMPsT
SOpjn365+IJGhmGYJoIYQBYfLj7gRjZ5gzyXavEQDG0bvPE0B+4eBQJ8CkCvixF7vM6cHq8GOIkY
EUthI9KM+2O5oOkGz2wOmcQ7Vzq1do8ylRJ9wF+JB08V12z64gvH5PyH3MN71kG8fCMlvuIWxeKl
DQa2hPPs4s2o5/FGiSVb10Frw5xQsg03CcHulAoezchI9pqruUcYo2gNXLo4WWuF2yqLxs+NTcRW
MxD8Hk9Rs5kLpwAiS/36zQhb1iszF+Ay4TcYmxlD9tYq0xcjp3UTWUW9wsRVHTKBzaRweNWpCcab
91cvYNjw2gTEtUNm5h+ScB3gam7MMzIH/HR5wnjYM+voFdPivCV7Hc9IPRDkneXLCrJcmsQJjgpv
06XAMwWDkjzAcxU3JG2aeXqvA3UIVwIRzpOTJ18t8i0PdRiNh3Qgj7lZIIIawveLaCT9SjrZeJUY
M9+S339AKRK50z+8hh47bN0zXNbspRz8UDawViODSPv6HGVG56xpo9N5e1+bM7ZRuynApurA+o7p
eJEyTClWPdtmN9/OBmsS0sf2wObD8aMsyY41GApMjlimUrK9kzhfhWGx7UAF87oajv4yDTpBznHX
vZiD6L+p2BGaj1Atd7BhumW8KyjHLvuiQ0Ps6OByRrr2ZDqSAJttMyNgDO7RtN67oTb6tOSdwyjy
TyMjGYvfsqXdp5nxzqtt7dbixRp88kfVay35rPB8RX5TokUajbndCd5atkDxUnIu9xUlePfYjule
amye/NGM541nTY8G0aCkdrqkoupTlC+xzHioQhxyTmK2Yo3hw/mKEjP3icmBYWMkmO+8DNAyTZN6
N9dmVF6asHpQoKs0euA7ED9AFoDKivrcQuMU58kjMbsATrO0xgEdUbeMaDlYDVYgXKJXwm+Ms0ai
BwVOM5ZH3R35VLW5TQ5rz9bcipDxdCPePE43ZcnDwLa4jYaGPwfdOx8pMsHCuLhemcKhtLgPaUWD
QRPv9tbEeonAH05rRHJVSnRmt5Q/3gTmJS61DSJz/SXPStbVrs7RVrGy62utmI2LUGJXnHgQXHxK
ZXnSSK/HXGhY1gKzjV2eJzXfJoVHGjEeuBHJver3cNk95lHtPONMT92Dq2ZtkykSiJkMwf/ByEWw
DyoQeu4MuGghN4GDhGixq8U1VeZqDBtCAGA1w+EMdB94bPaGhuncIcKI0bSKMlgNqVOsswERvAO9
/cbMnWHNx8DjyixO1vcX6f93tn/a2VJAsRf9zzvbLaLw+PX5h63tP/7O31tbV/+LH4HziEpAIGVd
Ni7/nGk7DK7xRS0ib8TdmBf+tbW1UIXrhrfMmHVLN1Ew/GtrSxgPs3EbxSsmbHaknvxvZtofJSBM
zCXpHgYCc/6oL9Lb76vEcFgwElWp9qapAFVkgH+AEJmRdyGUhefQkU1xkdos9P67e/S7a/WLDc6H
ebpcJLXofbk+OFXIHfqwv6nrcPb6eex2gzL7DYhLe2PEJhQjJ873/8OhmIujBWCvgNzlxxNtLAaQ
Rg7MTRhNvMtM+r6M2KoNY836D3vVX50Vl9J7FwugTqY18v01nY0xpUEqOnIix5j8BQg8NEnTdTc6
6vD7s6LD8f3n7f0CWpyT0C0eCnw3Px6KsCGVZpILiP2U1KHJBMpOx2vs8XEVAf600tIW7Xy6rmB3
r39/cJ7BXxycSmt5iulDfzhPluQgwInWkbkrbJAgY7QpDFFf/P4oP19NDHyGiXmBFg+Jvx+O0oYu
6Wt1oHaNJ2ym52bBxkuONQmGSZWTV/L7w/245ZZcUYkya2kcUb5jX1xO+rtWj6x7It6MTgEEZpIf
pc03xzLf3JAQSyDHJ3BBf1sH/mOl/fNlBLVq4gpBXi6Mn5iQQYRwz7VKtUt0SWsWbhQ3yys3vz+v
5TJ9Vwi9n5eJBIYgaEC2dNl+PC/BjJdo+1TtrHiBfWjaBQKo64kKGgc9I4PfH+1XV/H7o324abbQ
wzqUmdq5/QAKC+Jo2DOFqbBuIeD1mMek6cvvD/leyn08QzwutkQD5PFAfljKJtq+7kCFvjNg/l0L
IEAPIWbng13O7l6VYeqrGprL5MJJFO2r3enukR7bXoVNueuV128wtw0rYkOrr+NoaQfQZt7KpJ1O
z2laZYzl1wbV/B8WJuMX959MaWehJ5Nn/dMT57aIgsuO1yge8PythMaXHfuA7DeaBqsMZXa9rtxy
8C2u3sbMRvFFn+FDKMOtrhw4MoxmQqZMLu62319S+ctfjfV5ecMl//nwMiQeeo9ZZh1hRNHGJA4T
FAUShNq1QQ/UYftpjK1kDajCy/wyw344FklzQQJLD5JsxA3b6wWI/QUYMoHTsYgD8YOCqXJhhqB2
ldlcmfasHWYUoH7dd50/YD1HG914D4osEOKGXZRLVlwzHdWcLUUvsEYL/IkqxyMUQtJTNYQeXSC9
1ZjJUyTSTwo94VUqJnAB1pxuG0vF/qB111jI530dMwSdiO0FM5kFF0zt9EcNqsouKVJtHcjpLZ2s
c0fC+8oju3jf2VF3zU8utr+/tD+/IOxIKAx468HWMtz48XUcYVYqOSw3HZ0HNEDgSa5+gDZyr+ag
Yv4MQe5/OKJksZbQ55f15scjQqvqGTum3a6BJWu0xCsb4VevEBeNRWwOgRBPvz/ez+u2i4LBZc6P
kYzS54Pssg29vuDedLtkykAB9GI4hOWAX8tsJv/3h/r5MUVpAeiBPrxHw8v+8JiGCtzxQEbdjrhS
IBxabQCTVc4fLuAvj4LDnTKFCBmu4Y8XMMc8l3fwI3aa3ejoQhxP2xNb4978/mSMZUv64zq2cLcN
w6VaZLrxDo/97guUxhpEHmQSu3E0Sp9EpGRrjzmRfS1yHnR7DiUFDz6d4/DYuI8kjOxKQU/0D7/G
0iP5+GtQwhgSADB6TPHh/tVQ1Oa4d9hKjpmDjcLLtmT8dFsxdGx8LDGLg1GMiJ/08ltWDs4Zssaw
Q93QX+bzbB3Jkgr+cAfMX/5OpM5B7gUPID9WHKHQNC2IrHZXhKo46I3ceLoiz6Xo6qugheMbOar6
nLFxWme1Nl2ril2fjVrc99yipAWcfcuMsb+CqwhJcviiSO5a13FX3U0FQ/2KfPC9DKPhWEzZlaZ3
fyoufn0CHrZEJl2C93+599/d28BoPLR7Axc1ms5hg6ldDSL8FLGKravaSRjis/fMHbvji9XkRyKT
nhFK3beN7R3g0QXrkegC7MGldwtPloxpMX+bZVAcLRd3A73BCQcSdDor6bItkVPVHz4JxnLbf3os
vjuDD28BAiN+4XJqd5OWhDCyveLYAcb0k0VAurR/UDWgc0v0g1XiiWlBnv7hKbB++RSg49YlL6Ph
fHzd3Ym1ZJKq3SVa1FU4lFz5Qll144gWq6env5Ywcx4d04i+ksrYqT5cJ6UZ+ekSqNyH7dbU29Jv
bMGmOzYG4AamqtYRB9yNEoOWSELj21QYBkulc+fgm5F6Qhab5j1WbtLsjV7qF5o0sv1cls+YsO7s
iQOFgkjiisg1+Ydr/nPptkiYiaygQgCJ8VGmL2kzpwEusV2dZI9FQBsxyXxt1iPS27Gd/P69/8Wy
bVMDs/OE2bH0r398QtsshUXLorOrwuLNI9KSrzb+KEGa2B+OtPykD08SR1oCSRneOki0fzxSHYSq
cgLJk9SE96lhhY9JNi/G3YndhJxSWki6TV80sJnF/f4kf/H1Bf9vkiVr8WH6aa4GdwGmQKJjV3am
z+RpoteqzzpgGvIbXtjy2n/4QL3Xnj+dq0S/bphsuFGy/3iuXq+1Iyjvdsc2vDgri7pnYjA2wdFe
W/38jRyp+zLORj+cKoobQQMafn7j61Qrvz/1Xz5MWNH5stC2+8nLGitIb1HP+zu4ZefrlYMymiBA
NEAlpMEoefv94X7x0bR1Kkc8uOy92eT/eOK2l6QLNIKbPDXY3yojWM/AAP+wR/zl9TXoZPAkcXnF
R/5/0hphaYiq3bFHbpCMjpHfF8zj7MDVDgOZjuuQ3DIf2Ga2GQLmhHQDiFLvtRNA4T+tkT9vyl3b
YFfIppysH/nxfR0mJeeoTfllejxGjFAIbmpmRLgLTCo3tHUFDmoXOd2i6FH6H16rj6Gn7PQYC6NU
cFCkEpLy8VnrGPyZVqE3u8kQ0UvlNJqkuRh21y3sDfI37RKMZ6n4ASttwky56m2Qsz4efiRGee0g
3xm0abjsIwsrldl1yljLULavv38yfrHQLEkVzPQh8i9jph+fjEhz40kWdr2zxwB3AzlCGwGuBcMB
2UH/9aGwlwvEA0AUXK7Oj4eKGQ1WdeNAhJuD/E1Yk3M7I49vsJbq/8NpUYNKSA5LS+2nVa3CP9pV
rqh3aFKbW480EOwHTnBKmgWz9K9G480/Vo/vQ6h/sYhxJNoilIhkwnzsVNDxDpNScSSk8KEfMMS+
A0xibvi6gRUZcwLsy+i/DN9ZHi6PTiatFsMG4uZ9uGshkHnSaSWTE3NxGS8EsjgBUdjo5p8yb7z3
Md2HVZNKQ1/SMhya7h8rbjcVpQpng0dENDrsX3B/pCyjbYHLnAfI+e2mNX2bmjxb11Y/aFt2jmrc
zKNj5bcEG/ByxRY9xgNul+wBxwfcyKZIXQUFL7NBrDH+eS6ZzV+mKIBafMgZ1sS2wPSxKjglpi42
lB3f6+VgbAfCHKaT1IAZxmgv500pGPqvwjQy7m1lEumZCSS/28TIR3tjeVVk4vAw4vybndAsARvO
DiaCHtpYgQ9Krok+tVlpTIesWFSeJGPmYqPplXHMZ7Lgdkw7+vZK5rj/LgXizeDWbkm03PK/tQEY
a9Om+LOFlxZ+kfYivHSdQjo+SvUy2Sp44nc9VM3g2BRauTealIxyjEFms/Ki+CFvCUgBeke48QEd
S4i7WpVlup3SeAIfXBEQe5HALcYBaHvVkO3aFgCpP/ZyAgjcE7Z6yjVS6ug75JXpV7lciqsYTsOz
Q6YfsI2gG9ezi7/wDp2x5uyIRUymmyFw+rsiFqhHJg1fxVln3BpuyGMJ1YEidtzW7ujFWANCG8Z7
Fc4oE1pIgkXDJ2qTBUv7T9dMlPB1K91PSYRUdczy0lq3IsLSk1SVxEqrbunzblFoV49BZWZPmebq
566wIfzmybjXpoSEgtojM2raIj/dwnQtzoFDE1VEkKUIHN2ZIgVV76X5NlT90eqnAbN3+5xgXllJ
+KS+StARkjf6Kixt2PTkLvI7NM7ObgcdaWqMysCbS7zyMIEYEoWnVlTji9MRFCgwW6wKp3+ea1vu
AfPP4CCnFezLBx0ppa3Z9Y308mZj6EWMbQcystJj4+TmWXRpDdwPdgsxpqfgYZwtuZOacQtmk2SA
aQwOARKN9ZikiqKiddYZXwm/bZ2FJjke6g4oWTzj24jn9DqluzQOojmm42j6s57Wm7FrEF9EAbNr
J81PgxX5MXf2JnDFmSTPcWMMbrTFkzuTltApPzAxu8yUrucgzKovWKr1iyJymKR1tQ2numvebK2G
hNyR+e3SsIZHWMpDkzETdACFHSw9Ng8tVoANTYqjaYzbWFYGWukJPKWqn4qYpBQp7mI1PZHbWmwG
wiwQEQdPObI5rG5p7h565RTbXqvJpZXaPRwbSJyBRW7D4vrQ4W9yH2rYTIk3+xH7hnPcaP1NHRIC
0qqR76LVXnQTg7hsJGp20opvLVqLvWt18T5uc2KZc7d/Ey35ClM8MJn00z7u8DWosi5mhnZUmg2B
sGXsdfewuaIZkL+XPubIK0bfAeie8jFlkUhCNXzGDpZe1QNPWTIBKHBT46CrcCL0pyu3ZLgBQseG
vBl5ITaBNOXUXrgTYRTtZ3QATku8gRmgKfDn1mw+a4a11ZOQYALN5HfeOZpZfh2dGfuaBYSaeb7b
OACHS8NxLzTE6MkqdVx41dkE9vdIe1ZvadLWZNI2XKlVlxa44ty8v0ecMN6YWWLeB3mRxochQXQt
YUFfGWiGtjBRBobYNc24KG71F1sPqCfp7xJoMuvZCQ1O87Vr3dDGdh7izRpkbF2MIzI+AZH1zaO5
r9ZUATmb74VqMk/u+AlKaf7WVGgfmLW3xhfSeRufLRr4K8yWn4kLZvDNNHzXUbHcu5NIPvctP2fS
MqJtO7M+ziR7rOOxEAdToPCmC8cYJGmjeclT50nAkV8/RaFbf60rYHPpqNVPTm3G+wS+UHawyMvd
xkSCPsqS9GBCt4fBtwOZd76aEZCgr9ck1jB0UKFty3VCwXVQjOF9hxbyhl0pzp6UfVO+z0FiZqsu
DvuHOhiWXGYZG+7KCxfnM8mHSJpyRoOHqiD8gmdQG46hl0R30JoyFGwNCOmWy6k94BvnFJ0q9aJT
aM78qjikHnpzVMMlQXDhdezWgA5glV6WsEUuRCT4qVYV74Qe23d9ZyI7oRKpj3YVRdcYDKovtO7M
DY0zeR02vKqbolz4ugrJ6VAiPNg5Dow4jDO9A+ovkte8RDUvFXeXJnx9TOFCXcM+r16aPmxuxUyG
Qhtzvd/FqTOJtjvQ2fFeQ6l00ng0byvZVC9EDBSkBSD+7/20TmIQBjLeyzHnx2rwf41G1Md3uevc
t9VLN1XNUx9xXWfHqb+W0JdrTDwRl5Uk2uAY0o3YKa9rX72hlddirsGs9aUXXo8wqCrqXRDRr6hk
BWSMyhwsfFXWAPP/AhyjWfmDR7SSBmanXoVFlBSsUCqA8lDqxn1lTPI6lmXwqbKjkEgZVX6xQ4gs
HU4tiObaHJBq4lJESgXZIezc+jg1euCHpIifmpyTJ15w/OQS6/WlCIN4/w6RqXQtvFbIOAgQdCUV
OARZJhYWCSBNusRSdx5NHD8GMX2McoS1BLjhRAnDIev8ZK5KtcLiVdHGKrAvED/whqO1fXVCIcmf
mUhGbLrlKQctjLYOW+ldnEf9gyg75ayHkl8Sl1t6drumerYwHt5p3ozeriqG6Hqy88JY4SZtnrJF
uYSoQj3o1Zie4+V2m03gXkgQHuda9BwoRcPnOc4Sga2V0bVouWoENU03eqhNKMDQvGgjMdIrmvZo
4eAjHGo9gjhiDfzEck7PlOzjJ9zb7es8kO99nMGIRRsoidObU9HmA6ALJHhFvwW5f2FrQ4FWuoQu
RHYDYU+xZgdnEbHlWlX4QKZD3vc2sTWKJ2nW6oal1xY8aaxZ0XWWJiW4QKQ9N5qV0MTtiR2ildq6
UX+wkcEUa6/t3iBBsmfq9TxZ1/lQvwEoNx5ESC4v2k3jG4gipda8ejUwxWx+K82kQsBtFkRLNIlU
30wUH1BCCUPea1XFZbH5krc7negFFKuUvPdkU2hnr9NZzRy7/zZWbn3bBQWN/9qsrrp+qj6PSUDw
TeeG13j/4h0CTtcHxWAdWMeWXGGX97vQwu6xjuNCv200t2WNL9NcHsqp5OK5lnPJnjjYorhrWMRs
06Fv2gE1rwPL/TK3bncV5NAF+wzToLBzbg2fzQsLbo3CnRjGN7Zoq20F3ekTwHqiviFEdGHJP0IG
X/lBX1kv0gvlVlQEl1eCQHZs27iBEQjvDK7XiommABbd8B52Vj6d0aaB8c7YNWAJDR7MLCSMSCvv
QLZd9s4Cg9D1mL1M0/iD8pKrmv6PrqL+mORVw2FT+1ofCCaPiHTeoUBivK7H2uUI1Oq6mGRwZwcm
Cu8xViGLLi5Co2DYWMP4P8i4O/YThPWYd/NSDyHnF6FTQMcpphWlPiWgx/iPFuqzJ8m8R14zntOy
t177TCD90o0dXyf+y2rrTWEb4Gw6cRrHRDxSbyN708fyxRuWOVPZbSM6y4caJyjTMtJw931STo9E
QIVnFGjD1hmrvV1mte8NGtk5MbItd5if6f/ln0lPmR2+OVwkUxMhCz07nLUzTSIC0Zq2h1TTrVUf
aPp1mgtoL0ox+DJU5VOhDjcIpfWdlSTtnarJqrAGLzyrloMoGTg3ily/FY3pCYNWIJ692LMf7LbL
9nHsPOBAI1qiDyPqQEq5VR5PJQKuIbqMXRo3pWEeIKYaL5EeDNve1fRdBxvGd2PCrIb30LYKtumQ
0ioMp8k+UVyIx0TIXSHHcsvrxAJcJuxOQ7tGTYlr7a1Plfk4VsK48nJvoc/m4r4CJ7AeqWGXhCJ5
yolcfSDM2LnFxtxuZd+OGJOoC1dN14QbpNPVt5lRk7muEHTB+ecxiPHkxysIPth+q2rCJ5kn7XrE
tLhmgIDIrjPXyrEp6EWYPCcTytRwKPZdWmfJSgrtopyS8XbWzccOYOuWV3GLCAubIVM9CjJHXeVC
Bp/IRqfMEP02ZQnE40/A2dlF3QVVx3JP7RSzeunRJpIZ3markdcY4MtyHQ0ednP4oYdpKvtLW5LE
Q42mpbxwdnGswjG5zhKLsIQ6mclFa5qCbWmG4hDgTjn0BBt1yVOObWYnDRrwtNYAT2DvoqWhYm28
8YJF204ze2Fm9TBgSeRNoQnE+lk64tgkzrgPMIz1bpteglcsT20xOKz6ZcZwdCDwaGg7yIxY9WDg
7o1R856Is1qxz3luSjCveSTndV2BJSIZJVqixTrjaZwEalnTeUHJ+S1Ai/iFijX7krVoP5O21T45
mdS2Vq/CTeeo/HayqVhIiDIYenvdvA7HAChSro/73sz7+KhZ5SD83tFbZ++kiH1ZNOzyWhvQza+K
ySmvad+gBMSiEpaMATIWodKQyZc8T4pbs3bzWzumj7yKAVfsEhjkr9hT9JeiTaLXOtBxH5oaP7BG
BXCUTVLeAaZxh6eGiof7FrPJIekdsXOv2dYhq1y+KHgBPvO1pHc2Z4apaPrzr8ogNu+pj9mZks4r
jmGK9zgHrP3aqpYmApLa/C0VC1Ojnbvgi97+H3vnsSS5kXbZd5k9aBAOtZhNIHREalGVtYFlKWjA
AXfIp5+DJNk/yem/adz3hkbSUgUCAf/Evefm1ld4IJz0Dbln94rMoy920dGEizgzkFIusfpuuBIj
tr0Mob9bCrd+Kls8CWgm0YPu/UQPzV6EIxMNKJrcHqndU+AAOWieUo8gN2rMJv6C2YrvCeVUdhhh
w4LIo9rkNqqdWRfbQfFX7nIXudS2RqVFyAQBNZBoM1GrS7a40CWUWQ9WCnKekC+sGxY/eTGCqUFO
zPhxm4pwNg7GvJYAsEJ4STRT4TVPyTfael1F0QpvhHfJWDjqonLq4y9DN5CYk/TZytFL3Oqn3ff8
1r51MByNwgm//Hox3cFI+g2WMQtSlzJRpvnWMjUb+onm4IRuEjmtp4qIWRCXHnB5/eSiH8OIQKTE
66osyGgwC1Sv0mIKdGe37mTttYtZZIaG/OSOKCp4C9m3RuRl8/oKDEL5qZMEP1wUKobhgMfeT29A
mg0/Bwz4fJRsVxKsaFjpczEP9qHu6/pTZYX+Q+GDrY8krvlnAGpqPgLesuI70fOij/YA0pdRu+Cv
zkioo8ubp9pg/9eQvMd7wmeX2X86b5nLcBUHQ/P1C1Fr3zO6F2gEIwYwAhDUjyxXeXkI+65lgRFi
gyGnIrOnqMSgS73L27kca+Z/5zFThgknWlPRuakgWZmsDIYoHbsVjN1t5nZ81AUNN4cw51dE6gaR
VzUIyiqyl2kp79KBXLJ2LSFLvyZqrUQb+III2N61ZWOe2Ul3x5Fk6gdQbxMUqyJ7XZZ0fIF8Pvy6
BvuvBvVvNKjc3+uK81+j4f+PrvRvwUq/ftPvYCV39VDyv1jsMYFjC/U/IlTnF+QnuCVCIMNkxq/M
pd/8lU74i6A+s0zwq7hYGMT+S4QKmpif5uDZBO6Aes37R5h+3/rLSpeFDQQVFvseItjVO7Oukf6w
Fw8Gr2mwHlvHIJjrcu3fgqjD4Amgb26hIzrgtuMvcw33aEOwVfpi9si1WcA0lyxN+lunYZobdgOp
ln5sxRBZ3OA+nRN5YYpQPjf1zPATNjMlmX4mHhJ6xNy376YjsRczi+2SF9UZ9autveleViNryME2
uu9s1uExpQlyWI7T99psOWMmW7nvNHJ8EXKu8FV7jfGjmOjzCnwO0481/NnPz5kS423a+LuuUlHA
mX4BrSKDA7DFmmBzkTCGoU8Utz1V1IqVJa+UaCLJpz6thx2rZjAwbYdKvspasWWfN91a3VRu8dEH
gESIs7woBFJclsa2OaTH5JpLdtB94QHRpKRtsJOMo7u3WlNsAK5+FdVSX5KR578bLGLrUul/7nJV
71wrFgALmWWUsTO+kiE3P1YwIJKTUH12aGQl7+P12INGkoqTyebsTStSUXsS915SU7Fd55krKEIG
yH/4zakufI+6YceYkKcS3QwT/DhM0K/7i9D2XUtB1e4N+CfPXRuI914KRmZeOco3kYjg+tEnTaOz
XuXC4lqksAWeOcE4aGZ7tJ6TbMVtlUwm1ubiIxcGS/utQiTGoAQzG1Q5MDYVI5eB2gF9BE81tF41
4w1QmxcwF5zNH/9aQqBaolh6+Elx9/B1eCH4HmA1hX+VNYc+7A3OH1dX8etK3V1V+B55iHSs2aaE
KGRtk8kNX4Om4MQjcyJ8tXpDJ5sugOjErSmsZ5vaJNlU/ZAdRr8BuD9pJj9Oqt13zmce5kBhiXDs
JkXgUI00k/GX1VzshNCpKIfOjxx7bR7tdjW962IBQUHkF3/AaLXEIfgJyQARqTJIYMaKM4TcwKLC
14/4eRtMfim2gd949m08lGO8Vzo2k5OWQ0ZB3uT6O7AP+ukCcxTr/vXHpk3bkQuZ57qNGoPkKpA8
xporJAImLxuON/49WHS+wIoljCHqxon/szDrPH30k9OUmsNmUVq+eUlvRIJ2mEkjiKd7Mne868dv
9PweXsdHjTWWFvdmO9hcXyKD49exK/QqNnITfytGe8AM1Vni3ZxnFUQimZqLZ3byraUNAYvhTh1E
i9wVD0neh7vCIQbglDkZjMfY6x0nYsS3ltAOIUyHuWJKRrqn90nofDZeP/7KoFz6BFCgoHInZoI/
1pUedxmsczqUDmYZLhYFUVx5I+9zUQ3t8oQojMUJ+HjeUsIz1muSMzy81TMwNwi2DdVGw3+Hc0ad
FoQJFlMy77JD0aChAUpCdeoDloshkbbdUVSmBZGtleXPZUGLAJ/EWO8pyy6bTeIaQXVo+mFsLj57
JiRPspiiyS/0uNWhvRzV4o2P5kixSvku3xzuNId0S9Si3Kc1skJcB6BwAlAN0g1YOdhGC8vDJo+h
J/HciSC1+bdsh9lZhnP4ypvprUZKTDrMdUgsKDsl37ToVbzHIzQxWgydQz4G1X5BUw1oJnEf+kyr
b7mBN3WDOid8LcNyego8gwrO7rix7W7seDFcgCtCDYNXRyEKBrpxawUSGEjElsRW1UZcsmE5TqHr
H0dqLOa1ue/scN4HDjReZFMbWwE4ThIGS3g9ub4zsvTXDvDN1evbhiwjuxrvRlKrcNxgsd8Z2qGx
bmMr3EDolQx7M+eAjzRNo44T46G2ZP1YDg3T56FYyyRIwfZLiNpqb4zd/EMAIT7HHVuBfAis76Xr
L69BQmD8niosv7adl/1w2ml8xno4n1aF+o5dE91zZrx0udG9prYgjLwtNJshyF+s6Y18Q9ldXq2J
AEoIFfXeDKqZ1FFz+cE2ruATMJYQhN3RB3ud+zPIpCV23uYiVxfNRq3FrOdbp37pipuKbcHWHdn4
A7HTNviTePEh8beEugDycd0wFbsFFRmAr7mdz7WegttyNJjNkPmyw8mCWqIIBmVdyw9G2LLiwmDz
HPQKEFuGFSW2QsXGFS9WrKAx4sN5moAeqz8oZFZdf3aSEQqs/qCUDT1Df1nUpv0SS6d5HdOye2Ip
dp+6GPNmm25uTJT1GFuW/1TDD4HXP+ngrl05abBI5M6EV/A5scfpAsP7eVm5av1KWIOU2HQHd6zB
3/K+lfI4dEgSWZcd8dPi94XWphTNIeS51N2VK8wNIivh1DHG5geVrisWm0DMcgXAkfrXTeC3NLaQ
cjRBJSOMGYkOnaoyssRKkQOqDFEOFQmiY8Mi5HwAehgF7LiebfbKb5lN4hBHIXC6fsXUVSZxwYPn
cFePTv6FSai8jASp3uqVctcF7Q3+yllvrHGSMIbrWF+Vt+TbQYT2E+IMcZlx3j4Ulqd/DmLqvsx0
de379MHYyz54e7pbilNCeC8Cwu4z3Jr4IU2teFusqD5KwelKb+5gm6ek8b3uDMbAuOs67e1oTeH9
zX71o9TjdG2XDD6lO9sPeaaHtyCD8pfQAN+HMnTv2DMk/gaTIVRBBMYoz8lSuDHj1q7hrJnGg4DO
uPVFP+64XD5rVG86r0KXL0iOROQ28iXupXkm0e+V1hUNI03FVsE9tOyEiM9cXY3ZFZ/HMYGO6Bcz
UcyIIUlxTNOLSgRhNUHT3/R+dwx6JhSFTzeSmlbPU7ORk7iOqRa8QjhCNquPcptIu9ccfsatt+Ib
TTiOFZqnI37pT3GO9i8pPTCMdiMIMqMX9qayBGrHBlnZUuzSyQs5KcJ4Id+x9Zg8ryRJljCQbGxb
Og8Brf99EHb6qekE48auHhpeD/CaYpn2pP0MN01Hsyz75MUzQViuC+yttWItCXV399DHqqcsbwYw
/isAE7B1tgWWlqudNCdj02vPZc2n0vS+mjqHfRIoTbMDqjmveE1gcjygWG7e8AQajtmkMmL9qvBh
pTEcJKnM/Kct5MWpFtyvLmidaF6BnmThMYdIV8xnL/KerbEHTjrG+6zz4NoUyfxifiBC3ap/ZYXw
OWcjEbkuOGMQfkPyMhDGvPHVKu/HrMg6CfboBOuQIU4KHa/3eB80SUMekbRmuDCB6j24RyvJdPiA
msqVbyo+UKdlilOy9avyIEcRvMqQFz7IqXuK88bfM+iL8x3H4XgMcmKz2zWqJ4hj1C0dyYOxV5OP
TXw3a8NEXRilCIcoSjhc08r2GbFJO1jNIf74H/Afn+cNmA78UcEHG+gDE5SuxCDJZukYdqQRlB88
oZUsRPQpeyax4obKlTyUrQwiAnWJwOuD/maUlr1l16Ijcp9YZCHxvxQryWgBFeW8cL4VN7ouHQR+
gPCr+1yT0a0Kt3nsqynxHoEvOyvONWS8pOGDAuYSXwvLNpN96NVkAg3mGuftWcVdwiELI3q6MmFS
u7kvQnhQKogfFGXAjV1KyZN3dpLPfjWgcl6cnBpLhKRFW83jgmhbbqok3WP+mcFtuu5tW8OoBCXQ
GvDi3f7sNKW+TFbLvq7OWMC5Wj2nY3Vux/Yig2XatnjB7yrVkF3N0/Iw6LY7o4KND10SvFKoMdCG
ZYe7XTzkrFRKgHZFUexzZOvlmbUr4pksXBbIdqKTOUk7dQOhgQENUkhTfp2KCmYkj7xyYAlF+JVT
A4SsnXi5Fj3chm8z0bj3hJAvdwZgwmyXwI/vvwZaPst+rrHLdFkvYvuAIgXfDlTHA8Hc/mNjlZ+k
U07ppS5bP76iinvX48pZIDxqkwXcC/jRMwhlSw6hJCjy1H9ceQLmp6zi3zpEBqhm7hupWkZfgFBZ
KwN++bSkmOkEK63Ev09s2d5z+p10xQk6Hv/Qyf8bkdeqp/qDBArvOopFtO6whkEg4T74c2OchGM/
2wl1rd914jQ6dKJultrPy+yz8Oys7PCff5/7F1kev1A4SDXZi/sm2sG/qgdLtKE4SFSD3KELrxqh
xJviwfxeGBqeht303+CACHGbDEHvnLrOc+I5AnecVje5m5c8+fhg77yWRNG7qhus28pg03uGDBK+
Qv8Ld0PBHmFDWEBM2UYMyXczMZ2Qhl7o5cn2jBiY2VQAW+uR8mtoCe+NO4z6SaGRUvsFrMqo2B4z
Jfuy0E8UEcQXGrYkBpeUOQm9SMET47nyHfkG2pg5KlktP4NlqJ8cCEhqo1vF13s2yzezEtN0ZXLl
Q+ioOLo3vgXWdjGY2+7DnMbhgPOvO858YYelTFreoUstb9opK2jePnrhymut2//8JvxFNMt7gFBW
MKmBOoU48q/Yn4IKOfaU2RwJA1793llObwCjn3btP/+i9e75893FL1rNOQGzD8f+690VoIE3wKY2
R+AuvMUyqKodUYS8P3z2xLtiBL5uHFbMEmYD+fZPf3uAfhFzEJijkHHtX7SE0phhJsxTc+xyaT97
I1yarM1YEtYwgKA68Vs9jdYlMkZihP9GB239xWbDRQ6QgBPNioWAdJ+/vnbGpIBa2VIcySjhpw9j
0osbv2jt5zpXtM2o8XnxA0vNi04kNarZMepFHJj45TERk/X8cTX+O978m/EmXvbVV/i/jzdvIUn9
uyDS377xtxEnQaTo6j3aExTgPjNrhpW/+eytNYiUR2eIryFYk6a40X4bcQpy2dDT8dDDimAiUOcT
8htCTpBRurrvUQ1j+EKkZf0Tnz1i4z991oh983mkooTHd+KSZfVXVTiwL6m8ybevC4YE0hxhbs6a
UF7bxPGgbgwtwp0k/UMjKHEJRGe/v7wZdgkrDrrtUQ3SuMb87SAm2UgmoLtxdy/qpknqY4rJ8Ry0
I0OSMgTCCZz7CRarjAisMi74tawNPhxUQAQzvuSAb+tN3+TGwZJtQ7R63kaegmHCz7P2dttmNcnR
MU19S1QjfzdNkZuQfcraw6m6M4YOdIZt/DBCg52w0vhcx42opHVslSRQxwvYV5fe2RLYPSlXtmnS
fu9da0QxKaF4D10e4Tqcb2IA4TuA4chKzW8pGS+btlQkt+e5tZ/B5xzQX7HqS+yDUbv1p3Ae8p0i
4oeYEPyLU3fXAUffGUmh3ztbO/vSr2A8urI7OpXH76+guHKlxFbXQXicGWU++mTQbyvLWo6Ix0hS
bmZQGlKCQtX5XTeHbDtUseyYyVisekLcEaZ0MFy5zjbJViU9bgbG06U6F5l/k1rg9S2negxNgvJ0
7B9C8C0SZd6GRHr0ayFoP+Ek5taOzYOBEh2Pxfzq6mGOBr2+CFlo1EQIgsu5T6IOVOyuDPqvlQq3
zjRVZ0lbcJEdPjaH7vxjCpGVEnhwWxOx7hmbjM04oy/vGMbhWc+NGQUF2cvZEhuvs0Pyl2PCylON
JByln6Y9G+8QzmA1n+wmzcmUksuJ02zYAhhpKbkt2Puc+Fs1mWJb89RmVpwcph7Ra8uiYhda+RfJ
xv6CNuPEWJ1NEWIwBsFUS06ZHFIH52XYynZbErpZ5O1zo7zXYFquuc2OORk8sTfqzETZuqQHX1bv
CyvbHFXqIed5HI35WO/MMDfOrR3+EIuRb/VAEDb3xDMMRaDg3BKIFx/CJm/2fVLMkZ3EkNrBVzCQ
IdBAlWCrtXtq7dz6MrPdA8WqLlACvy4zuGo4oBTyWT4f3RonyEIGEGk03AtZnbdbP5HimC6AoLHo
TZFZ8v+Q7Xw2lK6o8qd4S9eBr62Z24MV8A42DkIFLwftGjv5S2d7yU1tptXeCb4moTLPU8J4himi
8VzSTKio92hYIPNkj+wXg6hWnkmiaUo4UBZ2z2Y9BVvLD+E6QsZGtLvcKOS4+yAvxtWB7e2Xomem
y652V0+wZDRMyHsmAQvE66LaWUiZoh5Y7DbVDnFafu6dLERbUZYE0LtptbU7sDcwTNwwdipfVrX4
vg8wI9ki9yOPipPp0UeT32QRZGLzZY6FudEGS9J13LlnPALfvF8s9EBF/VQYznwfy948W0CwWDt7
Xgo+ywD2Cxl93E668qKeyenOmRWySq/rr75RE+zkGdca09OhKbxbQxRfmQijcKmD8sQOAb1KQJSO
v3A95aLcow+CacNg5SdVF6lLrE3PcoCqm3v6yQyyU18P3jlYfKbTnfsIp6HdjeyHdmkILncZS28r
CDdi8heSVVg+ZuzdY6u/L/saPXmeWQeieX9UYpn3ZbdcOu2zduLrlV8fRpwH7EnrmrW70UVoueR2
jgeIm1hVWStl722TjERTLE+qsaejv2KLyoI8yzV8LsKTMu/srMElUbfcUonX3cy2v+8r+z1sYXkH
We5AzFagGW0gA5XPKBbCElir/DCJ9segWIn5yxzfolJwDmZpWec4KGmwSrApxUxRyzZ/lTJWwTFl
9tSU9hfPU9c8EflJudMrllMkRZkH4WV2vBNS8vo5DIdPZdyNW/rHH146jtEQZzpCssGmor/4Qne3
MrDPGUZUsj8JligR92Isui/JHtzGDjzduG1/dl0PoojMzY279M1BCPz2jJHyXYtZ9DqXY4eFuCOk
yonDY4mGRjkwmucgfJ7FfKQXtC6Ll/f7wZ7bvQ5AAONxrTb1ivQfRHaP6OuaWxxCk0FKWYF2Jiqs
BHcrA9aNWblPBLWlWw8Q82Vu1Ql5KGXbgOA30b3NzJvjhaGV91YW0+cx7kk7mv3vDcCZTZqU6b63
9XiYSJ/aQ0xxI3ro8A6KPgJGP920VOn84eONJN440q6NPiV+bPKl2Y1etp/ajF2lJxBCpsanPpSA
Dozpu5NJKmjGfKdgWDqeNRl6vTj2jjx/s3OKffWQoGPcjQEy4r4LKsJTbeeQIeTfJ/7o7OnpyZsQ
0jokfv5pHDL3hObiedbqogpad2kkPx1D+ueyLkFM+yUbG+lZe7dBQ2+xQDgHQPgRl3CSLzxV94x+
m+0YzItTfy1Z2usXkWk2gtyzmDAI1UaGJlZFWwto4lXH4Nv5KCKuyFHZcvdVwV3sduEoN35qF+uH
rMkrVznH1kYDbqFLBq/34vRj7Xiwv1kh4OlwFeFXBE8jTFpzqOs1kxptA0PIt+bXtOrOGRTZ1fmv
Sdb1b8HWtQQ32938t7yudabnvymvLQpLnGP/e3kNCgHj2Y+Pn3X6/n//z2/f8HtZbf6ySutoD6le
mRX8VlJTbdM1erAh4TsALVl7t99LaucX9EJWQLmLv4/vo7j/vaQ2f4GJtHL4wMYJtsn/SDWA7udP
JbVL04jRjvZhRfzByPowiv9BNTBXWg9ETCARbavpYuQ8lkfS/x4nxy2+V/WwnMZYC59a1E0SYgHi
4tahgH0D664kCZ7KuLcS32S1LOfhXjg6fi0WfBWXNpumb6nO8uTUtMQ1RkSbO0aE/irZ91Yc7mKY
CK+zq8eHvpMOU0iSEdFq50H5fRhm9zq0ffCaTg2E2qVcP+AaTca8rZupitg/nVLcQafBHcpdDoa2
33gUWsjAK8f7Hlhe+YM4FWb65XKbh9OABrEVj2SW9cu2H2T8UztLdZcYw01R9riuZnC2b+yD2ncB
8fXTlLTUZAyOfxqOI9kvJi7a9m7y76VHtPx2mh11D816uiFWCgwWu2nUwpVhPDR1Pg4bf6iS28Gw
IecIyRM/gc3PirlxxBU0dAHvJV9Ynk1jn74vuMSPpRernTvE6ZvFFHIiKagKDmq1p7Lb9Mqn2cJw
0Lv9yW3A8ByzkSoROVZwZgo1HMxmks6W5br3VLFHzw5YM9kfzHNqI2dDY4dIvqitZFuTzvR9Ri0u
I9DCvhml5dBfPCbwkR0X7bmPC0IJlYWqHjo+UrN2Ci8dRp2Nm89s88xQBgQcNJjLkGb3j4NfAYwH
6HdEUKu+pkYc6CjMIAFGYvHkU1uO+oxjxog407k4YUlvZqAouLP82DdRoS0Q7L25QQXICP5z2ZvI
JRljBRcL2Qcz9mWeVoGbH57B48eabcqYky9bd3d12uNknLIWFJNHqSzGCbUn3Fd91nnlpBsvnZJ7
Bpw/mZ7O/dHUS5uRy+g0P1E/orPAEEZNQOam/lZ3jkd6JgXBa9xP+WkA/bkDMpuvrhJveJckuNx7
YzdsG1mzdzCczt/kTuvsrSYkEGWCgXC3aJXkr61ZxNPA/CvImnJnLaASD741ZI8j4Zn3lR3OVvmd
d9ceBTG2Xca1hWCZGuoK63VuslvT86v4NlFtSI/V2NRGbJJGd2S7gJ7hJQn4HbFqt8gtnoRCs8CB
YbkRQ72hPsas8PZGE3P28wklHNj2z7PGn4NKseLjzV4S6jQq34JqqEZKT8h5s1OmrCAGWfE+T4s1
A5Rs2wzO76ZjkbQtC+ti69C6wc4BVakR2PypQkbTvS5SxAAcO2IgzXo+elPLdeeEltU69Ym3ddBx
B4q6NW8Nos89inE26U5HdE6WL/psVx1RUfnss0IOx2uPGn07thWsYbfvNfEES3vxVNuf7byvHmeL
AnKTNZ578PJaPxqhelhSPpgFUQxL4LwAb0f9EhTfg64RW0Tf4B1Q+j0bvV2yn538SNXIerLJtZ7Q
7fDUCipCmkIFpMr08iki+JQwhTEJsCbg8Bv64t4R9WsoiHNJ8FagOXCOuU4ePa9OdxUoT8q3uo7y
zBxcMttK6LiLV5E5561XuxmfTQfrnznM4ckHBgN6yhsOgZ3bjx5WC9q7hURYiu0T3rwKS1BICHCC
XujGDQuTIW5OrFjlkhJTCsFuws234NTYOuM/Ovu99p993+0vcvRKwkFYAIcMIHh20NHGxjfyexqm
DEWy3JkYhjYZEuj7ZeDZWCQyODaLEMfeCPPraBnhtEtUMu1je4EFVZtVhBMIr31WtLcfchu/q4JL
0dnvjILmTZ9kw36KcQfA+da7Sg0mAHkuygNq2mIXUyRhLU5Krrbt5HxQAyMMv2Vs4rnmzpCRpTLh
bYUaW18zN1V3LGPG74MJAXmoi+VQsdzdmQFgVdaM/Z5aqPrcUuLcpwwSoZDy9n/OA9pstzdu3WKq
7yxW5Nu5TMxnuE3lTzUL/eZbiXjy26l+IBI52c1Wa+5LKfqbYdGEWWOYWbUoBnCSACZY5KRZ/5QJ
pzkHqXLeHcUt7TjteJ3str4JLKmOEx6aO6VcrKG67flUjfNTYlVeADXeynCdhPpqhvFwVW4ZH83U
zaOBUei2AUexj8vkzgoRg2fAcokG6P1gUwyBHyU887fgZmwbGGu6nM1SoptmFXab2WX8ktbLmELj
dtWXObMpAxdjyK42CSlHZcet2oBL/FqBMYwAGC/PzuCg449znwVcmaGf8lv10sLZvy5pPF6XcY36
Kz0z535r00fX660nUOf2fmlymrKRXOjIm3X6SbZS3TsLcr5UNWv26/q050Sf3lNE/s9OKkhMAHo/
7cbRKSCnCjRW3JUIwfWD7meVY4pzLK0/m60XQkaYPSKJzc+zkZT1scGSmH0Srh3XOtKN13MSFWaQ
3y1NOqBTd/pq11tkdhFlPFXrQnf5HqCf2MXFXIM/zngEp2A5yWrsyOpKWFoeRrN6HiegxPi+MEQn
WXzirSxJ2qvLB0fOLLNr/9wnhty2yHj/q679tab92/o4+M/ZpSfuM8YQ6s818sc3/Y549X9Bvgqb
0nJDRjPUtv9TJ1sUw2CKVmIVhMcP+uvvdbK91slsIVgksOKBAPivOhl1bYgoF1JFuKaamMSh/JPY
0g9U1x/XPNSWrDjQ1YZirbo+Yib+UCdnXiby0lLpeWotWrdRkqO51kQX2foGs4PJElvR5yGddIsP
cCVwxJHJGBoejdJNe+ysCvRU0DDTXRZfsCYnHHEkg8ycHnpaOnGwUCUZD0WYd59Y/aEjxRuWkLKM
vo5u3FbDdW0iiYKKcc5veiLAUKQCIbmGuec3G2DOywnkNtKBOm8QjZa+0+2GlSmK9qnByq1iOaA7
NIhN4Mj9xgZ/2Gq0dLtkMdHjpbLUirpwFT9ZySjsa2jrdKsoQG9GlmybaugfFb5dNtWghjZzOZDn
jfg0e5J5Pj8gVNS3XWJXj1WObWjnT41BBxxMibupXTMJNl4uH0tXDgd+fEtt1MzHBPDh2WY4S8EX
HKbM7jBdNlmzd2vXi2yV4j3RI+rV7eTiIBLat4nq4lmSOV35ZNlQIhBjfUmw+91RYYRbfOTOfW/n
3WloZrFNLfs+9RbFB9/zd8aceRyeRnnv+EZ5S6b0o2uyC3VL5IwbOfnpN9xv8iA4RaMO38OFkDXs
bhQ2j0Pn+Fz2NEtuWG2K2zFdueO6X/qrOe5o4pvbWHbVz3zwCAYEnrhXLpS3pPPVo+2F39w4brYW
yurIM9IWUxD/wAL0KRQGY0C/QnxUumdEiQj88Gc/5Z1yHimLposj/fE+Uybm3yL9mgNXfXcbb9wu
yXQhsHEmWZG0BqYHYtN50iB1c6qeyq6ooroo1a3tFCnAe3xb5A0+dGWub42p6KOMT+xLQWzjRih7
up1x6G/RlRCY7vKXGmihKVzi5HkJ1jTDMmjRBOfIxPixed7tTCmti5O25nkGoF7y9eSjivKBOAAM
NSAUwkcfBsFDQIeyIcUhjzcrieJWGI6OcjkQgoLd70DgaP1o2tzRvtfrq10IBFukAcjOIZ2L2/6m
Af/7NiBHzxAe6vQs1qQ3POdlu3GcQWzbohgPfR4ne6OlmQG5fDZT72YYVIvFCO06RmQy54J8Mo6U
JRTcinsQqAK29D42dOQt+tUwyn2qlkeIOuY+9i9iwFij2vrzPPb5fep0dwZJNhbxG9uwFI9UEuWu
DuQ3he7lVOUNewLaSND/XyqfWTNmEk7RKrOJrRzxpqzv1PzdIMWUfgzg2tKbn0SPCIXKMD7KcTBu
Rta8O/RdyZbC5I2Hobqz0QXtDdUhnykS98RoTrwK7LtwKXxCW2NQcYZj87Eyzj5k0Q0eqjcsoO2u
96uOEMrWxjR2XjSRwxWSwBblKY3ubR0rJrxos3CVV0BG84oDXBKsN1ICCwSRj8yyywcZuAlJsVzm
eSmcE0vo6aGayuVQa2bjUsrusBSTdyO6AfscHXk3i7jYjpYaH0ahX3trNo5GO7u3o7DSmg9Yg5zf
fKpzYgvCbWt1dn4/x6NTISh0b6su+Ap739153hI+584s94CKCesMsvh+doLsjjrxvRZSnFyiTDcL
oXGeHFwkbJ2pv6iOl4zln2BlWdoXKoxqzzKTW9pMSibDCA3LOS3vZx67m3TieQeWHCOhX89flj4E
4RTzfB5oO67MtWemq+RMYt8026e2m55qk9CbBM32XYM9DcRJWPbyPnFj6+TIMYX1Zgtfbkp3AB7P
vPAkiwHLdVZrsK6yDh917v+UjTlGSJHg4KRBiUGYqUALQUmTqe7VVROTFM9uLInI3MixnWeesbcW
kAuBrav9nOJx4+EOSWZCVoYuwxLHmSSEc8W2pOdsMdpvBV3HTHZVDrdnSkfbuys6RH+bvJmCY9EH
+XKdROc9TBzYTzRifEQKVAPhqdOD+1lZWXdOF5apBNI67lfN3Z9FVk/sRISqwxegAKT/2EKCQbll
md2Z3WtwbufY2Oswr5MjotDTjIaEWN6+fMK0zwSjG0DXpAxfxiikkn2TgVA7GqzqaGVJ+o6Gw0RI
HHRwA9nnimviIMrZEIzH5GQZwQ8PMuDz4QzDsIHyYjxIHu0/60KYrMuEPd7oQal7IjVac+tjCWNg
ZNVMbfCRO3Sf09J/MtfRTtuZ2RtnMmmhrCBv1DoCigc3/GlOKXOhFN8GIQrF8MlAiH9bMT8CuVX+
qNaRkvsxXco+Jk39OnRK1vGT2wwnEgMrsg3X2RTBS/ReYcxVBN+YBq/9OshiWFx+N3Izj89Vb8N4
8mQ2PsSt8F45R9hYf4zE5tlmSuL7MoaQbKXJqVsHaEXGVoCHETp+GEXDCtmja63m1LjPPiZw9scw
7mMsVxItw128TuvssFpO/4+989qS28i27RdBAwEf5+0k0mdVlmPZF4xiiYT3CLivvxMp9WmavlSr
n/uF4qBYTAMgIvbea80lVZ3+bhGtQXIFzkda0IYfoxk6pAJthkgjHtaq7Oqb+dKfa4cWKbsBDge1
NRrca9JThld7mIYvgRfVb3Qp+22hJajttFAyAB2JKT2SwtPfgkzCemdi//mw9AkkNmZboIfY6ffK
hT2xd7WhepPhSPIK4lp1qAQdvDUDRJo3knCT59qLLWvllWZ3n1iByvAdm/XZ6arswDOHPQ+/A3Uf
s8d6xTuXG9Nt9NdAdoG1YRCajmvRa/ZOZVZ8T4QrKUvm5PqFUgXjBM9KdizPCWMIeCK+mRru1TR0
NUHgnbN2KktfT/1SjRvccGilsSd5jbWpdZuhfmJ0G7hM0lqJtroTqu3W6P/kVab1CpFtAAFwZAB8
aF2rIUI1K5pXIpg7gtRC1Qofbl/5kk5GVWxQJyCHJIJp/gKEyrwO9KFaoyj6bIWRfHSjIn8vSQLf
mjTlMqJMXbo4E1IvzYcaxYpoj5N+iEHBXcvZct9IpM/2FW1X8jZDe6aHaU7mZ3doolMXCPNJdlGE
jSI3R6bODZM2LE7lHqEWv01nlXp77NHTvZcGdY8fKxLvvewpHAu7egutoLuzZSdpbYyG/qooGoNN
qA+Ke0lvF2WhK36XtVEjd86dUDt6ZRK8gO0pHqe5c9qtSUjMSbVq2vWJRtbt3CBCQlCWHgglvtXJ
pn2pC5fEX1pqUd4zdtaY5cBwLqZO3lmd1M/KtcJ1KHM3xshQGTfYiLWVR7d5VzscLFZ201ufAVIb
CAxIHnkivNQFm5oPcDsEvgnilttYxyMfhue2M+bNAO/tYCQZSXaW3a1ndI1bpevqCundxlEo+xFU
L01F5TDNQ7oWrfqWSJjU6ZpH+pPBZ4fUkG1f6nCIuJpz61folq/psiIf55iFZjSwdYQDDV4KrBlW
8jsYekTGzfJLpUUZSwuTsBJmGnPDMfsU23qErtrWqA8CddVUo0y4wZ2l1UKeeKhzRsyHkKEsusxt
0dQE28SSrgr07/SlBR1NUGEwkH4VxXYXbKrKcDZ1MM+nVBPVcUARecUnzK4MK44/gjnutuRYdzB1
6n5LVHpxqLOQuXU6P1ekmilfGKJ5D83avTXRtn4Retwc/jtF+remSIAKfzVE+t8mfS/a9++L5MvP
/KNGlgyMkGdB6Lb+qGn/WSNbvzFIQhbAIcNeLKgMjP6skRebKT9i4E7FrvjHBOrPWZJp/qbDyLap
q6loF1Pr36mR6Yl9P0sSgn+NqBWQ23Cleae8iW8dqHVcI5YnEPJgZ56HgkLrz03R8bQF0XjMwtre
z2BgJh8U1ESueIulJrUWJQp61PuyVPpKtZX2nhGkeZ2C1z2zWZmfnCThIOZwQKKSttwzq2N7PyV9
/Ilpf7ZL8QIe8tARb2UVeLhQsI16PATd1Nafe+KH6dktlsA4GTgYtKqaP/QKuHUchI7hB2NqPDRt
DNmhyIpT4JrZTjGMMseuuC5tIyaFPsjXWpJHqLXb4VDEOR5GBLk8NFroHvNawccIsvEGdRAS/Mxb
HOYhuF/XGY27UVPy7JKeeS2mWL9midYg+pdmvWUqmO3o74cvAoLIWUCuEKOjrgMDtI0OBkY4gVoV
tSVRMdSV+dVknMO5ZXJ8j06/4XPe7W6ZJrAxLX4uDH4jQ7QsVjs706vfacnVW7NhpapjrHq4NdPH
2ko4xY4Z+yGVRbKX7RIXYA35Wncn8lSZFD2XHLdvYDMNd10Zzx9yGqYXAlHMOzxUtEOnpDk7JmAP
smhiWn5GvK3pR5z0kehOSAUj0NjQ3YKJ7Bl7pHwM4CIrCxravi8Gg9xsS/2uSZM10kaPJauTUeCQ
DYgNVTGio1QvCzbY4DpPq/xAqNsBEQiMsLqcn62+qXd13dtf4XvR8MAPcOoclAAOLdeDkUf5rZjZ
D5jPgOqIpjbQNhBH6I9bU/IUTrF8dWsnR0zgVEecqsND1Q/1JxlY8fUM/fp6aHHlAvow42eOUWg/
lJ6RG2pVu5wQHrkaIFpB2cqwkKWZad6hII+vQ+AH28l1kexrlefeF3FFTxKc+sIaMnsy+2L9Vjbc
K2XYOYGfzFb2scxIzoHjZPtpVOZpOejs8sqJX5XnsjNWkTgXYWUD4Myw7qGiOutab56MwUbqywTw
prPK9lMym9If8zY75BqHqiKgDyoL2zsbdWW8FlI413VopYdYYOtKkgyOeJ622XawIJFl1XAyogHD
DxbVPaT2jYrC7j1SHjM4aC5iY1SB+16bwxe7HvNDONE9yplGMM8NrK3rVdAJARo8mVb6MQ2MSX0t
tIxX1ys+lb05P7VkYe5mPGB3ZcS8ZIWpUDvaWgt0Gwu9fo56YQtUTk79Du0yuSUrgs6ZZZoMCjhx
7hAjFSummdmjFzOPQI5C0wE37ikJuYiDacYHR6FJ8kjUAzHedp9pIfYN6D3xqSsLduTBOZZDvSsK
z/FnuteMQLIkvTOFyO7tINs7nAKPTjAXByvNcR4Rv4ZkSpqvHRNORjJ5sKWWQdDWdgwhizG5r1rd
+jJD6+MUmUT+HE3pKqns9MXVtfHRLei+VAZ2Fy4o480molCu4Rzdas24RT9VnziJ0YuQcmszpNwF
7aBfe54ERZndUYD2L1pAjEfqmOIu0UNzXwhPb31mbf250Pvmw+xIgUdLth70ERwonrdNn+GS3iwy
qpfOnRDuVPqc0aF0p3JT4Oq5mdsyhSDWLUjGyXb9pseXxUBmwD0aTBtVzC0jhFIBx0LP9Bii8IOU
k0rySpuwZplrsW3IqtFPIROBa/SKCA+F9pKAW1mIarO5iTPJZNCpdV82pMVnWvyceoN+yPRW35Q6
UlwjSUtkM9F8CspI3tm55xyYo4z5ag617i7uNMh/pLHZBXhQB7jOEuXj3eotdie/yk393HuLLpOR
E35VL3M2uVnKJ8mucZ6tKHpuPCu+yuf+DTCRs2dHhKyZtP0Z3xuZgf2QXLWJU/jdpMmrXFnNbQeR
6DrRh/pJC+LsjF692gBtD7dCluF6RtiH+qY2n9MhN/YO5fAGblu5BaxkfJndEPsSp9J3y6yXzUXN
1kuUZ/FjZwhcoU6cEiSZyHCnZsZhYBkGvI5BdCsWLO5AuBAQ/Xp80BVfPbmf8xoub7VpR8M7wXlg
zDdmMM9MNxm40QR1M1QDagei8nZTaKodHqPukMq5esxUsItFlaBhC+bbtDetTdX3HEInMmsTX2kF
pFUGew5G3rPAvnuUIkzfhtqgVYOkfwXFW7+OecRPLa3PPUnK4GFQSMnX1HHidV4M+gsat2DPyhQd
gs5YT4hZbmeCHz4qMnmOVedp2zx02xsBM+oA+inYOlbY3mXT4D2GgxdshV7rD1Ef67ycG2j+NGkO
dY7bnJupBiY0TwwrFcu/aroZIMFoIZeFMIgRi1hFtLQnG+trD2mFqrhGeD3YOYf8AhEeK1qs33mm
3rD3J0mIZ5iDyCoh/XbyC1N2d3VYZ/sS9EFM69dNGZ+hsy0o3bz6q2yq9ADSGDcN+q2r2KD2peC8
7ZlC7jtbvdqNja2qbDly45lUn9POecU9RESr+opm7NUrx/tCzFAR5qHi9er80BTutGnqGMhAWB2r
yHU/9Qiln8ioKj6IkBufm4Af7AHxcavHAJlTeFV8CnVEIkeEzy6j3zw71xy1IPguXADd3sQEHFkb
p8SDOTIlWathVN5t3dWT89KSFKtiemT7rB+4cBrCD2QA/QyDqdR3auLUs6M1Vl7HVa2VrxULKGcv
2a/FGKS42qYwP8LOatbtkBhrDnk0vsOpOKomdl/tya7f8LIzPA7GKDvhARTNp4XeGOyYX5NZ5I/t
MGPxDzs7+d2LRjhVdh2M9kZEgDpWpRanRJe6sbkuNH3aNbIEM+u0zy3UZFQ1YbbWJ65kF1rPI0na
eydGHos0SZ35m+NWZi7HSUgNcWNdKWkAadU15i9pyC6jub225yzyWMxRtolQWx3ZQbSHCCjcFcAG
gVVUTOce/fy54WrSDmXqEsXDu5XK6dggoQXapakdSSwoVNVy3DJnYoNhbTenOD6kAUgjZ1r3ZdDt
vcwk6Iduxa7F4sVsxrrLAdWvk1oLDyRXdwdFG/G4YCuPnR5eOSLLfN0VFZgEp1tPCJnflOlk+J3t
aRfXfbxNOrABWqhDXIkzNJGBhU6zZMzPEAmlv81l3isdNWSXGfnOJhv4K0lkHKOrtEL+siLnRfxO
bLDjPbe6Ktz2Q1lundqPdJg4cfgxeZf4Af9bxP07RRwGFwvwzv9fCnj93rbvH5Fqv3Tdd6Xcnz/5
Zy3nyN+4Tx0hKNfAPjBV/L9azr2I/0zbNrzFwWabVI3/nHd6ngtllR/TLxSi/5t3WuI3pqdkN8Gk
BOsCO/9v1XLfV3L809jGwAnZMB083t1S6X0z7ZTm5GhppVU0G7KvURnKneYRRUS+1vAXHrIfvZLL
KwH0wPO9GHt+svRkKHqseRS8ksE0NNertwqF32oIaGh/cx3+hQ30X70SryFNxsQGmuPl/3/zmcJO
C2ZW+2oPa0RBRNVv2j5nbFbPT3/7hRhWGxaFsMPHMn4og3vWHCwrc4VZJv2aZulX1B5fE/77n7zM
4oOCHkI+8w/XiFS1uY3IPN/TV5cb6aGDakHt+ekY/wdfHfeqtDyEp8zff8yZCCu8m2XEJ+qDvLka
dY7JQWl4V03xV1knaF6/c1NyO3iEmEqD6yQW5ev3FwndpKd1aKT3aOlTlIDT/RSOT0KbnjjUeOtf
f4M/WjcvLwaWy3FpCMifzJOasEuezbLay7r1OOQT+p14NUBBLX7XPXwtsdWYKzEF3d+/FT3HAkoG
1tdyaM58/ykRkiNIi4pqX9Vx+QCEzkRGpaVPWsLvfv0Zly/sO93C8oUStMaq4BKA5P4QQcYpTU1x
mVd7TVHl5aqaNomhBw+/fpV/8Wx99yqLUfSbZ4sKxuo1RZGJjsw+Gc341OdDcSxAgf8nX903n+eH
r27ApwDugVdivgTnb0ze5wVU/m88XvrPH0p6rITcGa60DHr/338oRJS2l4Pt2le9UTJG7DVk+VUH
wdKCLCMDneYG9vFtLW17r8MPRZJpMpmoreLY4yYDiAi7doP+QfkQP4cPN4qZ7ScBs1RXF1vlpl8v
CGLIV/11ReTDqsGm46wMWdarsuKvTBHDGD1lcKOwbO7dsQb52UjjGXRHebCZqb/1OVnkQz7a+wBa
PXjyQu4ggXiL0coJfbiZDO/TxRLV0ws4MEAvNuQHMI4w3OKh0xLrCGFi+CBLSu5EBzu1dwSvkljl
iRTIPvEj14vKDYGP+mdMVnTOWt4P6RHWex7wodO+q7awwisgC3O57pbOIMV6ENDIVpAjsLx1EkB5
U21rPRg3EAO8tdZUGphSPt2cs3DliQvrrKOrBReWkW8YF4yB2QIKd6FNcnLFmIbD/2gBNd0lzQx6
TO/KtYfHcOdJGNb0DI3nMCK7cAxx14UIbZ5g/sY7+BrArZzcoKXDP7RyB1G9VrlFJeVAscswIFWy
802TEfafOC4NuedTO3j2ySND/Y5M8e4t4Ks5RUld3Tgq+aoLrqlKHOM59+KvnH6Dh86Zy8OwLI1R
u+CqMgOgVZPp2JhIr86iW7pO430yxtaBFb3z8YfEuz6ECMsxgKKQjIHiGIdLvQMKJT6HZiVvEocE
MULTxFmUCV+iIkWTgnzwPAp2bvuM6vYIaBgKl8NXRg3Bx1RR4lMSIz+oq/CTNxvQtEJ6kFTG8JDz
mgZDQEoVwl4gMuBe58bJdnHBgO1aoI2Xa4fcipcoqCDPUc1CCSvKFKCZo5NnotEUfPawkn4aixTq
qBuRNg/wZEPDC6iI7tV7KxHyqcT58MksSu4fu9Ht2G8sgBbEpkRgOy940wbNOjkHBpegow2LfNao
wAzhRNWQxzvyqa0x3DCcmzUfuw+Cpkl6u86segbn2VBFTx3s7n6nvCJ5lwOyJFnwHCGFwtIXy564
FSCF99RD/QsAvXRnV5jWtoPW0LNMKtOeN3Pipcj623BAN0zH6/Msq/Z3Y+bZoogFpJoNdvvYu131
ykDHPrkMePf5WPJmG6XBbdGteEJ4HmvMbLkSdkRlXYcGIa5BWJDE0Rr4JpOvBuC8q0A45pE3IrYi
zCdytMjGwFXlROcQGglixUySxscVUnDd+YXLG3mNt7YjGTwkfaPSdVSN0ZcClNC+SB3CKByUTVeW
UC+QUvudmZdMYSU545t58IrjYMVf24BauNY63Sf2ZkcX8kunGncdtSgaamPflf1nFU0xCgLH2Ch6
oie2QvcuUjyUcL9hWYmsv+4Jk93gEEaR4XUQkaiin5HDziddjtt8dhdx9Fh1fj6kKGpBeMUrs8u4
qVkVEY9mFbYNtHE3JofKba3x1Kdkxqx7jBhMjZNpMzesbvnArEAs+25l8bkB3b/HrebdeHAG3rOx
9e5MMExnbILiE0Ni8zgq7qiUBfVNSdyrekbXvC/4+HaLGhxFAdk0XaGGj1ZrQBCHDBd80m29O+GQ
f2Dp2btts1A2DeuHE2kkWsUjASMN4arwwOBF2Kby7oIyba7EgFhndTlpKUkXOoNitU6mhEXMUOQa
Drw0ahKQGyDhfViUw0dkF7RkM1qYWFi5g+G9UuDdmBXpJNFggv1t8+qmrZdzNZPZUwZDgZW8jkjR
zAVVJlKAFZHkwzpHobu5rLpDFL92qSe+6AOrFR1RWCr6LM5pALWbAXG47SfilNyBk8RK0zr7nICW
b8H8+33ZGL694N7rrkR3NDvlI70UeTO7OBFH3cVkrbWDr7jCtP/0Bg4guwGtixDZIjgdgioBTreK
tUcLWT0GyUOf9vRNe7pwdLtoUIWwfc5mACBaCtWdGMlzHi3VjUfXeY9Ll4xg+jC7XIbaddfEN2Zs
0vIEtH4Dcq67DpL5OdbN4dlLJ2/t4YbYYT1mbCTjeQNwJ7+ptCa4zVL6+E2+js3oaxkGQEy7+JHn
+anp9XBvoIMhMS6v/U43qxtrag2URxMNJcf6jAtBrQyXTS+V7IZaHGVPNUwKAp5YcfTcE5+g1Fcl
7eJhQqa1LLIXgv/MNaDnDfcuhUCAStIq0G4tVOIcYGyzKyJyrkVU0VtoEcIgjsxYzBKKPMbeRoJo
ToR6eiiGGq2LVyEhLZjwNggP6hmddmXG+coMIaqt7AAHxKrKjcc2N/LjUJv5sXQ7HRKBp+qjmbVq
rUQ+Gdk6qMfSdU7TYIzoPQY9a1j/cncgWcIY4mENgjnSdlbcM70CfYyOemXkQe8drR6E1SpwFBmr
PmdxAu9Xs2xcZPPIVlYeXfYvle2EKwQ67mH03IpG/SSBQJq1jS+hHVnXJzI1p9jvmq67RVwZwpFC
0qbQwoTJpquiBqiUqRbFRSvaN5D6aeeXY/YwJOaI2FI4kAY5XFvk1rhTfyxoza/jSv9seWqPoDQh
Wg+MmWVr0dbAIrRm4ejvbDvRroWJDmXdgaRaaZYx7XhODRM7JfwFkky7vVGrbgP46h1gVrpxkY9u
DL0k2sWtxQvWgvFM37UUqzFsdDxRBlhN0Ozzmcc1/AgzV6hVKlrSjtwRZ2WmaQcsI7q3dcOc9Q0s
J4t+yOmEaski7sCSZP9VfGAEVkBDfW+y+79gCv2Yzgj7gr2TnD+AvSagTOuHE3Y7zyG4SD3b12yg
a8cY+usuVIhyvYZzQsfR8jyZcN6AnXOuSGUDc7eB/N+ZeRivhPyrQg1l9fd1xfJ+6BAIlw4Fxe6P
hRoYSJ4B3k+TiyelT6cmZU0d3Pi9yNR9MLHN/brE+KkylLpAxc0r4Zakz7EUc9+UGK3V23k4VIwR
aw5hRQC07gK5KYqoPGl40v6QKXyM/xN+Kf9Fu+DHDMjlGxdAhJiLLyZJBlLfv2DRcMCxnDRjQakH
jaAc1vm4LfpqnTT5e6chsU7biPOg7Q23l20HLCJwo8gA1RWJjCj0FCJQOZOMPrbs67/+PsyfyhPe
ny0MsjpdF7Poj0V5Ncal5lkq3Uc5nHLVt/lX5so8U0PHHDPHRsRhG6A/D1KUiO6M74diNuUdV4KD
dsyH4ChTMCxnUjkZVJ5tDDkMdztZGJYRy6uiIYk+dWhPdn0dQwhWgb0Pibrambi2yw0Yz+DBtHTr
3XTInoSKOmNu0gQpE4FgAw6mkSi2OE7eLrtiUejS84d58Vj9+rsQPyQqX66VzYkSDs3ikVrcA9/e
HKEawBFq7ZI1Dw2WGWO56kYyiQbTeiGuHhkqx0aQspGxxYJtI8rujr9+Cz/V2dCXHOLGuSgGdlqk
FN+9gw5rC7I+Ee8l9fbO1sKSqfPwV8vATx0LXoVGhQHj2yKw8sdrrmLVQ+wr4z22UnN14QEXFUQC
MB/UGc7Cf50SioeI3v7Lrz+g8fN3zBEFLpBHpJUglfWHcngSKfP3bIj2VgtWeJ9hJb3SgkC+MU2z
Ty0jmelGaoBq0WE90Von86eyAbpMPT4y5rGI0VhvoeXXmYI8G3YVx0krbfacv+VVUhYtgRIi6A5a
0FK4Xt79f8lQf2HNMZBhmN9c6J/A97dfioLgzv69iN+/tef8+YN/tqtd9EX0qwkKpwW4CIXYfv60
sXv6bwSkCAH+iyYa3Wo6Mv9sV/NHjqdz34jFaI75/B/SI/mbK7iPmSYKHpyl0fc37DmG89PN6VoI
A2ikI4BiKfyxb5jlZjvnlQ6PBtPGxPmojMWaKtE8G/QoaI/CsTH9PGfV2w6dU3NYa5vmYHml0Ldz
3Qy0OTKd2JCaIB97HdEsZCyUhmrdyI+q74KbwXGmU453eg12cxSrmWxUgesPnGQiMJrMTgYySDPh
+BHcR59oZUQB2XDANeedJozyqWmn5jgldXQW7JwbV5vnx8DQTLT45GNsGqkzxY3KvH4IUzafvV5L
VmbB0fyd6DVm16mANrQqHdMhFaoiSRStOAmaUQHhd46/aEKEHwOBHdcjP/NiT2Wi1lKT1hWT6aUb
4zIfWuFyAmOr7NDYlNpg30ovzE69KfFhlxzB+6GFacVBnPSWgJi3sutpYQ1MCRPY6L1v86X4I0pB
zAMOk9o8py6SVaCv+sw2H72Gr1loLq4dZUT6sWCN2hSuY8HNqcONIfnmrdgSx2GW+W2nmc6Wxkl+
h2ShvE2U19xERGQakDvT4kgbsMI/NAd+OkTulq6x3vkorK8Rn4b6ZnIdbJFNWjHmxl/0LFy3u1Kl
9YJxtXsQbVt4Ow+rcUbHJAkBeCovJQJVmU9jlhIxq0wPzU2I56Gfg+DaosmB11AnC6Us5mvbRma2
RNdikyRd72hqg/611ZxiY+Xi3u1vc5mhVBoID7ZC/dZSKi79tjRMpFytwsZfhY9Et4w3aNBsHw/V
RltKQztPNQAgXb4zizE7yqwJrmCeFHe23lnXqWU8x4PlrNNST9cT/W+CVcPggS253jiane9xOEIi
FxBy0yS5D1QNJVlr3XUwWsNhyXRJE9Pb5BYoGpDCdHrmMmdGyPByn8jA3ionT7/KYfgAwaBtS8vC
pBB1mbjnJg9XLd7JQzsLVBmZhBEOLnudktK9dgr7ruRu8zHvnUpCUpbq2llrUfvCeZM4m9HVthE7
9MqePN4lkwk/VIjAhRLxMesj7cUiCfGApry+t8GtXk+WLY+utxjZtYh5uRh7PyMM+Gz2WIoKbtuB
dtxk7IiegtzI9rHGFxOkfuXA4sJHON6j3ll0FDFjzp1DTzYUjx5KvHjbSjHABLLFbDmU6UMURt79
AJ2YnHL0H556MIzUHh5sSlIbeURN/PATOW/ULbqdxCen0d27zgNd/Txac94BjqS1uy0kkwGcs/HE
61PoSm8ynqWJq2OVJaLp/QagT7OxRKnZLyPi2uQwlOhIcJrMCZ8mwbFX7JoS7vBDH8fW8NClsULJ
HIb4JM6pqffJa5pCoy7WMBcKgusjmxbSVKFmWfeYtFjZVByGrzl1GU3vSFDkpVqZc3tCYcPxwbk7
jKjaxgWJBHEgXEML8rxNnZtdGu6nzrNeKf2G7sNNJTrjV74jqXpo4V15jLvCxH9eBGmHb6JwAsTa
emlrWAN11QWfilQ5k6/XaNZ9o2tI7zU0zL//3an/rcnycpj/1U59HVOTIrj4bpf+44f+KRCmPMSg
iv7GMagX/kGasX9zXQloz3P5w39szjqSYbZK3aBrYYBm5MX/sTk7EB0t8Gf8BR1y7t/bnJlnc/b9
ZgbFIBlgI+NQzuX0EyiUvz8bN4SE1ouF6DjbOuodOiMOUh7CC40J35PVv+ph7gKIAOwcE5p9ngdE
GESP6cIvpEo2GG71h4SwDpYJpPY3EZhthoMa3g7pNjuirs0jfT524x59y9r2RoqPkvC7aBWkg8sU
xY5O5HWUV3qI+3hVGtkV1Xp668JK2AHYjnYBOJIdlkKr88NcC9bkhju7OY6aQwo95xpSPpnIzFs1
31QIdlb5QHIMBtfhLc2diUxv5DG+GSkaXJrRIXUtQVxBvoIvog3jQemf03Qu39kXvWvMdIG5akav
2/AX4Hf0ZAIADXFuBkJ1wo1wZAaZBeXOYWmP7IEuaB9D2dSEecY0UXmgiUvLmy/hiPsfiEglbuOo
UvTGzebewmN3TFJXpxRIkwm7C3o1HmPdhy1MwCetJlqDU+icyaEnTruatQ92ac7ltL2MswYUEQNX
/YL/sb5PUIjtiMrpH6Oq6x5IJUawl2lz89kK3PCl0dJUIvS2gLbQzSFStSCPmoY8wr+UFpexuAci
UBY4khZfQX2xGBjW8MxZ0uBLLrLPEAq6vVyMCUDg4o95MSvEOnbLObSPadPBPV7sDFUAfB2fUbt1
R4/EeiIikEPrkzIarideCETUaLT4lhT/2mKWMFozO01wZhi+5Q4fdLFWtIvLQix+i2RxXtAjWpKN
rOg57eIoJcmmwk8JT7fc5A4RrWvt4ueILt6OeLF5kBsDQf/i/VAXH8gk+mAbLTFpWUhiCdgMHCPZ
bDKEsOU4fI0vlpIKwyEtv6ydd1USFdAGWWitenKvwqac1zaAGhrPHG0qJnJXHApxr6QXJwtIdlwt
sP/DJwZ8eF2kCq3PhGNY1SqlR7dzF1sM08J8P1czGS/9YpshhlWc59yWd0g8SZ7DXUOQdO9H+G2c
xj4j2Ow/isWOozcYc4aLR6df7DqwaMbTfPHwJIudB0Rk8KJdPD4EFeD3kYv1p764gKLFENRfvEH9
lIrXDrF8gd6qVhilivqtmXTDl9Ug3tPGZH/sp266bwcXTIplpgNydU+W+xjQEpSjxacE/YIyUS32
JbPXoxM5t9Zn5dR6AQaHm9Z3mxnTU1h4b8lihEovnqhxsUexYeKUmi6uKevioKoWM5W32KrsxWDV
xLR/F8uVg7WYSZczfYFyiiOrFaIsiHkKihdyxfFsZRf/Fq375rW7uLqmxeDlLVav/OL66hYDGK6f
bl11zZ1oGX+jsud5ZtJF3spiHvMWG1m+GMrmxVoGiC5eW5FUjGYwnsHvdo82oYwQOxZfGuLVhESa
xa3WLMY1bbGwkZka3xv00HeEi+Nw0y5uN8tt9FdjscDNixmuZ2w3+cQy4ZFjTpUh08Y4l148dHKx
0zUXZ12wmOwYzOC3qy/eu3mx4QUXRx5K4OqtdxefnrVY9uhQc3CzFyOftVj6you7r12MfoSdaCwu
M81ucndwAsrFFKgt9kD65cOXerEMTlYhrs2Lj5BOFJ5Ck/gkILhYMG8i7M7p2jOqnCnjEBwihpmG
L/SKmgf0mJfK4QRojwimLK05dbpHa6F29Au/Qy4kD457wQGQZ4hWl6P3CPAjLGy1Q9LJtOSCA2kv
aBBtoYTIhRdSL+SQ+QIR6QU8kXIhi+gXyEi28EbGZcalTlZWO5BIrAYr9PN8QZRMrlXAK/EmgkAM
bMYXlom6gE2CMdAY1CfOjUgIgppF1tw7eabfO8INb1kWx53rpfOhD4cnG+zlfU1dfa8EGlsYVeT2
DqSqvSBp9zB5uMWAXSFMn1DxGSxSA4+VRzPuVmdSeotYAKhsmMN4ilPrLEMIqCXYTkInm5Blm90O
E8AUn5Uh1bb23DpZm22eAz7TuxflpJiIW1gPqzbTKh516Pwr0bTOVS14+zMBNxQ7RTDDIu2CB8tr
nEMCP+VTqDQP+xlQsi/mrE03TFtVvuu0uryadECasqyqh5l7/BDywT+quGYGMTU2mVygccagnt9w
wI3MUmpt3ocim7aJNRmrUXRqU3eB2qSdzXqkYjEDmJrdQxRHJUPE5JYWUcOx3DBvAjDB1ormU3A/
4N4r8WNeI7UIS7/ABMmzpsrbEJjibvk+PzXlKMBhzM2e5cIFvtxoN2kKyXJjYJ24y+Qc/Y6zIybr
Q6On29Rjxevo3XScZne6Q9A+7AhskodeqPapCUqUwMLu9zxPziIOLXG5Vq7MuURhT0rXNOnrLiGN
2FemrO8GU6fYIgMHeb10BaG1sb5P6sy6UWkeXM+uHA8tGyMTD2M4F9L70MtYfojWNMoVsRL1S4zM
9U2n3D60pVbtCjPSvFVMTvbico/YpK3MtH1T191t3CcpgXIcQUAQUAZ0wnmFJOndGBN5SR1gBmzO
MjOgwRFgN2+axjDKh2KSL8R7hsGmjyDTM+6tlfD1wjMiH82OfI3JpHmg49PWtw7GqHaPdazW4Cg4
qe3nCeCDK8PpYvYxKcjyQ2YexRUZg5JvvjTm6aGpwzXFjzch8HZwAoFp8aOCasJPwuFuphNC8FpD
ou1edVr0YjOJj98Nh0fcJ8cIpXMzzA2yZ+ZsiwhaiHFEEl3+IZDmljWQS8OYWMTTGB1fOfaOz2mq
FR9JPxq4XpX7SSzCaxjcn7CYThgFEGXDQKp8VzGMclFsOyi3WQC/Wii5k855dRdpt1n+P/bObDtu
5Nq2v3J/AB5ARKB7TWTfsSdFvWBQooS+7/H1d4Jy2ZLqnPKpdz+Uy6MkMjORQMSOvdeaa1F5A+Pi
HIzy28ZFtEc6lt5WRroZVKad+XIIwVsk43nSVt/lbGLrbEsAFFiDIBTgA4iYiBRTeyfNAapy16kQ
2X7tBggxcJhuslnMd+FMvbNqf4jY/3t6+j+dnqS+DEj+d13u9Vv/9v5rh/PHj/zz7GQYAO4lTUQm
S//Uz/5xfCIw5t+nJsHRaInZxGlpot5dEPl/nJpM/ghOEXMx1GI0//6WApepwW+nJjaK5WUEjVMQ
RoRM/HpqIopp7HPImBfbb+znaVAAQKShsV7NKYZ1eLzVeiyLI8LNyoAqUvXgq4MGqC4+xE401dn0
9U58MsM5uRZUiZRTI/YQj7CV0Vx3NW162av+U5swh26DiW5DOZGB6/YOgLCyjXG2W2GOwmaYjHtc
kcVr3vv9zUzIz4h/KKcJmMw1XYoKBPI2ylSyt+uYyLA6QaNjs3HvLMKei1UZxmPiBUGhYnQvcrxV
E807rDTOEOxdZczdekxi5GVdygg3nZLkHapSdRMFZp+tBtRtN8BzGmKOoJTr66zMFtvVGCX2oZhq
7Hez0Y3lrmEmrrP1maU4knA63VahWU2HALVSvM6yacSmzhssTsqfEcUVFWSHO+GUxZ2r4uB+jpP+
BmIlFn0iBNZDmDmBR1wAZ7qhtvdLv68iQ7KY4W8Cr7tl607yNWKxsS0vQAWemGi09gxAFWlgW+19
w8SMmfkikPbOIS4n2EI802dQ/aDOc91Lcme8SnvOcryXU68RFGoUCMjKoAotL6ZrnoP8jpxUS8eX
pkwVQCDaQgk1Ip4ydGOR34/XpCLpzN9gPqpdsuEDOtwl3jzg37iBGaQwP4/9G9+YtC1EEuAsntm0
UnAxO5RN5wZjYYi/Ukc4tdebwfDRb4LCWFeq6Zcbx5738xib81YbY4RJnHeHtD+2bdeV+tWYsriV
NRqqph9mhIaDGBrjU+CHQsyvY5ROef3eDhVBXSszmUliv/vvgvd/W/BozvzlgvcR+eGRJQ977beF
7+NH/xjtmCQUM4hRHwLepXP0r76Ro/6BJN9S6IbVMqL5OdcYVznyaekAIpZCCIuf+mMdlP/grxqw
2hZeGolC8u+Mduw/yXAxMwiWQBZAxk5kiSzr5E+DfztB9Eq5gI+bjmyJlCEJ7fXcBKjnRF8jUWv7
UifQXLdD60BLCVlPLqitwDrRYPDEANhzK+cxw4dnFkG119LCGACA93mmk3UmyZmPTOc8Lam8CE1R
mJkpQlnVkeEzibh6TUtLHvrIQKk4oAZJMf8uQkrwu2eXNs1rTlzZK65LYpeAPTIoH7Btno1QqLe8
XuKbEKjmS46IZWFdY8HZCQY+9aZJlqQmpLJoRpI4mm5F1brPHfZUAWBuCUFtG2e8/wjFzSJjvK9h
fx38ZMmllcDKahS3eVIcC7MunKPlEmfVODoRDySBIt0Jc2SJ+ZJ+hP95vEWstMStLlK5VemqGp2x
COq9bkjjUVeG+WYLxHpFoXV72YfyCQ3heJtLNG2N1DF3WVljXANR8flLGx5NbEH986iyyiVTN25A
IEHEeI/rJR8W0LB4jJqU8FS/0vvVKGv+Gok/xSkrTPNtChZBQRfwBkxj4N0OKa+my0A8xj4zMOpp
/A0rtg8+tUp4TSdBx5vGOp8duQ1qg45oAnIJo+yUhzZjA8hHZ6f3YakN0XiJ/ag/4BClVIuQKaxs
bbme1ugv8cEj/v019zX/5ccXSiwU5jeOlu6z6JZvuJ86Qqz1uWk+IT2axvNQLnpQaAEo38j2S6I7
DY8XNC80gJTzDDhgrTTwXGHJdVwXOiq8x5BIUrJRJgWk3tbsYBHfZZwnFty+/sIATRG4kkFFWLF6
fg8JesHa1ufuM8j/e5yQ5nbKQ0uRKB35z7NoYuhqEHsxSFaaVxoZQUsMcF4BPS13bcaNnoyYw7YM
n/hNs7/kgtrYrskhHpnMI4hDjmkBql/Zbc/dIGoC6XBjtwAE3MmUB9wmnSKkwCaumP4JNx/xOeHa
75cxhj2U7TucCQ7felsa13CoeAg51PAFQz+Alg9MEP16Epc5oaixSwRxAvI52/TcotbK4LE8FxwI
1P5DBa/FvSArl1TPcRtBhJnxcqLYlTopAqt8yLhjfM5h7yOzrQAv85L02y/3yURV8Yqrcbx1ZCsP
mdmVr47R8MvaSo92CCjcDUf3aDf1PXwlZZSvZOb5zx+3cKTZXN8EjXaxPOzxcpP6Vo9SWHZckgFh
0+0ItOCWWp1SIYwJuxYWGeVSuFy4tihJQYbzwA3T2Tq6TY4i3AHLI4EDItotjk6aQMg4d2yqBKrB
+HoFE17vK7NcUhY6lNEKng52DzwFq5LAS5SCFbrXtLZ5OC0whptZ4DFMQxPm8BBlfBwd4XjUjHyh
FYdvngdd5wbTUMIRiUjy1sZf8rF70fKpkYRiaKXpf0Ce7UJXS93zXC1ZXG008RuK0qAVDMSrxldp
N6G8jaue1qHGiJr1FLD4GgStvbeQbm+JbyEwrxq1tRxCyk/kz3xeOdZEFs7YC8JluM4TJmrc1ysM
u+N9JoohvJ+asbx8pEhHEzJ9Ccn7/kN16eQJ0vIMidSCocvUgSO6s45blgxd9zHvo9TmChIsd19y
o9NHhjf7mhCUuncxaO/oEopHG3vwFXkWzRcnxBHw0CCcUfsRJeBBMr08j8kiWtdcDvWQnTTj0ScN
qTwGhW2OG0lEYnjM/Bg3gY4mtlMgcDzMs/U+jfwltk2wNBv+xD3FQJobfLJmvta6QdKlc6yOvDE3
jMeqmxAjm0Ay1sg5gcpl8CsS+i2k9GFdJT7P7XkiMqsyrtESvp5lBu8nZu7MCRzvKU+ikRYTUMOa
X08KT/NOpHO0i0KTuxvdxSPaKve5jkwjPqmyq/cdJp9q+3HPKwHey9PJ6EDFWS33f8dM59pFvfts
mgbmEzoFvEQ/GFV7hyeFkHAA6axvddM66zSUy/3oTkj8y8pxn4nT5Iv8saRBgY+A52GXIMPdd+ru
EDOsZS6DFr/elIZm3CpY+CjMIJZ63cDlJSZy+/HEZb2jngdSkQ1vrMw63H6srEURIo8bQqd6NiKZ
589DEEzJizlI1okUBAg6xX5A8huS5u6mKP4xcWd3RtgJD2bbO41pMHUl9M6VUyHDWk1+wArspgig
hxmezCqlflg4eE6JtjMMcyOkGRJOe5YfmQ2gSDpKCML48sLwrGJ2T1newEUUtj+iXm0iN72b45Rp
SbQ4jtNWC57ZSut93poZX1EOtX+VIP64FjyT9TpkicGwMAgoz2AArPciz56LwKiPHJA6rJKTM4zU
IbJ+FIqZjbtsRA1Aykc42OWJPca5NXIb569f93JbV0hBKgOpnknozqnp0gAsVhA+RXZlppAb/c8V
YHZNFBVVOyq2urU93Y55BqDBfgRntmRoNmFXnuzYrTP/lvZ5AWyifaElvy2XCE7Nst3bEiJnTDqn
zyFXf5mslDAUwOGZ5R/ohWesqouCH+caAl6OkHif6NcyscHpDQqD/ogFScZjXATBj14LRHVVOh75
Q0Ts5qIHQh7NW3qXw9EEKJ94mj1M/UrkZThtJ2tK7b3LbVl7QdMxBsFD4qJTVfONM7b2sYldtjmk
6UuTDhlNNhhPyuiLi6Zb+U00J87RFj53r6EoSkKn2IDEL5kFlSNJRondneqx1y82iWFIGjVzfEOq
Fj9NdvZEOlOVnlMwmneM/HNworh8SCqo3a3Tyx71c+1+YbqY0t9zxWrmJttUJvwxp56I36Xjvdd7
kmqnsc02mYMbw1OKUSRn4/ji1GE84dnvrPe4dfLtjCiRfZyUriAanlw3LqGCMq60/eEzxpQlktL+
AgRiug/NKV8baSW2EjfDSrRmfdeQ1035k1sbGBnj17gTjxqzjZUxNM3FicIZ3/lkAgzssm0xaWrn
u719Lt1IbYKqeazcjkT02qIy2jRZVVza2WeJSjLqkwGyRUDdcOyy2jiig9L2pls04CQ6dS7krHtc
tJyQ0cp8GK2iAPRXORvNxV0WL2557pDkVtFktqk6tTkxbtgE6I6qPt8GjmYdUmYYdwEEXZnLfA8/
pN45yw4B0hPsauB2ezPhC2uiSXtt/BEFCB2yyxybd12UCYLmcv0+qZckZbKBn8QoNCD4JRxSDSE6
+Axq1y9tn7rUJZwyj+2YV7s4aotPMeU75V3HHJj7WySPpHY5e3uQ2hV8p46JzrDXiaOw3pk0o4sk
QzRv229akn0atQrRkmGnkGbqutmSCKQKkr0HHfxp2+10H4quiV8IqXgEH8QkgcMPwvbQ5+Z7GQZq
I1pAHUapY+4HOXCAlCTfQLQykaZ3MX6iIt5QXddUgpGeryf08JsWCOQjKn7jysq/RCEUgC+1SNic
xEcJsgGXTCOmiS8tNYZz2Gk2MYQSL03HQuLUXLvW1O/7IUmNTWCmNZM0u+K4fh/5xthBhoJ7urfn
pg/eWfyDLYC7aj3j3Vn7Wp8Tox1iil4VgfR3GIo1FqY6svYOOvZnLWmEw7bnC4u+phGu65JpUhxW
GxsDK2oFnotItsNzScPpMFuMY916SrbMDmdQQgvlJ7ajrUVP5mkIRodbHIeS0o5MXyn8WEgzet8u
8RnnoMqgAbXNi8aE7AQI9mIlxL2zefkPIDP1T+7QWPWq4+zSHuFrT9FLQ36CfsgSy22PWmUAbNiz
agFdcWVXDUjyNCqngIMbrQ8MxVSzBKavRjMqnFe/SlnUSUgcSsIuhgl6FFqhepY7O46L2fREqjQd
vxDjQiIQTL2Tr06YseuKDuS350SOpJcz+GbGhLLmvyPXmo21bmatw90j3HoDotvd0LKn2sqHhkLE
6hV7U1SV6XTUjRn1EjrxR2rRFJ/eQFnuatRnP534/wcN+0d6z0/KCwXhCYaACRjOQemxtCR/PTv3
eonJpAr3pRWwYQYFpSBki4F+1sgiTcLBQxmmjjpMBbvoeqQFnhx7Jfr7DgAy4Wz9gCtGnyje1cc2
bbRU1R/xxFCvqCaiAHV46mOTYYbJ0TN3MaGstczn8JbY9dhdiBtp33/UyFE2jPcdOBOuyVSOpI9H
yNX7eB5vl23lLcoTROdz49BPN+2SguyvL4f4TYiyXA4bEB7JSgRBW/jZf70coaGRjdvb2k6GJl+J
KMjJOTowZyovZwr4yH0IvU04vfaQi5mz3JiFvK0JvM/D6JL59RBIpr2eOWMLAqfF/+Vi8b9wRqZg
83FalWIJuh3qmEMjU4Ug2hcLi9iL7LKHtN7jwp6njFc3BQEPayuZ4HE61Cfvf/1hF/3Oz6obPuwS
OmWi5xS0rA17+fOf+ia9S9YmCNZ0n2M1ZVILaKzxQisBjFujoecjlxku27Gp3ujcTvfkv4z3xGRw
bi/G+j6j2fkf3tFvHe2Pu5Eeu7RQj0uDzfPXd6SZzAE7dnvCivHUIuDBENvSSHpuaMxwEbB+cuWE
aN5xyMpDuTj+c4QvcPJqNlIPoNhycuI48tdv7HdVPR0mjDqYWATRsnSbfrstutBPo5Jci71PQFG9
zopCji+zmrvmk5rmGep85lK0F7mZJtZqIO7877p7eAdQWrhAahFjIaj89coMoWUUs2iDvTmixwU1
1gTRunMNXyxqUqJLWsjhu0hGYXBqS4Blm9JqCAnKW+PR0TvjiniVw9ffviyM6dBrcbq1UGf+9nUR
wAGqK1bBPtcW1+BIkbxZTCfkjy92y5YokmzdZTNnCK0P/lOy9cfa9OvapXh5a/lnkaepRfL90/2b
T3ZCHiXNdnNK6RgweZwgLTbowmK+kHAyGUrKwZGPCUSpg7GcUnMF2vDUK+h3N8qCnTuvMJ0F4b5d
Gk1lFcCraHyUo0QmUY98XK7/Wgz+k8VAIvD76c76k8Xg+m34f/s3ujVhVH/7Rb344yf/aER/CBLZ
pxQ2r3+LF20yPhB6C9JCUA9iymIP+0PCaP5D6haJIYsP7Z+knH82oZXAsIBXheEZa6DDDfR3mtB/
Mvcgn5QSV8Ey3FuS9369FRULVYCuYt4nuUmYxmzR7bCC558uyv+wWfMRf1mvneVFXG74hQjEv357
3LBia6XrOvO+SwSQTruBSG73Npgn1W7++qUYUv7ppejoIgdVOg13+dtLFXAbqhh41n7soxYmYpSc
hJAcLqBdIGOL4AMbtbYbZ8TRiJyL//Dyf7qcwNDhCqGAABRLNtlvVYlIZ3Tllqj2cT48isx+caJm
/defcPkVPy8ezCYEIixB8jjf2w+/yE+LR11rU0crqVq6y4+jKZ+RhBdeJ1B/6nP17a9fTC5pkL+/
HO00x1zWSfh8OpOZn9cqjLvKGt2m2VMlVccgyQzcuq6WHRPTz5C/qyf14epVPxy+kuRPbFAupTft
BToJxCvRCBKB4eLVc5JDNyAywbLdu5U3fjiJmw9XsagMHMYZ8qsaGc+Bvpv8ImKiUPum/Z4T7RKt
6lYXz1Pjlp42ucQco4yQ17DqyMIOE7nu9Gl8nmK/PkdWMAQrdsQ6XKvKzR4tjjQv0USUjJvV8s4P
CvPGbPPk3qJgJ8+NQNkuaINr1+fGKshcgtcxJCOfMatt383zIXGCC1TAfiuz7Luy0/siUl+t2blr
UWB6g3KI4tZHslqQxbpZjCPC5HdmMp7XmDiqHQdOOBE5xp0mHr7VoVsd7Di8KYFREY5boKwXWbcZ
isG6jiOBU65m+Uemq882bMVjHJK8WzWEMER9/01CzQBR0WDpMOL4OrtV8NiSMuthAvFgcgecXlG5
jYPf70GM+ptYH8NL3hAmi90AosY0nMxAt5LNUGtEeQTDFLiH1ok7it7Cdh8rm+okRAbg0anl5K3H
sX7KSwJetvlY19aTym3tJUx6kgoLg9/jjKN4LIykP6V1RByhNBsguHWbkaeMPtnPqvpSEOeyEXmV
bJHicItkFVqoopg80IHGhoaR2PZQcp/Z7vFs9tXoaWEkuteOmAoj8PTJOGuwKR+jsMIwz2kSj3dG
CE5l4VseIsMlAxfDie+H9V055/VtVjdn353kazU77aPqZLKvtNC4GKO09lnOvYAGJ9p2bT7uiNZ8
DZPanCA8dAF+IDniBYzcOx3t7w6HZX2B5VncLmgHgZT0EhA/x3G5TPUtBqvqleA+EgqA7zKc4iS2
q13VnSJ/CXqfQ+s2Qtzr+7LIkIFyzAVT+TnukhDNl/ky9sFRZf6ieBjuyil5imkEE8EeY28npfTU
NlayikJK6b5DZQRF1dgJifoKaWG6ByUIlJr214lsd3rnemAWN9nEvsEdvTAwNT/Q75hUTW+NhlKa
TLj83AexdmoDS+B2pdVgpRrslTijuwsx315XesWrBYmkQeJqmvRIuPS3Pi2uI8Bp/9VJ2pzWMVCd
wPeH04ihHelRN3gWB71d0+s+zz4QSzhiACZJnfQyiIwr2IDDcYbGf140VFt/AaEURRF7YC7ztWWH
b4jHX1wDLXzQtvp9RCjAXvTys833SrUfPHAWRd9nc6VlRHNEka3Z+9AEZ6W1a1DxybpyjJDpaHzR
mqq8i9FAr/NqfifevHGwepAA6RCCevDR+20MTb8bp27bornbx1qH/wxBL8EvS2Snb1VPNW4v9HDN
oK1LgC3bThTyrelTUERhaW2acQuFRj6aZul6Ob3v/JDbfXPbaaVE9aU7B06F5HEbYeqNfSg2Ydjx
DZmqnK9+mrSEQPvl9FSQE39mQZoPBkGRyOfM17pAQCxcZ0kI90nIKX0U5Xp4JqRlF7IB4AbQsRkE
AZVemhn5tcmcQ9qLp2X2thK+gVLZqY+gRjSk/Wj+/URzLoGffPNRiiNabDZ2xwi301WJMkX2N6Vq
Mhf2DM8eS4J1E03EM7ogHg/gheo9AjCC/oZ5+FSMgwTITweWxNSY9k1q8QCtNAjC391YS18MMBCP
yLnVHXxqay1TArmNNIubFbNn2hAkbm+snPvLGK3xHekKMsaKICM8bQBl7PjZhC6yn1wiRr2qTsH2
q1GhTWH1IKcJ+c9sq3Mqo6FiUDz3N1njaHtQwhbzWvurTXoX4ZYU8WvY3fHBiR37MW1GY5ebUYbH
Qk2e3U/RnjAmscGOEO4xtzEvGztzbyJ+vrEiA9+5FgSfHXMDYGDaka3D5e/D8clg5VoLIpW3XCRS
Ap3A8NAJULtr5AY9qMraWFASXtopUZ9H8uqvVm3NL00u1zjwBjp3ZV1fO6Nst0lGpnmL+nqPNQNK
BpPLtUl+a05rauVXdbK1GJgcIG0MBBVJ1owfQIz2Bx5DLKiMj63+v0X+fyryIU5QJf7v+rpLlOff
mqL9VWny46f+bU/ilEsEtsnB7qPM/5fSxLU/6JVU1hb7HhUhr/VHke/+Q6In4YBuIigR1PT/Upoo
SWigi63YkNReZBiYf6fIR0Wx1L0/VY065h+m1LZjI7rDSvyBGfipaqRActkpcvZx+LLUTDxWlB6j
kfv7iO5IucEM1NIUln1Zb0dMGnJjla38NoKEbxCEEBVfog6/jNh2XLZOKpuXcSa69dmALwJvuTG+
BI4InrKxs70oYGPrlWovZPq0t4vryae2IFaapVOzL8HAH3qYg9xypzFH2ddIjZnsjPMe3NtdWrfy
izYofzrpTTU6jFJFe+5jV+VPMvE7+9zMFc18EOkDSTUKOP97PE810SENSbcWrsVlJjFPDUlySTOt
Za1LYG+yewW4NITjCrWsdklkZKLwqzOb+QXf7QMSvMzypAAKtikRJjwZISaKIBzy2asj0u8OyjKb
d7suqgdLdYJknDbciTF+TyuQQRHyZ6/Rq4iSshdiF4vocUpkcmsx3oj3/BV54YkndKEdZbTHkojd
qgZCsmkN7W1M1MjoO85IG2tsbdEdy02F9w0Tr0Oc4RwyK8MZoTX3hp6al95l2Ive3DYOnetWxamd
XZQUmWM/lLbpP9Yt7b4DmEKpreOmNNMTcnMMMeym8SfGweGGgDXbS2BwcA3KHtHcmCO1KVL6MDbX
sstYsQTNGKILJmrGtmsDRmFBGW7syJrvqxz+uM6kALhkQhm4autpYMQz7Kd4wOdpO1PPFMmv4q0z
+f5eFZn4VM5ywoLbaPMj7GOiqtsAsgruDN1JnyN0hzkx0KhHdeDtSowk57Qpp4/d0p7Wm0MYmDl1
dZyaRKQFDWpqvrkUa66ZMnZvUIBWpbrOgIaIbfbpAQJOO0T9fI/j9SNOEWhTUmCJjzAYAL8mCz2k
zw7zDD3SKp0Xy3pjimGTzj6m19FB76PZjwmq0swUh6CrL7iAY7K7ZprMxVVVc4VLLNmpMfOPdpJv
cytpnogFuhsBzNCO5B0GGBHYsqdXQx/mrW1HFFP99ID6oMF0FYab2aric5Vp+qE0CbRucSMdXS1v
V0ljNJsGleMKxUB0VF1abAeniE5aOs0HveLRFJjzn9xJfM4xwHqUyqR3h63mqTbut0Vut2TWShkf
mmj4UtNwPGIWCk6VZXeUBpm+qctpR+PLa5jAb9Vccn20ah0tsq6g0nArIqgIGaaE38y5+gSzEGei
T/YyQ6cZj0ydOB4832ENHCQ450zXluFXuavi+aGNiA9dcAVYeUwC4OrYuOXdxydUBagtfMSlB0PK
7hvOvWnthJKLw8O2r5ilgQiTqzyY231RVbClzIdKpveJE51nw4f21mH6E/NjZKGf1xvs1sFw35Bs
kOPaWDs6JWTM1Q+s0HM4ojZVtXMmpFNCw9JvctAhSa/d9P5MneurZwt4GNK2rFkbWfotVXrNSHew
oF6GxCZrJCQzvMZyYzWrqjVZBCPnokpaz3FGBAg0IWMlaMLe6RALNtlYM0x2+4F7q2yMnO/D2okG
a8syA9o7dfoVRwbzcKG7R4vlEhY5HYrRl/E1dNt4D0MkXPNUGHdBWN2hu9toZNI5c5FfR9xUb+my
miWdz3nQiQHIl6VQ95GoiIQo2xDxVFxvy7FcIkHCT7rW4IEW4/ewzYw9KHsoVnCzV0wSmL1pvnuE
6iI3Dcv6XSsHHNuz5R6SmBG6Vd8NfatvWSacUxFrAyHjBEa9sK50CBRtv2dg18ZXbIC9V7VJu9P5
orZ6UXVXMzDDezmOLpYW/X7moLlWcfbaBEJ4jPiAomX4/zEljHFJlGXe3KMeYHUB8wS/ON7GMpG8
vUK9hSrCPx6yO1Q+6eOGu4viFiFgYm1FNvsPNK0vpVbVHuab+MnW4iczgIdPiNlbM7ufrIBmQmda
3Mdduc1S0sRDMWyJlF0cNzsEPj5XsVJXYQTVbnDqrzlU+I1Zz81eb8UjQSEJN3ACY4uZZX8y8Qde
Q0Ped255TpvwGf8U85Z0xneFWZSVFpqB+xkpGVM+ZXrJspaWmnPrNHLXkDB9P/LVQUEjJcFjGXU+
J35gfEpNx1oTw8qjpil6cHZ/gRy26SscIUQkbs2+EtjHMNRVPXYk8k6L0Eum1NkBapsPYdHu2zI+
9pGf7NpUj7zA1ZZ2gbZlM0u92SfFwgHnhTZcdeqr0vi+EHxpznWadXUXZiSLoeSqLmkH8nEa+mJT
xmb4pRzR6A2iO49RxZ4wpE+G6pm7FBe3n9lYY5I9Rd0+9FNzBUeUfe3Be9BY+xRjCN70fB7ok0Xi
MaaIkIXIg1FnxlaBwhCMH835Opoq7ZHhVOWaQAnjZEZmgB5BTqumC+QrKcAlsjkjyVda3eblxuEA
i51H5reB1nP0L2oE5S37GsmDnBsK9PD05spt3pXdWSC38yJB9oO75Cn4UnsKtWHZnkmALZaYUIcI
T0DXzxqeyBs9KPtxraZUARabiNe5J9DTObhNMh/HXj6pUS+/gDjQCIPM8i7ZmgzgSVRigF2vlCom
5I9mKjZ9637FTnlrhDYQOTW0942Z3w65pnlVot2RcdjdwLJ+abCObjuECEdaES9Oo9JHlP9HFF3t
xuDjrUWeVp9ZXtV+wC/9Fs9GvRlMvz5IwgQ2cdGHOwtow8pxStgeWLkg2PavWHKaTa4TLBkwPn+G
AUtTqm+c7xZslHWHh2BlhjJ9Kxx7erBJqWFg7bzKxCy9zMnsZ3TxEfZgS/eYaMWPeZDrdJP0Zuci
IVhJCRl3VMtDxBcWI5eT5CyQY8NzzdsL6gYBCelwdfJl0jX73nXz/kU2WDjcLrzinjZp77BlYzw1
AMpFtSJspqwVESB1eoIGV+zjrlPUCHlwMUS6bxPQGBpT0w1T8uLeycCtsNyG3Z2GM2k/21b1os3u
vmin8bEHG7tdYqeIt5qT6Jy37XuVOF9ZndNt5Vou7hC/e4pi42Tl0kXYCxLTRDa6gRDKBhG51roV
EjuxKfTcI9RLXHPyeOiBmNWZ1gziwraZzmBI3P1QGOPaDquvaZAteYhpZNyWZW88sEA2KNQ6mZIM
3Q5hulN50DDbUQmbV6PlrxUd81NgTeYW7XL0rA8IS6AgIgGF+zfJhyyUxpc8NYlQjHLybeeWWEof
x5VmpBQMdLOAxrBYzmjZKYD7o93NGmIGoH9S3PgcVLDDDCBh/GMIJiaj8oC5GvWknWa+kQ3hqaYT
yzG0Dx5cjULUuFBoeTScnmt3PlhieC8IcdpVpT2vs7aE4kqq2MEnaXE1I7hdsUnu+NaQQal25Uaw
41J6OSs0up/7FtaAmEvsn6VPjHYKB5Q4Vva/pNijLCPAxUf9VDpGupetUPj/YiCJRE37tbzGYSyf
ImWR8ov84hSFWXGK2xAdue0+THO4TRk039dhr2itfMG3RsEU+8UGGc6TgUVkhdoICYiS2HDLct2Y
NdBHAkprayK4u0r3c859l9VEiiH0N7xCQywSqX7tID1mOQH5gqEAS2kFVm1Ows+D254tCvyt7nCJ
M7d8gi1XbEgZgMOCRntAFruODSdbc1SBL9pqwIUCZuJelRaHolD37kAGuhXIr2nePRXlZN5o1nzX
ZpxTUERN23HIlVeXeK4VUhNZmvVFQ+m1rWdNPKdDTWQtNKKnsW0yaAOkXY/IolZwWbSVpE0Shyb8
bhEXxRkV1BNs5HFbNNR0Eb3396Q21sZozyBgucsBxawmXWUra3T8JwSaZ6is6lorQNFdlX+n+CVD
M2w2yGgLL9QwB4+qvxnDJtzOaZc91SqO1ikc5y0wcBfMA8WOqBxzhYYsvSQBi8sEynzr0ju/Wo7/
RW/qYO2SprwLh2S8AwwAzrixDA+xHFWPAeMROtSViJLuKnRMskU1eOTYQJtW+nQFMHrU6O+ALUV2
ZS9BubZrD2cmau8F543U0F6FM78hiCGVrenOHHMnLkZCKNV88J2k38yaht74O5ZfZENWo5+NJi73
VVLfVpE85WPI8hhW6IVJ8UFKyPG2F7XcybbfiQISlozjk2OQ9uvEOkRo58m0Q7m0IN9Gu/vqd8GX
oki4fwp517UXu/Cf8DBD1hnz4LOmid4jO/yAr3T2sEud8VZ8wpgFfcsFacTmuBKBQ2Kajz1ay3Xj
rBSdy4HqTGti3SOFnUhr5g86KNxioDzTbjur6h3sSuPMlhD7fFx2gmqla2W4nRynOdTcwZ+nGndz
ghdY+gO5yRI5HAIzyNigd7LXlEFNsYkiI7uyZakZ8bNMKfAKGMoirPO7oV1oH9qICje2ElRoWlB7
paj10CvgJb+KwUApPPQAo82yeho6pFJ9H/YHquoEDHyY75Sbq205zcFpQDu4rfPucapnZN6FewOq
KL7NI834bkZNd5rDyDqW0qn3ApPcsSv8aWsih3tUOXxUpxZvnOHjS5IrDviBfgM0FOhCUwRnOQJ6
xdBiXgzdItp2Hsf/z96Z9daNpGn6rzT6ngnuQQLTA8zZtMuyLCtt3xCyJXPfg0EGf30/ITmrrOMq
uQqDvhhgbtI4qSORDMbyLe9y4mEJvSsU2RKSEca/WaCFjNViAjb3RDWev0sXGj+10ZTMR5nuqG1Y
m8az3yFFCqy1K6BVwxR7F6KNfgoC5mtUTxg5u+JBpBUjRlB71UxVA95DnwWDgmE+q2unxl6rHTPB
WRx/QWY0pyAtPErrUNSRDGwIg4Z1NyNktR9jmNWsnRTiBtO1ng++WzRUBlyUZJfikLV2dUbceIa3
W7GFaaAObFfBnt2cLkUdNHuYGmgOd+9IpqJbmlP+CakwFRdvKT6rMo6JpH27vOKo5hSayRau6Z1d
NGiHbbqy8HduIoIN7O0t9ntAox23vxB6tDchvJrTsfSd7QC1YFPK0b6QZS/Px9b73q/gnoCSgMXL
Prlrfg3EO9lj81zfFAOvsQVGAjuC2mpVYQw2Ww6g/1zuMBayLma/uMndGoBcW1+lobhvo3g8Ib6m
FdgZdYBlOTSOfZLO1DsqSUO6C8DVTtROt1Y0uZs8l09r270PW3mlOw0M1IjXpN6eKgN5lus129rC
C2+WGY9XUa7xxq2dLezKuAudZm017NeyCwha9PnMSt1SkaeSPUn2SHByOwLAr0oUX3MRQBjpbxYE
peEmaArAfX/BFn3fJWBB/WnZk2oxkx0kLaQakcp1cuzanMk9iQAHo2rFoevD4Bg6B0tPi0o0Ahkq
LClToz5OorM2f/a032lezXN0cCswWp17C8lL80RK7stwJvOKcFUfSAclqD0w/tiIOiSpSY6qAn1i
mgnN10a28fsitXiRUXDSzz0dncVbP0aOfyPWGKpr57hwR+2DHAMBC3wowi2BskXjB/0VEpziDlTb
U+T01+PqXpRR+ICm0qGrHqg2nwAs/z4o3ZHmog6GIVixpVew64tm6xRdsUME9jtaISXWeOWXjBbb
vkd2eGsUyUuXDhItcWolK45xu6ahFpBh+75h1/pStMXNkLFBb8dpCJdtZ/viXT0p99wipu+Q1Kwg
iymSctXrgS9xknfIN29igKf7ZlwacOq4Uc99eNHVzgUKJXha41g+LWU1HajipOccWZhprY4Aievo
fkLkfx1OfHSzQXKH/nCWV31yE7GryU07OkMAlzPr0Yk2BH15Z8HhGA91NFr6gCLQPGw9J6PUFpIj
aLYPd0JvH+xT72LfpnSQdNQcJkvblxPN9K9juYhSIo8fj1QsNv8j9fqTp/b6oX4a/5dpBHwjuGCf
y+T/fv1xfPmMfLCBuLz6gLtBLvX76WnQt08A8/nVF6Fh881/9Yf/8fSvET8dg9f455V4A7e5elry
b+1rrM3zr/3Fdrex/rWpwxo7pNAgbv5Wisft6Q8gIaFNwT+IxTMf9Ecp3hP8EgX8OAInIfChAtjx
F+nTgSoKvBIUG3IkqH39e1bCRwgRG31ng0/BKiSgvQRK5TWeoi/8ap1Ba10OTB79gAUrzfLGFzjg
2QBlG/qkMy1lfZqDWK2tM6OyFwxGj7s5hZthn6AOoR8HL51Y73YXbJdCq/ViQab8iX6Z2OUhIOa1
h9mRUookt6sg6X0AardGEySziWx4fKxEM9As1tRagz3k5SIjCsstKd6rdlIU/5HepTL4wXv2uQlN
Gehz5c1Vrk2zleU9cD419XkeWTOW8oJmr6oDDY4+XUFjZ5eIXvRd9CFzxWrKrXbkYRLgsCMCDCmA
Z453YwTVex8VvlfZf+a9kCvej52KXETV7ZpOBeyykj3T7r9l4OwPou/0TeBWDcpCei741VBbK55a
tsiv/keW1lX+bWjH9rt8vZieF8jfV9r/QwvQsc10/Ofr7/9UD2P5qg328ht/LT0X6zf8mMKYoIYl
aLSqX3T6gOj+4fuIjhOhoGVKmv23JphgedE7Y2/Ht+y5Qfa3lRfwowD/ODpriELbWHz/O00wYy73
UwvM3I7jYvrmUNnkOZldr1deRN+3rml5P2X22hXfIacmHm6z2Kv0cidl4er7wiDEDqP2oEqMow6C
b0tSdc2lA4oXDktnAdTAQDSy2nLTYJOEWGhUlXSGB7u28C0c/C5c4RSAJ1VYu6D36auth53T6u3y
Yhrdd+w+piCY2p01f8yQHTfenmCPIspOMTXczTphDnvigZLt8Y3JiyAeMMk1uItDQym4y7d6zBKo
kT+9yJuXTuB/0LK5afNGjv/1n0c6476xWTOMePa/kNqAezw6LRlZK8c1eOrGWcXVBtfTDKTDgDZx
eRWnQcwlF1xQ6+89Ilb6DqnGmFtzM0xXKAw68CA+vn1LRovk1QtDXNEgvX12y9Cjhn70wkSB90NL
9viIjWtQXnV+npbnqz/1Y36SWWEOuqYWeUZHAul3xKbKYulK2h9215YP7TJqnF7EBMLrvLIV+In9
mqTocazVwqvYS7lm6302hMagO1zLPrxeYfzwtTr2x6AHSjNOIn45tf+p9v7r7R/PWAaZJnEcQVlA
++QYCplk1P0sPKqe7NnS4YeADKi9RcO4XW/eHr3XQEhzIVSpfT8OA/ToI673erbrqu7jldziEdQ6
5oSmn1n61BtsVviC+67/bgab7mXQYILKwoiYzpG6LfMAIPHbdxK8fo3mToAbUaMNyMkRzTZD8lPr
GUQGNJSlCB8pQQ7hdUDcLum41RaCCOfpGK4U59++4i+DzCEPPA2wKTYHjMLRs1vUTkVbCeotE7gd
vQNebeGno9BbpmLw9rXMJPx7Y92MMxuXjwY4Ex5B0WMouYsvMGalgfu4OOmY+08uZY0MM+EOlhqM
3N4McYXc8RT/W1BTLow+RQDzBZnTCK+VY+Suh3DEEBfl+G2hsEqIjbJLpOA9Yuklf/OMR4YR5iEB
IoACDQPQLWwVRwNKZckpZ+XWj2PlB7U4zeOk+VhByO5RboMejkPaEq+JXV+2+dCE9j5QWbneF0AW
aeOh34Km3Mam802iUoSEX9tMNUiVliodIn06zb5PE/nffDEBSskoxka8HdtBOfxo2sVlBL/Obr41
qJpyF4MVl8V3hVhM8KmFENp6u6RWLaZPb1/X+XX2UdsKwdbZDrwLdGhfXzixHBvttcD6ugaW465b
9D9y+CkiQpjV3jpe5Y7VKcukFA86q0AS7vphGEC11tbiqru8XucBXeJoWeVX2HaG+YV2nr6AqOvj
6fT23bIujiYwN4jlqlkmBL8RPhOvbzdIZ4hU09DCDs1dlmIRabnejOEyMKlWbaf4b8VjN4bXlpfk
rKax8X0OgyZEIg6GfOmn+hsTsC6+U1tjZDj+/HKdN8qBnPr9ZQP2k47dBcPfFEvnNIbsRg+H3Ais
FuV03k4zIF0vKV47KNJvMujrbNEErRkXdDHbwKwKndblM8xQMDabflkTxsItCo9NHpo7HfSD6/fQ
1Td9hkrGDeq7Rf0EPsQh5/RkMq43LP84+ISLFlMTn72Ce8RdPG6oCiKx+wndBNTK9xNi2uv9Kj2h
7tTQh+p2LPg/8yZrCnaQTZaFLe/MzRY0IoD4ZjlqaIXXWSz0JOJvINALYjaji5U1iItDuIWZ2NNw
zRO+Qng+1uFJoJZMvpezqDnMdL8UbMEjtVXs5oo05tJWPsd8HR6IuZqVopR97SE70X+m14LORuJj
XHJV+U2kT2aHZPiC3FtP59MygaohJk/Mzpej7aIvIjVSewX6K82Z2UeJy2rrol6iwN1Sjy/L0x8P
EFBp51FhbsdhsYOkaDGggd0w/UbMHtnEqlrYVo1PUhLyD9QvXVMQoKCEw+jLIPQYcQ97L08wE98y
5dp52XjZGjAGk5drLr10GZuj9lqeiVTIjKpfljMjF0Qd1N3TmQJOiW0SVnTV1slic0XPEkRtuktC
hqXToufxTJOM6dKi5lp898q2YdIUSVjUt/Da0XeijWxA+psuKFzWFPIjMbMmdYeKd+bRzeO3IuEk
4iBTzMe8cwuYhf7W14tiDNsFEC42ZGyMTvIhqkg3KXcICp3zGV4lCm5/ujYmdisMqLhA1Z5okYco
YtNL6j1KRYh5AkvmjoWr2AX2A2qdPEzrJmb+Djhq8imNvN5T5/GofP5Kq1ufpTChds8nK5WCs2vA
I51b0jw9/3PGoJF//DiDyr4NkZ/X33TUl8wUKBxQihTpLLdX1Hlk4rYE04H8evQj5n8+URWkO4YY
K7dF9cKMca+oMn6H1o4Y+maNEBJsdxUhIOQkuSCIfAAvbqaoCa3VXRfBiL7rAa6ygAUu3+E1oeNK
lIFhIOtcD9oUfdaMzu9D0XuDWdLAxvijA9kxbyKAys8/SK146g4DR5dRyFrRjSgaLPZY1FdIxDr8
wX6AxE3/mljMzGovzwfaJGVsvNOWqAoWFCfsuxjSo7F8j3xhdqasyor1ENrWAdxx2nkHiQ28j55l
tqL4kkIdXW8CrRemP7hgOGL7uJ7R8yJQmNvwOgzwcxyAC8sKZnWYFF7+rnWyPEGGAR03s1vlSuNh
ivbUiLZZjnkVifEyYD83QmoYR2u+KJG24x4Ta+Td9H6Ut8FDAxqEh2mwOE/bD3HdJ35zTYYZGykF
VFDmas9GzHazl15a6H6bdlMbx5uJuH1RG+jKMjsFJkIbN0U1iG02/LbOgYUaOJut5plj1OjQ9t4M
GSIR6WXZZmhqXEsIHGby5BilMRPlrHsQb2Cy+GRPy8gcSry8L9OLdsXUCSNDV00DKsuBx1Y59g2j
tKtL3kezWWzLmSgUGpYLMA3UF3hLDdRDzoJWo+scbuPeNrsgsKiYmWvnXSLVAVmdmW+SwvT8TA6o
tl1gnKbq5T2YFxMRZjSV2J46fwkZP5lZ7A6KUWQtOK4cmVA0/jzcsHj7vQ4uIpS+fWzrx5UbR45o
4tK+QxOvO7BdchxRtBSc8nUSdKy8yK/MIYu6GwKtmyWEL423KvIH7A86yiwftVw9AOBni0Jtpetl
wyNF7YAyKqAiE2LZFsqX3+oItZGrH3kIu74ZnLntUWQ6KQd2VfwkswJi/tlUrOsARgdKNWjkuUn2
vj0l/QfDitcXeJIgqw3zYaaycRDFbDFKbZ0JFnYxrYTTp1E+mRH8Ma3rfDY/037rMXExdDSBc9ha
Zrsfwcev9w6VR8bYE0M8gMTTVUpZU1iwZRH/jZIA6sGcOTQC3JxtdzdC/ZRYdqyODr+geVgNH+x6
qe5i140L5tDQ5/15SE0GMHKrpu4bGj+9dTEgI+9fJdwpzIAGMMoXRH/DFSBe01aPflGtUGzbsB4e
ZrSD53drbFX2ZrYqiXGUF8xdQyOtiUEb9DSpx+mAhmukroc+S5YWLS67di69imMV4WqpnG1vJCrY
5JeoXzH8atRADyhd0L4lpF+HWVcbH/tSN0aN1NLyM03dyf8QVlL76RZkT7lYKKm4GjuQLub5E+Zp
ksozmXGSVVuxVvO67uK8Wu3hkODV3l4sLA58U2V5Ndvguw8qFimNbAK09S4tXDyDcxEaQQ+N0Aly
IpI+soYE26IWn8ox3lktTowomAgXKRDIR6fC9eSub2nDXyRxY9snzoyKGqQKILhyI0W15ujie4F1
09Ec8T9OY4+c44mNfyDF7ri1l+UOZUZPwmyQjXXrW/643suGWb1BgCocPq5CpQ3ldhmKoaMJEQA7
3NhKdOEuBqlbniS5RI1qbSErwevAUAtdXETHoZ1+deoiah4zt2vBvwDx0v1TXATehBOw6FqxcVGe
lPaJTJo+iHZTaQdVeJLUVhleAzxGKv9EhR1hbfaURaBagfy3CC1gLe0EUq+g4j1QqOn14PIwBUJs
z9G3raskdG7nFFbyuJnb3ByoXe3VXfBx1kHX+bsumQdQZq2NiFl5Cr89IBpL7JkFM8AOYf431lAQ
QQ3eosyxErORsLh7ui2ctRzgLIfMD80OVwe2iTBzCwe35FAgQ5ZW5sG6ObpY+9QiJKX0rzh6gqwu
OGVkg5PQeqIFGMrkMAWtiVNgG5nMQRQO6JKt9lWNt+3U13n4KaC1xq04HR5BUGMsCpr0FfuAbTIY
RyJ7oEuM0onvBkTBs03shjmjnsEDXBTwBNn0cGFN8DD26hErSuU04eohIupWhEQNRFD2FBRAbB6U
uCSi3hQE9WA2xLqimQcy1PMJTWYdSwaoa4Q5OXH4W7jTIc0E157EKtr1g/IhrFdbjCTAKpKYtQlr
aQxahIJOYOOZfbKE5cZXMJeKuaMmAck4PMRDbOLVOFHsNq6kbfN1nvumRQqjEA0slkJxLMquM7FU
0wkTsgBpNGMk2yaUzveJ6nUZ79D8UBOkD4eeK1CgDncI0KT2EDD87OHahEjP5Z5wrM0p9eMEw3+G
cYQGZCoWYTybu3e8xGIgu9QvaKjrvCbpqCaLgWWbKcwdTKOFVM/pXyOBZvdId77zViJS0WT8xbaW
IWSy0ml0hL2TVZmpmGP7Qc5SL0nwqRocak8vr5ED03HuSf8meRf1CeoKOMSCKUG/alTCGa6bFNWy
DNR7YScxrVgRFFBK0KkA2k1vIFR3q8AHDzObtTPFp2EAeZCddXZjggpbFjkh+Oxqk8hHYc9kqanX
Ocs2n+1BAKSkr0bg7NIFZAds4ZRg0o6knYpuVvTD2vwyTITN/ejVN+sA7wybR0X1hmALELhZIvDv
TMGrwb5k3CcK1t1DgWoZ4WHvmAnmJVPeuye9K5DwMt1yc7pmSqUcmlMLfB+cvNcRBSIBZeJNGZr5
mGDJSGSN+wapdrIaw7It/9982ziOrDdoIQqOSyfjvtxtlgkTGpbhlJpg3uvM3b4sD/TTeS/VNLe8
1GFk46vp9Hsq/aJQ1s0H2K+iFKzqnrlQbXNNTAB5fvDN3K0aN26uUFeij7pLqzFypnP+QO0R1M6t
5t1Olqq5VrMOPILdqdwUKxwTWuMnRcqXijgfHtQw5fi0juXUSTYXhIq9S392JGDEJEDs+3ttuyYJ
LLqAjM12FvNCRj8mvCTx5D1LHaz6wptd8ifUqfSCX6br9eWDypyFQUleIp8xtbGE2I9tNPC0OaYP
BAY/MuIIHgCBwZKmNtlXk/bAUg4pOcuw15ZlLd88NfXrjW0p28ampctIR1Q2oPByGoWdN92Fa+Xh
AmvNyMDcgEA2STdmeCYKGxbHJPkiHkwgn3Yt8yMZk5S3JmsKuuD8IpB1GGqqoCFGiYN2vWfUzY67
Oj3p3lkvOkRgTP7AdAoDLk9pL1nNVtmxJ4encBEWmWGUtjD1IWpBqfimS1yQv70svUbhmWgU+2qc
Hja6RxQf5R+lRjMxmtnUj6zE02ZKCjuaAWn6C6pIDAhg/Ywd35IM5OwIs8TJltPuCj13n+CVJhE6
RlmzTO/xNV7Hswh9s+oUixVyCg42yyc+8Bap2DrDqmz5M7GPfDte5VAbeJNu47KLg6J7zhrRJyxZ
pX2hkB66IuCfQnrSM7vzPk6VyQJfEosqWc1NtzjS4+rBKtMouUmgY8W5r6KCiU6SZDP7Z6TjeaW5
M5lbn5qFk3C/wBGUcm8tjV9eCUDq5ourZkahIG82LMlrtDKA0GMOJweVvXGlM5B5TfkA6sVk6Ppl
54iRP2EMEeUzs/LtqtE/qBkhjgtBiYaOCH4RsIiWNppxn5u/LtBLWE5ohCLouAO5CPUb4O7A8/7m
ksdVNcpUEempb8p5LgwQ93WZSndNE9kylF+DcDbdm5epUUWWqey+/XS/Xko4ETGuZxpGtKaONBHc
LO1WoMrt19xPzP7Uhr6nCArZrNm73r7WkRaIj1AA7C7HCxDvoTP9S1dqtDGwmKvS+7p4NRqpF1NW
u8zEQPoZyzADLc1ZCPaNTQNGTDBSRFFVH1XbTrrk3VQhTGcjJuU1e8/Lzvyj99EMNGMJkUQwciYA
k5359Pbt/zJUHmVhAlvUB0nHXdv8/Kfa/jIktSHwBA8yx80x23NAmbSQw5UU6u1L/TLnPArDMa0g
OkEu+LWjt0IYhbkDAdRDnEXepE8TeDjzvbMKs0TCJJ1/O+WOWyhA+rAFdVFboGqKEvTRFYd+hOFJ
/f6h8zOzR8mFxXaDU605INzYnFlJTLxPMKH5/FS5wh7esdvVwdnbz348zHRNgQtQpKVNijb/8Yyc
0ZtErir1vlCTIHXUWAnpb1EDhvh3fsPHo+wGoCZoxCKeIeggHRevSwJDgBCF82VqWlFeYbtjUvOc
Lj2HfOaaqPHtR3utL0HTBAkvys40eSE7EjQdzSCJCSabiR6+DA19IrxCvcRsc2yKmveaDH2FI2mW
pzqLt6IMMk7Gt2/g2c/75w4OoRYADxseJvRIHv14Z8HvvHI60XzpMwARzZ5e1lruqXpkcfFslLbe
qCEzoXGIJCIv/UdR3AqkKXnVIcJh2dn8Mjh1EZgSD6V/zSpuoYuSLaxVhPsWccTcRuMu8qQV4Z7m
lJLdWsyBOSwRQGhxP88Sm4WPdAU9dGMDP1E8cuZhgYkH8qkpkFooc1ee5bSWoxVWsWViqxEjTjYL
a0DukzIy9B7eGZ7NxDZi9MwR33VDx22JlwL9SGjPrlnCXDE1nEg+R3yuY4LlpKiNFr49pjPjj9/9
QGXSVYsyRZampCz79vD/MuGEjw5AGCBo4yL/fTy1JzKLzLJX/RlWqkfMmnbSpEDxKk0E8KNk/fYl
zbp99cLZaoHhGNV1sADiWKSFRhkyxmM0Q5QITY1xAvRfXqEp45aoKY42d7Dxq3giiVqcxASFVlWb
u3n7No6fHNkdH16ujScH/4me298/7Z1N2Dcz7zL7XLaUP8+RXZX1R7ec3eHSHeX12xc73kGANqGX
RqUohHIc+cHRJMdfPMVIbxy/qL4r1vugEGZaFAV4seY3z+UeLWn+egR2Dsq9oPPmefZRRymdF7uq
GuQIkKC1o11C+VLCgqSMSqabFzOnw4aGd80/goIN83IBzXVPshYMYFMp61KCIeUx/ftuRnqXOsKK
G9ednadkKAh/siqytshMWWuxTBkgkqBMszOFEw1zGEcivq0sx+PhrDLgLMKH1HSKHFWb/ZqEAO39
M2iaua5gSNmp/wIh+lf7/IwBrtFgmlw6kN6vHdMgSCXGuNPycaoLczInLa2KEklG1Ajv3361xqvg
5/ls3imbF/p/2GBS1z+ez3PbUVN1/OQu8tvna0HxCa9LuGPmaGKrZwt66b3D1zaZYLM0pkr649Og
AEzmJAg2gxv4wtQzyQU7djq3HhMqClZZTNZ6ObJUQzpYXV3OJ9oDiurtyyYhPc5XNjV1+NH4o1tk
mkhWVbisnTWyV36m2tq88DUouIr13B0XL6UJ5VABlTsryMybhNWQ8stCsfG3OznkprD8o4XGimTu
FvQ8OPeShCoHTpBOPVMCeXtIo9fLBQSgTyff0OSNZJUd2EdTuOcJVGR3ybdKeeJTMTSBe3Bpj56G
ZdT51PgzeUj9Jb7QEQo78DaS5hRV1uoeEzdbbRp4zDRNUw/9FB0ZLV/Zf0zIX8ebakFKAiqOck9z
1IARorG/KeQ3YNQOVoY6hUjDdypI2osMPesrTqQMjjoA8nIHH8D7c6WPrM5xpSmCTVcBNtxRNSzv
rdWSJAcVZIYtYNMbn1OpPPiV5cEjHNROdrrfYzBR3WM1559XmGfR/Okk5by2nGnhSaf6AmoiuNBL
itbStPa2s0P4Rty5nM8PXdY6wSZBdpcSRmoI2UXT3M1Q6u9zz4OIFNmWj2UMdbvPGDGAMLS64UPo
jyNhUTKdFstUgO32dbcFnwTad5nj3NpMhrpUwaaRqIlTsMmK4s8pCkH/RjgG7OQ8tHfw8CiJ+Y6V
Ue2z/K0d2u99qe2vrpbjFwepkY/ZFEzbbAnri1KM+d5H1/Li7RnxerNmQtBWZjODKk1Pn0DhaEK0
lH9EHxipbmEvN7GbYF8TVq0seG12+PHti71e0C8XEwDlzDFPDHcckSR4KZOTx81jaIsajNBi3zkN
9dVNXZdXyvcm8r+0rd/TIhTlb+KxX2b+82OC1aFlwyZ+DJuYgjFuSwSxHnvQ2h3cxg4t1Npz/hIV
/Kc75PNf+vsx/PyUvusCPIgRh/TiY5TO4tYlJOIse3TmljWD7AJluZaEJ98tWSVuG7dObvMxgceK
3kHc7dCmyKsTlQfhbqkksC/AeuG7IRzi88bqxUfOW6gy1BXlfV0TvLiyqTsYVg7EbFU03+vJiy4b
yrPvlavdP+OCPBV+umMjFlym77zaEOqQ/Amp3pT04pB7obA2xPqxaFNJK2EaDk4a2A/2Ir3tyvv7
TSx0BMJjSEwYQBjEuMANdo9DAvSGxsWP9ProT2bws9zL4LIU1emyLg8NShufPStedhNGDhWiDVZ4
Cj0G7aa3p19gJvOrNyMMWNPgQRyAY+CFX2d1OBKiwkHB+DGdaBxQToOMtUSBiHcjXRI8K/16ORW1
RIY5t7qabk9bn7bUra5UZ/yPK5Fa71Yn9U+9VVM4w6n+S40FN7rupXWV60Zcak+foFTp3VEDrd7h
zFIRsdIY09tVLrRdinZMtqKLxS1ho0L1wM+/67DIMZXCiKKkUnyap233rg4khlZtMk5fNWT9jzba
s++tBgY9DDfHMCjkPG08QPF3M7LaxTbrbR4gW9CjU2hnVvSvewQOBGfiBz+woss8075RMcKog6YD
Iu5vD64Zu+OxRZDVaPWSzYpjPVSk+2iv2SJ57HM/uIbBWtx3uadRMO8bTKdmconfXNF5DXxlVgnS
LFC34JE8IHjH2sCO7VYDpMDiCbqGf07ZDIewBMLTBYXK4kAjAvaLF6TDY+fZiHCki7zM89h+b6nY
O/zm6X+dWoSaRoomcgVI3GMw4DDXwYiGeIPDMw0G8vY2+dIOK3yfHtUyDEDckgpH3SKUJQNqhTvE
E4LTzIjGUieJY8wNLFRZhzYUn3JZKVP6pYTeWGN2VYZ4Ovaet1yHU5aepYFI/Q2Cdu68GbXjYo/Q
2fW0GZyo3Ub1GnQnFsNyKEppXaF1pfjCLKzLcMz0DXbOHGdFkHcH2EioKCNfXl7CTaQFbnmwZqGZ
Vg2QEqD6e0XT8z5QpKbEIuMH6S7NWVZXHuouArgMM5F20Tak6nfjxXlDyxVE3UJHk76SxGsohXYn
uqu5Q+lk0+ZdCK42clvnDHDKPJwgQuf+idBg/mnC3h5nRzen1AOn9XeFr1/3H2aKsVkHuoYv3y91
Pc+lE1ouc/kUhdQHUNOOi6+gPDRdQ14ZOZV4xHkqOQsb66tWKPeBHlUIa749Sf7RhDVawQjkglz1
DePiVVUJpNRYj6uonhIcyKfd8wsJ1ymrLvMqlAd7VfFdD5sQx4Us2XdYUnzOokF1zJPVufvNzfyD
BYtIE7Vltg6wlseI3bWeEEPAw+8pFXb4oQ+d8datLGsnKOxecC5O11MFOa7zm/oMLjc86kZwkEHF
W9D9yyIAyc2sLnNr8r6DnO8DLD7y8sNv7vKXkEGE4F0RG3PBTJNUHg2ZqhNdx70/PVH17tOPRBbB
iEkzVNhptNW1G6qSntK4hhFkyqD9nq22KI2NEop3nmjH+yCu0ktbzOVHFx9wOiScAoehGCqGGy2V
rY8+zY/59v8lx+509/Rf//nwWCNcCH90yL/JI8ZSyCb9z4kWhuj0uR3Kf/BLf0kKO3+AcKYQTjlc
kPchEPaXqaeI/xBMVDSxCCfIbX8iW/jBHwaGTT4TUnNmEbt/I1v49v+N4tjrcJkqPYh9SpXkpXaA
8G94FC47CoYyTfuWjNwityybNHjnYT99DdjidyX01wv05VrUhG3Ggs3CMayTn2vQIPuttY+c5kx4
M20fpXG+mqgnaEbgsu/X3wGvXy+15+v5tolcbUpXNAmOnm0wslldZHM9eivpZsZBJtkgXeaAs/K9
s0aC0dt7S+TcoQzg/mY7el1beb44YF18kSLenimbvn7Y3rLHBU5Ec7YOKFvU1KVCKPAKjz9jvLAk
a3yfuPbvHvkfDHHAaJnE2sy14+YLpbhimCNRnxGdLzcl2e8jFoMo/dMlXW5SG1evn6b7zUs89DMd
5ZcLspsZFh9XNJXZ45JGYVsQgsG3o8RIJkzKiyZshvFUHXnWF3CV4ee3r+f8Mq5goCENUI2OGVz3
uSDwUzFOjw7bXLKo06ldemxvwgSyzkoSjAgEkUC91Xh5X0dV458JXTq3PR3R+6brxGyMB9YGwYdR
3CK55hJgqGBCGqnLxkskPZdP6CX9ZhZQmn4VRjIPTB/AZe0DrItZ7P7redDUiOkXtZxOqfql/h2O
fUFyMaYVjh2QDkDr9akznzttBghsgwOFc8ca1LcW1O1TKipheJ6PEf5yugseUm8cwk0WVswlTNyp
vWGjcr2gvJGdK4LHml608XoETF8jYBNgpzG5I9R5i+rMZtbuGh26AKcXaxAgfydjHddZerl1ZLjc
JJAFqs064FT1FSsilL6gJy4KIZ/eLS4GDzOwkF0i3OURrPXTwlbWn+huxcltP7gDUy4BQdpsxKit
FK0ENIKcJ2bpAp3fydFTupJ+rPz3S6PnSxB7mCmEQQH6PPZ9TJPMRjBoYxq5qHG5sWZO5bjscYfD
xR2nvcLtPq8DdnIckER5i1L47dWeurHHEWXnuDcwn8UucOyCHfwQDfZyi4qa425qlWABmcnl1uot
5y6QU7TL1zx4wIHCRQoWJ7/PYSvhSobAVkZGFnX+ySdpA7+KTHRdjVwwbrA/RK0CE4YpmoOHih71
dbQqxm3wnbsp5qWtYArv534NHp59JZ6NSXpvDryDhlofbePF+KuMOC/dvszVDAV06iGIpE5XeblQ
jClaajpknMg2aNWNJ3C88ACxMLXJzmOR5PVZ2Vt9TQ6G7Oy0l76b/ZkZhxSKTZhDynLCcQ3+AfME
f3L/oTW+oPRJWfzGWCTWQ3zfofKKpl5jnE+WEvq3D4IAVrax9PO6drmZJt3NOxW6DCmru/uMzgH+
oCkGD0Zme+AlxZnjnU1ZQfI7g6G+zWcfLlqUtqDLzfj7i8Qjfor8fVYKsUMiNwN8gDXL9fN3ZJKg
AKDtgn1jzU4tnvV9JqTazXAODhDHmMCZWR5A++budByLJLlwUCzutnD4J3KwJYqRmwLFA0aV1vBE
SS2yi2vZh0gobiJKFsuHLmxs1AOTFlz1Ad9ObYSl+IUG/R/7DHyIUAsq4hYOLOOICB6uhVMx78CY
6eS26/Da2GQ4hSItmAG3vnTXWH9GNH9+VNrq1XYuxjW/mbXlzn+ODD+Syg1W1aObNTPGXQiGWNi4
bFtQ3BsrUAHjPN51XpJhYaGpizaxPsQemO6sX85mr0eCIyq86yAycslqPkUUe0H9uV3uwnpC46VD
oD10LX3tByW9JJE5n0YbLyX0nsMNmkoOajWZvJ2zHl1qmajgi/TLGAqPN84eOmP5coHxjDr1ozZF
R912W5jF7XodDVP6CFcPL8M6F+cktuE1GCcciabV15cONpi88MUaW+QA8A9tulU+xuh7z7vRwl1m
x+SOz/0EE6xd7Ksx3kCeTO49ykQYLln+RwQYLLApPZURgQodJEH/tJ89tmw8Vph0g03TaqNLJDsz
hw8b9mU8OEmRlz0FvCw/DS08Ged1gIIxyu5zQAfs3qhzFRuRRv/N3pksR46cWfdV/hdAGibHsEXM
wSCDY5LMDYw5YZ7hcAee/j/Iqmp1ZZuk7r0WspbMmslgBML9G+49txKRmAjPXHQaf2auat21rtW+
z7j6SVEt1AcqiORzLjwOzMYunnPDzF+Ja+SL9StwNDZZGWZsWU9BG66ZUZimtlyjzbMnWOln0D4G
/oxkT3hUIM4C/Wn4ugyt9aXqDWM5LQiigxM7MVQthG+Bm3Z6qy/OHpnCX0FECG/X18W5DNv4oow2
ue+J2zwlQfjMUK37XI79x1yR/scjaH0G2SCRFfM+QYDmnBetlZ3DprW/SCMG3Y18wLxFHus/YWwq
cJFP6oQAFAaZozrQh8iGyRZv+mAfEkF81dLWcr+49ucqDdotggMIMlOVqq07253P7N8VE+aYuL6D
Fe9+LS2H//+WG6t/ESnj069hoLI+6ro2bvYLSEu0mEkh3U1BdPAFx5jkravgKSyE8r3NftAcM7wu
V8g7JjhTokB9C8TYZrbj4R1pMLXIOsy+OAp8XWFNfKwd/tRdht6Nw8Itk/6uD4aZoPk8uDP0zLWA
UrBitecN3/8IAo0R0iJGQ04edZInBVkWoh5trI+STGqcAwzB79glc5Z2ns2Znof8OxM+uAPK/PAy
KD4aWC3hmsQrkfFFMFDZ9Lb4eqK0qHkEtZOE0KRa8mUSu+C87yd0eunEOTiJda4eIka4AJY3Nnmw
TkFyLpNq4/hkw7YOv94TCgo2euf+SPwU2aNMiz+WOefA/3UE+giI+h2i7/XRZ7aT3o+qDmr0jsq9
KClNENxrxjDK7+F77eCcRUHZ80SwCyYoee1ah0xwTlciIzFoFWSlK4vFp2KY0Qsc/nhZVi0IL+rS
nEoiNgyuLyKxmpuuJGaUXba+Hydq3yog6tJaSjJzbWV79YBSonL1rcVEw9kwWm3eFcTW9GqLiVed
VS1/q5pWl0aNydh/dLu2HLgtPGDvkL3SZE2yU4E5+T4ScNc7y2LI4Shi/HqKjUa8e6nFwTr3JCbj
a9OQk0qZQ2KUFgNAWARA1szSu7iLEwyci771VDaGeW5lavwc+y48pFKFGmXmGhr2K0/X1orHIijh
NWy6cLSeHXTxYDJ7zYKl97G68Uqy9R3tGj7xUqwZubINoPMSQTDWT/H6iWJU42NiGVhty4GP0bA6
uobRRnNuEgrRguYqAxGbq4bfJZuEq9JXT57D2OAJTnLpwShTaZIGjzDaQ4+rikhqhzVJQmTcHkmj
kVgveUC1nBy0GkWE+UQ/lmYjdpnpAtADbZyxT1kzm73ZPlRGSA3i26l5ZtpPxnQ1TpuMBdSO/5BF
wH7zXOZLS25D2j02ASdLgcrrTRthdjbIbIrwlHH1zEF1TGzPimYN1wu95i9Mu7etV2+86Yc37swg
t6uchyTgSHfAo+zZRVvbfrEqBIhsYRvmsFEyltYjxkJE+pQhMCKmnszUgooEZW7x02BYSpBlEx/D
pamIKu4QS/ANVJDb6p913/2EiHsNtatOPNcUBrIzr+HYmldRzdN2MquNN8zVUUvR7aiNY+If5ZqT
aBbbHMPgTrvu1UV7cattWT/waXMv17o8c/NV5DAUzOyg5DE29HZJWN7KgoROh7fqahJI/dIanoTa
bzt3zVTlzYaATgpI3R3KsCTaYLp3KuuRyq/e2axZfwovFmfHmdwsiyq8FmaNSAvcdXA08uWH6Dw+
EFfyFd6znVTpFmpB2VBoGxPRJ9zAQzSjGOYESdfIB+4rTsMxb25kZxsnj715ezsUBH8Rp8Jpk3k9
T+QyraSjmM3lcD8XKke0R9m9/ddt1Np1/GO4TVcS0Jew0WGwYDGC+L3tXyZobdx47bEVv4p+vFw2
clCexH/9e/5H98MvQpnBLIO236Vx+3v3E8aQE/JmbI9/pO9J37eeu9UoFrlrDrvnrq3Lr+PwX//e
/9H6r3/g6mH16ExxQv/WddGSl07e6Pao89L7GA30KtWgyQZWRJH3u6aq50fPSzmLu2mtcv/1b/+7
Hu3Xu4tIhq6YLzgv4ndt1jzkTE8srzmCAKUBWYLefg7WUzf3B077MVnj+YhFpC1ZK29EdH/FLv5n
YvdvJnaoWGxmXP98Yvf8gwE4y+wf/31k9+dP/RUSYH1C5sRUfR0n84/9gUYxQvMTHlTICKjgfGe1
YP8XG8XxPnk4sr2AJn81sa9jkL+oRO6nkOUs+WBIIuEOMLD4C8z053gFptM/3cWiSfn9mwutw7NY
wiJyh1H0+xANjQCnmRL1CZXKYLUH6M5JPu0wpCg7GiscsNGaQKku45rZWg0dev2BHFfM//6xq1zg
uiKG/ErKgXU3kBn1rNcUWHYe9TZJPMKHIJySp+HpN5DZXbed2bV/hGuarN2SKytDoehYyJr1Y/+7
rFvSZ4GgHERWJ1sq0m5jrSm1JLDKw8xoEdG6Q4jtgsp5j22HgPk6oDTI5+bNbbvgowZDe5KIxEkF
9/ZyoFk0x8ncTHmWXK01O7ees/LZTh0CdafB5QpybK95SzE3HuzJWM4EvZCNw93mfY2DNZxX/wrq
rfokuW36eXwp8jG46HwxH6Xq7W1dsleWVnhr4knfBhUJIpy1lP1OQQ6TL2GaZx0ncG72h95HL6Iy
ql0MjQ8NFqtTT1m99wwSahYATFcEAOekLraC1cM98Bfun9jGCjirYFcmtEySSKknBhf1TnWuuTER
SF1wfw4nOSwGttPFOrtFapzLAWgysWvgX7lctiAlm9vuV3gyGBsYiErJZ4sKdQe3xL8kcSUOLmDe
vd05gn91WB7ayR5u/cxAjy/tZ0+T2TwXkvwbhUkQOvbwsBQx/xBh23uP8dnWaEl+dtcMaEkYdFvP
X8wqGw5W68A2nxJSh2ySCiYssfsc5+D3ICMq9FbOdn6biKqIyl/x01qTRB1U5bTN0iA4kpLb76m6
Sb1iCbJj8E3o65pnjTkw/Br0tfpJkFW4X8waN20Hn3nH98Z9cGc1lJc5bxGJWPlLoJv5w2BHSbu+
CPMWks90ExhcU01l8iFnIRHSbbJqdmySuNM1kzte07kBEzS3HL8vOE3bkR2g2x0D2RQPuumMM663
6YqrnnqnyzyNMscF05qh3faP0gD0te+BSE8ROdSEhi9rfrhHkHj+K1J80b2zT11yxu1fkePdmj6O
sTDf1EtIZIbtSlDEpU3kmaO4Y6lYEp/ekTpI20t1bxjiSOopwFRZd7e9Z380ZefHF4j5Or1prfLV
y3qfLb04xEZgGWQBSDe2D+XoECrOpAyHwzda8i7bJfG8XJk+DfeDtIPqW1jTX1xcEAl1MMoX0Wrn
npCGtJfgJ/1nNx7yHWg7EprLOjyrxrfB88UDMVlIxdrHVhuoSVnRTsmxdf2if7FLhSFzK8yihtEI
tKxhMjAICHs0HLltXjkoed+rqV32GPlrj1s1ic33hbHAuIGalNxBkCVYDzyK3fW7QczWQ61DGX/P
V8Qw4bdhxAkHZhCL5M6UDfz+WBSwflnkRSFDtYIp31ocmSPbTd+IZ5wy9WQ2J9GU0FJJfkN59Mc4
KsaO4d7iy1jHAkxKC8vn4m0II0tOVjrSz9Vo2O7r0Xe/z64zFgebGXJ79OfOr7eTkYVA1q04xrgj
Cn7lQhvqRZU26SISClm63ZJpmanQNHD2rZd4EVPS2eHAkpv0odyJpiysmyuNpN2AbZRd6ow3MN2E
uW3IVWTurP0EdFztXbHb6L1wFf/TLCfgmIL3eONZ8fzM1mXFx8NRg73Z42pfqlAdUHV7t3Xodqci
C/neaxFvRVGu9Gbp+AegqumBSKvg0KR9cb8CW5YEvycbdNFcdLpGuzEB3zdq1SyXzKz5Uk0ZqeAS
nkY05p59DoiFF0aNVicYiZO3Ei/b9UnjGHuwbeaTX7b5zrNZ224YaBr4Wer6jhYWzPfkQxVgjfQu
8tgGcesgtmN2w94doHGh3eQw9uMyQMWU2IvZF2Ozn7uv3FH93bpXoCaLGQ/B9A0i2+zMp4TkiD2j
XPi9TMweXJdMGhN8DyFL/nBtxoD+BQP1eaJ3+bbYnrjHKbodfC85cXTGx4p/6q3wkScxTAneJ4tE
JuZhwOVz0ekbnJXLLSPWIEo6XWxbNedfUrQ+Z9E10x2z0P1o1G6kRxOC5uikVkuT47i7fI6xi4V5
zkgzPAxl3WLlbcYTm3V5gJWwHARoPUxmllq5yAYDwrJJrygYQd332g5uMocjHpmM2LY9k3LF73/S
oSsi20JMgk8wvW/nRG0mgAw7XJLJweMP2LdDMRELr9yUo3Fx3xyno+eaUFp9TIE93qKss35MuHj3
CN1RepL/d/SGznnFnNTu7BDWbUtU3Z5hbcskaizvCpy5nyXfw1uUVf09lobwQotdbxbYKRc4admh
c9LpriDtbAPKzzuWy/SlC9zsMrtp+ho30gSEbIX8I4NHJVAtuDEDYuuayjHvBp1W42rLDO7RL2uy
G7z+I/BrohG9YuvAy3noB6HXQKDAO1UwDx4KL11urLxovqohQU2sSTwpSMo7pWbyGoMq2lh1RSpe
TQiOYczOLrMLNMimRadbx+bO7fGTiSwzbxwD7VPE7U9zTCDg1rVSlzm3Nb6AQ8T8JQemNxjR9S5E
5Ms0XnvhpmOXtwH4TNpHndhkOFbIYjySez0r4V8z8aw4AV/qHp8irG7xYeuAmsIFXxH58JK43XqC
m/hWeXPqPzl9HtAoM1uG8fk8eHObPfwqWv9T3/+b+t4mIJs97j+v769p9nfo6B8/8Fdpb37CBQcX
C+UWDzXJr/9V3gfuJ+p6i+JpLdeR1FDD/5X/ZYFLRFQSkgQEL4of+0d5H3yCJWai16fq5Mepx38r
5/9Vef8bvwvNNhJLdpvU3qunjQbk7/1yrIxkSmshTjTkbQw2aSkeU2IFzxDkABTOYngNSfTatz1F
iaV0fAbt0r6Hg6lfRM2qBy7N8EqxObwmtPT/Ztn7e1fNq7NN/nxeIKIf7/fwdOhl0EBU6J5yfMgf
InX1fceFtqYJrZPWrJwPYWuCCYbr5/4brRGyot87nxVPZwGMRUwb4OT7baMepzY5A5idT3ESv4Fk
ASaucITcFiEis63XUhUDAOKkcGbPv9FuSCxY3mdf9FIv3305dNO2XWZIdpTlQJtleRjhFhU7xoHe
A/qfdt6Q8SNOsarGCzVwu3fNlngLohlQDVSwEthtVNfUntlC+UyugaV23QxQmp5FyqUis5LpZAfE
isJy4lJ9JweS4BOm/dEyBKzHGb4DOyjlYwqCYN/Mbg1ufHSCYp8wBE83zEvyjZO55qvR9wabV/9Z
6qUvN+4C9CXyvbYmAYAMdCM1FINMfMBHLPjxpjAWJ8rpuehKfDWRhRaTqNSmNSkStp7f6nzdkhgk
EF+EymM2u/P4ijWUXKrMLJXJQZoCruED8I4AieY9URjeQYc2dgPXVkNkenb3CIEof2BZklnbPOkA
zTamRyQ9ZjpCoXS4UxL95n5CUjHjmvI9ZA5BoklJ7DwWy246PluywWI8+kqewgAh05ZmanzUmQxS
gGtqiMFuWeYevUYcRHU8FkxOhddaxs5NljUCoDch6ycZSsGCjKaILQ6BEC1M9aOYbNuguPGA5wvx
5udzsEuFV98Xda/3XCp2D+kGjb67ZtgB9tRY+HMSmPpRUUGUtnFY7IBFGJyBfWFme9zc05ZvanhC
wFM9Lixk2TU2Mj8veZBvAzH6H+ws2+NSmcsuLNvxOGd9s+xHe0y4FnJ7JutyYhO6mbp6OFBXWYAj
An0OwVR9dnKbjCmVkuRU+iL94SpzuiJy1iLKar/6gTB1jRxYOicikxjLNWG0HWk3E7CfCHQIjg2+
e0+s1tgZQl7HSxIB7vPUE8k9mW4jKttmghcUd9BVdExgctCOxfc6T+MsAOyTH2yzUd+LYqrW3KS0
QlfZApExb4cu7LMPUn5L8njqybWvw9DH50Uuzqk0nXx6W7f64WXGW/+BTHWUxBxJ3fOt6IzxWx3L
vNz24dhR1I7gIXYjDClj18TBfMuWup43g+mP1k7SvmdPGHjnGWYIkO6NEddM25u6r5Jtjza0/UI+
EwBksoREHbGtq8G0qMI8AgJJuQrG+tJDkWu3nek0H4gznZPVzyWPuqZPmNlRPVq4ajkMU/5+iEv1
NV+kf2fLpoPtbof8tn792+Y0pkuPF0vtOjEAkCK2ZHgdMy93oz6bePU6IXy9a0g+zBrVvqMSYCcy
0QCQUzYRhJYqvsi7AUwTbglTy69m3kuToJpemHdhrJg1tnBbPvqhDCkAjRII1HqUh/zlpO/l0t7h
seQcLeALIeqwl8/l4BhZsykUPsfhoGNI+cuWm8CaP4SUvdmeA0pd/k/B1tzlOaLdodZprEVNb3VC
zM1AsSTqDzmP9KBEOgw3aHi9u47JEcN2jIzGHpIYOYiuAYumC+zyOtcpW3FcWtgYBivXDzJL7Kvb
NHyxsjgor70oGePUideILcmB00k3/mhDsMFPe6mQljBi4BXw7Fate6oRglFVdz1s/8URsdzWQ+9/
MaaarAvenCLclMDZLIK8vdmMcJMGEL06X703ltHcpd5MlCt8tQZmn+meElvbuwIi6teBis7RyjtN
IQicAxth9SC90im3BvlK0yFIg44Q4iCrJmI3QmLt6E/2liRpgVlSTECPMdeXlNSWZ7sg2ymimxHf
BKoJYqegx9MtFbvcboxlU7KiubhoM27idEpBxi89SS8dORoAbFqB17O3qDvL8YRkfPEjHiDjueCe
Aa3mhHAEQgJmIhZJPgZoMRBgKBviYaJ59GvU9cqZOf0mL+9JSl+SDZFs7l7HHPhD5Qyv/ykc/1fM
+lUC+C8Lx6L8SJvq47/Phak21x/6s3gM3U8uzlcqQQjzFCMh1dmfs2HGUHDpPY+lyupG+1W4/Xdi
PX3sirFfR9N/zYWdT0jnBBcqv2T9uf9T4UhH9vfqCAOcg0Ce8pFXYOEf/a066qciqLVndWd3NDQu
rHI/ptO4Z10YPAjqAKYmYWJA8oMvD0m+9yQRa6MgEZWSlw255gBY0ORUYRYfDGk4/bMEEnEToBvJ
70ev7r+w6fPfxeLV59RKCB8Fl7kN141yZ2ZZdbZ5ZPceKDmoIHl9yaFLNu912jac+bJdDtVsERiy
TLAYAVjtq0n1QHfYVQfHwCSig+XX7L1NSssAhobwtz5O0QvfQIj7Dpj6egMiMOBeGo30TULVxcrS
N0VCfywL7zIKM8W9igPYdDd8yzPSYwlGDRx1V6asavw9qdRLC8Zv4M9NNacQZpI5d+MjPjenZwvc
dPArzzWRAMCFOhsDiNgiqKriu8BeEF9Eccn72a3gOamI9hOhqbZygiUE+zK2zG9KlYNadkWaCWqq
gnkZFP0aahOhbxIcCNQxWdP51wFG4o0eQ5fOMQ2WzrW2Im/dZVN4wMFaKFCtnaL7Bo/VLPl3cMjz
IApgL8kstrB9MpeVsDslB7vQcX+Hxcc4maSI3TM1gQtJUFikJpft7JDicAC9cUhEaz/BtZJZ5Awk
ggKtUg9Q38TeC9v5A2RnsVOlLDdzMafbrBlQeqGiuvRG5hyawa0IyGKkX9RTN0aQpFCzAoQ5BZPe
+HBR9lVVY/7z0uSKX47gv7TUW89Niq07Uq/kXtIcSXmMH/pKVa9g0cc2KmLybhZ2pdcy916gqSUP
TtIN94TK+A/Y2ab3tAr0lkkWoWBtqh94Hpr9PDUZN6OO70u7mV/RRRiQVyTJlrFvx1viXfy7MCzi
zykz0KNOPeNq6JhgV9aO4X7ye+cSg/88GLmRLVvL74v5M4sIFvFx6b1gG6ifhpn4yoiolURvRN45
AJ2q3tebZl6WU92zaYjCkR2KlPV4UhToB8AgyWe0c85NuPirUqMV6tkNrYGeoEUYCYqtL38ywqEQ
dvwFs1KCUYNxf7NgjLXFPf0cqwUlnvOOiXEuXSdyHe1fLLbWCfck0gxMnXK6yiSxbyytmyN7T1Rv
ORGMkQQx/UDFXn+GwERwUuy3XxXKQKvrpw3CuODMJ13t5hag8zy0we0yl/ohxq9xJqepf04sZ3mT
zlIRB6a0/S1vevPGWGqu8q5z/LMqdbh38/bHFHbx0RJmt0vhV/IJ+vkT/Gb5BnW0fJ0psF4dNWZi
A52ieO1IySBEiW+YZ4zYY5jJ7kJfjXucMzeqId2mwpV7gFwwX+uwFmelSVuK6rnIWyK2QuNq5Tho
FkHsBW2Amd1D5NRn5vrUmk1SMHO1mMqmIkDolaEn2BKXOe8aJdsNfLZ0fV8weBBlT1inuWnFoM6N
GdZbGmn7s4tQ4Doa/Uu29E85bsPvWjTEqJkhENZIKHaDGxvj1bPf5+5NhTzygu4A+28+xFs/S07Q
5/3bWfUoIxo5PAGPKLeiN5tvnmSU2aqluXficPnaKSa5kWWQaAq+tL1J8sR9SVIyR72utN1IVSzp
liVMbqFUy/eRwB8AjckmLph4QbrHkpTr/iyzNvkYwBj/KMn5hCXRXWxJfjKcHb1NJ+m82VT2R/C7
jDa1UvPF1sixYY/Sv42jjT2zcFOsa5029j3VFSsvM2geinxYUzlHC2bwKmqdhgxLHanaTM3TSuX6
aK/i2Ua5Q7ApEuU8gfINvmJGZo0PZAWBECCAcBfHKdskIw4uzVSLDyn65ib0cCJT51icc9J0UKES
ZE44UpASiKxc8xaTjPU8W8Zw5ych3WsiHQVgTBBcNcAJaCoqXCDCVnAB0d3cDdlQ8IiKZjOa+ht5
kfWjhUzmBBVw2PCPJpskj4eTQHRzGDtXX4yRFjZElv7NbXrxszHc78y97YvlA67azHjZIlRgOxiO
jKAxztwqnQa3rAKLS2qSO0tT/S1FZInhjRIOotVLY/ZPhA6Zm8DqUxCxdBCAZtJ9xmjpYLLVeOis
vtkZHivLjTuo4ZgYxGlCUCeNKou3fd1bxKgI95BjUd3zff+WL3Xw2NmIZFIKxecExVxkpX17VnlR
QZ2LRXkrcDZvxFBPt01tJkdDkW0Mg5NYZawWzQNPboWWJ1T32dz03zs9kENls1K6siYIPide7J55
hZACwHpuGtHSLZaFqO6r2CDa0saZD9/S3kDV0Nt5MLOL0ZNQ7dV1cxhBVW9J0hrf7b5HYxY02On8
4ss4WF/zjkDThevxMqESBcU5ANRzg45R6NAUW12l9mZ29PDTcqZiJ61ZPuWmJ3DiqXVhxOQDNWqA
3MiIn7LJGu4Y/owHFbKZnYesv07QKKxdvoRrCrhdETzcp8ZJyRvSsdONqMnKNt3yS6eVxP8XFN+J
Vbd2ROXyuQbBlzQof/RFNpzQ/fobnFTFthP8NxCrYURsiHecstE8mXnpbiFwww5Ag3lZWiP/FuYB
zPwyNQ4jpJjIBbDwkI+lc7aHPNu3Y94R556QdQpJ68iKe9j7msqLmbI4FHY63QA4RMhTatYso4UP
zZyXkfi0Zto5/lB/G4XKNrz250wmZJLOqXdUk4NEToCsRfNcI2ZCJBLaewz93zqzfZASeSBU9Jxu
cTlwRBvR7BhvVoZ5DNh5ts+KhQoD/PWuMJs7v+0ffBOh4tAdFoWf0gQHsc4MHgNjLM55syT7Gg5u
1OFbiLystiNm++eB3dc+dstbpzKMx3DQ6lAC6ziCLU62i1M9GEV9T3hVukdtkEULsZwbr5wfQnbq
bM6L8oBCFyDE0tZbN2kCcrqkdagnB/md4TtXY9SEcIWG/4x4PTsSMNYQmmT96OCU78ScV1EGOzOy
s1ZwkRVkPtaOfFA4oL9lFWwE3+DxIzXz6OmpfvAMAhZDEkJWzTATubCVJ81695jXCTs3eBfnitSs
MhNfoGO//KeX+t/0UvjeV0fqPx/CPzVyTP/f5oNZZlb/raP680f/MscFn8j5wSaF8QzRzNoe/dlQ
BQ6RQh6k1380Tn/1U+KTjaaKrfHK5aEPoNP5q6eyP5lYYoXPF9eiS8Ns838YxgOC+XtPBVoEV5y5
Bh7xOlCx/WYgk+yY6j7PmqOmxFew2woE3tAWEJ8SmrX3ahb+DELy4CHMHEQDdlZnd8oDhzKVSCGg
xkvrOY8z55VKa75vPLt+mgYv/oI9DpUwcnE20GoRR9aBXCMh79FNZiCY9Iu60Rt4sF5FoKDO6Vfo
/pxLUHKVFFaDwRPdtnOWS1d2uy7MmDT086ws0ua9VG8XGrCfQ0XFgPxmdveFMbjXlGHOfZHGLmHJ
ejJ2Zmc45z6eGS3Su4KZBtNog+bRIE6mZvZubYD4cLjtGKdH5ThnBTzmFGqUQqTTsu81K14UdvB4
/MFvsZhHEzRrbWJZDw5lb8dO0+dk2P0S2TOAxC0NsrgpdpmhoAKYQejvnMWsfmZ84EeB+vDeqwVb
cWvJ4u+LJyDgFJYaXtvFoMWKeWWvLkXca63M4jEs4HvEmJ+uSsb1c8uA/ToOhPvd6E4nggsL+xRJ
zGByorIqrXhjWnCdgd23wQPBg/Ou81reyJy1fxWZxCDoyM21T/zu0n6xkiC4j8uGMRb1PYQVctnx
mYNSbPZ+UA2RoF7XbdVeC6sL78Hkr70qq97jwPsHRKcLLwR+c/KmqbqkkmNc/xKPk9vTPFlWFzyA
YcnucuauuBACcayshLTjuLeeY7YnJ9zypByUmXtiKdFci76bjKfFreadB9P4TGGBDKtEiL/N2NcM
x8WoAM5KyyGEJOu+qqXq3nvGTK+tieCBjO1OACtMsFigdQl2/ZiOiKUR4jzoNiFcaHbDJxv6woN2
FhYM8IbJJRaT8wWhBPtSnjxhw+U31AdZy9SBAyvjtnX8ZC+JHjm7Oq+zYwwfaDlhH7LnQxZL42LH
xqQ2ivn5zjF1QED24IB+PqWiEAzyVSsfGbALii1Hh/dtYFhOZPWe91Jbs3ubUsQo0J+lSzEDI7hZ
KJnBajqHBKg0/hQjz1U7RwZvBOJ8QPHBO3rjdacS0p9D8nViPp91VQLfTXZqhzU12Ce9tTB7xyRh
jOfRa6V5KlnkZK92O4TjmaENAZY1j88b2jrjiQp/2NhFfOtXFbf6NA6vaVfdxaGTXEpZZeG3nOiq
yUb5UDWucU4qE02Jb5fmC8gibuUFsw9opYXU7LnYm2yIoxGAw6lbEvU5o0DdGmHa3LIm6nZDOz7m
0qIDL1ubmWRuWwQI8wx99kAneke+3gZB707M/d8zXJACDDeLKKsltwwvkFdoZiAQJ5PvouY1HGcz
g/6BOkBu51HrGwOX1In1PeHuYf3YLMFlpJ9ho2cN1MmNPivyz3a+zsqdO4JZYeJ9UIZrfBcLJ00Z
90i2lgOm2RyEs42cvB39OxrmJyQeydZP1LrnEJ+tvme8K6UkmUY2V5wAjxb8nGjqFz62YRXsuaTD
TyXdQABxeR/Xw2aAyXdj1u3wI5/9O3Ox4/euL9RR46R4qr0puOYTwQ1zgYfFLYfp3pKxs+8a+hAF
DeTgestd1pGzQub5CLR4KPezRSevDX7KKuYCE1LftNsiWN4bQnXXZOsrkfa3oypipvPptCmcpj90
cd3vc88wb6m91dUbmFNkjJwZ43YHolGDXRbP8R5bB8qvGP9+Y9ndcWmabFNOk3EmzcO6IXh0iqSf
fFkn6duEWAqC0YmusEO5wt+b/hUAgDqacM5eVsAND4YyDkmvf8reKw9zCq9i7JX1PFl2/MUpBDAQ
HafuiZVEhaUzsM2T9BhSH53KFTc1Xoc9RhoWCC3zoUOL8v2MHBFmmwFIR7ZpeMgWrqZ8BYOPwqUg
nLzFJ2sYgBD7H3xOO4AHIyVfF38OO6xPjqhiYMcyvUMa0X2tG2JCokVnxVvrlxWz9KmP4swO9kD3
wkOzYMlsVWy+Uqwbu3GSNBqqXu6YdjU3c6fQYGOgeoCDXN9CljKuAEY++/gSCVsKO+r3gdVEb8eW
jmg2CgQ5Ok8uYVEFYZTUotuUYyb9TWE7zerrYXrjKvo3geVkMzEUvXNoQaOlSnVPiHON1p6N08Fv
/YKg2oSNVEuD0jHb/IzfYGAINdTdNpN05KbTPxIf0jwgTTHvENvV22DknZYlj4Gr9qa2yQtBSHK0
bRIOkKEa2F39/IfDYOyHrPqKDHunWjZ0xoqcbdebzyhVQmdDOIjYEmFhvZDwMT1CdQ6+a/I9gWF0
mN5j+4sRyp8QgpM3lAc6YidhbgZXvNQwbm75ThUbG10qgw7OuWXu4pekdw/ayb/EnvyGsk4clsYd
AUQwWIXb9zZPc7gdy8be+n7/0VVEA06OeULTw6bbstsf6IAnEvgMbBkBOs8JG0WzsZfZBV4bW/d4
i/tdMajiobag1iZs2CpW4LtqtOmp7IR+aaPSXrU7dI3LXTKPgD2q4bvM02cCwCmlqC+yxSHBwpnK
o088/Ra7DB00Mp/xXIhuLWYIcR9dliiaW26X1nH2YRfFs4Gwd7Wxmeix/AxQUeD/wEn3iM72Z1x1
UdBnGHEN/70uLZNGDlcV4mX/HKLMurSmZCjqdO9NsrT7JZRnVRdIYVNET2ScFtsgmRzwZnN1cqb2
JGaantyzXjI1FxdY1jGtlWftrX4IYaahx2vN/NBPZXtuRv3kLumwJxC5ZuwpNhhfl+8j9Sf6MISL
caDx5NA4gQ+snHlLQs3EWKYZo7keqr2WWKL6/8/emS3HjVxb9IvQkUjMr1WogcV5JvWCkEQJ8wwk
Evj6u0DZfVuUr/r2u8MRDke3SbBQQObJc/Ze2/C/RrF8QTgavYrWsa7RlRQ0wBz6BQPPlfO1lKV5
li7gzpskbc6bCpYxTpFvXjnBVzXfetTVCf3mokEM1U9Hv0HN29tIglP8XRuYismBisW7w5oUh0y2
Mhj1hr6WlRfddFF96vjSSdY+pHSBoLbaW8dreERNP8a0r2XYwZO9Au7+iCvYvVs1lYdmSp2RXnNV
342o/bZZj8BZuXw6PN42W/qFgagrJBzwCRz+YS02W7O6ZiIYb+0pOGfi+d1J42MrSzrdhriOpv56
KVIsYkO/7XqgK035CZZ3hURCP0z9eNOYA2256pJqLd3yi2fee+TJJHhgjlJjvJ0zXnNa9LCIHCt1
iJEgmvICiYN/4ZZthc+/28iZsS9IyXK5IVAq/wGZ+6/66m/VVxysfnfwu+6+0bj+eYT2/iP/OvCZ
pvsHpAi0pwDzLNdaUc3/HqFJ+w9gJBh31oA7zDO4av6tv3L/kO4aRovSyhMW/fA/j3w20ixm2x6G
DJeDGoLhf3LkQ7P185EP5/FqiqJiFsgwoV99OPLl/bjk0xikN1nOdD4gRlzolqzw3L0OosZGpu62
XX+oC0GJgF6Y4pVJS+pu80iRn3bVWi7NOy9H5I33NR+sO1pQdH6fSc4xckKq8q4kHL3Kjwy9xXSz
Jle9IWif0LXQFUr9bWcmPq270awpy+tE5r461IEd78j0yU4lARbfLTyuJMP0BMIYq3tJu3588nK7
3dQsfsyVvOLOQd1zQLq8hFZQiOs8TxGDVBb5lky2OlpLS9F0DvNp23gkXueLr12EzBSytFsC78pN
VMpatGQXOrfTM4/uyqdp1SigiQrcDYLM5K7z/DwJ+1rPN2oksi9s5FQSKNfwiZFCLQNyiLZoQjzV
yXnLcJDNI96CIXe/pJMaHnvlJtmVI7UBrq7xrlNaedNmTjWlUuHOa2JlQgVK9kmgNr0Y0vnecwY8
5XwT80s00wcyaNaPWBqj+B6WcATSnsggzMb8+WepGyXny6T1C/Y9erOurcVZjP5/B0W4rzgOZqW5
9wZmVhsvtZrnuWOsEMctNlTfU+XJ6CuBh3+NuuNgtvjXfj55MOoKm0ciW1Im+J6GZAV9DH1M6Bbe
/IoCq3Vv+CRScGYgNIsjIwfyVIwW2hB64cQPJ9+9rsDrHKf5kSRScpViyw2dNh1D5FHebbsg8YI5
kMehnAca9EQ0nciag7Jctuat4QTTrlIlfl7bmw2Up477BpLMDDW12hXj4QUi4UxCFSHfM1qjfVsZ
zYUdi2y+FNUovOYkAVv4DX23qvf9HTfCJtUS5WFzY7PH1GcLVa69HorhbDOgxJkI663HlxzllZmS
7cQAmgQw07bssFy4e7fIavmuFlN595iD0yn01ryrJ2zTXrtx6l6wxTAN2HSCIfzW0trrQ1dikKER
GXXBhcsp9K1sPbijWUFiCO3buTQuFJtHv2WDpfdv+OmFQil/7kbV9FmWGBc2VCojc62qnM806HEH
QJusKP8KVyTHOWNEeAS9WiByN5lCbKeFoIij6EpvX8VpepNqcDx03RX7Zw0jnzcbD1EEBoNQl5Bg
Jxz3TdQodbEs6diG0uAsXSd8m2GjylUCSK4ReGaGVTHNC0CwWzI6S+9SLyVz594Rhy73xjCJCdfl
ibNRhWceU5nC8NIro64LgLsYCdjPsJd1YVn404vkrHEYAt1yrBY9WIMhW27R3n0l4qPinTLItdz6
TjY7VwMRYwjOWvTW+3jEU6WjWtgbfx6Th4W2fH0g0LOrDvxDnO2k1g/DkZVovrfbQNdn0nFxnKLz
ku6hEImczryMbg95j913Dn2Pzogjmi22J4kol/glpjwxa0rfWYd+YyB66XtxuUSZvLWrifcxsoOs
JBiT1czBC7PJ5xY0u7b8U2b4MzXYZGh9oQGJnntWXwFGhw1w8P2o3xVmvNoA+K7qPbkOWSgX27o1
mlmoPSDVIkR6L89rtwp2lp8Zwc6Ab5yENoTIh2ax01AQ2Mr3TMxp9qVrvexzRvXzSPyuemWooTqU
l7bNu2ZrFeKwwuRmMpY8wyZmb0leyfqdywCpO+f/YJM0aiDR2iAKRpG/cX1OFfRc6IEAGIKn1Qgc
bAXSQ82BfCt7V8QMKDs4whVasKPRdla9i9ZsFkipTok3hQA2Esj8KioezDm2ntS0PNs8wjD7exJL
NmSNyaPrT97teloI4yGaw0Em7ZkXILAkAGeQO3owUbyt9aTvqqi3rwrS7oA3wC40L6euri9pMrjZ
wW9r66Ud9EusicfEl51ikSfUtPC3SokBb7+C8ntZNuUavmL2dzihMUHV7F/xrakx+FMZ28W8zBzY
vIFUpC1jvTg6tT2rxpXt5+b+v430/08jXRIqQgXyfzfSL9OvSRp//rmi+vFD/1a0yz9sc6UPUxUF
7xqjPysqDKs2nR+yWGBRUNn8taLy/zB9xjrUVNhIrXeL8r+a6FRUSLxJy/5fYN0/aKJ/5HVxhqSv
g4/WXU9+9i8OcGbNemiL3jyvCKFisVF4IvSxc1RK5I+o3JIaZy7ri2zt0z2mGm6XbuakYf4bYOTy
0F5KEythZqFKdDKOA/TmbFx757Ek5AITW8Xbg76Wquwvd/rv0WagxfiDfW6tWBX5CN4pFf9CGvPJ
DKLdtXTnQAJAZCVkl6GdRvWqPHE1gQgq/k7i7n8YOHBJfL2gwoAB+i7f5gf5v5EWVmOMdXzuusFF
PXhGRkOJmhoDmI3gerOyn44QclD8T23Q6u1oK6JfwUyoaA8ImLU5wgDKVI75LCWEG43LQSJHv/Gr
1LN25O7qmwRE9wNL5bCwOVSY0vs1oypOKyYY6K6pUdqupZdBCDTgjHiquNeGC1+ngN4XUl0QIlM1
aKgyjKkpJKhIxTuMshAzfvjdJ+xrPhiHDllBOfTjuI96Y76cV8heZ1o8BGQFOJ87qwTnYxvAX5ah
MaG+1NSyXkzNsZvSYJ0DrH+5gAmDxCyJ5YNp0lnYpO8m+r7L2le4DkgK6JutBsvU13SsVnKWmmB9
uLVsk2ucSBgB3ycQ84LG/bFr0YDTPjKk+SCzxOzPZW178oqyHy6G681u8yKtESTUgEfpsxf3K3+L
cCV1t2D9fTDYZfRz45savp0cVhjK+/pNocaGyjh1BcR0OT/EPJNLF6Ryxhu6cfx1MgPGt9XvsDoY
RFlyE9F2dak8qnUnm96TgHO0E9kUR0/j7MKs+UHbmtB0hxhWbxN6UgtT+pablJIwiv2VmLj+JZnY
eI420xS8uHWO2NhJEQ+DfS7ANGlnaJf7GSMjLSoybMzzeKEuPS3rV+LNDmMdUKd8f5BrzoPWgCSW
FoOBJQoO1WWCau+WvjGCukzz8sKxM/2wbVNz2PXdzEtYBCYfsnO9yQtrRdAWs9Y4LJwW9rdEqfDg
oom/onDV3rbMIpAcizPWn+NscC5n0mGfDAZsV5NqihvLyuPPSENo/8Am8rdkCXmf16C+Z6DHxGKa
C48sDCR9ozhD+Nskm7jjZRHloGu0C8yFPOngyXDbfriV6QLFzVEej43qPB6vKS3d7loMBFnsewdB
JC2YsbVMZFhQGBYrzHgi5dep1Hx3HArs6fucIV985X+SVNuse29aYgvNwAGniJB4RnpZocdJ6gAl
C9EC6IVzo3VJQ5v4bvNpgcuHUbB55c7wcnlZxUuZN/UU7SFiNv0LUnKAcCzx3c6gltbHVNL7P+RA
Yc4dOHoNNJCewBWV1fkej6W+4RDbHsdkmfWFVRFGtfHqkau40G+XjcnbFux+INtoQTJYfJficJ6Q
3UO+LIbxZCBhbiEEdEYHQDngLylQEkyPFK1z8Ij/pMzvIkVSuEbPjdBRwcZalM0CscwrTRKk5Xrs
FCjvoWXF3IhGgNigwgCxARuGt6dpPYRB7w8yua58cfWKNASxsr4UQ2fzW/S0wr8qu5ZoIJj8oKjx
E/dFF/4or7MI/wCkJDOvv3oWTK+E4ELClKHjoA3LY2RJTGe67BMNQrLkKDfj4c0iiDZ/7lghTMj7
0eJ016A+Khc9FAohMnyKGO6hzE1+k+BxOvWtx3eODwgUKd5J/eyT+5t/c7xK0rHEaR1Hu1LgLLku
2X+WlnN5FrtnUYXnGn9xDf7jDO8ogxgHFyaxIWksPhH4i60mjf0rQjODF0eN0bZezHtyXzWAsLIe
H+d6NnY5WlxErs1KPYqTM6sIopAWNoq3EqrXBpUvYs/EK52jQYrzdFHbWWukzyjHxn7PINTFrVs3
c0RPsqnPGlCnTz0qz61VClKC0U0NFR3JfCa3Nk0m7R/NXMZfij7yvmkmSJsK0+r1AGRpRMM27/Ki
07duzcTCsVS1K9mkMPf01h3ZmdUnE1TLXiI9gva+4CUSg9fdAD3Mt15DXiVGlby4RKFWPMqMrl4g
+mFP1AUdbaX1dk042ynEb9fgDMsLx1bjbpy84pZlvfmUBWNyr+ziZvKEpulKnbnHIkwqblajZkzr
9D7u3eJxKm1srN1QVRfkBJthkbfLqTCCfA9AAEdsOwGuKjyPZU9Z9QObTvNSOWWThNmC38pPRf0M
UXO9tYztiOx0GFG43qivQBhaqEUUqB48Ud9x4XdhMdr0+yHe7adCyiugX54dJsKpSBCfKQfCvpPq
vO3L+uAX7VxwbrXqM49G6j52zFt0Lc1B0EMNOz7jS5Z3zcQupVyIk5GpdnPpjVftYEf3ARb8g0E6
9t4xAneLMBVO5zy77pUB0PycBXs+iqqazyYDM9ICEXE3913HZB75QTvOQBSr3n1QqVreMJRn51ir
lnN0ZkER/r4k+oDzoT6h0cZ/TBajAJbJB5F5i7vXz1Y7oh6a7kikTLEVk8UmhH2ELBpBw5q0we74
+6uuVc9fYEXvV12V8sRcQM0G+vpzIWZHC0lCE5wrxHHNa2qnLAwNI05/+/vr0EX85TqgUcDKUu1J
qLY/X0cltTv2AeccG98Qa6roWLMrDW5QRywY//xinoDi4lEgw0P+cCtN3mEjpgjEwIl2sq4Z7PWQ
XZmdkDX2+0t96Gly/3wBdwZYroVR9ZcYrTYOvAY/lHuy3Nm8qiBSHZwpKLa9T9B37yG/+8fXW8U8
uGED4aKV/9BDhdrPa1uUzukdyPhjC6oSFPno9foVGpnO3N7fX3O9XT8/I3w4H7Q0qh++vI/F+lzG
9hB0g33q6MIoGGCC4ocFlR24IsCEnDCa0dbWKAGwbwS6Af2PH1JQ2g73ec0Kp3384UPXld0KXeSA
7kZCb6fJsM7e2xy//5i/vgpcBSJcgPuWJMqP9PgikqTTp717iocExQN6o8M7ufCfX4UDJWgWWu68
eB+eTXewmCuSGX4KSF8L3ZQ51buU+PdX+Q+PJRYaS1g0/H2Omx/uWE6ycdqktXOSEVzPtKPfSbre
hDF/jgYY3Y1Wy98c6X5dv1jTWcP4WBAzuOzPb3iVqmieCtc+GXXkvpgjbfNFKEqRsahBf/jrTNDt
Fx6R33/UX1cWeGC4x9GQWZhGPn5UkLGpWBpHnvI19zXCd3c+IGcIl4z+2u8v9R8+Ig+Hh26OV50j
/4fF0sPPxqVKedIdyqK5hLK2rMjUwuaBgd/rh3p9an5/0f/0+YBf4c5ekWu/JDMq6BwW3V3zVDAd
OValvfpE/eQAlftv3/R3etrPrzqkcc+xbdzyxED+8qYlfucL1pMTLrzAR79VIiVyPFHcNWrprkjh
YUobzZTJACE5VVBr9VeqVTra2+jgOFzU4DxjiRIq6cGAEtwMfNPP3ab4m9vy6xNOb9laI10YNNGg
+bChVLiAkHGBEJTI56xtGqXNa7aKUXCH2+v4OaCs//03Yf66QgSCUQd2MOBgFvl+Pz/icUG/JGKP
Oxm+Qa2rCdgh1RhG05vfmWyZK0WY5z1LzauWPIxXpVZMuJUG+q7tJcTSliyhdk+VhEpkNgF8/v4P
/E/3hDWMZwUVv/hlwCZa/GfK560vF5+iWzgZWjukbn2Bbm0ztQiWf3/BX55NF8g4bwOtHB5RAG0/
35A2hdwDP3s5KTuyP/ciwzEytxWPqV4hpv/8YvSNiGYlIYTt4MPF/EUGAiv/fNL0Xm+yKg8uRO9z
ynFEwynp9xf75avmkzEuRUCLcorl7MOrDuvSbPpIzCcolRwsCdniyeJF5JT4+wvJD+ZC4jdZLtfi
weHDEYb54UEuMJ1ot/EmKogOLKXgDIdX2++H/BGYK67iJluxsHZs+xfJlJSaE4lnQQ0m1g57cKvv
kjSnT2AQvmptewZUr4sHgFYQE/wa0PWy9qJYux9Tm3M4nojNuhkqEuX/LrHm14dhxX84NEwDtHe/
lEJpNfuNV/b9CcGLH07VCBJ6StLDP09G4J4BGHkfStPlZTz94VEYYiEHpZPuROwcZGmZ8flbZKE7
Q8J8tCv9t/3Ddff6y8KIw5T1EDwK/20iW/74LVUL6W9t59gnt9X2N9eV6tTZUfD03hBxPaKVwnYp
nMdaa/k3L5n8+IiQNkmMJrRNrszknD3g59fMLqIhJS89O5nkL5VLiBGRKethJg7Iwp8HCeKLa+Y5
Nou6x+ZBKDNvIJTZ9CiHGb8Rfuj5Trxzd5d87de0HWk3G3vEGQfTgueoK90+g3VlpjfeMBtgu2rE
KccA/GpG49K3cMFAZH9C3cl2Z7AZHOahM5uT6uYGu5FLrIAzaVpjfZTT98PAxEaftgpGmx9PkmRZ
sbpZBTTb24luw1XnDsZB26l7U2NRwnLhgfOgi10tG+G1UlzQlgb41nvOCMfM7poLpk8olYFlLVNY
zy3zrWpJT5OfrvCQwhlxQZlJi9hlbFNnoPct1FR/tpYMvfemMDOaRyOmHfNt6vycpriR8b4Eulmb
oXOcJzeKvKsYD0S71GcIjGh6Bx3UkOOPVISqXfi3SwsG4b34VPD+9D4o1rqmbXjXkgrs8Xe65ekE
fDvuOLgz9Q5yaOSGhgLHmOsGFWtRX+Rxq4bb3upp68rGW6GpZtnkKEYF+0U3Dma7Z2Sp73Ih/YvY
dev8zmvM/k33gk8xWZmzfLPcitFX15q06Lyp4GvWIuUH+ejEL0z8ufcNrMsAI2RmXyjupqKjgaYV
K8tAnCHDNy5PH4TOFR4PGuF+ORPaoqyI38joLTK/LJNVnbU6G417DZ18IfhiYdcKRGXTwkkKi3wQ
cp2c4c4Em9yHOY9LcsN5te625uxNkHqBFp8phRgpD8cBYv8CBmNiOs0S7iwxTxBYfw4S0ptS78JW
MHDOEm1g7hm0qdKrHzETqAR6hLEFZ1iMAAFdxhgMRPfwA8Dto9LOL6vEd+WVkXbsDe91AD17nr4l
dmk1JG5N3wx4pzWfRzRC/JZuW62/426Jbt6TJn604Jxi5I+x1rmnnUnncxolhGv1Y4+b4MdrBRER
ZtX6zkyelcHYfCeET85sPpioGNMj3V568xIDzrjtXIenqPVdTmZJ4XBfZb/2zK2sJ6oP1oXaa0iJ
jMrX0QwgpM+RY62FxDsGz689+3NpZmsntqM9v2lgOhy1KejAv29/Hkbz7iahd+VdOB7ziA1sFZ3t
az8X/XkZxLymZWMwaShmmxsLusG29lkg4/QWfSZ/iCnoneybQvZ31YJ58dOoPctQKzUlz+/8OmCW
6ejCfHCzrML63UXp/I00Ix7ZzG+lfTubYJ/DZKY2xipLiG3JfswYAA1NQruCZ8VmmgOV0R4s75nC
PAcy6nRD3QCxSxVmMDJslzLdsoQ72anoVubfXNCURC1YLT4tCVzkp1IITauNDvmwwnagg0JUfN+I
/6s7+xvdGfn2Nlv5/z0nffimP/d/lZ396yf+NSQNrD84mkMeZNxKyuJqDPpTdiZg91pyPUtTFfhg
ff+UnUH1BR3Nv6JcZjdlEvin7Ew6f/ikHcF5EPQcmKS6/0R2hixmrdX+snebTG9tSY9fUs1RrcoV
Kf2XYSNKBUO1Nby7CXXWszJsbwOc86uvZXG1mAZ+a8NELluuq+zkX/bkjby4Kmvvm9q4b0XXnxgX
odb3V7ZhPRpnc2S50UERvn0DbNT4DHobyZhbi/Zo+5GH4MRBfXNTec5sgVhMc4CgTENM72wxO19e
BcyS6se+gMqD2DxfauvQ5EPTXOJnF162ZeNatN6AexhKm/cjz+z9ssQCcXEzdV37WPjVgM/dq/De
nJJAu2xBIBWGnZcIu98nhS2b02CD1+MgVOU+qGANsjggXCCDievVMxbtOe5R0i21WaMGsyPtH3zJ
vOpspG8gEPfOqZc9AAY10EGYXq7akMCW+nNWRf5b7Gbr2iox5LS7LmGrdbd+v8Is9dJlDWaWwu4P
ua7luS+spWc/CQBlkgAJuRHVQ79nQwKtvNSgpEKaWseSINNXXaVs3EVlDcfM0P5uEr7zOiuiAHwr
To5pT7MacBJf1phdtghnj5mcnrIajEIGMmNjsuYd8+lHWnScPKc6Zc+ekdsRHXFZ2x3TrXF87uOy
2uJfZzvWCNQqFeDKit2vg44mUi6m1wXV2VZCMcq1dRbr/ElTmGzmwMxOnBm+xGmNFC/Kx/vFHzkW
4A864Mt5Mqyq5rRMmiABMjAxZHWgWL5TS/rkFvI7hr6BhkENgTWPr4C5MrAbh9e67E+lqqtjPgBb
Qu8VUirITT9j5G8aYe67drlJ4rLe5DJ/ami+hSNq411eqm84S93L0mUTmwKwEWhxDPC6QNV6Kwpz
VL0HW9mYNBbAvBlCOKVgSsQ4xhEQQ9uJxqK79IdJ7ugJiDOgIOm+0ouzgbsPZ3oVQeJBV4cSqdgX
P2nhA2CF2zV0sO7iZrbhb8TfoGDV144x3KMZ1/eoxYoDaXDAHulAHascoMOYCjbVeoZtWjnjfqBp
dca6kOy7Tgb7uHRQSydGcFDu9K128vIMA1UdgpxgxBePabXFivalxge8VU5V7uIYw3Igyh74q1Vu
+mqYtw7DSA6CisBiGJUbX+oH06nEpiuIBS+is2UhN6jsG/Ryg/HszJHYWLnOTknrwKpqCNa1mOR9
GhcPzfawyXIIvfArW3dNoRCEnqp8RDkw8MaPnd+Glr0Y32vQLXASwPQ7RKz6Aq5WptBUkzhjHGUu
xjuce5N3X9h5c0NUQFltWvpxVw31/h6jhb+LAH1jnyGeA5IlXM9BmEt8SLNanqox7mgyWQNX48GC
CBFNw1faCmSGRErdZFNuojnisYgDhQjP13p+axsW1V3s2fMJ9FRF/T/NE3Z9Hi29NWZX6C0pgZCA
SY0YvpttO6U4xSL8lnocE8axfcC7NpH4hQC9baYr6Tv9a+/wtEj28AQwoirFeVIF5QH+S4O8z5AH
0o74ZDkKtzlzD15Ss0roSW5rgVeFgRe6zmZZqfyttQPasPZBiFuS/vKiOVE+eWmjr4rM+Mwr9SyX
VBAildckVOAgM1qbRobMw64gKK0y0reo97uQKW76VHYZ3ADghOml7GYFVQSIWriYpXmDcfIR/kOO
f5lmzkVjF/XJDED2eJa6UHg372wrMO5zKBOIHZ00jPOAeIgy6LIN80JeY1Adkm5ipfeYjcSliyR2
N0QDbqNhGFAfJvWO3wNo0BDzoVvfWlgc7m25KGsftYzKMc4lB69QNxByUvQE/XEykQFuotVQ3fqL
v5kjt7qdrPmVo7JztFUZfO1kf+uBPp02fQ5/0PKHF/fdti2EsSMD+gwJnw83B10Qqstm+B6hu9tl
xmCczwD49v5qFK8EcY9kjUEli/3Vb26yHvjzVYqH/3oxhLqc0wAt8jwScUQHf6N74jqUJ8c18yw+
JIHNeHCShKpl2bhpzO4wG3HHGjxcBiOr1kJU82Ztym4Z9ldnHMycjTuheI7N6W6kUbPJ0Uns6tVl
z2cLjq3WB2Nug7NOKOa1pgZd7wbl13l17Is1U2RcXfzAeFs8VKu1n1ju/gE6UhBCcJzD1i7I3R7a
s8AIEEMYzXfdeo8katW7JQBPIPqGBsccICex7RrXi07241jqk5G3b/ivLrE5jOemLmAlTqvbSXrV
taQyuYDgWO8qMZMBvdIKFvr2R8OBYNA2HEghI6UMyoHqI7EkRjbP4FKXOetd635aVhJCtTIRknz4
JOs8P3eaKNqYc1WQhgaDjSOWecEzQNbcilSY8vw7GLVgr5vlU9zwW/N3+AJq0+gyqs0ID1/G0p8H
8ZeyMactqdTdTZTLaJus/IbJ9hWbu4STImIYbs53nE7f7CEt9oVDwaC0/VyC9tuWeU/21TpGXzq7
QyGjh+/daEssJhnUIBZRBPHAJGqnyG4DWTdn4h0zkQ/cBugTYxmJkMW0ZtVO1bM/12wYg3Wfpi74
oRjTY6Z91nU3Lb4AmZTbcoVcjHbp7jPlzVsQBNWepI7yQppy2g3zYm+VNX/pk2jeKJBdmyngb5iS
PN8JzFpPvZDLTW6hMGc3RXG3SZgcV9ywhj9fDXn2ymufD5gJK/+h9Rx+1hLzPfjQM7dg8G8UQXw7
Eo594wxR9upl7j3N9GkL6uXKlnV/tJhHWFudZM0Oghw3Gk+x/Yg7dtpqxKVgVPydvUSuhKPsxXzT
aoIbsyJMUldhvI5rielTV1g7+Z5X+kd9rcwFvfOivaOnHf/TlPfilWPp16yJhutFWEa2UypRx6wZ
LCJ4XIX5OtMVK2szKNAN8zaQKkCE7zg8EaK8a/3AuZtmOCFbVk2DEgOxytax++J731k+3Ow+i/lO
mX3WmxlM5aFpTIdXpsL6faRjv4zbkW5miAj2vknncesN4sLHlfrSEzH6pYrbUzElEar6Oom3bWy9
EfzlYP9M5VdoP0a5XRh7rFKLUZ8104rWSfMkGxE5zfqrWCE8zTuOB1HDGVIj75I4pOIQVO4N6LLz
CGuSFyq2A32kp5PxOLvKe4tij8RB2XuEETnps9N09qU5pk4Ir6rYoaVqtk3dLJgIW7zM9WDVd51l
dym2JNFf6Vz6eHyjGorU0IxwMjp/KEMM64CNVsRRbHbZPlrRR0xN5a7h7zoMYN4PGVDC8tB6RfrM
apY/s8WNL8WkxT2pFdFRZF56JpyJijdq3VNbKQ6jqUEDi0DvqXiKZZrN58qYwYMu9BoDQ/JCJAJ0
YZMWwQnyvtrSjzXzjbarBvlNLHaLgBY1ICt/Fv4yvjnNpI5+XwfndZYN13acdI+15XQ571+dDaHV
umFeOowRqK6WJ6as5LFxfOgnuFGssFvOSWMQLkFjudhym1nt0oz3ARmCvarRVqzWFPmL+xLnK3JL
+Zqd1R/tgBexA8w1dy6Oczu3XXjwefKqPBSEFCvjfbFUNC1hmBmXRaXT16h0qj2ZIOXqOtAFTvOK
kDl0Qf7GtnPD3/QrXUxEOroFxV4hX2J57crgHqRvRRHWjl+qlVNmJF62d4clRiWxkszeoWYDs+EH
k/b1hs6xPEwr/SxbOWhzSQJCHbfFtjGWAut/1zj7aeWnAWHoutBZAAhkKs13KjPHi7JaRlg1WXUc
PR3fSBIf5zvfy7r6WseJdsIg1qJ1c0wmpDmmb+hTgnllQo5SNv0b5WaKQXSTe+1k39dDTBuVZWyu
IfT3xyxIymBDlr1azgttG8gsM3MH167qQqtPWEc1GixKJ9c6DonrPEsAmGNIW7Dxjl3Ou/iF4OAo
ZAQexRepUmmL91902Q727drzGomuyg2PMJmEJPsLNRjNEVWEeafbgbMAgNfD4mAVUrRgT3h6m7OO
Z5K+mZVeNJmTbiM5et9LtPZfRbUatbsUm/SBTJaHPg+i9NVE+rAtwbribnWrjd8vCw5ZbCjfar+J
j+6ICWljDomxbZHhPC3ZJHapy+q8C/oi3/dkEHwWFNbn00zQZ8H5uPYacaj5tadFtsNt06TNS6Lt
8m6aTEQIDb1OicEldBITnLCZlNYuzgGD1QKGtGjpUutcmdsOu8eVbbdrw9G0H3uqyB2Ds2ALnTTb
xex1FOfopLTsht1YeGd4jFVYc3C/G+I02Hd0Qj87mAeOJVqfTQSyYYNgxcdcVCeHNLZU2NVr8iES
RL7ePpm+FAFkPhBg15ZOgjcsZdeKv2TTDUJuGynnY2sWLaXUGF8gtvGJuwvsFWLgtvsm0M6uxQq/
qXgoxQZSWrKbojKBRMw2Hmkj/9RT02/qwCuPRhpZoInYSarJrfAhFLgv0UjMoIQYvtSRDbAp8Izr
wVrmu2ZKjiOIjEudI5By8Ex1VOBGsSvmJPnWNK59iUwtZaFtYzAKwJnznoV/bDIc9UmxhVgNtiof
FJvONN8mgwiulI7BqWKxPeZu6uygI7Bg9nV9SoV54/slDq++1zXtbyBnHjSSqp6H1WLU+lfIKbst
iQD5ziwie5MVgfUa4zHcQIxmhFcSgPyKkPK1tUAmJsRg2A4dSDrJ6k1oNlaEX8vZXMIRNjl4rtEJ
w7jRVbzCDmESZF4MP3wpPjuBleyQmyUbWekX9HTnSeyH89ICTS5e+kytz9so6t04VLCZtWXtXDyE
NAmD6JSlSEFzuISbMhYuDfDZFFujIoBs19FmHbGVtBcQxSqelt470CH1thId5EURx/kN/QchwtHW
o79TjVBX/UC9TT9chu3a/tF+3yDSbYvdQuziEeaM+DZVHNGyIVPH0h7GcDJaeZsNHh2Bpvs6JHo4
eSVoXwFG/IT4P0ySuSHi1CX1UBr5CSiHIhEoifcxwBDOa5Ric5WCq12y8qwaES5vY9XPz5jaAYAj
BLYQkz5RSj2kRttuvW7wzhMXJE6rFwrHOgGdvqz2bjq+YaXGT4HZXk7mbG2STD5VBkteprDgNC6p
zqQi+8/0sMsNaRZY+oSvCDOJnIelzslzXXJ5Xs3JRWpUr0Pj9ce5T+47F+8jK+l+mqmOqrgBf11L
sp3NAk93Zb/1cOP+h70za47b2LL1X+nodzgSM/JG9MOticXiTFGUqRdESbQwA4l5+PX3S9C+R6Ld
crufT3SE231OS1WFIXPn3mt9ayeiBneWUTxPkP6/KVUYyyEqA5w2dD0ovifVY1Tzisdg7rDtVFFK
brIKws+D6HHaT0wCaFDM42MNeQ9UQxBCEaABMR7c1pkTin9s2k4+gfnqbflYsmB1G2W7pL4wBcUg
GDRxZ/AmIMgVWXNCwLwZlwQQ+hyFO26V8m+y1EUK6Tk0CczM0JjvLDE3ngXmcT8EudnuexGrW8L7
gkv+hf8qK4NvVmQ9OmnF4hEk8UkqkZ1ml83VtMevYaYIxMpQxu4nTzvhfSYnbj6dlsTPeNXN54Yt
aZubgDd7S/cCVYmVWvb+xjc9HbnbUeVpn6TlUglHrcWS4E0NOcS44I7+UH+OguWE1ZQUjkRBFIiM
m1DC/GCkWO/B2J2UCXAWEbu/9zMvPymX9h9ssXZbUuqj/ZqsbejU1000PBBt+yqKhCc+nF1gM+VD
7cALozHjX5YOEEbf6OILzi40EJfCuBst51NiOu1VFxpqNzZeso0QDFzEQqGDrwqToD8OZ43bt5cl
o1c6F11FfIf7CpBCPvSGoA0XAlyLq/lzFsE6YepoHwg6SjZpZ38J3cH8MAZutvMmeC9bsKvjb27r
Dx9Y+9AEeS5wc1H3p6amGYVzlJQzw7nJm8Cgz5Ik1r4RWYYRo7xxuhzD4mI7/c5KRglLJTILbO4i
zk6A3EFdLNUhS2Z1bs2qemHibhea+7x8hRqHz92cM+NceUVzh6TFOKZseA3MUH86BlnaXGPztbZk
zaUxQp4ISz/OYLuY5y/UWbxakSrOCY7+uwpxNX6wuP9qJN43kDczUu3YaE81beiHZXJCHAL+WG5V
IsaPweT295YVO8ttMwUVod4+sla6oAWQyI4UFfCU3sGsEtMHMZNMOwXritysZVbAPK2Y80Jo3JoJ
vp6ty2ZwTMLhaY7cj1QI7oc6jPD01XN35D0AYNS00CFk8DwyIt4QUmB9iARQgza27wKzDc/FhNcm
LcJgi48cPE7OId24GrHZ2dfE7rSbuhviK2qIbjpEXlNtgXR5/ckpWX82XidUehGF46SbRDgrGaXW
1DSFZ6J41iRRe6yUu/W9qnlulFNf1XUQgLrENgB/XNDjm1UabmfWBXLhJ2nfMmYWTxhuTW8X1P3y
qc/IduE1Dmka0aAmuqec2xu7V/21z9NTE381AjGsywSUoFJIiWnwIHrvIyqmeew2ptURmIpckUqI
VealyDz/s9PEAa92n3ZHFTCbqo2ppmhFdkVagZEPW1R00we3Vx3NJ5EpjyQ3co+VZchnhmMAf2LI
orsyCqNpR09tfpyzYcq2Ni8aM2HNi/RbDt6TxRZNCVqo3WCrbyPl9Z4RwcNsUNYvWBlPCkzXzlX9
eBElYf0wRYP1KU2pwIHPs2AvjWvet3WFERgMWPDYMiuj4m2i6j4H5/vJcJL+ZONW7zcF4JgbLCLd
J3Lmxa3AX3BhYZ6RHF5b+6F1A/9RkuwFH8MM5ZVhxNaXOU+yU9cGwwfLsmmGThYaADIBWFY3hRuA
KQzaGECS22JaJI2VHasnw4mY10ZG6S0dfm0Rl42dX6WmNbuHzhtd7nSR4shsonQ3Ze39ErWQ8gnm
sfZge6cnsfjRKSX5bIsYbP6W4418CfHmROwUhAbR6WhuYwlobROlSf2p99zqMBrsulGFSWXkkdpx
2En2IkKjoAx4RwQPF1dNOPmXwyi6vSL66FqZJQr1zDfFdbVU40eCKFDIE6ZQ7CBrOVsPvQbLSWc8
oKlXt+48BscC2Pa+HRZ1MbawVWyV8ZQYzdjd4IWwf6V7a7CJjepJUN9dN1U9HvqO6p92pk+Xxogf
QQkN24BJK037Kt1Gqi1u+k5+NbCW7VmcwPPGbrczMEjdyIFXg2iKGKaIfVnFZnAPVpx4+tkdTp7h
L+MGeDJQZ04dPRXjln5zc2rJ4riBsJldo2j+UgaTuUdpCdw0mM/RXOCQdRD3hEFKW9EMC3plzfwM
WDo8+OAO9srCjWvwoF/Eg2qxT83WZdZW9GyqrJyxbwXLLrYnc+fBEtx0bkUtK5bmJcmdectRYTki
YvCI3DDBhwQ+PhsKvTzfla415I+TG5NFGLPZpK4GGBHvl10bfo1bjfENPVa8iXMVH5CQLBtZLbdu
tvCfixD1wzTfjR26NGvInmVr/WpHLNbEpO0Tx16Qb05nWSK9gqye7EZin3etkYsdSerVwTIz5zg6
hBJH6eMSkLdQ4fvbyh74dhQtd2iqGC+n9SfV1um9FwEkMyycw3V3MRBq8tmYGINY8D3RZYmDWKiQ
J+wfF4qchQ0IoXMh0/ph7OuHvrLyeSOqgK3d1AfBODfuiCKdt3B34ssaZzGqBePVMfz+ZrXHN6z/
G2wqDY0e6fzajTBeomK6HpSaLpu8/vTvsfX/xN5LeJ0GjPz3Y+uP3Tn+YWr99gd+n1rD9P9FuAKJ
n9Bq7x+m1qbzi/Dw77qmWGkpjKb/gKUAwURwpoX+/39cbfukEwhkibiQXNRhlvtPxtVrCtV3w2qS
nKWNkhkpoJ5UI/v6cVhdAeahjiLMRTJWXGhkAOGbD0TPyOdCa3+zCTg4PdhIXTGWQWc7z5CatIhk
FV42ALGvAAMhgtFyaGBp6APn2b1nlW2FvanyiaCRjH1a9Jx1isJzwvHR8Oep5OgiB9wUH6mUZEFn
ogDC4UXjwCYs8tC4kwUzilPVpHQaSek0q+Cbrfw56Y8jcs1puIz8His8NllMaSeUdPXwQQ1c5A9G
Wfl05pzYcvZROjbE0TFwpCLJKMoEH8s2r5gRRoVFQF3kLHP32BQOMqQxT27RIyF39lnItiO226ey
sCAwgGc48qOqXb70xheEkclTkDoUCJALUgJJAThMdCkXIBeHuAr7szRB6qIvAeyUUJtuPXzPW1kN
gOqQgS1wmE4pFBXXZ1/KGP/sx1EM9ZVFkVyaCG6C6TbGK2lcTmNFczjLjGj+gJ2zX+iVI3zSkxZ0
6P6FBWWlh68rqg5HMa4uU4fmMUDPpkcIwklzo6CJENXLlmtZxXD57xXhf7QiUM7/FKD06QwpFKra
jxAlUET6j/2xLgBRkqinOXUEUqtQePm/gyi9cZVWSNIfSwLriGBShG4e5TVgWP6uP9z+LgRe17Qx
J2CtQiVt/pOV4Ud5rRPgS6F2wwXARowB6L2/AtpQ3Rttz4hxyLEal6AnHxoY/B5ez7r9/N1Sef+2
3vwHp+f7Kim79r/+80e56/phgKSw5wvpePzcd/LnyJ2c3I875yHG5/ey2kjnbpDPWUJnnbO0UC/I
UZyz1EbW/8VHwwNmbdZWC/fdApgYmTl1dBwfiLXmo6Euyv2bdcXvPfPJpgBCHCEaxJttuKCK+/nH
67/+X+uv/uXohCxTBBj5uHHvP96yk6iUuA0fcoj1zP4MDVYQXb+oU1Lpj5sKWGg//8x3At/fP5RH
xWFv8Ux/VTB9p1AqFbFeETjyBxe781NJwuulhaqjPuB/kM+qo7PprJbz3uwRFMZd3716CtZkbnhc
h5pEqQvla99uC40x3C/L4pw9Rqg6SGUQ5tWgQu07Byieb1qSrTngorKx/0Y0z7vxp2vnYR/BoMbe
yR72494VjIGNfjC2Hsyec1PW54ga8x6tadAiqMyh519NGZTcn189Ld96f8egaqA+Yy8H1PHugQEl
6qeT2+AKJTfwiY4tAat+GX/D0c7By1ymR9cBgcBMl4C6Oe7/mUFnvXm2udpBBFtI8P5dGaQsQZJN
Jrx0JLuJfmFo/cBOGGrz9uc/1fzRLPD7Z2kTSoC1y/+Teyyc/a4UojcfHG0qMTjfZwfY+khSQ9tG
H5w5znkQiJEj2vjFFlsBL4uR+pQD5KD/ze3+84rkU6o4rJbs1ign3i0SlmNUshaheOi7mpfEIeSl
uub0LQZS9nBn/Py3/9VL4rPs8V7yP2Dk3hklTJWKxLAH66FpOTXSwESPTKIwHEcfMz9iEIdGZVvR
cgDMsJH5Yt4Wg5w00xD8CU38pbpaWRsR8owIjD/a6i4b5BsKI44HRLpkFvGKcxAmm1yCosoPP/8R
7wxW6w30Le6fQHQJ6+29cyHNo7APEJI9hGEq6sPq1Fifm6kr1EvTFMYWTBXr3swFLGiyAA8B6bht
Z1kf1Vxg+UoyByvRAvug2ZmhaDEfwVD5+ff8i1VQKzmRYDp8Wfe918agLzAQa2E+gOLmgqyX2VSN
ejFFaD7V2tP/8w+kSv7xLfaEy1PNnitwOQTm+08sushKRTa3DysnYxWxA6dzz6Cg8Qf3wp7uG9tj
WhcmIepjMaQ40QhikR8SAhrVxi5nGAXVwJMuWAFW90ti45lx9DOxXiJ4WmxexEHL63bwweZiHr5e
BeoWR2VwTThWfv6r+AXvfxa/hPuMrduxMJG8D51dgkz6NdSVB3BkzPvVvDS7FPbMHbn09OxK9AEj
1LKBWbDlQlYjq5tspIMEYJducn3s2M6TotxOLZQyRecfhhWzFnstkQylGTEBwAXHSB+ZJdIYEY/G
Rxr0UbcTflWR17mS28DxI8/HMcabkWqsG1uAJrxpAZUTqPKBtKX4KmiL9JogkOp2SMGNo8tsBPof
KycIY/YzEjTn/KvIWugA1AFMcshsUny/IX6dXaj2p27Gup907N8nId2CdE07Vffk2IKlYwoHog6q
iiD4M0aAP/i+oZ77Mk9H0Ay+/0HKOhabOgUIucH+X4PfciMIcICW5mbrdVbwBSoR842ywB11XAAK
o3vte6e5tECMG5chJsprK+oZp6shPBG3KyGMDyY6CPK8mgdjRAu9Sd2udJF5WBlCmThS6t6Pipwh
mHTicBeknLQioPLPKuMZ8dFQwiir0M7WRYyYlNIA1gWAH75d5bpnBHOUCWXAakMJyEI8wDt4fLNh
z36LAj606bgGRJwwxsOF4l8zM8p6dmaTDpBiArpSA+0VIejZVX0N3A+wYDSvlEGVTMElSt74dshk
9zVAUIniz4oFeTiEGsIgieA6O0StShp5NSLaUYjlV+yIyclCDkC+Y0Dfr6sqetJ1e0HQXXjgKFV9
Jhvc/ZUQehfes4pfeVCm36I+TAEex1G5Ez23ZxuHXXlBYpq7K0x/wOMdFcKONmE5TQjYiHncBFX3
6tRM5SZOWurJcIMkuxrKoIWRXZa5LJ78AXCe5AHI58rfFX6BgWDTgXrTLWrHlVgqM9q2o+XSSnYS
w4w3WDtn8hmgoUn1qxEPns3XzVL6L3M9F8HBICn3Il9gu6DG4QaVJDtciQgHF6u94ZxrYG9AIXNN
sC+iMP84wYAYUNxhfqahj09p8CXrCi0p7NEr6ycOTDZTp6z5O5h/4p1rWu6sZy7cVBSZxlYIQAyj
HHm8ypVNkw0s2YmD8sgPyJ9ZZk8bOEbg+4nAak04GKtRMbpncCnyebSwxbaLpoxr9J/hsA75TsEh
vYmZ7NW8oQEZgdpTCtiaL8eJo7qirANXpA3NGSivq6zMrKdaaMUIoix53eGpSRCq+ujOckcS7Wqa
Hf9JBI4cK2xC4WOhHYRa5dOfOwQuF6ex2Kk3xO3w/9HEZnpLh5olBtkVZqO6kNfSr6bH3/mFIEbu
1zWSGi64Dl02UT/FiBxWQfuKG5NLKRvHfGrbnn9dv23BTD1l9OhM9xVlpwUjJ5nv67UWyXCIN3cl
U/xjFA3mLSRTUrEcKsPZGk147EgXV7tan3DcsPPUIuQDu3HcYdTazbp6nC2GwWYx86N4JfmkLB7a
V0Tr02Oq/40WJ2OMiNihS5EN7nmFQNB0aV9Vji+yllH9QvYT1e+UtPPjWigsWV1iLE1z72xN1Pdp
m3Nra77MZAXpq2PnPixHyqHLqta9dlQzQLBCcdsiMK6ueYy4d5b+tmVVw9FoceCt6CGRCorwSnsT
XTNTLyiu2c3nzMI/HFqSKn21xA+Vh4Cubhu++e9WLXoM03VtgK/argUO81O8XEvavb4dfmxd+swp
TEhgULODQA+tI9RUcrydm9GdcYsirCZFGUrjBdsOX1BZEwyjwCjHFK64GX4h8gSbXrm+Qmbo4mcb
6JlQBrHzgOgcHwJnbF9z2XKPVBhQ3PF/SvTjzR6GOmtbpY8qxGwkF+ZsUhhoO6bHnb6FbeNf8nOq
K4Rs3iNaNOSTRpzzbZHNaogDOy56d+pyjBG3AvEZakin18aigXLVCSBD3eDNM2K69CFnQNMDiUKG
LUEpe9p6fBlSgglfQ4fBP81AItJP/Kc0I4py39UiubAtyTOCaMI9k7VGVUqmCL9/XQSy3J4eYTxw
VfIsAZE6A+qqJW+Y8vTHF2MXbEnFoBxDZ/uSMk68Wg1glPv1kYB07irZA8BG2ci5DiMlqCyT8HnF
pk1wt87I1HhfRY5O642VFbm88U3T8k3WJ9GZUqySULP0s0GNvjcROZNrFtVRey+JJB4vg0rfoLR2
WJqsKqyPRWNKci2WiZkXx9EWsHxHUWQFOo/GGqPiA75J92ynqflkGQFnADrZbE2ESjyNJIERkWgx
1tiwzsscHrBUL16kqN5rc5xgDvHcshNNjzCBWIGaCnrEeuBdRgNfMdikJzI0ESmwdIvNyJH2SRO+
npjvcVs6XaUtwJHzt4px3TbnRfBEKe1WtoOY3764Sl6XVmCQYWEVu6bvOclo2Fyjhknu0tEkibnR
Xyf2+BVZgrVcoYGyt2VMMHaeldOjIGyeoEB7sQ+oPonxcNuI5YiErIR5SMDqGLcN2Zgxj3zPAx5q
l3SIu3EEmQvbw0VA4Mo+dx+nhmhPlDsOXVWjEe7ZgZsPhTfB3FtOwMhyWEWXGUEY1R4qwJjj1fD4
03kfW/UHU1gjjwhpgkgn9eZCwIde+yYsyRdVZLLIU4pE+kjO7BoabsEzsV6At7VIH9yH1GJd0Asr
qXDsOOuzy5yRbW1FAU1+Mn/BeBs+rM+ng5LjghgTOoxl7WQ3fh/wiASib46Omw2nOJqb4PcHAsVe
8E35CJ+2RTM0RyOF8Jqj7TpHQFCe1qfiDWyGxti89UjNuTDrEnaAqwF3WasjssmpM8m2dUtWonnJ
jC32XJoQjUtyJnli/CBj1OAwBtT5tnFG/ruZQqjZcfY0b00HmhGPnPnkYsIkfzCPeLP8sGaHATiD
Pkrx0PRpxWpvJ+adS5/3gZM6D/WbFb7D8YTaj/fLwbda7AgX4WKjVdDbd5dylWwUdTSD2IDw6ET2
DFZ46FgUqqgB3VgbAfC3EioDLOG+4zWz65nPxb8yPRazw5FAcVR7ltNM4Qe2LkEQODBjHC2nM3a0
lCdUY9RCy4eBxOvp2PVDGd+ZbSqqy1JzXhG18y3coOMTsAbxtAszXHDVuj1FSGRk8lmMKrkoFaqm
A6/KeO8gE/nQB1Nxh+H7a2yExjZDt3Ek/htpfMPKPoJh+xahiN74FvkJNk6fbDtUNi/whJs7Bepd
b+cE0U1Hy1NSoczec5ZiQ3UTxSpXuXjICBtOsf8DXxk2UU1mQjxMxWWiVHpjO61pbtk1i0tO9tOx
ZLpFGoBSJUp0u/omp5x6wdM+XSYWPGFNa6GRnqa2E6daL/4nVI40ImUcU1P1TsUJJi/zS6Oy6MLQ
ZYOflYej8SFKmTWDblb8s5YmF8l2l+meDuCIpYDkErtZ/fsDNU6hS7o6DrA+RyRQ5Ezltr0eaawH
5ZXaN9qSV1XGNY5n0fD1wgUmIWmv1AfMMvim07qZhDHrNt3/KsNTJFmSMqnkPtV7uIlA8zkMNHhq
PRhGglzgU56niiWvY02rvMkPyRKdmiNuFnmdyMi5HJU0b6PJlc+m0bWvK+UATa1zyRmM+1p6Fvsn
agme1iJitVoBkAOfvF3XTZlmLI6SDXO/TmqsXNebKpTBddEgJN2FzEqexslRLxmS9k3Vse41Na9Q
l/PwJCGyMqMiUlh77zbLgnp2y9kuPlrMYH9zBg/LL7oC3rjOQDfnZqRkGW8VRk2PxGBnLhA6OZe+
vwj/kgPb1B1bzjfIhfvmogImesA3iOsjaDv3jMnYfMLZRMvOlaxK9Hm4JH4KaRBHosVJovDYWLxh
9p5iOtaI5X37UiEOvG2WSC8Ha8nsEkHmRdaED6csxCHKCj/Ye3NnHfjk+Clu+unjFHvLdYz86yPy
7mzX8oawOnPaWQ5siFpE5RWINmdHGffNCuimnAbWbTf2dLQi1/jaK9t9hXS3/Ibgb8BoN7WU22PO
8N6bifRVrbg2Nfk71wxwbRNtUEdpNHhdlynZS9VUn1x7Sm4TH4B4lHrJp0J10QevReax7YuceY8G
jhMmNt9KW4UfY8PPvlakaqNRXtnkqOnglC8rszwX0QiqoEP7u2nk4L2sbYV/W5X/zqrsrQ2U/37m
+ylpv4JNTH5gOttvf+r3AU/g/bK2iRn6IoBZ3cV/DHik9QsPNGEYAKyg8ZEp/6/BL0PewKZyoCXk
WD69sX9NeSyczLZPP4PERD02+EfBiO8bb7BT6KUyUNL5i+afxr8MJuIMI5f3Vmw2hQkmwQSos8wE
QG9XbO7PW1R/9YEYKZnz6L6btzKPvhs9gPbAY6IK9wq8b7DDrphcLLp77eVBfYxmKv+ff977Pp/+
gbCzuF6MV7CEv5sRSCjTrWRcduVXsXeG0kQqji5WW02t/vlHve+98VHcakYCDCTINtHG9O993w12
g6jPTOcq02dw3MzN0e0WlibPilhVkd09+1nKehWy6fz8o//iV/IkMUJEX8AYbW0Df3dVQe0MszAa
56q1aEuXgdJteLdkg6N8/jsw0p+mAvxQnkD8IMTB0M5532ScqrwtSJVzyP1mmMcRkIoEH4OgGB46
n92ipA0Xnwo272A7NxySWQMrji1TntDWsMq/69X/+ecDZw08j0au7/mY73+88qkZc86NQucqGB1+
roRGR0c24x//u89Ck8HglUeYB+fdA0WGsUBVNjvkJUCy7cGQvfpdMT32uqz++V3VD8z3kyYpPfr2
AVIiX/BovZ/0JIA52X5652oI429oR+WeA8w/naqsH8KAd/3frFLvnloa247fWblztSDTukqDgcNM
QJrm1qT2/rtpp6mvzvufZFu+CWBIz67f4wiD0DaHBT7wVWppSPU6QEF+S/UNikO9BHXGiUijLVeK
2Rx3+OEHYix+fmH/4gn2oLnRf9avqi4yfnxgQoscvtDLnKsp6KyTTRCKgVWa0kgZLU8oB59in2UW
tfq89Ewy15fX1RPQ/wHn7a+eXsexYePoO80M/Mcvk+XSmwqch1ftwLlxrVNXmhUnmb/Dh/7VRwF2
CpigsbX8ac4+qYAjtl/bV4nLPO8N90yiEUt94HH3f36Vf1zqWb7xszI7lA47C5On94+vwlRPFqcy
TsgHOSGAsGPOZNPoWkYalQM627+jvpo/LsH6I/EB+CQTeLw6zp+G+SpbHIuBtzwJfO8XqG1pQMCu
RwdDWMlj0iLt2a+ngTigd5ZEvFIF04Mr39CUoCDxiH7UPLl1BXlr9cwL3RSyZw1QSYluy/z8Irmr
wupfrwSKDw9sqh5iI+mwEZm9u/3ofFJnKmwHbJ4oEAdieq8SzzhEZpv1GJuKmZkih4Wmwsqcqtnb
m/xlDw3NlWJPLA4nT4LrWXtDF2z2Yhfd62RlPLpvp1qLGUa8ozKkC+OaHPM2ZkQfcD305BrxCEWv
e13BZj7I82bXwqm6HC2Q/J2eWgWRQ7RwygXczJz37oF80EsEwyKfcZaTahDLsDaPZuvyV8OhaMZd
IWP8IXmDUWkDT8EmkKas+QzdoFrTk+taI0JARaA2p5Fk3mJv5wlRDkcoevakGRiU3N5pnc21XVTQ
h29MiEoZUXOvTJHqF1+VMEcKM5kfzYCqxbA6g16PyqLkszlLbhk0cA/r7Eh/6HmlDZdd5p0zgqCZ
42rY0mxKGuQmFrONBzrxXNAm/aqW0DoOtV8/Nl5XANfl2OsnkUMidCsxDY3kLBXbtfto2Bx06Gkw
8wtpU9iTQ64C48Ln2bFIxNAd4HV0vJ5Qu8Xi+oBn9x/bNlqerYHWspK6HbCK7cypaV+zIrJwKNid
3C9tqCnqcyOfe4WrkqnbDNp/Tcgo9LF7zVlwet3uXXc5XDHBAWVyDgasiJv0iEkJafvs45QhWccj
WL4o58U/4ZfUnRm6jmvzXaQWp1+madM+F4ZG7OsGaZ2AE9hlqBDPPiYBupgptmIaAsGMI1uEvnda
j5LA/jmatc7AiNiatADEdv0Mx1jHvuhVuHV5giMCDlZEZGww+NrNbkFLhoY+nQt/dthvuozD0cYs
bZ7lgSMf/uyQvzbo+mA3GfRrlKnjKbrOR9wx5xrLxUyN872yo+Vm8fMl2poJHDKymt2zpyOacYg2
MLPhZDUfInuxjgu+SX9ngef6XA5D+RRgX7hB857varxq5oaegBkczEQ0pySvEBfmepTQ5hDPCT7F
ciXa0KM7tyTjRnjMxTaE6cy3cIwF9oUYn0WRSblFyk6jn7HHdi6X+SmTwt2TBKbUKROo9klty3As
ibZ8oGWEGyAN+4KGQdN9Cxw4cOj5+lu5wsznKUWt2GesTFtyB4r9KBTi+U6T0D1CkttD687eV5SE
2Go1R51RZxMdtJBjBMqikp25ItervrqVZALjF1za+HOkJ3B+1SlCPGCVM4cIr8jT8uuLADL9i6LD
dphLgAFIMauT7RS406fRWT6XeZ3tIQ0tQB8HbmOA1GebZWP5OVWp3+ES00Q20fgXuhhtN/7EzHOn
JQb7mhpwQ25xcSgCq9MLE1MALJuPPS2/S+Qs6jIFRnmY3X7+DYPJCCIpMR5mWRW/JtlAptMMjYso
MiK+a3AreH3Ofkd8V0AoxC4kPmxLfq15KGDnp/h46D8zsMRjEVZQbBpMZTvPZ/7UbelS+Daproh7
okrfeTVeU+kGR8vWhH6owuPGWbn9jkb4Oxrmj4empS0P4H/RqH9LQ/+xVWBEGcr20LsZAIJYfM2x
WP8q84SsCWlOh9bAptnnfA9JeNQDuxKZAgD34mvPqUeCfQV31EeFcE3/obxH8qUIbO14qA2Piuy8
jg0MK+WVaPVoZ1+pDiSJt/LLLXuih85q271GjWBBqhadWAHOz9oILZxr/B7NSdBPrthnSQwFoKtq
wQyZUdyyZfRfYYlgYLZ2vPwZznvXSvbjoHcxdGNjra7eUHjCnBRkpVWHR6KIzhRF7GtMnKNa4A6E
5Q40bgbl8Or3MVEWzkTy+nEdPinFY7utfDCRm4xe3YtV1RH1XNxrbH9lVbzzcUtmqJvGgfo2q8HR
o0VSaHO/a/dl6oy/oUmpI3xIhvuJeT5Ej1i2x7yaCVQspyjpNWkx/tIO3Tmlrbp3nSSKtiQ61+2v
GFgACZIAj3I3sOLgdqBbtvWwpOzjcaxBPnnLYQ5K9RElA7YuUuHHj4PbFI+MKL5ZObgYEF93WWfR
uCIREHK2JD3X6ZX1CrM7el2SZPwQ9T53jjc+3df0ZSWjCB/r0gAldQaa2vonQsDaajeNGFHIQGUd
32Z9G41HYuHElVNX8w35JvajRxozCYAFtJWNx10gqYt+wjPpD1O5n8wOC2/TOHdE2ud3NQ7pxyIJ
6m1Tme1XHAE5IIPF/lJJb4BHrWCiuKGVgGgKbMKqY9QTY7+MclPUOcuFDF28j4FzQq7wJcTj8mHs
ogwdXU9OdhK5n7PRy6Jtk8eSvVLHBNLDjgCJzclNQ97KyZAj0ZHxELVnnHHqqvCRKQBJBnriCQPd
RdcWDcbYOTkYFLPYVUzLgtBJmMwEUqS0nzwM7MehtBfIEXF4LeZ+eehiQBNyiMaXPu/qfi/a1klO
UPgmdxtUaGw2QQhU5tabaHBfyLhvYaeUxnXqL9VHhM4ADIysB3tkGb7I6IsG4+3IDv/NHOr2pldq
uJjYCK/KtC1wPBN3RNfe5HgBSxPDpYNympGyYtgaDf7wEJE+RApcGrqK5zJvXrKpszfNnLvXU2Kx
jMIEkd22JgN03FmQUMJtXlbWTefPMK1QUJEuHuS+w4JoQpqyvD48SHCfzALo7zpOjWEp95Zj2/vJ
Y4sf/2Nvzu1zAD1xT0JJtsWUwlSEbCk8ebS94Wql/s5Wo4/1kCQFbJcd+1An5mEbGgMmbodLdT8s
nFPKnBb21q3C5A592PRRNKNx4yYdYorEru1DYNiNv0EJ6h4gkLigSwBdthc9z+43GpXTJxXY3VdC
oPzX0SN27iAY9BLrnptMXdIq94kLB9P6bemWOtk15NdgLO3UNzeGk9CmyAo2S9J2J3uc8L9VFfHc
8ZTU88YBFrwls7O5M0g13lvCCzswCtTsERk4gIAw70G0650uuMp6iDfw84ZfY+bVyGqiJb2jL+yL
TajK/K7EGdRtSlJHEQ7b3LWcBhKefTXmU/88ARDDYr7W6//uhf5NL1Tryr472ezO3fk/fltl8rfn
4rf/+s//m5+/nIvz9w6Ytz/yRx/U+UX3Kk3k3dTjcKc5Lf4udA+CXyDpWnSU4JChSNZNgd/V7raL
2t1HKov+1AGF/x220Ra/WLQt6UV5iOeFLf+R2v3HVosLR9ojV4ZvIXRcCI3CH8/gqaksp7UdAwSx
gZmQ6dZy7KXTPn13Te7fTnXf69x/PH+/fYw+7aGtJ+LiT32HxSRja1gG49guaFiyCvuc3YvgrhgH
4+/42O+O3/onScDs2HoQBJLdwe37vh3JvYCuBl33OJuVvGMEMdyAubZPwCApqD1IC2+vxtfp/0S/
VX/x41Cr81d+f5Sl1wqgncYuXSuTc7iWE3/XhsSMSUyY34THZG5CVFuMAK8rrLIsAAbqNYyLiN1o
5NnWQfTRYGNqz9P5gjkt6MLajUg6GwZyg2ExITDXoy1ZTRT+s2ygCU1Jc11LIt3xIMuLceGEXzBu
2ZbhVJ44HxYPOb0UNOpN95G4ufIkh0YdjLDA0jN3yS3mPbfc6cDli7kWzCWjdt7XbFQPRMEuv0km
ts9x5jTPvopuRD8n1Gc54EaVi+Ni2dkNjQ5Pp5TZ/YPV9sW3xV6qu8Ue048W4jiMvGF+cOu41GeR
YdtX5XgUVUiZudTWRTCwtzX1PO6JrlObvLPbK3R91W2jghF1VGafBXT7Y+6NNcwhYzySQ4Q3yJlk
COzSsKqvLfqKa28ppgcEQHG/QeiAf7QJnINoLSyUGbtytpvixm/rDe7laGxfJHOJub0mDjg9+CWV
5nYMec63LLNCIfkqyi99g/oMHUHwKZWZ9SgjIUFAiFa+ppAqoFzKxi83GrkFqSlNGDoyrkYuFtjx
lyzOA3ebkOJ4J/IBeaHnRNW13489gLhyfA7mJSdPO2l2lpXz7KWYdTdOkrp3iW0+siMI8CbMl+Na
evvWFM1L4VfDoZpEdwgGjz12wj//2mhLVlzGX2dN+4xocF1FMujxSC5uXOxbLk6MXOemxqryCWKr
8UACwXItljCgfAaZdOmVgzB2WZJCYjTgrDqQS0BKCec4kDS1t+cku6YT0r+iROm+ZCaNlf0SQbXZ
G10iT1yCdheH3te6y7ejOTa3aJZQ+Pj5q7CZnupeYqgjslAHfpT/j70z243cSLfuq5wXoMEpOAAH
BzjJHKXUlBpKpZuAqkrFeQhOQfLp/0XZ7rYN9Pm7731j2C4NWVIy4hv2XhsdA29SMigM3N+bxSin
qJvw59e2a0aAc0iOa/rrjIG9g+aCNGEm29k7I2DJB/tvjiSTmAQj+DTgYS6SzKozebb3YtIa8GLg
u7y1eXomPLE3bITtHcOdj6kk9FC0Rn+T29XyrZ/qOeI3K741U57fpWFlb/Ol7y8KImVU9cFFqTDd
DWJ5NYbWuSWczt6hsO1ucQYvO8o7/VhV4QC+MxzhJrkPFTwmn5bKPqZ5oKnVe0r5+Ts0LyAPchyG
euvhvgBZB5kfL98CZQVEd5mLnWcPpIvNhWLziqZlnk4F4QozmK5YMQmShsFIhPxnZLOrR7zTbJyN
Wm1RRnTZk9tmQcwsw8qmYNRP/txDxrHgptHeJy1EDJmncEZQg6HQCKrqAFbF818neAoBe9/cFicq
QYTAjK7mAFBclyoX81/vsSAmRvoy5oKPdJp0jG8ZicEUqcu20sRRkuvkbBqPpIvrkBKrRvsotfhq
N8nArtWspAGpp51C+yUbtEEtNXFG/iBKnF9UAlbUuMrnJh7ax7yUVakOjJzyr4Zo8sdwRMVG78Yx
XJe+OI5mX7z48G/bSDo23Do9eM6VmMYaacgy6mEjjCQ8CIRJV9qW6mxRFR/tEjvKZgKeOyNmoAe0
EyAomw7VIHts6cnHeR70d88GOQQyoWr2br6qCrFlMnpzK/bMq22GhXV1lU7I/3uglhUkAyjAGyNA
CaHctbXzRx9CNjPiLWO9aoekqo+qzgRjZMxk0xhShm9Ty7+p3qgeF+Y3YMUqY4BLMOryYXLc5sP1
kMfzQjBI5muD2cwh4QKDFxfJrp11fQrMIrwrROq9F2xwgDsQmEreqF+ipEbDHOVByWsjZ4I/E0Zf
/rSDtnhxgELeFzmLvm2wlPVjXCZM9DpMcxTMde4By8Hl/ncV+O94Htl5cef/64X4/5LgUFd/rgI/
P+V3u+Nqg3ZN4WAAQPv+WZT8bnfEBh1QHuLLsMCWYK36ZxW4Wp75rIDZ/uef8Bp+8zw61i+OzdKT
LwdHlpyr/8TyaH+iuf9QwBD5RQXDuIc9MVwwluJ/LmDIrAdclZPPaKUNoxH6Td2XBWQzAW37GghV
QGh4pphQD4fcLovS/NIHjmftmNKV3RNosp78SNxbJgnfGJcbnfHoIHcOHkFZMp2FPAo4C4dAg/Km
2ruOZnjDMTszjdDaSCLGmqtFtx2KshvJVu1xSjQ3VTFnhGSMKddZiH/iLAiDuKKoGs0TvJT5ZmZo
9ZQ5inwDw3s1uno86Hr048hE4hiKrDlnJV1hSVi4tRECUXdClHgVpcxiICSV614gaFH8akcxli3Q
1IC6LbAWLKum2WxszgOsneNNaiaIZu2k50Rq0dbil0DBWRyqaSwORLMXwVaEdXryylj5t2HYjxlu
IuSxyjCYxnnN3B/6NgfSaxRGgULRzY+NbPU+W1qfqT1qYRSU7jr7LEc53tlCgo3Ss3XRXlKNCIfw
riRdx02BpM7mZo3nBXwtO4JMqPG1b935RS6170VtrGAgTHUw5RvZCv6irjQH+1WCajhrYRWHzvaI
urHyccfIR1mbzmrPuq4tuNiur3fIi5lOpznMRo9z6CXM0EgjSqZRTjNX9XtUnyYWDN7qMJMBNz/A
AtyxiajKg9MXEs22mJgFQfIiGj7LSJ0ey9Fnv+q2NY4HOLaNN5ZHVUuW4/E4BHtba73TPYBcdgFj
vJ/tHk8MjghYHhYGg5++TM33RVgcooKncb8WVzuzcmeiG8LQ3odtKQ5DPTWP6DiSa/AvxWttZhiZ
zHUG3BhxfyzGJDa3duvfleWMNAlY0UpVZ9XRJIXFm4ZoiRHudQEwEfzqLvHb8G4SqqGqaeGfKTcG
Aw8PZQMQO39k58CERCQDxVBm1CeQqPapx3ix9YiJeONpaEfGKFb4TZYjs6S568f8EPfKfmJvNZx0
W/p7uxjp+8NKdo+BO343tTC24wwtRAYtTBmegPQEHdBBFBpPYxjF2JfPpVe4V3kigq9rU3EYuwTP
j+gWy9qK0WYfxf3obDupnoRbtLesnZZvRV/K7aDi+YXVU3mUCxczuSEmiGKYkASSsAO+m+upusUV
kVGag9JcqSEplKUuR7OSyPrZi1W/0UZYnSpAMl+IRScoKehlccldGKoEgDYHaPqHvg54H/rS5fp2
c/NBJGqI5n5ywj0xgzaKRCEtCXc9AAQt+uauLWW47zyz+KisfEYi3tU4WRDaj+hFN5Xsv2NLdLeo
TnWE9cU9QtALo9q138HzfYGZJiJC1MNpG464zPKtcgS/R+bNKmkG714zlo75trnwBtLX/74V/51b
kXuJTvdf34rbj+Jdv7cffxyO/Po5v12LPmMOtv+MBBhBMOXw8Bz/di3yRz4QSAFsZ/Xi21x9v89G
QnIr+B/ME1wEIpj+/3krMlFxLfpwJiM2iipGN//z33/q47u//PcfhxZWuI4K/nAtAhtA6UMcjImt
Yb2A/7KizrMxIUoBI8LszckrB/CKn20cDmqiA3h/+i1Lo0bN90VtLzoqkhHzEvDCSpoNYNiUcGN6
ZetVpgMQsgpPWZSGpv6Yes/YojjJIoQh+Qap9n1F1B2ZCMWbu8bQOjyi+yrmvJ0dk2T6KfRwgLl+
egQfKx4z+Mxn8vAWcO6i52ECyHNkISndiAj79sqDzLgdakmV6iO+7BMwngww2utJUb17JepmYxLZ
QfPiSMlpvebkLxBFakYIF+SVRJB26VvmK+M1xZ//FKsKLK6aqgMbxngHoY3mgB75bkHptC2n7mEM
YHcZrPgq8J1sN+wH157zfRjmxMwgct9kcdUfwHf8bFpn3SSGJA8AUO8pqTnMbdU3e7Xw3ZPRfvAc
wOWp39+wuyHtxrYfUit4otO6AbBVbdjqPGq1WOdJ06XjU2BHTV/GP8pzPZdnjJavsoS8tFj9RB8S
v7FBwS5Tk7fjOA/5nL8pMWLhqetHkHsLOmAQvI0DkCsPmmHP8HWMUuIQeAs+TY4kPYBrJGcLyktQ
7Cj40qGanIO/+OadkxvGnnOdArwLi5d6HtwXa4Lr51Tw4CDwO3vUZBNFRE+UEzLdbmnuCahbjtI1
CA+Z1XvtWu0TnQUAt1SyCHOaYqcDm72YFkeow7BORa/u5jFpX908ePK6tD7UE3Mgq5vjsyfBFSLO
tshE8oIdlcgzMF2D7G9HP8eujK/csu58psjryCeU4PRMeJX4C0znAQmUc1umilWhthPMhjWA5B3x
k4+OYaHhb7lMt3btXLqi54AOJJMkJ/EQXcCiy9IxXUlNYzSWkwoPrQLtdQIzayHQn2tyLUWw6Zln
1GAgp+E6jsGN7XVriGd2Tuk1IHPzDQTeuO0YVAFBRR3FBZbX9d4KWgkzcJpNILm07qeanEUquKyf
fxoVMRQHJD21/DmHvr4pbHadEOzcnA1a6lCJFnGECcl6/Pug/3cOekgtHH3/x0HPRqNNv/f/Vf/8
L1jvQ/kt/VMv9Ovn/37oQ34xOephoVGbBJ+Ql98Pff8XJIZECK2KoM9z/5+nfvALemGcP6HDoBzx
EC3K771QgNQ4RHhDVCG2FZs/+ssp/3+e+lwffzn0AVa5DHlt2jQP8sKfe6EZu4CFTco8EqtDMfqT
4eTdNMtTFkBD0NUR5OcVff6OB+kV8Okmc7pfu+w/XUR/vHjCv8i5uHdoFXEGOYz5oVN9yr3+ME+u
Gf03QRCbx7qdzVvpvs5hg5c+31Ulkxub+SVbwm3YxLDPCnnTNHF2ALdS7bT91R05+JJtRcF7Yy7G
Jq2DfQ9rvvFRt6xloivIGWqyrTGySzab74iw+CCmIlVCSNJb1tlQ8ZLN7LJ9S+fnbqkPack00djN
IjziP1lhkbl3Zq1OjPxi9jUtTds5ztbMqfGc6mUGudTynjhOXrAp2bwxqr+OB00zkC0PrEhRWhbB
Jg3YzIks2DjMhHddfnaN4YGTZ9jBNWaVGfYPXvjVcoxdF/vvS8cr4JHGpo53z4PjrUKWZgkqk2KL
3SZqh/wyGXSD8Dp3eVfuMCe9cV+Zh7QY7uEVg1Ksvi0M23EzwXLRxQFgcrDRPSM2p6q+l5NrHnJ4
f5vZ1N8rN97GrP7OVadhJpvA8z2QtvVCrp9zF5dZHP19uPw7hwu7J5O11L8+XQ4fdRv/+UD57XN+
37GZv6w1Wuj65gpswlXwjzIyEL+smntWvTCOvL/s2P55gpi/IM8icoGgcJLJA/s/OUA4e/56gqyV
LF8MhBSrEeFRu/5xHUTQRxUg8yqOThB/1XkybfqOoB3E+q9MKR6BzR8rc1CvQWm90s9Y+8Gf9900
wnXAtbPAwD45upxPXREuDC/pwsMhLw6cBfTnhqoilC7tz1mO3rZO/GBbB/hujLho3qhnzYthz/Zh
WcGeToFvrQlIm5JQvHdD7F+oSoN7ELaUOn15XWnA8v1Ipqejldp1hm1vZ+22V2bfRmos7+bOplfv
XaKaiunUdv7yQK6H2Na+9lED6uGJ9TmM7XmSJ6I+mo1rWA96ccQB+eIXzy3pIDVPGnmFyU1PcOZ1
5vCaTOa/94xV250wPHXP/GvnpsXLMJEI4jA5mJUnjqU/vjPMpAV0Rr1t3Wb6llKcEnoKkt8BQYy9
V3kHQhzMXeuiv9JIayMN1npHnfejzyZnjwFQbtMcJQFU63cbwFVk9OMVCx80WSkTn2xh5bbg7duF
hNHoxK8uper2fTHvl9q4k+s+ZDDUdGycULP3qK1LCKnjtR9F84Uqcl+G+oFCs7zkzPHOaRG0pLYE
fp5HaPNvWpR6emezBItUpfLXYanTh9wBTuB0Rh85DgQcNFFj+6gcQz6iuxH4L5ErboxStMe499RZ
Jk1629aFfpUhaIN1//mCcDavkBcM5B3UPh70ES9Xp3HJkYgdPPhaM7YijjhG0zSKY+8EzVc/zRgO
AUEpXqq8Etd4C0OcAqge3Qqr2maxVitijNrujPUUKi+rKn54oc3oLBmUYqrQVHQGIHWIs2NwroyF
elgFlU9+SZEzZ7Jqlo7cCDjm6R0Z6vjZm2/jTN9OMmZ8bqMSzYj3eESiVu6mMq0frXwVV3lYMV2d
hWcyp7O3ppFsP6FDMDJPMcjtS2LqfrU9w3BNb4c+5+pbcfS7jrA6ID0l9sZ+NUSLdJy3rSLik+q2
eGE/YH5r8YeeDMcZAMdSyBzjtuZj8Gje8wM0IiYM6zTPNNFz1aK6mnq+JL7KGe1jRYqzjfT3RUD5
zo8CqXqGJiieLz6q0RQ2CSZuZu31dcetDaiY2f6uCQq+IM1HopiGsjaYRxben+QhMLZ4DJFEs7yA
k78lcQ0PAHq24gWwbno7K1iTqVrGgzU4zYeYiFmVQw1ofX1lmcyaYD9Cf1z4vdr+Q4wSGellK7zI
kUnw8Ksqd10RFGUCF0RUw1OHnCxiqebRfK5/8R7U9oUUq/7Zn0o+sFinVgKFa7dF2DLvzLAbD5l2
s7fPdxoNJt9tIfxs2BBiK64/1yXgNes7jZIo2YCGYH+9qOKFQAz7iyY8jAiv0vUfWoHcp15N4RYs
RySRNE5gY3z3SLAxpx57mCujXLkfttTNvtBIuHs/SW8rs/bAaHvztZKWfZEEMV+0MspdwjsSNWEo
5Fto09RqwdKDnpNFuDEGfEd/xuxZxInxCMdvPCxeVj+qmNakpn3Zff62MGvXjymWqyDqcln10HfH
AIU5T+8Mo+lsqc6VGy+gm996MV8eMnNMHvLEu37hH2nA1I1ha2TDEI1IX7rtKqgxTAHgBj6NigHy
KOq3Kg1YtXnAiIIbux/uTB3fJ6NJt9+DWsjan0KH16GDFrA3mBjY/mXqnL0zJofeW17itkORbE7B
2fP4go0UlDTGxm7mOiLvsL703GPDxnbq4WCllndxm+y5s3BZeSNneG4FMdLPxoE+Tp5sWpJKxkBc
TxlDQdStlS/vrd6Y7iwc9PugjucMwbiXIEkgiDoIR3c3NznpVQ1C+XGkke2DXCVbo7V+VPEUjcr+
IMiHLRk7p+tsGVAt2kQKOLb43lrwlgLxwCqEFfg4OHc2XfBXI7ZfOyP4Dv0J/HbVlftiRMRUztW4
M0pn3pJ7XZD41NojlZZXPw6AsyJmJMuPchQRa9qKSAXEsk1P+mE2NJBP84OT9QnhPQu/4NSz9pMi
kzHTc37OPevZWzOj/VABc53LNXrLOZLXnG9NNujUmDnG5nC4auIFtQQYe8VgmkiNmkzs3PSvWt74
B9zecJRG+dW0SgWWR22Qqv105ubSpIH/kdqMZFytzDffM+ot4eBPPY7193k2nB3PereKzoLIHEBm
yy7sr9xQuiCZloXzwBmLY5wtDouJACr2Um9pzh9V2f1IZrSgJnbyW0QNutk58FLZO/Y2srBqQYu5
jDa6Z8sjIE/nD7ytGIV70iKCAwmdtoeKzmUwsiMYm2brdjgEOstuPjoCnHdLaRMkgqbBaZr3gcnV
VgUdPAhrfDUluaFmzW0f2kocDG/4zn7qq0qcgzkrSUoDnB/HIWFCODpn+iqMm9YVz3KuTPgFzJsy
wKCvMEUITOicbQ/H76xJAtpRJAQ/XF+MF1+k1nNOS08NwYgv6rA9Xeme7fJmtMmHQYKYPWf+ALKo
c8uPjuHLR9+2BVIEtKoAgeS2Ho1xz52u93nH58aE4cxLb976MqsfHNeZtnGiqKxWxbdu2uC2GRv9
Rvhc8aZty7n1eiIuBRUWemjCnICBsN8u+3Two6QitQ7MRBBuvCmLz+PU59ZVB7VhAnWxeLd2qIZ9
gIPA5JGIX3pvMu48C1gWKSwT0Ybk30ayJY9xzDNQ+qIl2NKqEAWh0G/sjbtorsEJaXqNp+/KFSXj
JSXKneyUfCHTur/ofEkzfBCqQrwcVsZtHwfiRKWQoyut1S6dWLAwGardXdJOP6vStu8sQGTPuk31
sUl89cVTJEcUnIXbeFk1Lb7utoZLdJ/pL6ccWPF1OY7GlVlzgGGZVMdaEsTaEHIUZWiI8eGg4JQK
bSjAm2/QtUilaqW+y4FA3rSyaveIytuDshl4DjqXhAW0N1Od7V3DOMR4DYDrLV+ztq0bQtPGIpo0
6TeLlVubNOmKfemafVS3uXsAt3rDSn4+tCsyE+SGsxdFN94va+xSjoCam2sM7matikeVdfoYMG/7
ilHklp1+94EilAIEn/s+bLx4PxSy2WBPQRzUpmt8K3p7Rg3kowXmhRu0vqt8OCVNOMygTbV4cZrp
MOkJ5jl63Nlz/FsErhYjqyA7zJV18HSKBN4iOH6s4w81zay3uPKIOS4I2cnoVM1pukpHi+TdrJMk
H8tzGquLK4XY+sDiT/PiTQTyBknYbzMjya2d5yyXMOd0ta79wfDScYdptLCaA/bZLH5wvAys+69a
EP7CqzIEbR4ykfhTMoKxYtWPkESPmGT6FJaIT5FJ9ik4mVftyfQpQxG/alK4txGolJ9ile5TuJL8
qmLxPiUt3IZfJkQu7IHGffmpe3EH/ShXLYy1qmIQj9XMsoV70yOZUYtDEEPjXdKwJt9i1dUkq8Km
YNd6p1bVDaaSOcpWJY7VWf2NXtU5KTKdNp5BPQuUO8Gq4WH47165n8IegcQnXLU+elX9xKv+x16V
QDOSIACdEvzUkL0j1J6j9FM6VEmSyokEAT5lmlgbOqw5I8GrclUdNav+aOpdTLBB+BSu2iSBSGlZ
1Uqo7n74NqNiV5XtrWdh1iLji6THbitXtdMcr8Kn7FMEBd6l/2a6uv/h5yI761UtZQfEgoAIEac2
Cx/NcSBtAxU0XoycsDjCbyV76mVx57ObtgQgrKqsgk3pTZeU32lAY2L3bIV8S/eLuJ4rNHIp4i61
qryIYC1/+J/SLy37fj/gydi3qzKM8sXbwfaYLj2prhE10MVZlWTOp6jMWvVlbFnUFvU1T9qqPvNW
HZpqnOq8fIrTiC0p7vJK+SIC65R8q1SHkE2umrbSSrgKzE+pG61hTR1QhMEPhk8cHGMsrEu6KuT6
VSuHx44ByqeADm/qGtz2KawbTF09VRT94JWWgHTCvt53HIy7wFpO6SyrTaNpsup0yW9TxkBfofph
TIFjkaOVSVKiTzJNfhDf/E7FFCVZHYCQrdKwf2LHs4J2WQRUsPTWhLqe4F/ipglA2Dpdz4pYdePP
pCvLo+/06RGsVnOcjOojnxZES7P0aR+7c94OJX1WG1xgXIz3cdI3FycLl23OJmGzZK6xEXHN8Fw6
pCOFgbzihT3T+EE/CpN6b+AaOBXIov7eHf4mj/7/6arZ+LFu+9dTn9OP96T+4+bQ+vUzfpv5WJbF
7pDLHGm1w75vZYv/Q1Hj/wLRyBKMTr3PCIHfNofuyhDHmmvaXgByHAf/PyZArsV4GaYxMmghkKr9
Z5tD5tF/HgEh5jEdk5cFjgvatPNX/mxuSTWgAfBuReIapxiOo7qu/Jkj0AgwXKFvnewyd2g2GZUX
j9ASRPjNsv2PpF7EIxkuDrKHGreIZ01fctiw15CByZks7IDU3qbygjUtswvJgaTm6y9GsRL9kxh/
z7NZKUkCOL4Ip7zOw7Q7UMFn2a1vJyEtkyqCfUpgzqnEWRn5GYjMcrYI3SkLF6phIPZJimllB+fl
IWcr1ZL7pOW5oFw8d4PdH2ZvVFdYgvQPJgZvLqbGH27YmV8LXfsHE1vpG2YeM6K28U6e073DHbL4
+wYJTYZvo81Y5mQ6mk3t7vlFGbdVZshp6/tk7gI6aGXUsmQcycWBslOOJJYVPOa4bbI7I0nsLyNa
FJfmeGulE4FLaWJe5m7tiAaFVKg3v6CkC58nQe7JVLGla+zwy0SM7m40SRNxxvLBzQz8WkNr36Kv
bU8Dw4jIzNKU9PFan4SXpDehUbyHvaLFaiqibBsvv1b4HA9FbYzfutyXp1kKZ4+BvvgoC5QoSxZY
H+yqsSYFXVsfQzv9GAa73YU6nV6FFWgSkFIYEWiiiIQti+DNtgeMhT5pTsRVfSnT8osy+NaoppaV
Lzt+lb0hdhR+NeGEqR+JxsfiQ94VbUVBT2RtgAWUjz5BKKvKJWlO6zvyWY2dtw8siViQCVR+ZJKh
AK35fs+rH/0tDM+Ren50vBlc3MQy28ut+OLmVn4/z91yJ3ViRsniqnOCopgWxpwE38UBzAZy5OBm
RYun1nDSR+11xVmUzXxOKJ5u7JBm0kukvidAqt1XaMq+94GLjswy1+zpnDzpEPccQS3atQ6ln+kz
JVp6nETVnXs2nQQSejr+kYDCXRlZ4phYjOY289D40IU4iDdp75u3DPrMjdeGS7FpK9usmOaP4SYO
uuGFjSEuO+XM9j53csVdYfop9tdk3I+JLaLcKImfrUs7vB5JVs3IwHIJiKSia/ehns6p4kX5kFqv
umXunmMk4OVmzO3kZ83sbhcERXj0GSieW2H88BZBvn2SZBk25dhjk24QOjotcckO12n2fmaGXxhI
EXDd+teNZOgJ1T5hQCHMb6NnFXub3v17ruRytUzlmETeiDd1XZASJtXr17B2nXsjlz6U4UASilSH
MToXPV/X2nD7KGDOfAUjUDfbcpXkzoO93PuCaO5FIXn3vKnaIrqxT1B420sBFuIApnN4EYmoH1hx
JzNGXHZYfhin10bjzBtRhkGJYYG/kldTfW1ssJRR6Wu1Wdpx3lnLSBJqL+ddqoPleZwUedhaWfsE
7M2WFFh+Jb0rb5Kgau89T4HODtonJPreJXSGY4vx7U5TMUT15F+JgceaybI9nVJZUtxrr4bkahs7
S1sdwqImmB/zrmhuEAXaT7atsjeyNtWWHEbJXKaF3DjjojtVCCXZ5SsW87QMztSYN9SdtNC1fohd
1Z5nvLoRhyckUQJ3I4ZpSA7LFNUT0AuE9ZpIcmX9YNbu3ZKnVp1sa7RPJTkQm9TqoCpXjY0wWMaH
1kazJtPmyfCbWW5m2+kfabLmj9JsoAwT8XIkSd598GfF8Lu1mCLRgSR4I0R+wJ3abFPJQU4Qd3+N
CnF6RlDv7tWaZOixKb8xp4rg4JqDKIwTvZV5GHx1ajM5zri7SH4sQobdBNcyLxHeVy7B5cja1Piw
MmVgWE4g83ru8DOTBkmwYNkunfKsqCEJcXXCvsdLGe+IZC1Y6o8j7owO4XUjVfLVXuL+3JbFhUTT
AZkbEeRO2zbX9ipPWao1LGwKlnvTSsO7Dvm52vSDXHZu7LWH0qWTpEINtijFxu3gJ+5HvE52tD99
xwy8GqZXGK7MdRK1njDOicEchAw7/aWZwjRyrWa5eHDYGU/W3tchSHg2HI/QPhEUJyvNp5uKTE4O
rFgz9Uvdt7wY0acC/b61JNL3xaytd13GLnPW5Zn2QUa2nu2jGL2mBHEoBanqFqF/5hKcyrC4LKZ1
onowN6SsWd4Olzq/4Ircg62fjtDR8/gLGhlUrwPLz9mrkvus6OZqY6hYv5ixp65Ch8DIGAhmwAkq
wyPnphGB7Tt3vuFclmW4H+K0xwtrFtfDqtcXvPeestkuryQDBx4J7IqhVWFtwW0dBsYlZ3pMr9zW
7EQdGUduFQfHlCzMfRz0xa5zhjIyA3nOaB8PtdcNp3U0ykjIJLqrKd0TD1SyH0pol3E/ZBubBpHY
VVmeY9FyfGup3wkRaw4G4QXXy9j53y2/KL6BoDFuRdc+dE4pHpfAfTZnt7sl6xi9qIYw2/bGcghw
/O6U8MfnrkyGK+GV7xmc3FNC+Oxe5WhSRtwOx2EpfMJSjLi7SunjWOzE7qWLq/p+UYRTBtxc4ybL
Hqy4sb9iktXnkFsZ1bslxy9WmmIFWkZxLps0u7JTsa+dbEU9mEwf3JeJiDkcOGWxSytHbvx4LJ7C
IG4OQx+ouyborWjqGliMSn4ELAkiJrgJDv+QnovJw7Gri5WB5+rrBm7H6xiurvpurLfkoqut64nl
p1DFU1JWVWTnmf+IzJT0PStnV2NhTvAy52bkVN01ifUmO9qGsnaTu6ypz4U25hty5s4zDvNnoAEs
SDLH3SHoGg8p/u19OuXyrR3m6eDi6XqjS6GFDYmPIu1tPPk6gwzodW/a4lwJzRI2Oa1qvnaNUFDf
jUGwtUAPtvEJobsKwxkeQFxcTz2MLyhnG7cux1u3qOMoCcw6Sky/eMbrXT1SVOXXlQq46oVFQ5Tq
PMju6rq3DqEfN7dF7JJ85TSHYDLbG+24pJhi7D4kmQuYJbHjs78CTQlfHY4xXSOTOp159wy0plPi
FoxdgwG8RZYJtm/6DeNxhvu9FcT9aWu5w7ebRYh2rauatLa9CPT0PgQyAFGjCNOTeecJfPKIzAgz
VO5W1Mv0vcqT5s1DiGVS5r6XMVACXsjPcijVPmNOUcOZMNrT3JnAvLPcOMZLi7zOV3mJc8vNK8Kf
bPYxJLIDoy1VEuGK+UF4or1l26W50ry234hwXd/k2R11b9SnZrHXNuZ4UzbcoFpaVytYhTkn1WaC
Gv8oHcP8Ce5OwFUvoPv2rDVqr493ON/aDaVHCww9fxAwDxwmTDOjH9mtqz87O5n8qt9wrcdHe5Jy
55NODD577nJWajiM2Vl0W6Wh4IIol/4rjP423FuDLzbpYj74DRcSaZmkQ1q6t75PjV8gv0P3YI52
wfYnt/eyInvXeiSbfsjkVo4kcH5HeUhGLwiUT0L8lOTg4uUnO76fgrB+0vPITw22/LRC5sNP3nzW
etaCbKNYUfRArAXK9jT3CSCEV2+gcu4340qxbz559iGvkBpBvPI59ZsRa4l4e2xODBInlFgrG99c
KfnDGKgb1fDRJLvXXx2ePCef2z21uXEDQgTXEyOiQ+qLBvJ+M1U/WmlaN/UK5ofjtfAEIwi69Qfv
aUnYNCu2Xj9cMECYx/yluZYi1Ds2Ae2lLZENZh5CSKNsygdTo+yD+D8zhE30cHSLHtVH0s1bqj6b
SENKGFt3JZGGaX702sLd+YWwr82qQwhpwqBJhQkMG3f4Vnhz6SDW5/sRX1o/T+nofumsnJjgDlW1
z5zdICzBLPLI5Cd30Vj2orTo569Yyu+IvObHittnesRzFG/HjHDSiNAj8wa3lB1lfddtCf2c2LWi
jB02Mm6Cu4BbeNVBq+GUdWucc9dU5dVUZtlTTAj6157Sk56pG29Br8SPpVg6PIT8sJFiZgdkNHRf
AlbIrSFH3ZJCOiH7H4g/JnBUPUpZwiBHAJQdBhZrhFa2a7x3SFy6stRLm7TWq9UE6rWq4xdZ+ubZ
tRsN6L4yjaNjNw2uhRBL5TCa1wBFm8cxmbpqKzGq+zfDlOCfS9S7T546GqRlQnNkJCbcLW1y7adL
jO2V1DvvLi/m4ktG7u0z0RDyECCLIlJmsOwDrVD/zABH/xghqEU4luPrrowb4tXjap+1DI+2U1st
TPN7wUxftdQ6gHzsrUyE/rZQ9VHxGwIKfz2tgPwAUSoW+vTSxiGVGLpTVjJAsnddYFg7gujCE5v0
9JQsS3YWyZieSqzGtwWsC+guHm8m0/hWBPXynCCvFBvPgkuzYSlU78z/x96ZLNeNbFn2X2qceIbG
AQcGNbl9S/KSFEVxAhMpCX3f+9fXgiKiUiL1qFSO3yAYFhYScYELOPycs/faUFE+JiwVxHf2gw7J
QKprbSqYMnSlv23nMM983idZivuqhla9MCo9OPgm7NeSnS/CU6/YwV4gCo+yjNEfSZxr3bDrk22x
uY5y3Z5XMPQKUzXgHGiiOKsei3Zws2sjiRsL8LRDMVYZvAUWdNBDF0CJQ7sbJb6jvmjMaoYbw2M6
5JAXwi/steljm4/leA99nMHvQmspeNsbGEsWcYJdJ01J8LJVj8ORS1K77qYIkJItLdKfmdP8F3mF
TQjEebxSwbj1ySWFF5SNDz+0f27eeshfQ84AChGQY+NUYldGd8d+ZVIqq3EgFcQYrgKtsVeaB0TL
MHu+kWyvoc3zgyczs2bMN2A7e6OR1WGHxtqVCOQ6tSaLdc2pbj0VrxI4ie9/uFnS84NS/K/PRh4b
Ri5J3MlrmmAGaAMbtDlclWV9JUv2ipjB+z9ielI/cQFQFIE/oZ+ry9cXAO3rSNHbD1eRiT6afxwt
3eSy2Hw/l/+gHn7XkgTa+a6f4fg5bz43P/Uk//orf/ckPfEvUKRS8k3ZQnim8d92BkMn0pSGpA5Z
F7ffdwPgP11JBKa8uNrw//4fC2msR4+L5cHCxjM3Nf9EySrmJ+LHu5JIbovGAPWLbcGYeO1fqPzW
TeNgdI6ZWbrG0kQgh17IGBinLbtGK1Gkg4H3aZiQ01H4V0U+GfaytkGqeivV0nu9SykatezQkFte
j2tNjcQ771y/M5xlZ8FyW8gKsflVEtJulRvo95kYrlp9Zi9RG0sCoRk/s0PatE2aOadeVM1LEgwX
BjTSXxoAa5ZA2iRIbDa0m6YKViQpk/fpKgT+ZL9HaOipkfRqMXeX1NY0asRu+Wik9jIG/EXvAq8C
aKTK7aobOonJXQ3R8lOTKotSs6k6Y1nXfVweHZTs/pqEoUcNKHDBISZHrUcvNWEugKfMWcFzMIlF
5F4nGB4+VVIOLDPF8MRLPr5RNqlQRTfxPueliCCuN6njCyvU0LgXGvM7laX7mGr3yYEH8Wg2llmg
iIq8l8JzX9JxhqZBYqKbhLaPH/65x+p8HdmRvvOA267b2CK+Z846Z2bhEYoc5+Gw1KdJX7UDEoCF
KHnDLgCb1YtU+FhCBsPud0TxZTcEFTSQXzJ/b+Ip3iolp4vXmBPEoriqSaAAFgNQXIt2hINEX7gf
7Euc0Alc94WpXVPwuNvRdohTKUbjxAQqvw+VRFrldjAylJDIpIKwIMC9Nc9IiM2PGjhcsXAq07ou
RDDLkVNUB1ISFh4Z6pjyLu5XUScIwTLR9JIuxP6VTu/GwnayS6FlsYf3K/WkTVm5cfGob3lpqz3p
tepFz0y5D6kk7pQ++VcMYopToQUdUdRKo7HbKac3KDx60ZqkGv3z7xaDdR+eNXvelywjPfs+H+49
kdcHiGLBkB8yvxnSYgVtq4q9jVlrt7z02Y1Q0yCmUGtsnob+8p8V9X8k7XXoEP7wIn1DzzmC0ule
kunnNfX7X/p7TXUZzGBdoe8yg8JnG9jfUx7X+5ctWUk9EzqOaxvz2/C/HWLEwBESCbsHLjUZ1D+u
sGL2EBA6LSByzX/rj1bYnxdYMfulHdMFCz3zX0zzlVcA+0BYuwqHTW/4CJEYSsnLYASKexy7U1RB
d+r1ZyzO476s6DosGG16KBH6dlfLrN9abLG3OoWn/peY/N9aCOzXlm4+Gic37xlMB9UoIYt89B88
BCOQROzOrrOXKFWLa89L9GtXMRmG+OjbBIF1qOAMoYl1VPsgLSxvoZU9dfHodf4XaBLGpUEqXdXr
cpKZ/IijKLiawmpoWbAb41MWhi0m4rQv1UYxtiaix47p0mRULo1GK6XV3B3aELUSekLqHYkkhL+M
lFtQDD+E+Gt3MG6yeCAQK61uXb8B/i8kHShcCLl3QEdrMC2f4vVYe/es7iG6J29wrRtlON0HryjT
BWMGIuVZwUkg6Ia4es6mTEd8YTHG7gVVEz7vAs2US31mbHrfDNMD/cU02dCUT4noQ2N2YRjOFDgY
NnntPyBT1bbYi+tDFcTGtuus5gXnd00otz2unLg5sic/lPTe7iXRwOyj0YTIpmsp9MP+MGq9toqk
YsVNQbBfVcKaTnkQbrSInh0qWqO41YT3SbfiZqGBxytWCrbrI1TmUi70zh7OWlBoF9Ul3riU4dSs
h6gfT4FUd5CD0ut66ojGJZaBSnNwMEO7iSbo39H08MqwWYzMPRVvZj1ybnU3KW8xIVrLzHezG7tX
kkasVRvJGW9aY32IA/B4o6FF10pVazH55qby0gGeoo5fLbTy/eiUNmEOWb4pZRsmS6N2umXDPHat
cmnsMMeVa8olbWGRPoQYBg6lUO2wNKrAuXDVqyPDiXoTI5Y9BCQ4HzzDcQ/kWKTBys/19LFELkeq
URF/qwYDeULSaeUdqEt1ZYE3O1m9Lr8EMnQ2wm+rdVZx9ggE22U69Zjxo4JYZq672KhqoGgukzL8
nHDbLyyzHpctdxo0lmC41SW7Znbt/dEemm6disjbiiokwEpTUPMGBgEqh0UYtlmN/w+KYFBHIbc0
mjN/M/TozJaqEs6jzS+Zm/C8S12vW9NyMD6bQUzCYTxNX2eh45mwNLFyRzJNRClInWzj2PnEm1gB
OJGhsTd7h0DBYrCmcKlamU9b3sBgY6TdNAQKVZk0l7YHuRfpkjet0iAN1MJpfO3eHht0w0JL2703
1sbRK+3CRsiop/ueArtZZEYanvDm5EdALFw9QYN+Kfp4HTc9UyfUu9CaXF+8ZPTpaGukQ03NV+Yn
DzM1l09VyezI8TdW4dE/Jy2Fp4sMSaAx7Df6LYlMFoODFsm7JIzD3hJ25+yTtv7ghYN6lr0a1/7Q
iL2H7nYBn8HLVqXBIIKVcPgENMet8Y0iy1xkgcoNsER1gqOdHvBEU6iWT7kvvW5lVzWDuYKeXH9l
ZSXpxoZCIMJkStLb69swO820ZHPhTX2/LwKnsFcNiwjNerqK13ZROPWijwLzuknFcHFq9Fn0KxB8
L6a8Sa8FD8Z2MN0QsQvCLm1Ts9HoV2WNvs9hOThmId0BsrvS7IGNUIUExmqL9YhQ8OxXQ3XS0Nc1
K2lV+nXkxsW9ZAuVrowOg7pe8P8d7lH6pcYUHnpl01I1w/AmMofkAzlGIHht2tTB1GUriH2MgAF1
erj3k+QFJLWWQ4skhAgdW+3cEHBJKuiM+x2WI+CiW9Ma3GgtdSYdNMlqp94IPfO+1sqqDlNmDJ8Y
SKTLnuyxW3TN1W5Egqc0R6OdA453p5txr9MdCcUxJFR8IwesB7ZVqHjhG054wRVnfixA9NzKacyM
XVM3wQ0laVku+qlNQIESn/hUTLBXFwIJno0rBYeEDwDpc1hBfqTDPPbnli4/TTzGaRjJLDchFQh4
0bU2tlqCnLbhcEyVSJAxJ+/W08JhU0k6347mcYjA09VJsDZv4smK93VijutqsCt8GDScY5n4jyRt
GfzgpmOd5yGH7ZPg2ipykutmSTzdczNfwsWQJyOwyWuVkxkic2oMxjbjgNW5x0F3bMlW+P617TQ3
PGZUE9jgLE6yN+QapsJLbOnDanAFgZkYfh8io4XYS7Fw48HW5ajZi1kRs7HwbDxhowZtxGfpV3Z6
CibXfxmbYu9JlEdMvBC2Ghmubx09QVmK+IpkILkVFA78BTWa1zkPulgMEexOxjj6EnmAucrCiVzH
mh+Rq2tP8ZBUl5pB21HYFVmEDcnUn4Tt9S+9lTZHVCNyVWfFuJ33JcQOJsULd6mNYW6SEUsH5g93
PYV+eIKUwsyF12l9tNxqbFD0EmG4NBolxbojFlSsMFV41maq0fOvRtXpD07ctvm6cqrkWbQySNaT
Ry9rEYgAk03caJOC59bOQIhQDtTSbqq2ZRL1ZEuhUCatMUwe2MLxdTHNEHF/rekiuZ105y4ZfXsb
x6Seri2cPAr1cGidmwgE58Jg43XtJ7nYs8UqnqbCbzdtp5FQ1up8X0zAcBprVpw/WXaV8Tuj/ouJ
iXNWRIv5JVpnZ7dqjFPDcsZT1ExqGSCg7hfsu/BSpuAruEGkmXwmYuRToxko7yfDEkv8KOUhdmlo
YY9yNUGBOPogl4nbAo9WVNktSon2Ck7GdIH/GN2Naa9bK6cx6PLWqaltuqa5DTyMj2yK7DNDd3An
BY/YKTLBCa68sWlmx1JEopqdCXp6s+nAjyf5MsRj9ex6VdnTJdS8gxQNo1PLspGUZKS4rUlcb8Wi
Hmq1d2NHwo8tOudEKrgSixLHIzoETUkK/DjuTxW8OPrnrCPxss4Zcy3ZntQfzVhO2qUHdi22HS/9
C0+toh/LPYC/tUidQx/XvAkEUoFqh0xBjPB8/ZCetRTsv4rUcu/GEQpMUUmUIgK5/NEFcoNYmvSm
rVs4aXyuwykZYSLI7CqG+v9Qo6G+NaxBPlUoZJljBlTTCRKBF4J9tYMLjwUqYlMz29DmGNxFaChe
GQS3djhRS+PGjIIwO7glg+igk2hKcl1ES8Kg9D08kVRf5ijEF0xL0e6PHer19ui4k1k4f22y/9Mo
+12jDO/2u2Xd+XOUf/2ppvvrb/xd0zm0uSyHbjN2EMe1bA/75z8OcFR9LlHo1GczEVVS7/3TJpP/
ErgzTVd6FDPf2R7/tM2ERW9tbrtB3vR0Kj/5J0Xdq1aucGfbASpB6sS5qHP4cD8WThPYEQt9hUIU
zwK3tqczw9IfitxftLLfHoLmHl5TwER8ZErRnw/hD12KHcZTO2S0i0S5wOTQMjhc0v+vl/xfHGX+
FD9UgDW57iNRqJBB8qdGeyrGr639uzKTX/FDg5Fr9fOJvGrJy6gQPGscolMXqV+mCObn8/tn8aqH
KWCSfe91e8LFCG/KV4dw2HXRtneJshVzmLmGACoqi0sGVBBtZfZnffy/j+bBO4AlgKr01TcjkQ22
vJfr3VQENvsFfkRkPq3ToPybpffvS/TX124eYUH/hb1mUpW9LtD1xmFCPRqcWOgG94ShVOjZe+Os
AxP5C1D0bw/1So36/awQj5o4pkgDw538853AeBLvi8Wh8jrvTklKqrtTx6ghRzUuqmDMtgUD3T+9
Nzg/3DRADEhyAs7w6qB2hHVPK2jNTglXkaEdgzKYrUAv+fH+PfLacD3fI3AfeHLJpXLoNP98folF
amhZavUum0JUISmhpTutwn2RmFSyaVpXN+WEgydJVXjuiLb4zfHnu+Knx2A+vmWxbKEpZml6dddM
gShDPQmanZvhU3VIf6QvOnx4/yTnk3h9EMvkxmQKxhIpzZ9PcjSKdmo9k8SCtjK2cggZwgZwSa9S
E/qPAglH1IRHXkJNDfv+oX91/1gmTCVAgcbM5fj50J4tRiMwrXrH/nNaEwLZBnSRJpAymp5WCysI
wb6HeNbeP6xBu+7NSVPlCU7W5KVgGK/nak2qlXHQY0K0tbx+AW6nD+tIH8y1HFh1bD9Jb+mX+wc9
7fyD1ejdBhclX0E8Gttp7IdtVNb1gxkqixBWwKyrupUX00aDtKIcRHqEA2xT+LW+stqx3xi979+x
K4SEKjGd3E+JO7KDkvGxcXoJi798ylw8Ta7brNPC6HddDGzeQ6ux0GhtrBJNhmeEq9MiqTqgfxhu
j07dxftQT+VRp//2Sctkjp8agutZrzTnSH1Pb0EnYjrUbDIMgqzjRiXCZkUTqDt1sEI/RCAqVmEZ
ohCQ1YtjZvLgR7jeXK0CnSMVXXGzOYnEbD+M+SQuA/MZMmkl4QiIr/cim22nnSE2qPPYEY6lcXZ1
0mqQJ40I0cf+1iLLbQtbqD1JFU/rQrnmRMXXGGffp1tfxCy7QdGFFz/uhxevzaZLryxkKw40PFCP
9Mq0SH0dcsd/BLhWx4QhpeqDMzCZWg3K+FrXI9RDuxHtN60ipmQJL7d9QCWNHHZ0WnHpafUgROEC
2wLVx2SbmEPbDLLyZDsUyn57Sh3faqmOqRJ8O5flks+X0D5sJXvyWLuKA/G1bdinD1PbfYnV+EEo
86uXe/an0bSR03Va9NhC6t3jZuSS1CEPEpHUX1Vb1N4ixAqyiytWDMKl+BJsX7UPnc7vy0Y+RzzK
5JB5dvMQzbc+Ig15zGhLnsts8EnXqmkXske/4GSK90Fu9SuvLmsERa6+pcFDCgovnAAM8uSvXbhG
Mek2bnAgU56QHsPhAKZyllUVt1vipJNdbMf9XVKo7q4tff4wCg9uDDeyL2lAxYNoIjm4rL00hIpu
TV66uHY9LifiZ2z7WV2aK5Nt0xXYxjjex6aTbeAl4Jcbq8jwl13tG7c0iILLFET6XZxjF8OoE9nX
EAHibRgE+tYQtf/sS5v2xGhq/pU5eIRxJWjJu7n6B3Tg++IaFjHUiGByliifidYo6+pUadK4NTLV
7x2ceTc+KQVbilXrRmJVPA3CRkpSqQtu74aSzO71XRdWjrmvamAsJJWn45IRog/NGTaFVw5kKlta
R9b3FLrfBOHz37TAb5eN1gzHWkJYDD3dWAddJQDEIL9Yaw1hzT6DN66HryeU+Wr8koJIg8rZj+k6
DEqd8C5j2uH1NE/k2Yp7nUC4tT+5JIZhHTW2rszrrU2r7NE1/Z7mlB1e9KzSd31kps5KdCMKFtSi
1iIThvtiJE17wKuWXcGwgIuHcv+cd4F3TfvKuk+9Fh04LT5tPVZQHgYTtIDVJ3MqRu3eAH3PP0/o
VS71REb7GIft1Yh0F9yxnM5N5dnHBEPX1qhs/NFT69yVNFYI6JvUrho0t1/aOsS1RWXMi1dq+u2l
BuqQA+gBD7bIHcdeRfj76YIP+jcROW22CNMivKsYjn6xldPsjJ5FCH08meM+xekI4WRTTqTgtAUe
21VTRg3o7ZD2gC6qYzo4dHHCogrvlZlRQSPF5HfafuhgoGK2a8pcHfi0wb1pFOow4fk9MiEg/JqQ
l2oZOzmyHDuLvb1LsbChinagjwbe3sbWssE/VqxLfe7Gh0kEB9NBFrV08bxtKBDatT7V9V7DW8dp
VO60oSjV1tLvZkYrAqtl77dchxEp4cKk6LzJ2QQ8D1Xbsoz1yQXfn4u+EUdIyyrwhOhGocKUckfW
UP+VYTBMOmy3RxN2NERZsB4LV4vLz3BcjGeats1Egz/yvzWE2z9MzThcM45KDt//uJk79h1NYNSJ
Y5CZtIPkcD2QaXLduFO77l1Sx9bcw4qr27orYQRoB78fksyehK1DI7DVTqbXLKy01Z+TpG0+Yv5p
Vj3Q93ohapBIEd3Vcw74aWk2gXkr8tH/FBPH9dBHGfhNr8u32OL9daQMnXe1ni2HSveW+tglB7I1
PzMja/eudEA1BR0KP9dP9Pn1TnDcVPdXHvRVYH6hrdHG9KKzk9DVMzR0YQtiFcZdoXn0pNzSsPa0
o/Co6m6fHZCngZxFjQp7BuS92gFM5APrI2EvKAidO4MO9mPb9OoSCfQAizJzI3wtbs5+xgGnocqO
wwKe9Q+jwktp1F2PlLTS7svIGQaohXz1LtRCwqMsnDupFX7xDP50ksbOXYay/OiT+rANHIR0dONp
ceGFcrcUovXeKrXkYfBo/ed55dwBy9PWtqi9pUtbaxvglFpi/yOWxqNd/D0obnDQXpHcCWjUa+hD
+M54Y9WT+AwMIF0TIqMO9JiSg+KOXpKM265xNudfseJ2e7PRm/smgeXAjRTcOKEWXLdx58EuICTB
EeQ5RHWZg7GznMeWWrQlEtDEZzXAHFk2SFy3pq+NN22bqIvS9P5rD3X9QyZLn7FBGxsrV3P+/p6S
doSEp/NhR5h/G12UxpXNQP0+8BMWGWSWB0wWzODtMfqUd41LkEI/bjQGTh/B94qPfa2Jj7FdTle8
qZxNWIXaakKKvdJKEe6k7xdnFWj1bYFOYG3WyCS0xBqvvl/1FgbHqmhc99pM9I2e5wUvviY+ojg3
FlWBZiDv6F4X3Iib0QYnLYmKWOceyvFsaq11WWWItmtd8BBLbzp05pRe+64R7A26n8ny+72sXENd
PE1Am6TVcFRuNF7JJvfXGVkRS0PQ6gYOmCfXehVne2canUfPZ2LR+jqwYTfiZUhjjK9fVepM4Ks6
GzRuGT14gHX1KQlZAg2CGbTouU6m8YpFYdqbOHauZa0U8ki7w4bUlNODTgPPRnJPhg8Rqc1GGol3
Sj28bV0iY3CQIW0/y0wOoiPtOR4UQ0I5aGu/Lkcc0g2vbhkyHJZVoZGCoDKZrBC1kD7mGqG35t3U
772afv/CF015Hlokvctc5sU9cON807HgsAfKJZNIYbYYZkE21J3TIyBO1XkC0XCofGfYWKaBoBcV
unbf6HpRL2nJs2MWFuaxnmVDD0iqWqD0A2vSRHYMjxTVLP3GfNsaefqgd9xOGbGQB8uLjGc9ENNZ
gEZaiWHQnyfPNaGgRoW10ETjH8KGBzNieoCPaVCXOpHkfw1iWrvtVGPSQRBM97QvK6Y4Du3Bti9Y
6WBEqIvujDzzmkW42dLnP+4FFgsIFMz1Tl1L0KbPH72JLVq6C6Au/g7MidhGuqVA8vm4pRDzzWd0
LcMR9J1nh1eGikwc+VF2Z44J5n03zjGth9qW2h4/o2VP5tOUTy4Oiby6s/pZWJlE2jHw+5uOcfcC
TTDYhFj76laIfgyRP1pdaiwIbfFPnEaySvWCldMOmnrjuvWwLtLA3JKfB++ZfckRVSi86LTSJVl0
YXgoFU6SNoQlVEYFKVBO9iJz7aVR9vWITmhjjkM279uqPa1zmCUquh+KUC3J9At2rFbYG4BsGjrK
/MCnvIOm8ajlVs1w0QIuHgGPWLlDEDCSqFv4Ji3pgnYpoGGWnC9jGsGuykQHDkP9PJYoIvMwAM4C
k8kh9TFCxtR3iIZichI7eFEJ+iooXB1KYTw/xV0pHBPkUKBXDBnN8BjGTnkDz7Z81AI4VLzVMxrn
ZfdS9tK5k0ZNozh1YYF2/aRwcXjJVqRhtwOAwBgd9ai4EW6tbmLMQ3clsut1n3USs95YA89WjrOG
resD0sC8AQQt3vRVQjeOpO0DY/kJElFbPXu1yo4IWa0dM3Tbq1dDEVhwhEj/S5Jjkz+zvTc+jZTj
Z8PrWn1Zm7je+ipGNGZCzrrx1QS0e4KCBZkB5pfb8Shm+LgWCTOpGSLBtwi5yn4WoaiGZU/a17Uw
2viS23jcO9J+Pjk1+yuG6KF5NbleC0s2lAfEw/lHf5IzuyDvrAd9fkM6Rga4MXTD3Zjn3TGMXHEO
s6b9yODZ3o1tNRxSO+iP2EiSlxYQPGglcneRe7X+TS/L7EvWSH2JbVB8xkRZMHVCNHAwkDyd6pYK
3NEosBdTnwtq3Qbd1aS14oOVSzKdfYIJFxEjn6tCm74mvXQfzULmwJ6UuwSUrWabLfQPQFVoCELF
qzDE5LPotBHF4FSzksVpvIvLPl2UgOz4ennbHiaqChh0lkKJ5q6CplQrpiz3Who9jjnqwoBVfkHP
FnKmN1EUG+XH2oqtVeKkdC90IcFY2uyMt+T3ZfdFkhWnVqXmvq59tlLrIJv8gOFVUrodYvNm0LId
5ZKjfQVoMGMUantvdI77ADwBLnDZuVuqmAF2ZOR/SC2tPfFSTG/YKsafR5IXP8RVUj2WXTnKbakx
5FlEfhUlDOBtZNxJwpZGaG1+gQ5Kak2D9eCJQGEmRV09xIfe7L4GxOoCLAfBPnpufrTY2b7kpe6g
ZJPNytGSK1X0jO4bS0u3bQJZfuCrOiUAaIC8V2V7RSMwuIrZDC1ikcYNjlK7OteB4y+bOjZvef6/
tLk+h5RA+VugvUZZ7rf4fYqmu0mQI60EwSEPY03eqj6hGjTyzL80ZFQ+0wZ7EjBDnsQ03qnObMRG
OgyUiBYwtnGlWNlLzYLV26V36FhR8oRhVd/aeorD0XcavLudjpgH0pfNHc9QtBDbEHXmyUwc3BNo
8BHlZR61aWwGzwiMGiBzxDsBeEaJEozynlKH90ngZU+zVWBVBt5HgjGHow5mZstvATY0Vu2diMQX
CSoPrFk7PQfKx52bMNjmuk3x2fPUsMUxyxUrXHeLEgcjieZxUSxffpR9KO6jHr9u3EU8sLXHHDNn
TzWFjrexNXvbWqF5Qw3yMAeaXo+lcg5V5TSLdmiddZnm/ufCIww5rQeXNqEVk6voIwOxsXfCn2J3
i3iqgkM05LdExwbscDX6zVm7b90pu/iR5txIRPvIgRzzCoOn9c0I8IsVMaimuotQ8+NVvM7tMTyl
doKdv4w97J2T8rXuU4y90w+TZpux3K57bMIobUf94vuds0sHZItFmxTbiYHuXcuKu+jwnq49r9e3
ddrdBx1Mm1HqzsEKimnbDvUTABa5i/G5LQc2ggcWUm2HYaE/sZWTh4Ek26smqBL2v0X+rWthaKzS
tny2qrj81JA1XFECVGHyXOhxrB+NsvOPZEfHK7olJCgHjXnfmdo4LVHc295VlNY4Vcg1xDVjAfgh
+yenjbx0w9q7yqc6vc8zIN2ZPXnbMGrQ89LCunfM5ivAcrK7EG4u68oCMamGF4BQ2cFOCRdhU0WR
VPUQZXEx7DOyZFGtGDuIlPGB599+lJnzkAXsjYVfBDt2hemKdsdLY0bdCpHXbOHn/QpPc9eNzmdJ
CTLG6mTX+oU91Mw9pE2kda7xIrx0OIqC1FSngimCOq2+Dnxj13ua/y10LPsGAbR5aUbvWzUK7SHg
0fsAbQ8Qtt0UeOm9evRXjWsAacQWu9W9sUOLBH0AnXO/cHM6AO83Qt92QU2mTij55uEUk2Hr5/6r
1XhAHiP6r7KK0wNQhA+OR90fOFS3nqSR//7h5sHQm04zwxZdAFN1DetVpzmoK91AHc3hmta+r8xq
SwWABoP8yd+MW4y5c/z2UKCW2YYzcdFfd5aV+rup7ahueGm+N+knv/sytjTpNVI3z/SV9K3jKv1z
6M8VJb73/0X33oIdTVigZQr3zfRAWq0aAr3eWTIQFxuZzLkM6JP++UXlK5x72DqDz9cRO4JIzk5k
zGC+j0P6eLb3etOIVzEuf/P9/WocIaAbucKiNYf/7ufbJYEBhLxxYLIE7GNlDsWT4xZP75/O747x
aroT2eiueVrrnWG2Z4UFXLjZ5f1D/PLm4P5DF8itaMs3N4cXu0NtAuwseYGdg043D6B16Zb3Q/QY
aoxaYBDq10FNrxVpg74nTeF3o523jx4cF5s+Ks+fR/3yarQj7LKztIIIiMCoQTUiOCQGL6lOqRbD
FSy9fPX+Sb+9rhwPBDoeIts05Otnr2Jv5U6lVe0yyLBH4UwXNIPyN+vJ2wecIKZZM01/x7TcOUHj
x8mwF0BgqpO02kUtOOymxLxPxhMuXxqa75/OL47ESeDZQv9iW0K+uk2wV0dqmtxix9KWM71tjtYk
78s6fnj/OL/4mgyJvcbgu2Ll+s7j+WHWjcc/sWBYFTsVAQNOP2suab0JOU+Vf3j/SG+F1S4q7h8O
9WrYSKHq+BmCm13Xe3Tv4IQvskG27WIEtUYWdq4+TDaDaRTtfr2qBC0+HUvKJ4d967pVZruOGQFt
zYZaOsPsmdE9VsnBduMScfIILWgI1ZmsJrp6VU7+RUDLmM1Vu05NIkgO8HvHq6HoaGNNnZMuqbXR
MQIy/M2JYjZ6vTYzyqS5j4yefFT79dQvJUfc8vKOa9qE7Ucvy/Ur3Ly3uAujz5nq5KFLsT3Wqf+p
HpNgI0n8Y3AF88fJ1pHNeMaoymRpdh+IAIRZ7UDcKLLbcnDPIF8VxvkE4nRC0nQVWZKgqhhQXzCQ
0lH3pjxosdYtR1GIHQOuYdW2rrnkOPGKOl6eEoGWIQZQAPAMUZUXDEslg3ElePt4XC0TZRjGcf1Z
otX6zUvrF/ea6TGMRMECKtyU87T0h3uNLKeKMezEdYm15tQTK7PnWx9hedaoXkffGnbv33JvJ78Q
QiSmMcwOaH5fT36rQhAmWGZAhdwWMWxUZOsKzdQJy3679YmIPIX0X+4RNQfH94/8i8eXsbY+myiQ
erwRX8Ds67Wwc/Idte702DuD8VTR9L23DSf++v6hfnGSTHlZjSh4+Of1DJ3hCJtOslN3WV/TGsVQ
AVSp7ABXxnm9d5okgtfLlA3Tk0nn7v2D/+I82VdZGDi/G/de+zjgKHTUnnm+g45LYhs8u2AMmPfG
/2RF/VspxtsjQarneZIojCS8+VcLIoVgExRGnO5M1/04TXOAuguSsk4t649vU7YbCKYQRiHDeBNe
VM4YlwC0O8NFKOE4P3aIJK+HwXZgajtf/vQCCt3ixMzZVsNM99UbBUJ2SRZuxWnZmbXTyikvGCTQ
2G2AkDe/2Uq9fQA5GFsbtgY2U63Xr6+KAXHodBlnpon70NI+Vsr9Au39Phic3+xB5mf55/0ph0Kf
43BqrPn2q/Mizj2CM8E0ds7ksWiYeIWdLmTaAw3M+wO9it/tRn99REKxkLHND93r1wseP7eYj1gZ
/SHxys/FZNxbM24HF3eKhcQ8/flXx8Z7Nop6vDpfv6Lthrqj9WWy07ruANViJwSxuY7+m8O83diQ
ZKmjkbFcye7jtbIKAusYRfzqXa+ZGvAk9LzlyBvx/ZN5u4pwFENns4E1C/req3pi1Mwxj2Mj2dUW
ZS3l3jKNu28ydy5x1TJVcxWI9uI3q+TsEn5zl8wLh7RtiCFvfLZ+ploP/Uuy82w00EMKFn2Zlwlo
W49RncqZZDUTNqWFVogkXOKYKel963LbjlWwJ/QV7gjbIjXZ1S1RD8nq/7F3JjtyK9mW/ZVCzZlg
3wxq4vTeo+9DEyIUktiTZuyM5NfXYrzMKikUiMB94wckEsibV3J3NmbHztl77VgIioOlLIBQ4ZzQ
xrj3galcAgFa54tv/+GN8YPl8GP4AVr+P7cz5pJJQXuz2NOiAn46BdlRG2l2fH5jPlr3sMmx5hk4
9v4qOUtbso3EdbGvOg/hcD3s9dy4873uq6rlo1sREOjOFuS6nGH//DWOV1iVkBUL0SgsptlRgolJ
H7ef/5qPViDc2egRsVWj+vrrmunmGPdajoKgxWrmsU2NTt9t2rb4PmSIkT//uI8uHj9pMf3jjcRD
/ueP8rvUxezAKzrl0Y/l2jWpe1020ePnH/PRy7P4BT0kuRwM3tvFxxac4Vzz8hSp41/lk0GfPXJ+
0HGtt03s+K+qEBl8RLf9Yqv6aM17s7ujoPvg0EP/RE8se8j3MZ6drtJe5izeiuxBZPMtL+IXn/bR
A8+xx+Rh52T5l1qw4Dd6rmiJX43BaJVkSl0rM9PWn19M46NnhIvomWxHuPnfH/iD3hx7h77b3u+V
/pAmOhRZFMdgdwG/06D31H1m+HXY191wKcktuHAKz9olPsKueRIu0yUy3w0JQquAzb9N+j776nRr
fHjlPU7YvJkW/tp3r0sDnQgQesluM9r0Cjv5YnQLW8ny20Pq+Y/9SHfCEwmdzMpKH3I1tIcoqL8l
jHVnV3RHocCO0UWClz5pUEISfsfnF/KD68hgixLU8yxUlu83xAJmHqBiym1VzT/EbHRbXaCoigqG
2NPL55/1weUw3oSGzqJYper+80UzDayPONwp7SPjh07DYV06+ks7FdXeC6psg2a4+6LC+OClMwza
9lQ07Fh/ldgEB09jE9f8vMx5StJYC01G9zQzG0JuzEney0bJNSPZYf/PfysU3WDpSFEgvl8pbcAA
aeO39Z6z2oV0IQOBPrpGlhyvkjx+mHwn/ud1Gx+4tAHwJgcsZe+ursvIobVlvdf0WIZY1BhNVlZ3
rWRQ7kuXg/Tnv/CDZZPPo4ay2NgoFpcn67eDWhk1dpKCUtyPS5hvYTdqrctari1kcf+djyLWzvJd
Ckb//SYqPDvtyoojmhHU1RVeRGhEXuee0t4wvli+PnpGLV6oxYewSJ7fPaMDupgKOCtnlbK/65P6
p+PA22m5f5Dnr31ys//57sMCoZumg8OdCvHdbTNGGu5mO1f7GUTkSvfUTQPuTSyBMp/frw8WZrTF
umNZdJ6xcSz387f7JWaFDCTiCAgf9ZEgoJ0/y7vPP8Kx+DveFfR/fMa7ZwLsUZ7ZEF/3qHoNAu5S
QK9O69yYPdF4UaHA3cY6qCTViHXrZvF9rRrsXw4Dmx5nE82/HklURTpobY/IYCzDIKtzKvap1TXH
2baTazMgIaWaCA2JhF7tyhaFBqfbiRDsmJQsx0etTWzAlWM0CPYwexk3c1CiuKiMNt/WZdtA54Vh
wgFqjC/xM1Ed1ikxN9hlL5PRS3YwUKZD4aDTGqykPB8gDO79PLhL67wNucL5tqRX1KwS1EJ7FEow
Q9QsNlGfOCgGc3UG0S4NFQEG288v70fPpm14JNljoWBO8e7ZdGUru8nl2UQr+CLH7gU65qVtaVur
rDeRhon388/76A2n5qbYo32PMv7d5znJVEkL0OgeR+vSc7pQZn5QXfVF8fq3v4DcLewTNP7oEbjB
u4+xxzyBfhNUe5Sk10KkDcIh/1Xm90yizplKh71jfoub6osjk/Xx59Kl5YpyuH5fkAWilDiEHXoi
9TQ/JSOMGpKHtGvU7nqxYXDOGUcuESJdPsh1AbOBCVfFQi7hSTpIfZ1MaQdL77Wt0dlVGKEO44ET
O4wfjLGC7Ltj4NNVI3qg3JvjNaw4l96LN69jgzSy3G5Df3bkKu8yO191s4g3Gd9n3RXiJ8Jv4yp7
83iOSm5xdPHPy9kJk7bLNp7mmQ+EcH91Kz664y7gIS/Aj8ANWS7Zb2tEqrdOWeVDtde7lwlfyGpS
hDYaZOd+/mR9tBb99jnvC6NBDGVRB8R9+s5iKKTfEEK82Hz+IR+VNq7lcVo1rYV8sHyJ336MLk1R
S7up9gyd/HByqhWH8cc6x5gOnvAL09mHH0a/kjMLkKm/yl63YTEiTb5ChOPC2Kjn3WCLLTIwBJVd
+sXl+2ghALJPB2Ox7P1V/BbTRI4JUop9kzXXZuu5IfTUx7pofnYp5q3E/eJKGh89Fx6TNQ6weKm8
93OauRUF15c6LRuLBKuHaRz9uVEHk178ura0BBqD7MJRBNZNqkfglGOUzXGdVud+7JNUXdvTvYcv
AI12FBM+8/md/vDrsSDSRqJ/S1jtn3dajVFLOjZljpLipxXED4k53BYWw+T/xud4pK9RUbqLb+bP
z2lh+SUCUc6ek6igm9O9VJOm1nXffLGRflS20pzCvaYv/+W9ew8tFSDjRoC17xCOJy06N1VdN7WD
X9q4BBp2VxbBF42Kjx7g3z7yfcGazXaBUEcv9+B0dtAMfgZ2gcLVPTb1V6Q966PnlxMpQzLKR87C
785F0BRtYJVeyTJjTt+6RPxSaeCGQwEnlvZtHGpCI7CaFXmTykVwrBmLPKtB+RMM7SNwq+QxIldr
35vIlrG2YDZIuuaWPKZ67VdFAZOl9bejp/wH32HVXLlVi2pCa0eIMEtrszZ/6QoSulf7a3jm3zLY
p3gSxQYT/M/UHxTRaWTx9OVk3gqUl2z2RHV+/jR9dBWCxalLi4Pn9v0AtgCu2laIlPezmA9zN5OM
pNuPjnBO9Ewfu3RSX3zgR7d4sWfgGPRotr6/7IKgiElSDO1TGRChJfpGbGdOv2srjsi9aBdh6j/+
iezri9s4wIjz1+kycCefqHir2OdBvARqTS6gcSq0Kavbx6wxZkBNyffPP/NNr/GuCEV7QzqJySvK
0fbd0xVrE4hsvyj3bjkHIUxa99ZODFi71uSckrogDNIs/XVmI9l60yn7CQGRZT93mw4t0U5TCsns
F1/qgyYmqgS6Psuq7f119o1HZxbRwBvdzhF6NgsoNKo0a9tGTQsn2rVWPCnIp5xiEwAOAjPf5siv
bWP9+RexPlgrF184cgyDY479vr2vI41wSWMj0KfKLEYji7g5tYr5GoElsaXcLu/QZUgS8VlAUCaV
Z2NoJXNUuHzDlbKUvp2mSH9KbApvs5v1J8riCowsjxS2iXyLsocchD75CXgO7Lg+bGw3SzYIBu11
o1XdPnGltxmT3lv78cmsc+uWqJbxktcWJwpRc/Nj4vfBsdC9Z31Bnn9+AT76/UzA8KB7y4T+feOI
dhukeVI6916Rj7cJ/lyCtMf0MTW0ZPvPPwr1JVoD3OhsG+8KEIZOUgK7KfcBHMO1kP5i6RlFfgyS
In78/LPe7tv7p37p/lqcXtkG3x//iT4uelWmHA4GJ4KZyMAYx8dMEgi47WFdeYVxMmo9uupGQKqm
qcXX5pKNaVuF2IlKbw5vX+h/8A1f4BtMWlis9P8PJfAXle/8pZmKl+rH7wSHf/+hfxMcPIfwJZiY
LF0cJ2kOsJD/h+AQ/IvqA90Ro7mlz8/T/f+xfEx4ebIDACNLt4uz+X/Ap96/qCU4XtFstT12Q+uf
EBze7yLB0iJfTNI0ZDgmvH+qKx1XbpnkgA9iw5lX0WBX5ArH030Jmwi1s/MVBmF5TX5/svlAz/LA
85p88787yh0DH0Bi7rQnvLi51gnYCV1XfcUYfn8a5FNQ5S4mfoel8a/NsWNSN0iH6KQJujX8qlFe
53XD2ujZYqNrqlgZLS0uW2baTUvwxv1vz8DVf/2c/4U28Yqat2v/z/92gvc7xFJU8uIihfJN7vH7
Y3DfTz7cPK/bQ4Ypxi1hI/O28BL8kAglzkYzaY4jUt12hxi6NEjisyKY2yKlUmqZst7WSJJgsEc+
hkYF2RVAFL4Ef1b5lvAN/l0sICXROYU2D6tR4BDETtgCXEV3O/2is5CT2ebn6xlPwj4BQgpQjRwO
OvjyCUvhtIsGYgGJeTMmOh6StW1Fw3Xe63I07tDkiYtGMXTC74ytysIwrtxWvPhlmeqIvYeJGDl+
0VAVw0PRw2Vrs7E6iwx8y9hz4OeqmtTVJNJpf6eTeDZinT+oxjQ4a+VobqjIo5tg8MpuPbRCrw9c
qqoE+6TzZyMWX2tHrhU/U/daDOx4VO6mevLX3lgnlw7ybNoyASIzrCSI7L20ua6LAZLQsCi1s84j
hNNFGUSSYUojolRrK0qbY96b8rotu+iIJGfcuWS7HCQyo41hdcNDppfDg8xm95a7Y25QxJgk9TpF
2LujfJ1qxfvgUXmkqprucfDXz9DvuDPk0eh7d/HYe6rBAtRVwZkLKXAvZTL9Uphk7vWGPzLpTfvo
otI+i0bCnjHuGHd9MVM6dao6G+s6OCtLKqw1FFo7W9klEv6VC/AeFkMhNq2IipBAK3NTSzO/EW6C
5N2IUeuadfNqR/zPOEcgGMaYo+O9NjJJrexeQtbidfa1btq5aV8cap+bO3lCwfvJioQ4T0gXAKDa
4iBwptG5IHnEs7VxpxEgfRMj4du6fiIvbARQsJDi4ScBMPqqwm1H70zXWTSM+ls6yuGBccd8HsiB
v8oiqFQAU1wZI784UJq4iPLlZdekc6nF+oCkk9/i2lmw6oKkDAc8BcRHJdXw08jTaQeG176Mbe5E
hHhsZVdiWpOkZZdrHOdc1zwWLx5ZmiGUpSwjuklLK/wVUXTj6pF8Zfg8n1cqme5NNtJdhQcJRKHM
txAzux965hp3sOPUOlkMHYbGtSV3BVtnv1zq5REtYP//nCBAbmfMDoSRzdwJ20VIbhs8/5CbxHMR
e9GxaPNnpbXkAKVNeRn7v3SyLodVqpUuyPmICOGkdb7hOIZzjHL9ITZ5NvFd5OnOxBq1tm2S4SJv
+NnZnrgQmcNDOZLsPCbcKFyV3TaStrgUpWVfBp1yLntSU+6qtBXPveMSI9HZPK0eHlnylupvFnLy
U4Yp+3b0J5+M18zHtlmp+iX2sQFSHk4asuwgX7/9OD/hJWjrVrsZJ1F16zHN5nO6tO2j4Bh+M5F8
4hNhwfUxOgOraZGVoav0dN/VpocZkVT2HVbJ5pWmgs5tKnOigXGeyyeSiIIzbMMe4nHTkhedi7vT
fKT5auTu81BXqntNm95+TrFl5PF+sObKRmY5a9UGoZ3qz6H2Rw6hxVZv32DMxKJnj9O9gTOYqNue
kGuD0Pe1lLO75TkkX6yjKV+tamKNtkNfXfR1YK6wBwVHW8uvOr3Vrmu9uNGc/sIuRbnFQOJczw29
JMcbrYvGiW8jJ7ooMTqsif+N9zFR2ofSzO9bBpcbYGb9pren76lfktUz9D/yxASoX8UkddsJGQjM
gyqjF2eky6hN4QxjSIOk+2FgOtvEaUv+jIy2qI0NLLt5sDamBjiC58SIGOL0wp7xDWqBGKaQqLej
m/lHLRdynRYkeq4ECUMHdDeolLXRDjFVOKsyJfd3VRbFr1jMJHXQQ/QgKxC4Dsb5Zqq8dGOWWnDK
sPCf06JX2FZ4YfF9GqeUzJFNTyDQYaatHprGoB90Au/2pYe7UHSWvyE4zQyFRX7iUC2cAx2hoqmV
+olUqWDfx8atVUbBluZKe2ZUgVVsTK79ayuUckOHYynKRWijEQePbtjj5/O2rkG6NBCRs74lioVA
uh4NZ2DQJQ1gUzsRKWhT1L5atep3sROz57GB+1vsZMMqASK+ySpX3jCeNfC15e0W1VYCQS0nbiLw
x2++MyDwtPLxVI2Lv6DI82esCrUXuqM77YJ0SFXIRNtfB46PumSwLSpEi1kQcYRbu3cIcKLPaOrr
iUUER3QuzHYleK/O7aIVJzUT41WbunlAM9GuybPjrWo3cYzmqKLhspo6wzkKtxnvZ2UBkFsMzAyh
9qpYW4NWH43GnV8E6XJ028r5TmSCDCKjDfbj7ASHso+mqzS35vUQ9fKYA/QMXbPA8uESJF4oOIKt
bdnXXkuLuY4W1UHcYIfUhb+V2sCMBZLISpF+sbYDK3vy3BivrD4pmLAT1qxg0LagXGuEsuV1YWjs
5RBiDmlqjdYK5eQ61uLgAdSGsStSnniSYJKDP4wQ7lRkn9d0/gjjUtpNSSLOhSHn6QinFJ8bXEVg
B9Jtyp92LC+wH3hnwYjuPbSVaojHQTeGSCfJz0U7GwfBtEUCHHabUzFH1nMPXM+G6kr60cqELX5K
pjj3w8zI9J8CO1EB7bhyCcfJ9IHwORmQ/6E1ux6y/TMxQORXz3mandld3L6WVubq50ZrD0zgjAqm
5TOGIB10VE6MDtxLVCgaifZbL3GG73Vm1GFXqKUuEPIa302xRqxPjiQm/fQEvhbdLvbEzOPxK5MD
+vnmLJBtbaOwpXEIFdVJcSnCZA4zrM+Xk0lI45xU4rspfK0NGzHly73RV28lUpZZ7EPoKmCWtMBk
zchhcRbdDz+NlGBWwhF6q+ctGw7q3+kX52if+aEW3QimDrwDOWWCF+kiWsdOT0GUpGUoE+FcznjQ
b7RaCH5uahFtBiYQnyGToLCkyEvATI/i+0i+h9gkiC1w/rI7I4sGhvpWfMnUNO5wjLY/BBQff20S
Nk2dXC7dpHGJY6UMdW9H0IYt/lspcbcDFF1nJFAeaNxXZwX2772tt2pd1kDiuyaLs1UpTAy3idOy
uQdlrd1UZDs9pKYVX8YllUbluOKCLOnlWwTyyYK/mq4iKZdFeS6nXx0AoVUaEKx+CKQ0rlgGqx+W
cDkFazHdDnK6WSpjFqJV2fB1FuP5LjG0/oH0Nu6dITW/CvWymXZx6U4nnXyDTdIPah0vprCaYusZ
nWkZttNS/uIeeva6sYBJwE+gsYPwqhynXxgN0t04R/WmytJgZaQKrMXkRITX1MIqoGcRQvDFIcL4
+xCBqcFf9IYgJpah3Z8daqfXkFJOmFNGnHchWFKRbWRJ9kM9EYsjUhSxQWJ5vwZzGvYQS+KtZpgv
iOMfASNYDPnYpjRHxeseRfT50Jj28yBwNaezlZ90vbS+mWjsRiw8ohpOGIj9Q0TS9xpE5EwCGxey
5Bbu4wDSjW4kOPbGkjqhKIMzNu55S2TsdEI3oNaNRDdbL3fWhBx0M8SNe6s53vSrJB0bolllE/9m
tTzbIMmoN1RdHPqeByeJamolDinUg3HOv0R8Are+AQaCwXCpkcZqltcVelnuJR7HtQ0c5QnEOAhN
yN23tpWLDSlh5GogbTjLesneb3DUA2gxPMSzRopS4JjFt8bqc/fYFbMH4zNSMRcpTWOWgrYbN06c
E+TaCysqMM9aAHVhVdFRae01P6gyH+oIWk4rLXzanjsX8QFWa7qO5uUfRBRS0VrH5eaGUYrQbkCP
5JsnJkst1k2L6F1bUUs1epItaU8Jvzgmlg0ctUMlCGMt3Xkj7BGNNMyQY4yOm4wCsPXt9lHH9x1i
8HXC1tFAE5SBQCuJ4xgXoS2+T1mfb5u0S3f9wK6m52rew2KikEsqt3/o0uKb1yxZ5qMhnn1VENnd
TKTtvF27YPGRHud56f05iXaDqdY6GLyw17k1pLsIHV0VQmAuDp3j1y/jpNUv9mSwJ5uFaa6qkftp
dX5zxQnAP5ukjnNecdhyi6p9rEpqSICn1kEfu/pbt9TUVRIUYVJ2sGXtuRiHFdarfmsQAnsAg0G1
WHnWij3Luy6tpn/QDYKmzMqsXwhcTHcYn6aTMDi1rImw4s3riIgDzMpBXspCXHRwe4Hc2mP90kUV
jXC/oyKNbBs3Y+3MvCOt3gMUGw3+z06f5Sv5XlyVkmxcwDBwfVMSQplfyqMUkm4IsHNoTsGydCUl
NB1n8pY4YVM+IUH1zwzF8RZSU3AWG6I5ppNHPiXZIztmPdOu0onQrf1qeGAExbFKTenOX07eTIjE
RZlzLvdSjicMg+ZfPm/pvEn9WTznbnk1jJ743vUdxxzdiS+NyoYloBImgzZ/aaUtBcvyrUc7oHng
I9xpwpp5y9lkKSJAl1d15CTLRpIr4hqJmXbkCO+tKTO81MxKNv2QciJdDg3pqHNwSkZbXutVw52p
M7aAtzWQoNUKRGBsTuCSfR5Vig3O0xb+YBpa/LrCm05zDF1nHOhqvD2GYBpZwOMK9NPYk/Jox5w0
rXaS128n7cri8cEDVIQuCI8VPJPiALUjJeSEjaxgvnTWRzB3345lWqxxGZDDEnxj88K/NVDmFIRR
LjiIk1X3i0iJ6XzmdavCcYrZBNTCTvNjuga6GPMbKZCerCg8goV15aAg9MYr2YP3ACzCLY4VRPgR
pNOKeanJ4XnmFWSYTesjchPaLrnuhKLX6g0QYI6RNEzUpgLWFYKChP+Vwy9io9EbGg4Ms+i104mB
niKfZsumQeF0Sr7CqiQwTe+m+wruwCoym+KgLYdanEQsa5ykouPbCRknqb7yW1haYTWn/E2lySFb
zixxlsHHv52bPXBB52NOz6yqE/ug6dpPXZ+XMsXTuH1FySYlW4Qt//VokmC5FTZH8qo2ohvdKKoz
UZv5GmuAf+Z3LYFoBr0LwhbpZSCbrM4UUv7LwabCDWO9Y3HXzPYHXqH62xg3/rrRZXCmPNbZWiVc
wsSRzasOxA1PdU4QRUvZumldyiJw/sHZ8jzLZlmGMYy0p6It6AQFqUetkTf8caLDp1OKjOEuWbqN
SmbLLkBh/M3weSTsuW9/9DKqXxIjii+9ngwNo1meH8gRoCDo/xQuPydaug5vZYUf0JkCtZHflKQR
bGebbdJFhnP3tjcYHa233o+TS48ln/M+zatBc+xLL9YctgoV+Gcy4ArLKTfvVEOsZkBoW+jWVCA2
x5AwcTPjTrjAYdKeGxnQmDtMhV6dAfmrzhyCZA/lcg8S6qXnFrGZ2DZzTVGkDFYzOx4eJkV5Ioi+
O9PrwrzTyorFlnXsCTSQeMa6EB05N7rhWytm6GgW+fB1jjERR+tspJHRspqIkPIyJ+125AmpR7iy
HUVmyYuNqd+i+1QXvBSTPtTfwGvTGFT06qw0okTrKFgsqJtrk6YeobPLw/O2zI4eV4MT+3RqyCl6
5DQ1CaKpyqWOa0dO/401XjUclu+FR7WkETUwhQOBCZfIAdJdMvAe5YHFruUOgtra4lnT9OhmVPQp
zGIs00MFjf2oREHzZlkqMcqYm4b48UswipAX3SUxNQauZsmA/SHhqMo72dAVRAw/nSOZx+Ehvf6n
V0XjruOrryqZ8+KmAcUfsUriO6weSg7ZziRMVbxkqUiTSwhr34bB4arNJA4fCDTgVRlyrkFX6FSh
5HI/UZVk9qofJ3AioBoC6pbeSS8URDBjpSTlRF1HVkiSAnGYPTd88vEt5CatzLf/+fZiTmXGFqMZ
ffPqEHJ8I9hUDtXcjVdgAactMZPprlY1L3Rqy2PsOSwyzHjiS8wsjLZnJ53PhTtTCStvgtCZ/+rt
uXY3ScvB4a1B57WgK0AM3qilCphGSSlMEFi/4wDHL1YHr8gw9vv289zECcQEOuAdB9lN73h8WF73
/rGLuq/0Ze8zB990FFioMMFhgQQMvYwaflPo9LVVlwLryN5OaQ6HuNSdS8/tzE3cQR2bbJa2JKD4
7mJ9vPJinHnEcgOkoTiIo4qzS0UuQ2sN06lSQj71vW1fQg8c71kS5i+GeX+NlZf+/GLXRxaKgP8v
4i4DvtwbNKvdaykpwUNbubeT4CymG1lyqfUcTOhWUIgaA4cioHKUVrQyjjk1z0smaK2+3ezPC/63
kf2fsxEL6ZyNBAg5kP2X7CgGL2EGadzuy9KSPGiBtbATenlG2OSwa5o+WXN6nzcTs0gKnZ4mWya4
u16ynOQwBdxkiocK1y2rQeTUP4Dbe9e+GwPF6AB2RlpTy5XsnC8F/H+fVIgWQL/PaAcJ8V+WlcYM
8jqOtW4fa6Y8RqhNls491aPMZANBcJlEWNJfD6yJ39qJXaRSFefCvnP+PXv5n1HlV6NKA3/fbw/c
36PKtG2X/yC6/GNa+V9/7j8ZYv6/cBDgTDQxDSIWdfkr/z2tDIx/MR90rD/mlIws/zOX1P+FMAR+
KLE+TBI9x/8nc8n3mqmAFwHV9qKPXVRT78VZvd6h4xiSmFZ4NZ+/Hd8tBJrk+sGPM9Z6nDSvYz/I
VwEP7gtflOv/NRXFm8ZOwotoWQEuOS7C70sZoFLi17G9HIiPmM+J75i31EBmH84lhyyno3Do5DKg
M42OvdGgVrDJj2XkVdv1dE9MJPO0miKUEV6OVWAVGBMleh6ZbJ8pGxVZEuIZgmVDfFKbpf18ilJv
6jdVK0xKvY4piscxkG9J82VKUNVevE1G6MtYfSghBWybxIJ6mSF8v5ELZLfJ2BB9pcart1nA2wCG
/mZ0rB1GI2imqOz4mqxp2LzFC3b1ectYmL2PNsNh6qfMWLmJrVViX5Cw3De3RjT3ZEyQj2SsJo27
9GOIrdjdqsDTzAd9iOJ0U/bx2GSklGjOc6IHE3w0SqguOdWdlfvWSpVSqCtpeohwvBju2gURWAmp
uFim4htQIu6WLk1JbFJKfoW/Nduh09fEHlvgquzl34w5J3hPY5MDgHSlTgw8XQE0YKB08zAyWi9e
G8qfLT9krGDgrl2VbqR7Ljix+Hs5T/Hl4E31pqZEhpnkTVKsjFj6T3M/dtqmMtS4YSmibe7OWEfU
uKIhwd6dyeGC8Hi9DXM9tvaFaxnXjCHrtYKV+IT7g+i8Ylc25dJr9IudH2xFM/gZujdXnpqSmB5b
iitgQSYPjPDoh/Xw7LQpiK4HoIv3uXDyJx1qIxbZirgSdK3EqufOT60asxufrsSKEkhCA9OCbcIR
CaRSYD3TNoQ7iqeI7LSmOqRB1R3tCA+fYRQ3SZHl18PYVdXK0zBlV0oyxVPusa0JKAumO04WOEm0
IGi/O8txoOSIvx4pFw85QqKNrrry5MG4YtpolyFss+K+HjiHSM1IdvFYB68ure5i1YAguBo0V77E
A4pztKKTfhFMPhn14Da1I4do/hTRR/p1szTkFEOaB8ss7jJNmM+wnUUc0nt6TSH4PLg+L5WtLHtL
q9E+xDlRWq4kqrix1E9C4f2XecyNTSBAFzEgjLuXZm432ZxCVEnIYM6FOg124lwWeVtsLWDbzE3j
qN43sZ0fatTE50wAwNuZPU1rr2IgYSpywbKcQ5E9BWFv1/BH+zq+tJRT78kqsk5MDseLAsn2nvhs
ByV7YlzQYsmeZJVkz9zRYjeOvXXq67nY91VF/wnR5auIO/BkURN7x7Sx5ivpdMNZ2bH1lSln1lUk
fO9myrqyWGmaxbLChPocfpB1Hcy6y+yCV2JfjE2krYSfpseK1uZl7/fAExorfYQJS1VsIeQ+F/mQ
nhM0J+9gn6tb1FriaOVQCjWm7M9IdLOHZnC7ExxHxFxj72VgpLzZ3BplQsKdHkQHZJtqh+grXutZ
4G8bOTi/nKGRO+Ak0+OYcayKA/CIuSjpAEXnFMX0r3oI7ipwRmhq8cEMxGkiMiGMAotMObv/0VeK
TLkcW6mOL2UFW7FeG0ZL/ZJW3tZM4OHNoyu/U231J12qlDzbKQ3dylbXWe0wPMD/sa+b3rqOJjU9
9XU6vzqRMVxzQaJLQrr6x9mbjHCwVbnmPenWdTlmTFjsbEdYlAs3s6+JD0ubYsdt523RFs29l4sf
dJe73UxDl/S/iJx6tGI2PYimg7U9VCa4N8jcmTkkHMId89dsJuT1kY3U8yhPsFqpBWkqDOdJVF6J
oQsuzNqMn9DxFDvGN3JLP1QbVhyF9HM3zfXzoMuDC60uzWsA+z0bBdbms7o2il1QjJeF7AkGMnhR
j30f2+uZbg5wOdWNh5Q8c6ITaRfGvgtgsIeP3UtIn57FUlMV1UlznexowvC+dafSMUO908DiSXd6
TTIFAw7OdUMuW5tl+3Zq5ffcRaanZ7BWxzzYRHilv2WcFQ8FaXA7ibnnzmgyEphAf12YHbAljU4q
/bwpl/dt1QcXo+PN50MrtBdR9zo7mqFuirSW8Yq3xzurlJp+0CCEsJXH0oHE6agjmUTDLmoNzDdd
Yx3pGlak10r5oBynvRqdKVpTts47Kx2Ta3Y28ewGff3d7yrv15TmXbFyuzbGfRH/ULDol6MqptBO
YPLx+9MEe26NG6QLobpDvw20Vjv4INGIZWqL4QViskG+m6mIKXNnLTsu3u0HTFPdpvaIX0RMnEah
42b5LziQcoscWT76MfzvjV3H5Xcrjv1dJcfovDci/zT44OiKcW4OSeDv8Z7TeuBszH5S2F1x0QFF
usz8sj3PDdDVPXZBHOladx51GphvO3cuVOENK22o+kdEve7KFOifwxapBXIVS/XXIm79MxKspp86
DNV+FfQp23XANQYh3ml3SeK4zzLF5Tvm2OPJAQT4sSzaOGDnOcLbovs1fY3KukC3D4kEttU694vJ
gD7v+DsPdv/yTJDhGJqBJhkM4U0da89/yfUZg0Nqvdh9WxOsWTm3fhxDldZH60x1gc0yOJlXKI71
kNPa+XIDj5KglN3c9eEwVekiWzHPe7+D6G/Cum2Sqr6qY9O69/wONqpHALuUtbPT3KzC/eqSyeCy
ORY5rHSttsRhmvX2mmm4/UqPBnIvCXLzuldDcGs4mdhWsjW35IuCVImyxA5LgMtXeSQ5rZvDGID6
Z/iNVqoOlW6d+VGjuO1Aps+lbpx3TL+OQWf6GyPV5M8EfnRHv10Fe8Iyvb0HsBz+BtGVVTS1V2Iu
BKZuIfdMt0yyO50q5GSuhUrNwbyLaEA9UguYd6MVZBOQS4Yw5Jn0zyW6rW0E69WRhbfRsuDaMuls
8/v0jrpDoXI3WfKIBOmyhDZIox3cymwhYtsu0bKeJufXVDSlXLXMA49mP66dmu0NTxztmNhut2WW
O1cRtenWwEZ56v8ve2e2HDdydetX+V8ACgCJMeLEuQBqJqtIkRRF6QbBpkQAiXlKDE9/Pqi7bYnq
kH6fazvCjrYtqlgYMnfuvda3aIPJ3ei1rtwI2B4ynFiEL4Kz5KZr2kekoMWNGhWxfNGiW3v2u3Kn
LOiteU87QksN92DSKbpxDRqjdHXTTxRoThciG6EAmaPDUMsIYHKGlMI1kMMc7Tw2Qp7s/JY2hiI4
3JqkDZSdZIVSdTMggWy8c1ryUsdFjEdHn8ubnk4L74lwWh4O3/1C4ZtsIVyY+wyhxRljDMU0tOip
ZLagj/eK1NMPelblHyyTGhCy4mKFNmPBmzrr/aslW8FJsR0dkSSQGRjrklM8Cr+Gmb+Kjumg2mUz
xUKeZL/GdabKSAdKTL86FI0Zd19FId3Oz3BrzQYiGc6m15Hi1D8xzoCymDTvHa0TZ8tq54vftMbG
z9I47ONmOiUl0dcxhf/T4nhX0nIeYocR2GCmlzK1IR8L61RkrvEZsaEZIB/NQyjT6FKgMj4ZpOkd
Z5AegRoTsWkGWl21WJ4JfvsjdbX3Xo2fxqeRtskXg5ZpQ7O06stxr6O4DjPUaBNHhKs0N4otefUf
uC1ih9jQCn34+huRU9yAlKV9m4ozqpVPDMIZ3ypwknGW5Zss81qG5zkXphh9hhk0+Dwh6qByrfIU
J43YlYO3S+JyPqFgvEmQWD+Ktsyz0Jsq+N9Ew+8MtKvhok1LGGWD2CzVTLg7GC/XAyi7pFJ8moGL
7CWMfuZV3t6PbPdmcgjFrZ0yO6NKy541fDCma0cPRd85h1qL5pNtdjqY3zzdqHi0wsVr2ea6JD2m
tevt5q5fwrqjRzNbJDPXVR9fSi1nZ8/kfGPrfDkcdkD8SWdxmrrtQ6dmXPPdifkfhJ0/H0vJ1RaI
Oi0m2j97tZLImvN08NKjxHpKCTeh/2oXj1XaZrp4D9GeEym1VMmWTVvx1x/+VuzucxpHVIoY2LNx
jL5tsC1p2TrzUqdHY0Lxt0hMlDR4khsUVdndrz/qJ5WuzXnG49/r6ddz36KX0iaVzpTQrl2ngeWW
dwTsdznH1ddff85PQne+Ex53a7UuIO103uI6smqeLahs8XGoo3mXYNk8OsM39V3aMzbIkJApP9FT
bnrxXLsxJ+pxoXkPrGQ9XEcJv923X+m//aPf9o+AGn13937uH1UlFrjnH3tH337mr94RjaN3+tpR
hVqj64ZvI1r/q3cEUAAVPKps4WDOZd2jo/J3WKH/Dmoe/xehZLZN05N37q+WkmW9Ew7SIVQQur1G
zBn/SUsJ8vSP2nPddqAdrV5rAfII0Mb61H/Xoa6XKkOBOTOtqGvfCHOtQDY2JoxU7cbJ5oOLfYXY
gCymSR+koj6jLtbCnAjNL10E250ORmEyd9GTZkLt1xRoDTvXeVnof24Z4qwBQ0U9X1dN1uYf08Vq
rqtu0b9IEU9oRgZoo4EO72wVsiol9tCRqw9u37vmsWt8pU6TSNvx3LJKbhPClzhBmzko8NlBN8Wr
GhpD1Af2rF1jpamJ9649xGOyXMxNM7ef1UDgqUlw+9FSE0eyGX/hV0CyA4ljq0XJ93hpCJ0u7SS0
nCQ94xEcjxSa7kEDU3BUVSHrgGPa9F412t6UhOpWpo+YZIK1QpR2ERYxwQrBPC/y42R3dSgGmMzD
PF0nvsFxXC5UCMYG5XjUb4Yqlxy0XNHa1HLlqufA1NqxcUQZ9jjuPFdZXwaDuOfUPjHV7G6RDkrn
aiTe/IUrwti582VE8LaDqa5vLQKrrtw2nrKtbBHNWyOSpn3r1aSTmxhhzsxv0K3luIFmw9DLncNZ
TyFGt5KkFwfQKGTwoMnMajW4VzSAytZfUN+B/aAJlGSDTAjxjlvUtwRqZIavqLtBf5CsOxkQtLIj
fEnXrRm3sLMqYRp3XUcCUY7UcfriE7MlX31pdK9Yqjh1XMwSB7Zx7xaRsXP61K2QErqR+1SjWVvP
nXCnkfQRMlMONReqzUjMnXMi0FKLtOBtm2fvDaNqt3pK/AQg7PGmAzoW6GkqeSynrNrMdYa/kt7P
yZNZhQ5RX3YIwbJ9hk7eSOvprncGC6GKlpub1KcmJ2mhj0+e17sWbiGudmgSDXGgU6OgZmKqO+LU
bHeUud1zZdb5i0mEnmCTZaIbtM3a4PFIDg9iRt0CMpdvMLPpx8AScU5NkUrjYJXD50RaRM8vlWXf
rvAUm/qgjvH9W/pVLK1iV0y2tleCkAaXjzvTXqv3xmJM70sEx/jPMoJEibh1g6LxxiEgnDC7okZs
xhVpqDYewe1HhTjikvaRJL+3z61rx5PLqaTMDRZkx5tsSJ75HSVdzsLYDXl8cZKOwnewnGvddbun
ZMqiz0mb+IAkFrWvpbC2GSkgp8Fw6w+yWy7Iae3365N9Q6NR37i6IASiMc4LesWAUUZPyhJUb4/M
FLKGRK2/VmBxbio7i5/iOl2u2saCIKGy/NDlDqPU1InJblbZPko7GBpN3X0h6rzboxj172NLo68p
PPOa4dTjYuo3pZANwYGRc50tyma3bzR48t340W6YvQcSgP/1lArzE5pvei3DvFTsj7ku7rBTDjRo
OvGquR5jwp6rscsWgmSGPn/B/u2HbUprbaMNc+MHmXKs+1qMhM2ZrqpeLG+OH2xpwVSvmNL/0Rew
Hku/6/g7au1IX8wMqRq1AClFfhx1pzplE6HynpQSvb6cdqKMvcNkQwoZEZd5ASYKuevtmLwgd+jT
K8NPhgfOeVmYc30eOhw6PNbVnWfOuAUSLbSzyD9oTCyJk2Lie/II10bEYeXeF3Iqkls/91JCYavy
i5vqPikj+GIIScLvtJ0rCyWubqBmk3d90XrHWahpk/F03xtIJAtOYrPJEV5E4dgvHzydiKB5smM3
cN0mvchcsbIPuvhMVgnm4WTQyHI2LLmZdMf+ZHujvxFGvdxVE0FIltuOH7MES7ItZHU28xqKo3Kn
F1SmaqtM0b/GaGYp3hu0w3nS7SfLFE9muRQ3i0Ews0L+djuDR98ZJL3fmm1bXwEA0e85by0ZTR2I
hruq6uItSHX92cPqu7Fgud6hlKj6cOYgESZy0ALyNuJXguX0Q6lK95PA0KlBs2z97cKSEyb9rJwA
6cO4KStWfm8k3cP1lHM2myUmWk4TnLQM80Pc0NXzCKQ/VeTy3TZw+zd9oyuurJ/MX8ny6O8BtDQy
bMwIBwmJqQ0BHGsywtQ4gcHQ9LiQzTaEltl8xTMktpSsPnIXszpDyZIhCqb2eimr8X1OdA7NG//c
KGBOgTsTZYc4QcvOiW40G8Ns5Oe8U6g3cOmf3dqb7/XRIN5PwwBzZyEyPiiPjlk1RSkdkchas0dS
/aZVdfaxoHfyEW1Qe1si3kdyEaVXwwSNP2Fi8MFoCd2BNSb3xHjNpNn1Dc0+4tQ3Ft+WxghH0f5Y
5guBPLE7fLDw981kKnblRqMxE2IGR2mjJ/ptwxRCbF0vqk4l0PU+LLJxJsFtLrIwbVE4eFBkuI79
+GRNrh3YKnHI3Cw4PcsmWk5GajgvcCB1LayiMr2N+2QMHan7H+fF7g66tbDRe5j1VqFal+5oLjrX
yEHrB3wjLSJGu0U9H0deapFtM10PDZEPtPCH8k/s0H+L498Vx6bn/LI4vnz9oyXR7sfq+M8f+qs6
9u13woDVBJmYOpRCl7/v7+p4LZxtauZvCd/oJ/5dHBPXraNSANnDbBXPH5PKv4tj/T8phkGZvCmG
aTFSa4L1Y9dasQVviuFcDBpJEARHCYz1KjkvWYsRnwQVTJFzea3c1Jrp+6cqSmiXaR5kG8LmHmyv
dY7d0kf3eeFFS1Dy659bQzo3NLqc60kyHg56smgJ28spp0zRajvEbMOT1RXFpfXcRm6U6Q87v/fS
izl5gpWxJcWqVjjxagAZIWkp4kK6q41pUW92uvKK2yzTy9seM/+dXzqmDFIcAo8tERYnS2s98rUQ
3j0xTogeASRqZtB4lX+XQwi8A4vPiClbjgh0pz19LhLmUHeuUrj2jh5RtKOJ59wsETpgbRQ9ERpU
hRMuklA5xrQl3oU+QsrY62FI5fTsugU0+K4iAcVaSLlr2MVvSUxIPjaYn+aQBaUGwqDMnZ+4VH92
k9zZk0OAiW6RbaTp5XTdIvS/9pruA90OAoIpQF0KCCrKUBf18lD2Q4YUZfojm/CIBkRfsghoKr1u
0lJma0hV9zklVw2DCvfwQ57J4uKNKtlpfbKc2oLTdpBQ829y5bmhLJGa0QHW0luCEuVBy+ObMZNy
58oJXUZik/OJROagjxXlRELsNTLF9JIYhYNutRjne1bGYZdNPglztGxvPKwPh5nGwJlsl/GaBXE+
cLgXz0yjq5P0jf4eTggZlAW9QDyUdb8GyJreET/LcF6MRt81hqttyigv32u9Lu772eo/gTTMX2ea
QA+mGtINOYrlTYHq+SIwDsW23j9xreo5RBLgs+R6xZNoU4KICeralKzVzHGzZU9RqG010U5fmrHr
bmgiV9dy6qfQR9PcBJIHh4kCI9CXVefdhk1rIKbRFlHSW8uTbGtRXbwvO0XqreM3/XaGWRsUeqV2
Hp7XAMv2szKVd1WuUjtiJeqL1RpxOJQER2rosIA6xTh+DY2AaUXxe12DOoPTVnsHttD8qyxjeasT
h8AzFS83Gb3tOpB2pL141eq1iuLOQBk74hsOaM0MV2XquKxfZKOlnCsDrA5yI7XcfkqNQv/Y4iO+
dvxM3yZWN5xTt7aZYdeNeo/ocvmEMBrWiZbX0xVStPgBmZx94zFv59gU75Vyy9tU7/o7hl7mNrNF
TztbgVXhmSzdwK6aAYVnP9kbp4NCEHRjqY1B6jls0lJGzP+M9mjPbM6B1xj0LqkAOOXSzC4eWUZq
6hpGqGXc6FtFyN821Wr9TEwDHU2mqfAycXdtaX42N0VcxDdtYpn4bxzxOU9z2rO829PHLkpcusPe
MN87TibisC5zUMHSSA7Ul8VpWBQD70JzxyhU2EvVDq+ofiMjYQD5IumwuGj0zx9do2RY4zpVhCC/
aSJWkpQJw1JUX3IDQzk1ajGdxeIS7MUgnsAkCdP9MVZd528lmMaIlgHgfJEaEqSnLBtzN03NQjan
V0/vzVw3PrZdVA5hzHmgbna5gyVsOhtA3Cd0CWLNqzZ3VCZxseYpzo4XM5MbOv0e67Y5Ox9it6j7
OzKZBnWomoK3/bTUZqct2LplMdUbS5nZeN/KKfZe8EtEnOcSN9dH+0Oh5AiJw6ttDY/rMPTyCybf
2shQJhhty8YF5OC/dcDv6gAemV/yIC5fx/85fW27r/MPfbI/f+xvIoR4ByLSceFv0Ynyv+33f1UC
wCKQHoH9NnW25e+VVpZBLww5lGfatNdcyAb/qgSE924VXOFwJfPAgn7n/CeVAXrNHyuDFUmBet8z
EMQTpfATF9psCC0Vg90esAsyKSxbwSIYV212lTAjueK83qj72CbKstLTZDgqIAnvkxr/4T7DP5aF
LZZALBNrSiwxwwKlIhIhs57IRY8jK33P2FPfr2NKQu84RCyTNl7wrjMPMeYoepjM0n5ySvWcGzM2
nrx4APFo3xP1tbzvWv+hWqN8c6Dh1PtopTEjGGzQnPSX80BcNuA/Gl93ncMQsq97/cnPKE+QW6Tm
XVmO2alraXVUa5zutwnBt+RaIEvTpZiqbmNohJtGCzipotP8146UM51pg2C0oQqGv7GSdGOYoqOh
Uka/XUYiFhYLV+G3C5UtaD1WDhL3Pw01reOnR0OxSDLz8vZIJ2EGS0JvF+CaoSuY0AedPXYkkLNq
ycAp/ML/qOTSxGGZe/oTjITl7NQE68LhRY2iI/Xux452nQZFezGQfAWlZJbXpb0PqLKCA5T0fmuv
xE6OxCPBoaDlvKHYmHWsfRoG8BJMaYsVLiCM69brfH0/2gbhzFnuotGMB+OpLTxEY9nEIJohUTLd
eHWuvS7J6IeTICgG21jyRcu76VKzuu2//X7d+lvxZJM7IfnPo5n33IxvZgmwjSVhuy1Ry6AxyCn2
kPGnFRf5W85zuWDjDdw+Na9jzxhwmgw91pVrh+NlcohyA0AJ+08rdont4gkTyxrlKaNFC0qtIlTY
qo6qtXosQVINuz6NzSeE55CgjXomU55HZdXHFzwLJG2e5EDkMZ+eMjTr7HSL5QziBoaax5bImvuk
buenpk66a68U/oNcFAMx5rjOhiVZnEp7iK+w5CcfwUMKsq0BUWk1N9tDSeAwUbTTUFV8SblQidiL
CVAJuQ06JbuhUeb4vRNwCF4+LeU477013TjPTfE6OiRyIh0qiiowxDIlm9gk/HDnS71PyA+u+LtI
cqt3TuWYo0n3jiFfGqi2ciWi6qy7i/AGYu4bs1BUGZ7YXo/OhVOkU8hAzduDqzZ2bZ4IkB0eNG9v
0qog4xidM/ZMC2+fGXp331fWE5av4bqw9Y/Egc84D1WzdpuGRVu29LLORYzFLOwY5+ywLEV0QOiK
M+9igAi7w8QXQVzhsuTVbecsxftOE4gG5xnVEabi04D3LeBcH28LuFaHBY34FgTSckKdkREuS+c0
HHNbfKDnqgd2MTOIjlqcBeNEJ9Dq6HiWZpmqkP0+25W9mrCd96viOJJLOIydtm9q0Z0HyvobjhfZ
FSWLfUvvydziCURUorsYwYK4yCNJVLlvkUnckIw3Trr7pBYtPUeGgae/lfJr2VfHdubWL/UqlYRA
BRXUqKBOzlI4GEv5meel8XnpNdlO5QFde3Pf+DpWzVEZyXZIlEgDoBPLB/QuOmVLk1yUwC+26HX1
iIxn3puNC2sE7VDV43ysdWSJ82LgC8h7/IdJiRtiKJksjywURjDko75RDl7WERjU+2Rauo8+318c
rWiZ5BGv55qvucT4XBBKIDkEIoJr28v6oCgBZgd6MyBlTdzKCN2ybsM2N5MHB8Epx56cjpyJT+xK
9TLD3NGmSaBL00lp2NfYmX01AQKIy5DIkudq0Zttm87msYoa91LNg/bAlJnFfzAx4fjjJAUfQYQi
09ylvW09ut0u7cANFojlvelQE4IOHqJP31aWJuujV38qslNeraHkNIT1P98i7Db2/bSwRmF39wgP
1VlWlVmh1EI2i9ikcsr9hFHkSG1oWrwOo3ln2OsH0WOcNmgs+E1yhV9j1Ef6Ocmo+eWFbXu+dC1T
yE1VQYzrBsTGmE3+yo34b7n0u3LJZWj3q5niXVJ9+fo/x+4nhNafP/h3wWS8YzxscoJ04AB6PyC0
jHccuJBWoT2Hg/dd58RkFmkYa0ahAWecsf2/6iVKKYPmxzqgXCus//t/fkgk6t789+85T2BH3tRK
ILo8odNFIf/R18VbnXrTIpQufGQlGmwVeMFJde9nZp9uY88n2su0n8ZCqTP9kJQFtH4C160d9RGN
XTWgqSiWZHX1WAU1UVHewip+xFMOtKHOG7mrLHCOyyrPbg0cbxa6kZ2cKUSwCF5qnuYAt+WtnMb2
mWz2szPmZ6GNewRy0aZvbYStY2ETYT5AcGnT10Ef0kvBdQwbty6DocQMomveEky2yZlOX64qX791
jE7AhxmfqwkxNFXLdrYQKbd9+krscbYpgEivpM2LK6b9yHEzrOPy1c/QhBnqLiIRmcJj2FlmdmYe
cWvJ+UqP+VOt1IIpSZ/nuq82FTonu+c9V8YLCRNPDenwVQ5kBhiZgAYKB6b1nGDUOXlV3dpm0pDu
9uIpU/mzqy8GMN7xTm+z83oF+gISgpXlr7IuNYgAvdyJHL2mKMYM1IWbILZRD7EY77xyckKSKAiq
zf0X9g9/b5DeS1TqFXCo6riALQy1sePC6Hpo2enJTAYTTdX04CTz3VhbT4nITvGUP7eNZP2zL24i
WidwrG5r8YVGK30lp/fWyrlXs+h3tNIbct/XGmVAiNMnRcAolHK44kIBmmIKZLcIO00dKnfm9+Gg
qeqqr9N5+82QaCXF82BAD9XnBavoarhbP6u2+AOoxW7HTr/tTU7TyXJleHAMQE1c1W6l4W5LXkXO
H7ON9JyBRDG5OQfaYliAAdIwkZsfaXph8O2dnOGg0DZZxwep1JObhA35ukViCk37sbWaCJvn9FDo
9mYiiAvIM9np5H89Y5zzCdub6F0sV8qM01AmbXrJGvcJY/EfXiNu/DE1QuLQAJf1h8Ue2kMzqYcF
jShE+Z4HVRzigntEvZaHWa/6YMAPAWgp2Y50G+jbGOLko9baTgvRgY1ZoDTu9McyNl58MbKpTS2y
McaPhqsemnZ4sKb8tSDiFrVSxRy6mB5EhJgqS1GO5mbFOMTRktAwUgrA9bobpXPxfeupakq5Q5BA
TWu5u379Ob4nlEfcBKNwnlDcz4c1ABl/H4WvSYY0XTU/dGUy45KN1Hvh8NjlUxyFc2OhVPLh3jTu
rFCC2urY0VA7TkrTbrJkzrfNUhc3JQFgqBpzdSqSpgtNLRcvvdF9nlXrXBteVsc8NVXagNvMklpu
fErQDb7t8TlyK+Y3tBpyZy8JOXjMyuixmDRnQEnc+Snm4RSIVHSxygz6AQVpNuWgOh1SQcEA1P3c
bhtrSoxNSzwQHVWyNU5e1XMGcZtLriW3JW6WLfOMx0qjwdUNtk0Tx36eiC5+KUtz4K1cWaAorj2X
o0u9+M6uSIthY85VdGv0zP1jEoYYx5ovlVHVyNmgiCZKh8ZjGjvhVty3mVcAWivx75GhbybscTeW
7g77CW5IMGfuk6s5F8Bt4zFS7as2tleWk/3O8fPTKs6ZmlhbYH0Yl9y1y/69MASxkzXIMasOltLo
gA/QryNvuqR2Q/6i4fxGRMbOU39v84PqSFsMGRc5kRyv3yJtfWscSgdYAGY5VW1KI0MYLRImvyzo
322m/wu5Gp+0al1cPgwYIR2CH7/X6IK1khSJB2zkz37Eargux5LpZ4h9uauO/JP+G2slY4y3304w
owbGunYQfgppiUXpJx5dMNCLdrK1O/VQTbzYkNsOo4Z+cf2+5GVetR0L4K+/rvg5sYLvS6IV43tc
Jz+lpiCGGBc5e2veRys2kjP+7YyNf10urmQlswP50y9jN6ldNiK3kchVNy1SC7rT6OaZVcflckUS
ILuusA++X2ghLeKt6Y1XI1Vq4DkcdDIElU0lz6XT7gpb3U1F/KjbSbHBTHAZPBRDK8tvbyPc/RQj
awotj+Xh19/0Hx4hzHEQJLBdYk97C3828xSWjmmVh8Tsdlal3+r+ckt34rdJzP90Rb9lMtEQopf9
NtAEEII3UXfxrPq5deyI4piN1NrqOYtw6fhy03nZuY8NcFJqvnV7vXgPuoGh+BK/Nop1eS1VOEgA
bzGnK4zdEf6w4UHznYto1T7xWO7tGp9/HDMShREyPcW2CXgmNmFYpDPzWr3t7spsepxatn1Uttap
B8C2HZ2+urLK9DVK0dKXWc5dnLxqP2nyNaqWRy8edkvfsXnX4pDM9iFJyjSMCzLhBc3wDD16aA7L
LY4wEZgmf7fvaZ9bm0OPa1Bj/fqGvXUUrm+ihVgOOwLNPfstkB3TedVYmgAPPuKWopyYWNns2qQv
NYrDrz9rndy9WV+ErbNPwYklN/Mt378159TFU0NUQqburC49ER/7mwXzG4D4zWeQxcBIev1PHzHd
jytLmnBWg7lXHipf1bSeJvoR0YIo1XyBLjTve1yZmWkdfM28jJGfbDkFnrQp+ogh5Q/PQV9hFqoF
0CbFgc41m6zP6lTPxZmj9+vijIzTo5R4NeEsDEfI4gC22V3nqbNVXv3B6/mfnQ54Hd6hOcxt6hbY
l33ISbzema2ZBMJvzP0w1X2gm+mrXfIINml2VlN2yux4Xrs1FKjGSPVr1GFZJnRt9P6uKk2U6WL5
DZDf+oc3lnsByRlUNZE9by2l6xBsAtlaHoycg4JCWxumTPlWxhHfOeEKpJRbm3z2LgVIrDDqWnRM
RnHTS57lKMPXhUxsN0bLGPSOUW2wYT2NshYbDwX9KuC5RIPrhPi+L4lvyo3dshLVnLM3pN4/okd7
WTo9wNp6PwmqQ7/hC7dQPqFgPM4UYjBok3qPgHzv1+NdbDtDIFueT6tm4QNuMjI0QwEDDszfm/by
6NetOv/6wf2Hl4Q9Y/2XASfZ/CYW/k6fOcaNm/cjgSWjV24ocabAHfl1LJo1UR3/5o4YP+G1eCdJ
KxAsa8xXSS94szs2lpjFSnc6tLToQNJ2xA1E8hSxU/kG9wdoRxYsmBrpNLBMSUkFGOdnJ6MAHKrI
CarSr8OUjOOtT58rSEGRI5L2/ugy41pT3k3uF12Y+FT7U1mJjaih08kFgNZ8VbjrZsxjFovsGcsX
VSotPbngVhlKIB+VGVKubmnCeLueW/rteLlYk9ikNn/Qb1ENaj0/UY9qV0dDH+RLnxwnb7r9dgiK
ABVsRlrmp3IYH1JCGtDMEWC+NBz17GV8aMEwwAxAUSXUg5kZt42WnpB0NYHhDpu0zObN+g8aVDwA
r+sDWQ/MWq22266vUTfZl8odH5x4PUDYmcb7VCNKbKiW6MOdpwb4nFvzp1vNfmqkzSvWR821b08v
LZa9ceACyzw9p0zFQp+809DKrScEmHejsBwamPZBlcVJU/K0FLipyVfm+NPnJw7Fe+LKmJ5CfsM8
vTw6Y3/ODftzwnDylBn2RaEQpF87h+vBCMMWBOimra5QRFzoqD2ZdKx+sx87//B6U+swu0FkzBP1
FtWWzyj1TMsmEcCdXxge33U6+57imBXZvNZr/fXtqF2tPdjep9L79s6XSb+bx24EycmPNYXYZD3Z
eT5wUA/Dp4tLh/g3SOGk6U7DfMiNTuOAhmE6iK10S3hn/NJouX+uWx/UR8y+2C8AqUrW8nBxkaBq
rDGynx+VoNzSW1GHjp6SFh4zkwe3dMG/fcVo5ioRJNtLBJZHVyLMU6ygCCfuWo8jKV3nsxqGO8se
gJfkzrRNQbZsmnG5KpLxQUa05AoD2qddzS9Oh5OsZYzpcjo4ZKlzUWwiHDKHB4FaYq3me/fv/fW/
HbbfdNjY6E3zu1X2J9X+49eWNO7++2nkXz/z7+aaBbQFvx2oHWftif1Ll+SKd9BEYcyjvEe3j/3k
38IkqPZEMSErcumx4YbhhfhbmGS+g91A7W/ZDBFROrn/SYvtTTFDsp3NlsDAk7fKpdH3ptDwDDUs
Ka66g4fVFylmgpIlpmL77pr8bw5KmAL4joDY2Hi4Eqvv57udJ4IkYYoqxu0mSQYjhAZukDdBU17H
C7eF44pjvqDq39Alrj/9+rPX+/VjvcaHIwmjMuCyuVzsHz8c3lM+AUvwD7HlQ9RzWwiaajL4XFxN
d9KAfxf7Re0HXZmKTbfM6deJvCikyK0jgFobCxhPsEK94pwlGq05Dav8u/Mk3ROZ45jikA2SK44Z
kHYurn8nHzf/H18CX4ePDAJZmfnWyKO3Vi2YVPqHZsG+M1nVsis08k5Td5w/NALed2RkoKC1gkYE
rtL60+jTtbOreIXWp/50ixFyuq1WBLmulnTvrxgv5eHRn1gud56CyVakA+slNCUQris069ff4ac1
nPvguc4a2+ixJL09VHWWYDbpjj75hDDrWoARGOfghrqVfP31J/1U6Kyf5K0NAMoOmzn7j3fcVmhl
a4NP+gZ7RF3FzXO85tT2kP0g/hV/yjZ/6Ft/36d+8xLRBF8LKpfZG4/4z5FaptGVZcE2cVBx2r5n
RemCZYj932Tw/cP1s3QUhfaKADKF9aae8luWixzfOfUUcDqPq1YLPz1knffw68tnrtfnh9OHw9qD
JIexMevCT4uCRKTsjzyDB45t+XFxof0lPs/MPHPjZtiR2OoTJoZV1Wd388omhE6ebSwJ8iJhxnNV
2HbzngCjFYyiIAvWRqqrQDF2PcQ5qLUqB4SW8mx+UDFMtFAsOlS6WI4Lo/+VaDjVQNfJvE4Pnel0
H0dnSX9zivszVfaHbwn6lUOLDVYJ9SlEnB+fksiMcrq67UTcrTACrDfszXHUHTUE4QBUOpOWUfXK
xE7b2FneIv935SEvSKpURt3DSGzbS52lYxr0Jbu1U+ofDTNLL7Y/W5/dsSg+YnvatsZo3hu0FaF6
jLkRtk6UP2C3ADqC43ADhGf6gB3U3JRxOu+zeGdIFX9mOcsOTm/bN/FgUqqBoLxid0kORR0xysQR
e9BKf4a7mRbbxCS4phOV99BGtjxKTRa0vZqEZm4cvSRsPGHBWPdIjpi6qXNjbAK1uNZ14TX5XoGD
3NbKhITNUSR0BqfKw96I4XS0VfbYg7SHj447sZi1G9uvoRDMc8fJMum3cdaLvR1ZElCOk+BZzWpn
o7mL9d5OhP5QD13x0cXb/IrstJqCDIAN6HRcMrgWKl1Q4CfTk+uVAHsKs/2G4znKGb0dE1/nxsmp
cRGxMs4WRTreDH3Z/FHK3H7Wmw4Mhy/DJMq+apnmnTUkaxsrTuOt5ranomB0nDtGswX4tXaEywui
NLAkE1B8KJv0dbEI7xkiX6/Xc4OTCq8V/Ql6diOm/EJ8shMm0XRv9ZWXUlxbETETWp4hgUAUuFyM
gUiDYF5FfTr7C4qTkUiNyveOw2KJ5zZyulvJdSqPvT74DIQ68ZBZuzKpeSIUPMChEeK5omzeAbnX
OLtMSBMhHLUfyrkbwgrrCbdmQrwyVfFhnIddkoj3ZgRymLVNHXsCSqAG4adepZ9fBCR0+szG/2Pv
3JrTRrYo/FdceYfSXehhpuoYbHx3Lk6cyQulAKMLQgJdAPHrz9cSJAjbZCbNA3XqqOZhKuBWd9OX
vddee+3ZhzKN7oMBKWgt1Bkhm0RFrxhMRAFWhARSRbmZaSGlcz3DOA+dlfcpDr17xBC/+atSufLz
XPk4UNclCWDWc4lVrU3juLckx56Mdcv5gkxJ51JPU/XOXhVLuBoIfyaLNVRUhfIgRThvnSOTSKY9
KkQcUcWyq07jsGuEyeq21fGc/iRboZrY6gz+as38ks6sBpc+1T27/kRwThC/XLC4Fku7xzU0uQzQ
58BfQ0q4V3iW1k+zrHVrrpPkLifnv5sS83dDYjQfCqqYd/AOyUwEkAhnj2vKN4kyNOr8tixV49qP
V9GVqgeI/yZsF6tVJjBQATHWk+ICvod/7ts+WHruD7oIecTDdGF4X8OBWowsOyu/6ot0eTPtdBbX
k4WTI6I4M+5SpTXrz/MJKhcDlNMLlf3VKifofFJ10tMJ7NuZeh0jr70m1WJOTv1U8abnq9Z69dlY
kECnK5p/rVBq48KIkDwPS7AAR8cLUKlcexfAl4IAPgXCI3SCem8xmfUCqqXcODOyny1UOVB7QCxv
LuRIByFlM9ABWSYPSulFPSr+LrrrBbKAqdAjrcq4BR43RyVMTmUAKvUskKplxOmNLYQEl2k5gQ+h
IDqbK9nz2lkajxob9QHBlXnRmwxysF6FAlljNUQU2IkUUZwuTIe+vfKgzQT2Fz/I47uYEMBTS8G+
QC/Sf4RphHUi9FjJilGQDnJQGB5EK7zOAgwWiqY1+Rh5Bmp7Qr0dqYxlL2hhF7ZMpI2iCRLHS6gr
lzOhf53k6ITOAzMbrVvIhEUh0r1hyiDnM8wvK0ooPkNs7Yqqn7MH3afOgy20jculThEGWA6QTpMY
vb4UyVhE7f1HR5SvMQtdu6gEdMkv8B7X9gzaG6QmUbjBibJnz0Izt0h1ejKh+gi83pwhtdDDOs91
KlmQ/xWaF7qDSFJV62QdZ0F/lmsonodW1HVsKvxgqyB1i1LBOXZkerOwWK8qZVz+xgZefAmQD7/Q
E9T9QnIQIbOahtZXlem8j3ajeZunSLuXvMDvtSJu3vXARlvTLH3zGzU8SFEBhs8/KvaM/wOHQAtb
mwuanPpV6Zi3ACZh317Mk35G8Rq8YV3Rb82V0s/nHApqWuhQZubG5cwn8XaK4iYqW6F/megD/yKJ
iyd10NLI5KI0qzlZmhckhL1PB7GzQJfMQ3hotij9PtNvT4ap0Zn7d2k2ncPPKglQ5au4KGG5p0ov
BTMY3DmDqTnjZC0Rnok7muE/rKgfNV1fVzbM/x3WXzmsyCgfZNA+lwmF7byGw1r/zcZhrdLMTZ3I
EqwODCTBudgm0qiqSKTBi+MyrJ3SbZa58FcVkUiD2oAlis//9FeVNogjwLwCkwMjGdhxjwJyiBKy
Z2rjxcEsgQ+CD0ROjVNVbGx4kks1QKhk+VBMR14W9fzo+2HjV1h9O1bhixcI32LnBelKj6azFS/o
QGolv4WqHi6C7gHFMaejw6+qQOnGu3CFBEkGI9sxoczsWfQltxM1LA31nqJEpUJy+LSl6YpVoqWt
TebmN0paQET3KVOWK1grFVM9AYyHt67oytybjpJ50rEp9UB9HIDxPsJoSp8AXUFZVgV557sirZK6
FZHgHdXJ3ojulbcWqY2Dp3KeX4YiOTxDVe59SNQtgHc3mMc5kvgklHeq3HJtYUHZOF8udCfvmdEU
zT0YeNQPSzEZ44Wd9OgEl1RgkVxyHhfaTarOgs/lKipuo8EcdXFuoWh5OV0EkY7+XQ5gR8LO+gEt
KXP5jXscVidSVpRSybW0C3fa0B+Nlj1b34aUrmp9WiqtwKBoEWWSHBKfOGvz1aBvR2mQ9f+3To3N
8SdQqIs4D/LyQzFOy4/jrIjyH7tIfFpVznuiWsbvfGm7PV9v6AxSJm+uz6FhUsS56IEXJPHumcLu
3NkMP1qq+nuohcil8WI0/uOd7rRNXHibcwYyEA+x0yjBC6o/JoOII6eDhKhjVDENp37hzhS9NQmH
x1fP5uHvNEbgjjhQewH86GCY784BcDXR+0Zxy6pLLydhr4mdSbDbaB1YgCYoeIgH9HB3ElTVaZO2
IFDCOrJTv/CEJoEqqx1+OblZ4AoB6lQsVHnqpzkLSOeSZdMB/6DKpnhObiloQHfSs0DyCgUvqVha
L4X9teDYbJjqjrXrWTi9tUB4FsNAai0Y6CCDZ7DxN9ueUe7uiI4D+7SDJQ/wVz/VC09oR9R1lKUm
QaQkOfgLigHzSDz7x4LCWoEPwel4aqNHGEbHopQavtZpmyJwQSCwfvaG39Ha1BXWDU6e+vOTmwXM
OGffTP+3d4Oht5F04kgk4FQ9jHJ3J9hq2yTcoTlC/Uk89bSf0k7AlZBcCpDNTQoiIBq3mYS9pWAT
LQMtx+sATmfRndDoVcJh0msAGj4OlyhnUP/Ge2vA0bkTuDhx6urPcWdOaxZgG2h1p+pwywFT8W0r
yWkj4iDW+mYRsNJ3dwLclDZwiobAwsmNH+k1oz6efn/8hkZtACaAQHP9K+9vAoaP3wxvtF5vJ7QJ
NIikstcBtyHl+yAYQdmsnr2f3+E6IMINTXdjPp7cUaDpEE1lT0Kt7SDhQM7zxibYOwrIfQbPgT/D
uVM9p7cVgB3rn+b3twJeI8F+CIBcsNXDBdM8Cqy2ZZrsBALE4qmn/ZR2BPkW0jvCaBsaVYJUsLjq
2VsLqmJRh0SQMTqnN37UuQDCpAxEnARDFcwW+/VVgIHIJzom4k9s4bSuRchs8icCQgggsjhDhLer
Z28vaApyCBsO0amZBYg5SZ8FatsgTcLo4HNUz961CIKkc1rCftLq6amN0RM6C/BiDel7wWYvCJpD
ZwMLYAM0TsRqFZCbs70+T+5E0NEt/odo4psmIlq3IIXQ7whOvLYXgA2QwcWpdP69y/gPFswPcLbr
B9GogmWDcfYaevvWF7aA5MvPN2Dk9eiPdwJ1bXxRoLT1u3+itn82JqnyiHY+3HpI1Xs2f74Z4MtX
N961HdX2H6+CceoS/C2rD8pNNx/cKeDufyL3uzt1d9FS9ii31M+e/PGu0c+dG+EXDe/JxAnX5wjt
psE6aaozowjMCSXd4XTixpmbbVsSPyOp02xC2Za7bkQybBoHjWmuQWnptpMoSd1Rsu2l6HWNa8m3
HMfjYR4MiwaWTqYNp7Ns471x5C7ddLxtSXSbBPMjTPYW/z9L/j6jMG8x/d6cdlIujrAKIUykwajx
e27wNNmZ6Y+T1Gt2WWQ1cuzKtnzFjAfBtp1qeSOIiPMh2/D1yPUbC1A1bFGIUrpdktDjJGjuyBq5
lm46HpGz3fz9DGSgjtDpZLnXbAUuyXb49uXZRELaEfbLLT0rhpNyO/JqXQgjZPsPr/IcfjgFh66A
uwSy14tprsNQsvNx7wZx4/QQPPwj9PnepVCJG4+2oxfTgdiYwGvku5xl7tAvsnGeN9b0BnmSbj8Y
+oHnNqO/xCWPsMPvA+6CLMkbK1sj1HmEDXMfUKuT/94o17kT4/4dM0S0nhRp49jbQF3S8/12nQjJ
Th8S2ZVueuE27y2cfAH2yM6GEAS8cqezzA+a1/omwnKM9t8WHJSeleXZ/XgVDBvXGGCgAICO0fO/
UA3ctlQdKTXOKN10kub+WddNE27K5uZERPEIt8ND9YKeO9nf+7ol0q1l+/9IlbJtK9W01JCTdLOT
CIuk6dVsAv/STadjb59gUwFEsg2/H8exqGrh7rkJGtloR7ClfiVAJbmBPiXFGwsR+Eg9wr1cv+Dl
QhTNH8EfeWL2x1k2bpgUOqzvI5yMT+NV06vUa0hNdsV8zl1/d/NsAniyzR5IpJRcJF8CPJu95U31
bZEHKNvpZ5d7J/by5tbcoHbSjY+z/OzVzhPHOcLiew6yYQIRvWG5bbA26b6/zTI++Gu+hjT9CNq/
xJ+2XL3X/qwJrolvDKOxm/75XwAAAP//</cx:binary>
              </cx:geoCache>
            </cx:geography>
          </cx:layoutPr>
          <cx:valueColors>
            <cx:minColor>
              <a:schemeClr val="accent2">
                <a:lumMod val="20000"/>
                <a:lumOff val="80000"/>
              </a:schemeClr>
            </cx:minColor>
            <cx:maxColor>
              <a:schemeClr val="accent2">
                <a:lumMod val="75000"/>
              </a:schemeClr>
            </cx:maxColor>
          </cx:valueColors>
        </cx:series>
      </cx:plotAreaRegion>
    </cx:plotArea>
    <cx:legend pos="r" align="min" overlay="0">
      <cx:txPr>
        <a:bodyPr spcFirstLastPara="1" vertOverflow="ellipsis" horzOverflow="overflow" wrap="square" lIns="0" tIns="0" rIns="0" bIns="0" anchor="ctr" anchorCtr="1"/>
        <a:lstStyle/>
        <a:p>
          <a:pPr algn="ctr" rtl="0">
            <a:defRPr sz="1100">
              <a:solidFill>
                <a:schemeClr val="tx1"/>
              </a:solidFill>
            </a:defRPr>
          </a:pPr>
          <a:endParaRPr lang="en-US" sz="1100" b="0" i="0" u="none" strike="noStrike" baseline="0">
            <a:solidFill>
              <a:schemeClr val="tx1"/>
            </a:solidFill>
            <a:latin typeface="Calibri" panose="020F0502020204030204"/>
          </a:endParaRPr>
        </a:p>
      </cx:txPr>
    </cx:legend>
  </cx:chart>
  <cx:spPr>
    <a:noFill/>
    <a:ln>
      <a:solidFill>
        <a:schemeClr val="accent2">
          <a:lumMod val="60000"/>
          <a:lumOff val="40000"/>
        </a:schemeClr>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sz="1400">
              <a:solidFill>
                <a:schemeClr val="tx1"/>
              </a:solidFill>
            </a:defRPr>
          </a:pPr>
          <a:r>
            <a:rPr lang="en-US" sz="1400" b="0" i="0" u="none" strike="noStrike" baseline="0">
              <a:solidFill>
                <a:schemeClr val="tx1"/>
              </a:solidFill>
              <a:latin typeface="Calibri" panose="020F0502020204030204"/>
            </a:rPr>
            <a:t>Profit by State</a:t>
          </a:r>
        </a:p>
      </cx:txPr>
    </cx:title>
    <cx:plotArea>
      <cx:plotAreaRegion>
        <cx:series layoutId="regionMap" uniqueId="{34D28E84-5B4D-45CD-8B4C-ABBCF50E056B}">
          <cx:tx>
            <cx:txData>
              <cx:f/>
              <cx:v>Profit</cx:v>
            </cx:txData>
          </cx:tx>
          <cx:dataLabels>
            <cx:visibility seriesName="0" categoryName="1" value="1"/>
            <cx:separator>
</cx:separator>
          </cx:dataLabels>
          <cx:dataId val="0"/>
          <cx:layoutPr>
            <cx:geography cultureLanguage="en-US" cultureRegion="US" attribution="Powered by Bing">
              <cx:geoCache provider="{E9337A44-BEBE-4D9F-B70C-5C5E7DAFC167}">
                <cx:binary>1HxZb9xIsvVfafj5Us3cmYPpC3xkVUmyZHmR5Wn7hZBlNXcmmUyuv/47VEk9UrXa9mAMXNgPLrhI
VmbGciLiRND/vJn+cVPeXttfpqqsu3/cTL+9SJ1r/vHrr91Neltdd0dVdmNNZ/5wRzem+tX88Ud2
c/vrF3s9ZnXyK/UJ//Umvbbudnrxv//EryW35tzcXLvM1G/7Wzu/u+360nVfufbspV+uv1RZvck6
Z7MbR357EV2X2R/G1tn1i19ua5e5+f3c3P724sl9L3759fDX/rLyLyU25/oveJapIyq4lJpo/+4P
efFLaerk/rJHiD6SRFFFONF3fx7Wvriu8Pz37eluR9dfvtjbrsOx7j6fPvvkDLj0/178cmP62q3S
SyDI315c1Zm7/fLLpbt2t92LX7LORPsbIrMe5Ory7uS/PpX///7z4AvI4uCbRyo6FNy3Lv1VQ6Y0
9vqLeZDRD9BPcKR1IITP6fP68cWR4Cpgkj0seq+Y79jK36jlzycPlfL6p1TKxe34y0djiwf5/PdK
4fRIM005Y/dKgewfO40SRxJXhCR87zPyYe29br5nR8/r5t9PHujm4uNPqZvI1PXtjctuevcgoh+g
HnIklCCCMfGszyh6pFhAA0LFw6IPPvNdu3leNU+OcqCd6P1PqZ1X1113fZP23a1zgNwfFXPgPogo
THHFntcPOZK+8BkL1MOie/18936e19DB4wc6evVzhpzTssxqk/1I9fhHhHKCkHKPXvopugX6iPBA
MhGIPbrh+t409lr6nh09r6B/P3mgm9Pzn9J/dsgGsi8/MFujwZHQQhB+7zj+QbYW0CMeKMZpcH/D
QVLwHRt6XjN/PnigmN3PqZhTM/5ArQDPfMWlUJzv8ewgHdDsaA1Ekvj31w/SgW/t5nmV7J860Mfp
zwli/8q6G1N3Wf2AJD8gCeBHkmktmPT/RKnHORpQTDEKZ9LPu8p3bel5zTx69EA9/zr9KXHs3PRZ
l13XP9BnmH+kAwKnkPdl5UGQ0eQo0CSgNLhXH38wjX2Q+a4tPa+eR48eqOf85/SeV1nXmd5mDxL6
752HBUdMKhH4HCpa/9CnKYBGnFGKKULvtXeQSH/Pjp5Xzr+fPNDNq5+1+Byuf2QGwPQRE5Jzwe79
IniqGULkkRQCqXMQ3GmOPFjF3m8ubr+1n+f18vDcgVYuPvyUgLaW0SfXVdOlmb19ENB/7zacHckA
Vb9+KDwPEgG1FqZKUu3fk21wq8eZ83dv6+909ORUh6o6+SlU9XXW73EJ+uTO/5T21EjJGDI2pu68
xD/QlNZH/loBMX1fAx2EnwMy8u+39bymDh5/cpKfg+n81zV8p06c+ZEpmzrihEArgdqnbCj/H6ds
hPpHAuD3Z1g6wLbv29PzGnn87IHj/OvnzApWMHl1O2U3P5KN5kecEsR9Lp91G+LLI+IHTPvBgW6+
bzfP6+bxswe6uXj1U4Dak12jk/M6zX6gVrgPvwEroNXzOQFYAVxh4AX+DXaPw863dvO8VvZPPTkZ
DvZzBJknu171UZTXqamuH8Lxf58KMLRlAsbBCuwd5ZCp0QoBaGVp1D3WHZBo37Ojv9HLn2d5ckoc
8uzn9BV7m/zQKMPQvAkkCEz5LDGwjzKoTdFWe7CHfe78+ps7+RuN3D93qI93P6U+3t9O192DYH6A
o5AjLlnAA3JfaiJwPA76yMQY+mxaKbpXFwqex+D1ze08r5P7xw5U8v73n1IlV+46fZDKD9AIJI7u
DOqUe+w6KP4JQX9GgZqh8oDI/NY+nlfF/qkDTVz9H3XM/n444M8pis21u97ejV88mg/4+tW7g2Ms
5ODRe0Peq+xJEfCgzdMvv72gHMXHn0Md6088cYCDWmLvG38+d3vdud9eeFIeacUYOGoUNZpwH5ob
b9dL6MQdCYKSNEDVikmQAP5VG+vS316gXGUAQVRB973SzvTr9wQzCYwi39AEcyEawyF/zr28MeUM
tP5TGvf//qXuqzcmq12HiROUWs3+tnWX64qAXC0Jo0oCmSk20Nxcv0N1gbvJ/5QktzUZC3EbkNj1
eksb3nhl5DdDtnwQom+Ka+5Z0e3qdu5mvnF0EukUeSb2Pye15bUXGToV6qVOxdxvCu3V7cmoq7J7
VYqq8ebQFJNoPovC5ZPZQFZlzqJEKU5u1WTm/l2ZTqq8DgLRxDesYq28SGTWNiysSNZhK7wRtnqd
Et+N9SYphS2a0Iyiqs6JmltsOakqMp/RitX5H143GDzzSKXPCAmR54mMwBhQrlH76HVUh/qwiMcy
UqTK+lSmwW08mjpvT1zFS35S8qGz6mTpEpeN0ZI1mB8q/Tij8e7ryxO4/NP1V7aPYeIBuT36GHq9
/khHS86CTvoy+5KTghVZ5AwTLA21pl6b7+w0JtZtbOoSnoYe95amfjNyNnc0InyRI3vpZFp3RWhM
yyy50CJoce3rm4QJP96jQsOYoS+p2Tp2sZrl0z1OaebR1DLvi/Ts4NNNsqhEtbsy4I75YW2dlJ8K
4ccOJP2f7vZt3azrcs0VBVxSHbDDdZt+Nsp4LPiSzLA5GQ5+U3a/pzymdRKOedZnr+sYE2cuTFMD
UA2/vjwSxYNjKwRPHlDNBUBZrWJ5pJpEDJnnTyn74qlStSwSoy/FNRzJc6dmyVR5kXnEkFesaOf+
suh8f0lDFPclhPKf7gSso0TKC87eB3PiP91JqtK4zGfffuFyhMvtZiIXUuyEHfuOb7Mg5vKT7SGC
Nuwk4s8n48+D1dshM34zfkMrYKCfikVQMAVCBFJIqIYdWIOTmZ/PRR3fxHqphT02bVPF89aLq07P
x3NgJ5jI189PDpBM+UL7HF4CR2WA0+BAAIlecqEb530G7agq72Ry6eoQ1WRSTLP1Y84XHmVVN9Mm
nDRlEITI/LS/rBqZz1HtEVtf6iqtbL1phbH0XTVkdff569tc8fQR3ipQLD46lVwQDMnAWw6wpB/j
wPrtMn2erLMwAr8vfOjHn0YmvHCybPAuG1q0q9O40awfWZP039DPX4QFphpNU+ZLHXDGAW1PrSVo
aefmTprPdSk8YHgO9FrGcJh9N4szFgvgfpf0triuclEDUW1TWSJOAi/3hiJsU6DtivxziqfqbCmH
Mz4Vjam+ASvk0MEwAolmCF1THmhYyoP4NLGxbnS9sM9dTKVXbXPXNWX/pl1c1tTR2M4tNuepasA1
M7eVmTdBscze5dg08WmnbZknUbUs/nxWpW3t4rDWvoxd1AvfK9/JSidLFVGmJ0Ai9fKZ1C/9RZf4
1SKLx7b9hpsSZNRPDIBKEmippQ+uTWKe4AAxYJl1O9RD80kJI3IRNX4gYIpx3GttI7IoD9Aez3v0
LHuOa/0dnDQkDnBpGh2T7a4f2bd9iB+iOEW2oeFIhFBUaX8xi2IquipOTfOpsfCidsu6IuCvKEnZ
fMa6foY4dDyUy4cqneZZhX1qxzaNAPijfJe0S+yd2Irnywfr9Z28CDK5JggTH6pSHxe9WNVjOqZh
QvOgxPCusXmxfFhKWYxF6JflGrQySB8KMrVO8SWbLTKRoJom6I6JfMZHt/iJCzaN6Fi3k6pfdVdM
SYYEo71bXgeJN49hYKYcP2GQPGDnmVevuYFrRFVcT52s22anB0uGS87M4s6tLWIblmVlaRV5SVxN
JwlHcP1YB3XMPwz+QGBkKkiQZwxtbZCifB0bDlET0legJEB9cyUFIwemweK5Tohuyk8LqTqbhBP1
VdOFo8lNecr6dgRQfH3FQzSi69QEJYjbIBX1X1bsrN+lY8XGj2zpV2Mce77CH+1UgeAth1bIT3HO
FhjhSHvXJa8UgAV2+vVtrKN/T5yCKSmpQqwQ1KccWfJTOFrY0LeeltWHiteVY6EzvfBuTZu2QKO0
6GqytbEy2ZuhCxIgTpMKk2yTwNHBhIFSYzmEjibtWRkH8nJitgzmsBuJHN65wPOzqBXLZM5gRH4a
5j6PsybksSSrs6c+7NAMKbKL0zgv3Or5A1qAr1GDqWYOWWHZNBx//cSHuBZgvs5fazh6Nz2MmuDp
iQsZp/XYdupq6GsfSaywliKJHZbVbjmSLH6SknGC2U6FZvhI3F1m68lmNWnW5yONL+NJriZN22yp
7EnWULZCZLt0Ptm15dB02fEi5gJeF4/VmlOTOajgnYq0cKOvH4keIFuADChA2ASqQYMgFA6gumV1
tZi8pleBSxl8yzXJugHnsX513Ts/xuDujL3F6bS6OLByhRTbtAg0XkqQxpNJrF+ZtuiK61Lnip9k
Y7nKoZ1HIy/idsJdWcrWI85JJbtd4SnLdk1gB9ZFM+IFjvuNox1UADiaJhjsQsc9ADOFfO+pttxU
EFX2Zr5iybAilbMtTGspl8zcOD8oaB3OzrTLB0XrNT5WniFQyCSrMpm3SyWJS3aaef14hSzVQhyj
yhmsjw0L0KTOPA0T42PZrOjWAzZPMtqMgDWHjAQLZi728S/UWASiqBIOUTinUs9FouxzuESqaY5/
7eWzQmEBwvVrmfaBjwZIF5BdKSoClJ3+X1JdMi5czrL13g+VMkCHfXpL02AaigiVZZrU34KFg3C0
LsnRzaU+wpIvkTU9FbufG2StzaTedz2BhbgZk7LZMWI/5MPzhhuxjUfPTF0oSzZD4OUQ10hZAHqQ
0min0r1RsgvifBc7HgAM4JDDOwsKDBGg8uD4bqoRqO7VlrRjDVFOZVDDV+BFqzqSYloV4eUZwYee
cz28801lsBNRFIhNhXRrnfp1aXPNcLhHmSIOvwYBgATB2x9/raiQDnZe4k/z+zSdZRmHri9YE8Wj
H+cXki7czts2tbIJQk2pztPQ2jZrX/plzyYRNsh2vDObVB5/FVepYlE7mim58bPSPxnjnstNoWpT
fuF5udh3lZEVXrlZSDm+5gPxp2UT5LUWTdQif+z63TiKYLiwbRpPJpSVX5Fz5luiN3VtNYnyyfU2
Ds0UtEsepvVg+RQlUzHAGYbFjnMZTp7Ieb7TlPT8UpZu5knkT6Qf++NGjymJkb/FiTt1qUJmFqml
HJcFZS1MsTmdijnuw7ZrcrkbtErYRlTetLwfpaHZh56XSbxh3FESzahPzRzKxHV6ozM6FlEiyuQE
M9Fu0xp/XM5iXfv+MRlJSneJ1wWpv20KU/GrWQxJ4V1p40/T+8lNzL3yOld77xAxVP9FWCnt1aKG
pDZhYwxJu7d6WsriOM7AbuwWw4PKhLowjKaRskvXBp9JlQf1l5Q2Zpg2MJW5vdW9G0c/KsqxI/mJ
i+tWBBvUAaKUx3HlFfJCE+UVxfEgG9qV6W0a1MxByhNhgeWvFmYGmPRCbNekbzGD56S/rWveNOq0
13GWlue1mIo22eZD4sbhfBRxkmW7mFdjL97FNWXtqcx5mgQ72IpkRdgMi4+wXnZBNuow8bhs3SaN
7ZLPp2PSeWl2PGYVok1U6JEDYIcm68Xvxuul6E5hHKMXRyND2kIu+gZZlw7dzIJJvi6pUvhw+y+9
LCtxDQ0zjuUW0/H289K3mg4vc2mbhJ6QyfOUiuZcFL06nuqcVGUo+LDGRV94GY6TMIGgcj3FM8YP
o1ykWiSv57EZG/Umj718LHeqYB5tTot+1sHwWuZMZDpstV45CWWdSIsPKoljbznjvOwgKW9uAdmv
gNptKs48FltVnpOszUj5Js/HPIi3Yw4gSLYmIwx7B2StW5oHr/Tp1k/SOWs3flPkNtjUzvdE/TtN
aI31qrzU+qpPgraNLEpvSJYGfYYIEhGZrj+C/SNlCdtWrzk9TzucPmpSUjO5y9NxlRgrXYEP06XO
u6wrtUI+H1wSqEiPzsAAlhr5xrHTtsJ9zf6oqRMLxNfmCn8QS7oYq5UpQZFZk2xVD2l4SsW/SDmt
cq65zsEleb1noQqvLoKU37YtCpp2Z7MMmVY0BmRWbZQFqeg9aJD3bf/B5XWf1ZCXly7mOO0XTqZX
Qa7WLWfQdLNcSlgWVmC41H6OvWk1MGm9VfNi9vBdqatVNMNAcCtCbNCO2MOAwVWc8f481jLWfgbh
luI7MTVGXhaCx5pFfNQggMJGpQSyuLeeeOk0flLl3nq42M13wuhhNTa6z3G1WMT6L9aJ4hXzM+td
3ova29/+IOT9fWAKaPFK0abCBkjtpcPnIpNNZo+zms04dEsXvOkYJpQlmX+JAjwxOhR7RZllcDA1
VN69TU5roudYhKRIh1m+1lVvIKWBViVuoQ04NhuB5ogHHRb+vCa9SSUovixV4ref9V6CpoEHAdf2
Z0pphhotakwtR3Iy98Fanft71e7NQ8ZFCflInuGJrVDlevhJzinsNCF2XSblqcSXs2l9lV4tXsZ7
9xInZat494a09HOPXeKQ66+QzHZ4DqMlDNbVuXTd+l6g3jIu+IcpmeFq6/miLvLThQo1NceJDxLJ
345Zb+DTOk9W5qMbod9sULT9TGRSw3w6gYwVh7cDkt3XHbjs9QfpsH7wIQnwUdb+6g7VItb9171M
0vGqL5MyyXZ1EuB305aRhJ0U3ayIO2N7W8nyTjt1fC9ynQ8W25kyVuBHEAEMFs+brECcH0i7SP8K
mVseDJum9VydRX6XxFhc5CneGt24sgG3WYIwAGUDNaX9qTLJ6s494iu+K+Ze5sGuQLI4zS+Z7srJ
nDhu/KqKSs3LagjjLgFtSDTpcX/q2g4fSBpFeVG1Pf6eqxG8nfBHAqqoBZdfXgyFi0EKjDbH6iRN
zPBB1vGEKiCel9X2Rw0oz3cTaykQJrBp2QfbskKIrbaTV8e6OxUaoWr66MspB94kpTFFcXJPJ+eu
TG2+69MS9e7NzDu8lnfS5CnEcczufKY1QQmBdfFYxMsHlgZmdFctG9NRnrj90SeddBARa6alwImK
ZOzEVi4+Aco5y1fxkalZrQZ81Wrie/406IoREiA9Xc/rsoziw8LAcX+bgX30wqxcwCtrTotah6As
Zlm9Yg2xuEPOZK1hB9F3sKs9ybIQUdp419etjelpErcLfmPZU28xynKwhq3gBSjKmBQofasKtVMd
uRLEhDirCrn6k+NjBhI+KQIHqGQynhHzuhlIk+9Q2a7C6zO2UgW0Dwpw8XlZJ3jcziVO+XFEehZ7
L8e4sza70CxfSUrTI9y9UkXMpHvLQWPN8XaKc29Od3JsRNltQF0QyUMFEkh+4gkjKMkRDDWUv3h8
walkXa1hoxLxam6WWgLj20sydwZMNMv8jA0vx0VUsXpbLP3oXVok02AVlqbV8hPwFvbljc0CCeTc
X88QN7UH8Ed5ubJUZYZ8FZm1rszYfJJ6TlvymU+lLC+kbJs53nFqOuf9MWYkn+ItIhorRdiV4L+9
KCiJsh/ASI6Fe+8nbZ4kUSxmlk7vRoXcpv2ih2xo6ccuDkBNHNuiHyodeXTpig8L7yk3YY/oMKHY
J8Qgp1RK6J70sPIq1zQa8KWnhlCN6ExNm/uT7HXZNjkI4gjTu/N6rDu4KcthxT89JyuaIPtfnTfr
qvWO+o69j3O6fieI7+GOOZnXG2MGdqLaonJfextZGTdw5QTZYnyxuJk02xyOunqlrtYr9yaLnBJI
pDGjikt7Cn6FUy+J7DRbpkJCrR+86VOVjCYc/RqEPZ+XWNPTsa1XL0+8ZaUDO/SJ8MGRlrnTdvFh
39xH/+ECvOW68yJDp/HT/ULCaoS0FqbiXe4rtjrLF1WEed30/G2xB6xiTzS2GMyANXhlu5KQnZWW
802VVK2Jw7SVvXfZZ6LBmd2ILt7wMqPJmsalfMIaaijXbfV3DueZAnEkjEW/OnlD1zbjph6n1SZV
vNAiC0Xa1VW1TfMS3rjbCwQ88Ap6BeZH8Lu8I15+llJWquAbxNdBQQ8uB/gAC6YAN0n+QiunDj0E
8NX0MjVGYtcqSSZ4w2gAs63HVw8qBxAvaThk7br3b1R3T2u7dXm59mr89X0yrH9Q2Np+Mt7YKVBV
e2jMwQFjF6gD4ElfX+qAQIc3+Rg8w1qgrPC3XMv6Rx2qMSjaIEYq+WAjfjEZE7VNzPlrpdGzAiLL
dFVqn+XQsOGWQ2X34Pj1vTylEDDQAPsJ8GpwINEOh53Tp3uJB0ZB3+bJpUZXTX7KBFnz8a7DW3Xb
xSB1/pac/7og5lZAHMhAU5CL+oBXLFLrk7Ly43ftVCNQJAUi/qmaC8DcvWd//YBkpe3+XbSvJ1zn
/ATezQgo3jg7JDKnMudJ7Ur57h4xxnRZSftZslmI3cS7YNjlTbzYt/3I5nxT9fWK58wCGrxu4YhH
39jRU0vHjlBKrS/zMKUF3lw4bIvN2vdGNbP2Xbl3qhF5HXx86osYuJ4FQwYVpLyf4ZmaITggtfDS
dSN5w9p+iYYWlf1OVMwIP5wALXMEqG9xO/wjJhfZzFBPRuO+n9XsYfbrhzhUIxTHfeYLdEww/xIc
dlkRd1tHJ2+4SLtiRablLhFqOlH3b2cv6DlelPx+qkugASK58O8HNqWUB+SsmpCN4N2o/uI+7E1J
2uahb4CsJrRdlvxH1JrwQfkTvDECx8BMIv8LHLAxBhM9ZPnFPiwhSV61oYoSflF37Rowvn7AFV8e
mSkMAu2n9SUizKNwMJoHfOY4L1NmF1GcqNqzhYhUVSn2SVo4zLdc8K9LQXUBOngBR6WvDqGuimk1
94lMTvapyCDAjsCOaFvh4+unuh/FeHQwcIVYSmNAxscb7gEGDZ8ijO+jL6OytDu2C/XTbkvFtE4j
9PgfPnrzR7fU6KFHpkvAreqwihdUi6ETiSPVGaI1RnCSyBQNmJ9zysE9+G+qWCSJOZmRGwhzEU9Z
QaY5iilaTh+7tq1QBtmc8rrdVmW/UBf5xpddtQmsANV2ziZimHyj9/28QqIYYa/juiLt9KpI0kFj
ZKYfZEbAieQY1ThBoaGyalN6eQNV3CcoysNjaVjs0wpk6AGChbyDsX2pUYw+oHtMKwroRmm4pgHj
QD0ktIYGqBNq2uMGpFiyVxesK9dkztvnNg2ao/B2vwnIkoVF5yqyhHVndZ1tZKPKvA8fKI8WYTMN
7xOZuwwKnbUR8l3aYA3iqh3ALKG2KCTdNoHBklWBqmJ46aNbkSVROVUd6inw+WVeXjGkvZpdyNlp
3pzm0vdWMqAbLHjWeV+H6XHuWLtJi74C7QoGRqHLEOapC0wceb1JRr8KW4bpIfpGt7pR4zZp4dzt
ezHrYTHv0W9YO1rIAX0qL4zr0ER4nzVgm5MNhpAwTrBLbUtIHlUESecfM0rPLngp5DTST0RMswsu
QJvFzdta67yg27zuPB+VMN6unFyEUS700re1maHbzTjRxc6h74GZGCKkZkQE0czneDwvdOe6JUQ7
esxQTevAoi+apX53zP3SjZ+lXxVzuok5Eu46rFRd2d9rMC9eHwb7lts9FrXohyfyPKiA2/muTktJ
e2TRd3kWiO81T5xrtwadvWmUd9lgrcoCJZvVmIhpwsH6siJAssQobIMWBQ3Hwhv0e4C4CS6bWnvl
rspEIsI0ScZLMWci38zZGB9nfGAnmc+W08pOwwmYDPNOWUmjSYv0QmWu9MEZD/Z9DKM+4YkwXQjv
Sz/ntil/T/zMbCZNYtSiJXPHKHZBKdFanAWN/8kUcMd6bOS5HLNmo3iaQru+Z3e5mvg2N1n/eslL
52+RlbttMPushMXK6iZt+ktKeHNmuZecVUPntqIDBY3Zl+RkML3epHoM3qombdHXb7IvWdfGmzJt
knDmdb0RsW5fBgutdnNcowtcN4Ljp4O5jnheq92InzwNUI99tpPpjzH3EH9pdVEeFxMpl3DWudil
uW8uGw5uPixB0XShx0xyNU5LcF16tUAp31fvx4BmW586/yX3dZqFxvPYOQdNt7Ouq2+7XMVvQR5m
mFdyTH8haPWgniENeTfQPM12zVx7W9JV7l03cBAOgIJNN0/9S9bZuQhFNQZRrHScBr9nA9XzKSYQ
+puO8pxsTd84lDlZlc7hgP9h4jZwQlUbL/bsy0pjHGHDicvfTgMrUCdV5kx0jrRRHKTm2s+75nxS
3D/rJFktNBZrDzUZxpcT0tlXviqGU7Df3susYCndBEC/L2QcWR0uS0BSlM2N93Fs2vG29bwpohlZ
rrsuNxQTBQ3GB5elg+WmZVOGmJiy/aZZxmJ6KfukTUKfNNnFTBSAGCVVNIysZC/xqlLZvLRTa3e0
6emZKKspBNP7QYzzjd/H8QUncJ+h690G1KKfhclUDWojZsO2XLn6okm5/Tg3E3IyH+3tpAv7AjMQ
RaSyRDSh1zN+jc60CRkt62MDoiCkfuXeTqQu3nbp7IqocC65atO5/d1OTUXDduqnKCa2ycMc+0PH
NQDnBseb0iXiUzC+0bRLy6hehvw6r5olRJOn+oD/ZKQNm2YgbzWaCKcNtUHUWz9+ybOaX3eBnM5z
8P0D2g68x6KxC+Pea1GR9sm5DDyThSUp9LX1UAxsAuRneSjyrn0jR1nsAPRSRjpb1IkjJn2DOR3M
doypvaKmbo6HfiLHeTPIa8viqxF18tXSVktw3DZ8DvO2Sm5nCOQ4darvt0gD50tntYhDy1t0bIvE
hX46DKdSF81xizyUhInq9JWunf7Mpoa9z21sPg/LsNz2MPDNoAx9xTFYcOwjUmzaqXWXyC+9UIz1
cO7Zrvi0+KY+ZiWJMZkFOvkinX2OWDYBkfw8C8AHiUKeKDRmoqar8+NC9PYKs10M+x/oS+LXbJdL
1n0EL9e+0XVqT8hc6suqsstZ0uXtdlKAXJTBVXZRc9+9tD0f39RdbN/bIOA3rBgADrSdhws+V3Ae
cFqvCXP92WTVeJqNEzPgbYL6OJYV36A8xoQlaA99ung2Po/j1L5daJBeBaBOPrZL4N4j4CcncDb1
aiGewwyTzHaljsU5OtyERa7S5SZY5prB3m29WxLPvClAwb9JJtO0ESZD/J0d8/Zj43qeoLhelnOr
eX+GQaUC7EBl3ids0RUwu5q2TBXBCUHPLxqahb8OhoSBmbfeFy+mmEE7nwVfMh3N1YRcd6N6UNrB
eSHYoNzWx//oVbqw1E18PnpN8gYsS3nh8bn+UDp7jWcSEL0Z+dD9f/bOrTluG9vCv4gpkiAJsurU
eeClW92SWrJky5ZfUL6F4AUkCBAEwF9/VieejJ2ck9S8n6qZTGVstbqbILD3Wt/aFKhgekP7iyt6
4JepjLpzMcv4owmYsdXIbXgP1Me86+JtW448HklSFTyitwmbVX4oQjEVZ8FzWcPHTfZyg99d58Uu
aNnva7GVgrDpMgfw+299sFB811loV3W3FBuMnsipyJ6mZBEPxCXBGzoVnawyp/jc8EKqp77tNtHA
8vX8VnTD3NWBmlJAiIxFwZFuWu9PPp+U4cdr6RHWxeIwo23AtzbbdjgP6MnVWEUUlUuVCsO2e6gl
va6Iidq3lu6zr+ZwzO6A67GothFKxNsVjfj6knbo/hT2ESXXNEPh1E7Aim62NaPnNHbh1L/diWfx
Vnq3hIU5x9jswlOewBE4LqOfVM03nZrnImiHHgROOxaqVAFrx6EKksI9dwTUTBnzZHwz+yjYjxaN
Zl+FdInDO1v0bqpiBR3/no7YTmsAcns9Q9k69/HaVRg9OJzXwDvdP4w+yIqd4OufQidq6DRiuFJa
Mk7Fw7omfb7WPuuzMYbArmfcDznszcpEPhZNEpmR3w0c7mwpJsi81b66ZSqJ8DB+qOmHm6lL0rlp
YRTeDx1k0rp3nbshLUYh1VkecgpJrFfRaWiVhB1pUurL2ML9ztZ4vQRp4WglepbokiYDgRQHze4l
koH6uhUoTYiSPj7OM4tI0248NnGFEo4HcwVvHiiaLSnPnnyQzBSFmcl9N1bYSVf8hTkMOgQ5sQkt
edZwOcoybZfIFc0gaER5I2M3p+l9FGyZeQczV7CbfsmTT+22fdx33r5rufzYFjLtS7QJ4tmC7WhY
ztQxxOERYpPIFOwvut+OPh4vinTmsHFVVHKRuywpME1ZCpGKZzWNWa1U5kuTdwn2120VX9aW7Qc6
j7DxWsfu4TDmYRU5bZd6x2GTPBaak2cKgEjV3QatB+sBC6YED2e/RrMc3shl0nmjKW3v9DzNz2bR
a9sY127sBNW4pWUgXHESc7/U8bSMh2Fh6fM0hFFTrHy+HVga3MeDS25jCdNybjXM6wJtUR3HbPs0
GWqOu4vjsQwpDuE6LLZFNzLK5gv4QbuepLKsLLQNXbUMbV8lmd5kWUSCgSEFEGlOOsOHazxE7ued
YawTg++9HHv4a7XCTWnL3Q/qglMeh3+XDWPd9agv8BbYE06d7mBokVVmkvyl79roI5Q3dwC0Uxzn
sBAHKmn/GPShqjaR8Q/hJN6NPUiwFo3bgcasf51tvM5lSub5lYRMnU1MmCuZcn1edRBHz0zG+NBt
CIW7c1uFZpc89GhLzpuNui8DJ/TjwNrowxARe7fBua1TucwnAsn4BeJ7PFz3NCdL0ofLfcYYQd2K
zfG6CJMvyXBthv0krqe2i/XnecuDrhmzDkYoxOQ5O03p1M2VVp1b4TXtM8RCavuoIiP2kTILuj69
H6WOP3PO16GMR7yHsh8pz6sBr1tB/sKa4F6mJ5GZmNYrB8ipUGsN7VnIeX0v0bXxapCEhB9x8FpV
FkFut5tgHbJ6lX1w0y1p/O7KDRyifRtM2flAPqSp6z+bLZc4HtB5HmbDQEPNLCV3sO7UrfSASkrV
oqS5c9rIz0O8uq7SkBm3sttG92VdPe4V3JTo04yEivl1g2u1lXDktmbqN3KGSN0CmercjmIe2Oi3
BAgpOwjK19vEo38rA5Qjaz2yJUibYBFgfsN9S19WPY6vVG6uGjTR9RgGS3gxlkbPcNfyAlQQargy
Wy0fjxZF1Rm732Qbt3Deo5QrUHqC4gjmC+E2CirDriSeF2EqGyU3JAxApGARVQkXvE+G7dBuGawU
MVT9gCJNNdc2dquYX7oYNTWZ2P5h0mYaHuI5srpGV8EGbGlFNu+yUpFpR38MwrifkofMEJaXQ7R0
5NMIbDSYqi3IXc8OMMwGF94PfM7mokK37RJZmp0LbSqKAzf1NYd/lY+lAc2d+HraPBPDrc9ZTMJK
GzRg8nHcoA6R0gHzLsxBGbl0H9p2SOa2trhVYKMgjUMmVW5umbP10KJWm06Gm0D8qhfttrTh4J/E
1KQLvLZnFsbwXo4SoNQ61conQdg/9kYOuA5JAFzK9CCZ4QFswNzx8b+JoKAhvkfdT74uJHfphxQu
E3/+XawN5NVwWMfiKo3GEXPyFhnFq3UPXuDqg+A+3OnXNmGhy47gqnfcb0uki+7VSMsDXk45hK4A
nS3rbYYjAtvx+mI4BIX8bkVB6S5hX4Q+qUyrzTIcd7hbuFo48vq5/0xyM22iTsfV+OmWGHy8vcSw
3DjWFaAXItgzWVPZZU0GULUj59CYxc/gkLoVNQ56h3Y5SJn32I+Dda4HUEj3MWAulO6ywI7piw5F
VJ4cu5UK7yVU2A1KalcBqTKjTZp2ckk3NtKCuCmgHUxzfrej9MsbFowZgwu2sUKaMkqWImmo30ly
hO8nXmRuxncB6Jq1jGeEz8rE4N5pQJuIr+E0oMoC/c7V0MyZLni9KXAqrtzjBebjnhn/G2V/Lrp2
e4RYut1AB+7u5pCRaogzc99H3otGEgFYaytgBMtgfO4LZ+lpQQlHSzJJn5RussN0VGsIitHl0k4I
52zDV7mHbMDWmghWZjhHTb2S3T/pLrAOBUIwNqhA0SGyXqbpUWXJKmomcvc52Jnzsoxau0RP+dAN
aY0Z0dMXFcLALnW/oTWY9mBDN6L6iDcoJ5S+MTwdtq9t4K6KCyrqeKr2gbcH5LQ2FhyEiXLAOfFS
TBULk3luEh/qm0jP9HXcxiTSFWVxO1cQFLsUHSr1+iLyLDR1HKZm/QD0AdgEGFZQdhWYjmVDgRTF
4Iogbl1adN6iTBbU4fcOhpsrLRloQ4dsPAetnoGymxThCrB1UgDdiL3RdT6lBSypYOVH5BZwYahr
g5KArbtZ5Lj0lYFg9nkHsIC1wYo3JghnfM5dHrJIukePi10nBcuLpgdb8S0AvATxsJftXYBtWH9E
c2n5G9oLda26SNzdoILJziqhafcZWyTxR7Il/dNsCbsHJtl+bVWEbz63uwOuxgyUkX3vXCm70L7L
XWoerRo5PgJibHCHqZixm1KBsMKQFk8R5ENaF/1sTxFEi662YGPeW5IgR5gOOrmZkr4HnqjS54W1
82GNp/BDpnRUFhQcIlfjDkJf775E5MhfkKmMuzo2ekOoa5wAyBfdVmynNlOg0/S0AwdtmXV4u8V4
RSPQDVdyoj4+wCGCzxoSBAvrdiMbtt4AeYeuXCUFXkhavaAomLy+J0aauzaOtrwO01bSA0AI+dY6
uoI6Xid8StAA9GOieN6WAgX4wxJcK16NrPVUoqb2XZkNrACOMiwdr3Gg9yCvIJc87gIKQLlnUmbN
sAGwq0koumZfHH6mTYHTARsRst6I/NVqPjUx066ya+pfKXaL7datk5L1uGz5k07VavDr0nRBQ9BB
BRLxfE9GFt/mfBwoMCHmRakiVtwGAY8/+7Ebzi6Q+hGsXl+BAYs/IRVjJvgMtPBVl+peVdQmna+N
9b0uR5WvrDG8y0fsv4qMt30U+/SwZjZ9CRiX7gLlaiAQA2bhy1GK6LUrQDyUAiDGZQZhEjbUph5N
QREj1bCwMBWNiHr+dkidshXOTVR1qM9rTtSSX7+37MESCxmaxDO75KMgHxZQFm25mfGVaDF/UOs8
l5iRA+0RRCVAqXbDkh/VaxvYsEVt5YIqQOVxrwziPRq6y8epNcFJ9bipa9UN9GE163xe0wVZD0WH
O+gC9CZgYf4CxbijWAZt9lnGO2lcEuqnTfn4NOh5jat+y+21WgsF0JkJEg/VOr/RhE9ZvRcBCifR
Fe44pfE2PiEt29UK4latsNSTaiGpaVC+RLeTnznYQBt94My7DwVbo1JqEyI6mQ6NyEf2K7DisE7S
ZH2Xo9w/RgmLPs8g0D+E+JG0DBy+OCD/H5C5ye8dTP6j3Fbcdbn5BEB5fZQm9KzM1zmMcB/sj0Ub
DKhookQccR6oCW2GJnVOAafgp+/sEqv3PcSOOndoVBZkivfS8Wh+CfIxee45SUSVQNU/STlFsMJA
Wg6EfPEG6r9qBgk9SH3GATWIrYYHjhTTB3S0s5BPKtFzkj6sPV+wy+s8v7JJakH+GZCA871Y4DXA
cJwfEg+Uxh9tjKxGXJM5dCs/hYaLfj8B5PbrO9Y5m35Jp2Qebvo5F2tSsUSFa1DnW5pYhc1rAM0C
Twt8RF9EXRbWAO+iHWVjHvquUkOmQncy3kHFLLPYpYckmWz+MZumFZvKIofRjdjHUh6mNeo8cAp1
4LO2BdCSgLECjowyHlSVRxYaNw0w9iQFCsrl/C1cAk91DUMToF6jpfUDh2PZtQNoIdmyK0SONbjA
Bmn7dg+XNxvJV7QwHXGZUi9zbtnW1zBic/R9iAx1rr/0/azNXGuLyRpRE0pi9PLZDPsW+RKvIjtf
2TlBSVbukmNnuGGISfZFBcX6+kmSrA2L8chbt9HlvQnaPU7LjuUD/gwsPM3cbbBqNMy3vddszCoX
FjndDv9gz/0cEIH5hwB1gawsTE5gegAffjbnphA9R+9k8SXskSL57nrH2ZDCflJEtKA9bb5NogpF
omJaUjUiiFSO8FF0tZLJ0Xf9b0bX37+vn91lvC0MIssQV8W4UpiH8Ip+fltd6hFNajv6dZjlNdsk
fgc/xFCMWIjBDLvsH4zKnz35629EjBvfxjU7DMv3OmLgRyYDomG+hshLfBO//8btd6qGpJOCNa8p
TwwguC10ASIfXQ+z8vdL8X1+wuPvjujvcwC+zBLJmpZ/fwTGH//6329ngf/89kCGf/+f/3V9Hse/
fuK/7//16I2//VvHb/N1RIv+81+6vps/Xgtv5vu7u85Q+Olf/jLO4f8Y2PD7kzz+jz/8aZrDT+Ms
fpzmgOROHv+wOv4yz+E0ff1x1Op1RsL3n/k+yyFPfoGADZoCuTmEUygW0++jHII8/wVjHICbAG2B
vw7c5I9ZDkn0C0A0KO/g0RC0S3JccHjJ13EOeAQIxR9cf6wApIIREf/JOIfkOiXnZ2c/IihYcZ+l
BJY7Jrj+aWnBXOh2pKtOjOyuJss4fkp7xlrQPSGCz3zfrnKjxmmsTbBZSBpxdJdxJe73jMEwA4gw
NCzstq/UROIBJff0sUCYey5bgJtoWND+1W5m60FM+/QRtCE5Yfhy/KA6m60lalICdXvM92roQY41
ukCoocvyZwpF+Uk5sz2E2ycxK1VyDQofq1y9AqzYwJJv47Qfh1BiBM64wsvB+AcPf4S0MYNnOBFX
kpW2QyOzZfjMg4G0JVGihewWK6RHYt+dBreg/GNjYe5b7xg5mJDtSZ2qOE8amGXIwShS9BHMGbgP
S8ERx3ec8TvS0y1viKc4+gPIcGh1gmH+IrWUr/Ma7hejfYimbtS3LZSsL7nYptdk7dKx2vIWiTQ7
LG+87NtPMY/jsuvjuQS1e9iMgBxtIB65LreXPXXzIxBEQOE2h3MFMcFS+OHdcAF+6t4kI9nh8UFr
1fMJuUaDemkw1TYZVWbJ9Vjs6GO06CKG0yW+OD1GaAxE/ojtVp7Y2q/PgLB1jaG1ukmsJzdsl9Bf
pmCYzuna0rr3u7nNne3YadfRct72kSN626ZFW3bpQu/yUKBHUjg5XoiArYrjXJW9Qf4L7tgWfeiA
qX5YA+lO0qYLcicFKoc97ktA0Vk57+inrWP73d5G5v04eDgXaSHUnWVqueV5vv1aKGT1y9avwVDr
MeEPWzKhzUUL1oMRLFBGRxHd7sfAKfQAmRk+Lb4fm1a7JT3CvpxFGfdWf+x7gLmVZcsiSyTm28cp
L6boBrtj98TlQN7HrejeFHuK30ZCqp4jGYNlXnhyG8X9BsbazPwmIFfjz8+yjtcNs0t8tD21XIxV
Jnr3GkytOqNAL75ZZak6wKdvkxIiX941kKWKp6LPdltBUJ2DD30L1oPDskPoKWfBBM1zH74kciYF
otLx0LThLuoiXaNqEdH0FtdxeGcjzR+p6/W9jjw/UxVvRRPNdrnjbEowMQUpxxrLdX6bkyV8aFH6
6joAj3IXzW1yv2yJgdWBIusCoxrPKiitwF3+wU0R4lZoOQrAFeXgwDPJM/jaEP8zT1GLOscVm++z
Jz0jdoLIUBi6CYIBqNL9BkEhWzKEgtiTtxvxZ57y/max2WOU90MtE7pXhHRX91wVz8De6NZoh+qc
scKX0QhtEZZSUmgIivFcTUKnzwZoqCx9F63VCsa54lMXXhIp3N3VHTkmSw9SeNaI3w6+bZAzH5qc
GCxF3C9P6IFCCr1wG985hqDRXWZW6Eu00/tY1IncTfic7NoKUO40m9JLHC3BjTXqJYHM+iYY8mKo
MV7BnsDanZHgyu5nKdVRrENco0baj9II/wY0e3wyQFLLOU/bU+71+MYqop5GsCfoVHqkqEgxNlTi
QgKugg+uuzJa+AX1aWkEqu9w7e62/ixth1ciwXI0lC0NkmivyPymcGWDc9/HJWxlsO15pPEyga0c
lJMXnpDkBDB8riJ8LQda5PqhC5PXwkiIcjspmtluwT2cYHbTXndrb8L3U7TKkrUMF9l/VXq7XXd8
h2wNb/suXn0VFUN4QM77nUOHUo79/JJTT08il19SXDEkHuKn0KuiZuv4ghzSQ2b7/nFdpg8JS12J
VDLtfHgQgBu2jggM1KBrZdEklaEdNhgGAGVL42R+g+zNUPlsgu646YWWO8/uEaDSZ0X07dqz9nBN
Yx1jiAt1pP0AhhlDH2paDPysWpp0+Hhyf+VO63uoSQnY96iMsYxuM1ztu7BVMdgaMz2FUCSPSFgF
RwDSWE1+3i9esR7Z2Tnayhzl1JvF++KJ7EDa6hZQypshcPYB9PZXOvPwPMAluEUnvjSBtrmoZIok
IrbZJRBljuX3loaqrfGYG0wUcGnc7KDCa1Bs/jK6naHUjxAEHFpTBWmiL3HRvUkV7HhCBl6pbYNE
pAZRKTGK521k7E0aswQqnIK+j7krNcFlKlho6yEm/NPo2Ceu0QnE4JceY1e4W0RqyFOGPvrZWAzV
WEl21lRMlTNYOn0Qvk81x/ySAP/gAO0rlNtwYwb6BfKqfsqhrFa7cf5AkALBrAg6/ppp2Ki7bbTZ
zZ1dE5AzCnTMBXtMcNevHQW7wMXylI58rBc6DbeEzhhow2J5xHAM/iUZR9xbxQwblA7mCYtwvCAp
iXhceu2ipow2XYY+F8nwR4qgSL3GvTqJnZDHMScFQmUeboGNPqYI2jRLFAzPogB4lK40fr/OCUBg
Gw8RVgYfRkibYYbxRXQ6+C5WIANIdoyk6m7hwhWAxKy/mfLOnbIVR6Qb9uwUjCCt69+Kv/+vk//X
QXX/nl6GBzOAI/8Dmf1LmfzXB89dK+Xff+p7oRxFyS8RQXIelXCMSUApXvB7pYwH3PyS4BlD10j3
b6Mn0Ch+n3p2fZpHBAbzOmUY86tAxf67UsaoNIIXpHmYo/4G0/yfVMp/msPyG+OLOD/6ZTwHCdH+
5NoV/sDFrwjRysUYd5ks9tXNQskqZ1SBQHqo3d5kQerPvdtQDYfhsL5igW7vhgQlSKmLaXn/w7f3
vR37cQxb9Key/TfiGIO9rr1oiA45u7bOP7ybZPJyKLjZLvEyRZd22CdWGjrDkHPbimJxs4l5pZsM
ulKJfF0qhBIg5SDgSBOoX3T6Wqxr+IDX4BCmxzF6B5A7j44+S9m3CPlK9w/NfPwnrve3d4yEOnoW
JEnCPP4TI510sBYRAFovSBC3bZ0hB/1uS6D6HFbq5xSjhFzU1x2Fh7XTDNKmH0JyFNDRIli68/r1
us1HVRfItAZKMsPNEDwE66bSAdHCueePgwEZAoNC19cO6gU73i0y06lr0Bhk953imzj+/XX462WA
FhBSXIgMawPjDn6+DNQHMCDkqC8YFFS8zG0exWUyxFgacjLu0ToUO5JF44e//7U/KxAp+G8KBJzi
qXZYi/jH9W39cPVhVreJ1O10mfI9uiARai4AcJGxZfzl73/Ttf37gY/+7TcVYQzxAUJRQa+Don/8
TXLCgbmAjbkAt0w+YSSAGo9szX1cDpI34YKwYkVCn88VQDor/mnR/DkegU+JAS8pRtnhqZfYHf70
6wGkd5A9QFzRZUgxWsqknwY8xmk8IqasGwj4c+lDXPqjHReLA2mY6Tc4gEiYFz65cxk8vIrYHnRO
D0L2HaiPmNQ89/6bDDZZhwGwIXQbyLDc4MDYzT/oNtFfLxTCB9g2UNlhFAYUnJ+/vjAz6ZSmLLiP
DBOfOgjfbYmDbJ2SknhM7zlb3g2fEUoFK7kvCO9BlOsq2Aj015Xu+1x53lJIqP32rVOEft1Syen5
7y8xMh1/vsgQJrCIrhN2MewgpdfJEj8sp0zlXYj8JrnvE+R8irxe0ecer/MMisO6GYPA2RK+2YRP
DabicQrjeTrqWMnjmEhMUhoX8SQxvdGVdLTte9uL+eQ1GgaZLvIdOLe8ZkikVWbu+w6jSQisDdbr
6WJloGGEQDNv26joSzh2UPPijYsb8FDjU9y3jy34NleOhi6XlS1v11gEpM62GF9k52PsDYnZd5SW
eX838jR/ZSHoC57lERpKtxWoPDlU6GuPdwpyhSrU+nyvI5sG9d47NOxgCQ3icHB+xEoPTC/mhGmA
8duFRxaTGmgQdahMB/a5wAALIAio+T4aAQ5WAp84Ie8pT9FSjF+7TWa474kYnruCOVpu0H7PiilT
eXwPUOPj4gG8j0OfrZZDFLloa0ZEgwDcWYT9qy3mrBGaKFANxQNnAD1RHM3rDY6a2FYILWfQ5un4
wYmQ38aqkM8pHOWjKfogPoBq3j/l2awaHbp+P2xD3h4CiOKfgMbYXxFhkGmFwEFoyqmNt/bg1n7G
zWFt49vN5Ac1M16PKxE3E/4q+uhEzfiiQcCWve77AL6mhcY6p24vk3VkFVmDScBwRZt6jQO9sSRK
ICQo0O49VtJ6IKst9NER6u4yGIAjQ4hpWYVAT3eF1b5CR4nj/VXbwF3Nv0JhK5+/xF70K1FgEYyR
4WUdVmQCYC4v+xHxh5WBI++AEvfxOD+HmH526j0hpjK4Bii0wcXBAOVgE+uJMZyH6zjYpcG8sDas
1LhG7IEvYQYyePDU8tq7sVjvMr0SrCjL5kjbyuAsPGQB79nDhlsna6sll/DtIoJxZ4dp7FRRQjSH
Zdo40EVVwIqogJ7PkMFEWIQhoc0LTO472JGOkLQYqoJDOrVir/I9xY45xQOoXMFVMAI39q1+hJuN
bOPcdvmvgdloF9bhHK+A53OTX1IQfOw8EbrStK8mp5fd3+gQuxtgs5ZTxFP1ti+HQumpO/gxE/4m
1BpCUhrDwKuoS/14VBhOEaDwT+L3gRR7VAPnGESN/4bBA/CmADTzOk3veyEKga63WMdmQPDxaTcr
ARwLKzy65ZZrOgGOi/l6ZGqT0zMOY3KGMxEPByPxDpp5Hdu9ySO3w1DovbT3Igf/3gS4VRSSFZFB
g5emY90y0pqaIskky45q1CcTZpfu32ASFRn4pxVsGMb08OUUhV1yA8l9yCqEDxZSd3PH6t2wAa6W
VbLAHA/bJxVB+HKHkdjvwW3IxuQQSQYCmPKCygZqyT6feBfZthmKhGMsGP5eGRVom7B8WoTSIHMB
2gBvFHxU8Ns8EuO4j+JLtGNmYVfmWxKQt360sblksvBzPcGXuk/NhCOphfeAHygAwZADhqpE0yta
nomfFwyacGhW0r27xVyn9W0CO+NT6hiAhjzC4kXAHDmVRmd7hzePZAbyPAQDrSpYO02HoSKvo7Wo
LPq2355hu9jPUnECssm2rMkxJRWMZc7wOuk4Y6zMpLboAnaMJG/0mkZvoxWEUGkzTK6pVgzjcA1G
GPTdjQKCBxSWgjl46AJavEzhcl2cfb/oIx0114/OJ2tehYvFteF2whubwUxHtzjBiheYY1jdAruk
qvOocPNp1QWLH3sFKv4pzqciObmkt+Z+deu1+OTePaZDkDn07QK/ep73HXBPLNYdYDe9fvjrW7fY
n/C+YAxfknTCpzALEuglH+Zhr4oB+lUlx3bo3kyYuQLoETrRpxZ/hj01Xif+sESJh1dJJA9xuTHV
ydyLgMP370KzAPND/pU0fluQg8G/A0rFJ8IGAsjpWievk3gB9lSckXTs8hJjSwasC9Cjn+wEhgcs
Uu+fyOpCCLsoc/vbWSJ/95zjtDjqKYwuS9Eur3ADMrTaCe/i85y3hbnFmER4zl7RBXAiApZHGeNr
rYDe+i/DOKSPzmhgGQumrA7vbSZafQPcUfyKhvy6h3TLyGv0ATlpOqRJ9EFiFOX7IGTiIKxsgX8k
2Oa8svypQ2rpFkxZn9ZprGLkxcc0wXHE4+JF9cHWNmM84TbZA0hTp2Sao+WbwIbsz3mEJdWAVMca
6VMAUgcgU1uDQ8Yut5EycVaxYlw3nLQEcihVS/9RFYgBBR5l+nkvVhV9RSzFawxjhiQL6j3GSzkR
XcMMFnrISeKy2CqA4YrxR9u23jtPAQNB/ylzqm8SAVPyZrfXkBJ4Ug2ZbRzm+X7KXHIXrABuGr5M
YrttMb+HV3mqBX+LSkR/DZE/Q1IJAt9WDlxbYB52yxecAn55HgHodh+ieSf5Vu6owPw7uYKFxosB
4G84pie154BJ+5m3YbBhZorOhlOHVOQbpwO2H5WBAdt0u8EihUrWk0c3jHt6EZm8grYS6sN9EvGr
xIbqRjcWXDAidfkEyROggMDeofXYRI44VW8jgPrjjtFXeKuJg8juGSCiiklgre+BPkRvezgsDLdD
V7xgrQv9OEGpxgYbywJTIwQHoOzMK8YC2Twqh2Gj71KQuLa2yCYmiEqM+fa0MIwzxeGOFd3IjuBq
onHw7q4j6zDfUSU5gXgEFP2EGV0FPpdzQXs/qEDaWmjgeSWqMbPejyPD+1ewcw6a59DHrAvDk1+g
8wPxRvwQoxE5xbNfoA/8v5LyD0pKVOBxsD8U8H+RUn54IOK/9ZfvP/UvzzH/BRk/xFrBJ1wng2aw
ML9LKUXyC3LKORLn6Od+mxT/h5RCyC8hUuhw2nNMmUSbjq7yu+mIJ9nmMOLBxWEyXIiW8z+SUsif
pABEsiGgEDwF5+puUnR3P/cbHXYpA8ZLndKJ0bxGbRk9hXzZ77HlysO8IDuAYAgNP+uAsrc4vNXJ
i4mdA9Wxs4bfUf0Pe+e1HLmRdd1X+V4gFbAJ5G0BZckiWXRtbhBkqwnvPZ7+X6A083ezZ6TQ/dwo
YkZioQpIpDln77WBZ+sIDGWxR5w4cGLAtb9x3VQ8ulXO8T+qbIrDWqc8nXLnLeCl/nvS0LmcojB7
RgzabbGvAGWJ8uBcaijL/MJw0I7XWAX0UGvGfYdA9FDWuXzoOcr/DWRB/nzi4g5Y+PpQ4rCQICH4
CPVNIFoP5VDBqWv06U7you7DuVee0XXr7+J7/zBE/kO96MM59P16HE+QlYA2cH5BbRpCp2SQptVx
FA0S3jB7hXw0eEg64r+50oeKyHolOA2U5HQqeLrxEWiw9FLHmCezI2221jeSZN6o2RZ71D3xw2Bk
1n5mX33/j3/eqo7QdMlgcjXtQ20OMx6NnKLNjr2MMDWKtW7ewgG0/X6yMdj+86sB9cSgrq/QxY/6
j1C5yEiBtLErHaHwFE2+7JDi6ONtn6nHv77WR0DEej+Vw9tKtUdT1i8k0SkNsyhPtfhYR1NmemYU
tJTb4VbjGEfwFs3RdNs3vX49tulwWDKnqyh3yfYf/2Zb08C1AQch3IVJ5edXNtNbZ857MznWfZpH
/gS/yJcA8R6VrOhL/fWP/nUM2ZquQzBxIcRa1sdSYcNJzuwamRwrfVkupdu0fid4gyuatBGVhdVb
jG8rdf/mur++JZTWJOxMAC9gXj7iQ3GajHGIrOwIaRe/ycDTHM1+XIHlaNH/+jd+uNZKnddIK9Qp
RDIL/iLpsVAv6zCE42Os1yE9oxnhUqU187qxMZ/++lof5tv3a9mY8izixjVI8h8eXpJ3hCxANT4u
8zLqfhk4+SkD7fRn9wNZDmko/2GW+RkdY/9xHZMSL3ycdbgaPw+SXgI8k+UUH1FsIkmbRqrjGzyA
bCSwDz9EcZzTRKYfTUEFw2uwpTce/bFv+K/f4cPYWb+DTtHY4v2EIUHl8ufvMOAswHbS8R2GNvQr
nW3+JlzY1wScJE9UaKkeS3P+m/n8/Rb+UCddLwsbmx8OkoM1dBXs/FhCG0I5lEvgxMeIg9inJpH5
CZHffFMlRbRvzKpoUd2WU0H1if0eVNZ+Ho6jLKbfdQnP6Fs1qPyUYiU/sP/MT0Ec8I8lEZe/Hgn/
6XsCEWJr4LA7QHT04fZg1wxGkPHiAA9Dvs5zb+FxqjPFI8qw/h4KOBLOZk5AanJeH9OzNlBCQKAf
BMc+La0r1angiDTFvFFCtg7M76hM/JID9t8hr38dtS4gEHMFALEjkR+/Kvt5hAvZGB9zPBd0WUIA
TF7R4tT/63vy65tI84hHRmYVnSJaEz8/OnJIuCmijYlwL5cLpmd6JkVa2ldZa9kPf32tj9M548RF
1AXrB5wU+q1f6Dpuu2IGEqZzHLN+6AaDjym99xBEpDtap6FXTeN8pfeT80XkRbjHStjt/+5L2Oub
+PNwdU36FuCk2BTwdT785qypQGfURnBw+rGZj6vfzN10ajKrY9hXy0UAiX21oyD24rjPUR1VERYp
3GUNcmvsTFctXsCT6vv5rhuU0W/aOqkar8b7Qvk6zZdzFrXBKYprA+q1GbwNKAee3TlbzkvWTBBM
60Y+OPWUnozcta8GvDbVps1H497uU/kAYErDek4RN6ID0ftaFYtH4YzLZaZo1CPjj4bbHA3vS8bJ
6XVBlX9uBdaxjZqK4C13hV2dsLHlkEmGKiB0R7daoBBRH21MZwUfAByzyMqoDeslUoH+jUwk82k0
zQqAejDkAg14YL1lQ2dxGKISHiFCTqIzgp38ZNlMLZjr49c+YvIGD2O/IedxDXQrbBu9AlV46I2x
CvudFklrP8KXBsnnTO3vrtOD/0hq5wu80sa9L/WE8cbbH6a7tFRcHpWJuLgG1aSN1vbOlwVZhQ/U
PTw769+2dsnXmLG9bet4bDGqxpl4VKU5n1lnsuca7vnt++0N5NhtjSLSLoCZovRULk4WHQM9lOYJ
LEEEUAaK6LZeoqTaOu+zFfbcq6ZbmKEo34mvBWwbADdQlzWPHuECqLDi3s22G7deo2nRI+0K6xPg
gUx4RqgVd2ZqOIWfWHwOrY3oLIG6+2g74ldcNzh6gqaZw72ipkERGX7TAxIo88mF/2xshMG9zbGX
vHLiNXZ6U1oviU1eB0zPFuthEOfLxaZYjIIjbaY7bain23i2hsgnHSr+mkmKwxM1t2d91qxsa67j
EDNkcHKh34f0UtwuxgOrs4HR83LZFRDo+o1D+ekcQpwOQCTE7bzpKKZecltomrfk7HNwgFWzl/AD
KGsk4xJ4LQNsi0SmeokoKx+gWDN6bY7ydw2k+tVbw4kBhYV4lFHKDdNCaz6HIktOqZtt1YKObWqs
6RYWf73rEkc/hONSbqlF2N4syuYSdlF81DA4Xo3huKbQZLB1jFY762axnDAJywNS0+Ax7JwtjlAE
b7JIzzNX84LAdm7zxdmDGofGDdxzr8WJ+cVFw7epUPJrJY4ykfYm7S+c1wZnPrjCRbOjgodcH09x
6nFXjWdsMrcx7pZTogO9iWpzN/ZReVK8JJtIIM1Kc5Cndc7PylIXrF+Kz3YeMJgYLWbkzra+NOD5
zojqbpupczfDYE7+MLsWAFODamUdP0lgCNu5rYyrDGUk4TbA/7pi3Kcqxz67wAGJFk3i9sODFqvo
HojGq6qMl6oX7TYRuUkFwio2BjLVo9Dcz1AVAnxjZpV58+SyqvWgBXLTOlH50TeDEd9EMkZGY8nH
YQiu0LKHnztcG9vImqdTlOVMwNa6R8qN+UbGpnlGHVVf9DhrTwIWlb8s8hpO6OwCM8kTB0HeOomE
7fdaS6vDrJfgjwqcYtg+QzM56aVV6htaOc41RFa+UJnRUKbZbSxP9mKZu2nMgn7bDYa66nS9puFg
W1RYJPNF6mjZEz718Ak56PhAk5z9Q9munQjw2/M5dWicBbl0dlbaub8nedwcQWtOxwhHKRdlF31u
Qu3etcfx3hnneWsu8DjW9cfeQIgYIi+u6vyupdXoObxp2dHCk2tsjBRYUjOzF0ndibWwkDgYNSdm
Kiog61oBK4ITKgewK0efnvHn52zzdmrRrH0/DhbW1MrIge92z0621HTbYqgYMC0Sb4VRJX4nU9Du
dmLkV3iL0l2RUADVyGVZ01nCT10SjjgoJ7+DVHGigqyhM8Se9dVMpjbY2IXRxvAWGnEsIOeezJp9
+8YY3fawDDkDM2HvwBEhE5eMgus2n2Ejoc/bwWIZvvRW4b51pA8BfS9049HIbefTNC6KIrRNh2Tu
8YIFZc9+rJjqA7grdTOJWl5wF8weju/KE13tHDhBq4MChkGfU++b7xXgLPx1yXyqaaXCndDOKmhG
AumUfk1gRMEWpnBQ92XqgvEYi11gBiaH/ySyKFM0+qOIBdUH+tcnHioqSbtffBZhwBqERFjfpkVr
L1gdqRpg0PfdsgabIxkCEjYn3SeIK6MDh0m63UDpMbaeUlTBd2HXko0X6AlpJbVx5g7GvplDNRgC
fT/gHzsJVZxJe9G8AKvZXVhn9gFhr3mNZb/dwOK2HwK71v3cHct9pmEbzJbWfek7fhITDY3LdoxN
D9tQAw8ssN19NBSY+4tRx1nXBiGNhcm86TW3vNWWgG2/Mku5qVqRFNs5FaWF/HnI9llaOF+gtFDE
KevwCv6/W/pBYGXHWaj5e8dx/Lozx/7SWbgzqe+roaWSXLCmW2psvKIc7BtO7NUeEIPDAUAvT5k+
d7xdXXWmK53dVdLubt12giRRt5EiOsg95DibjlRqxWYAlntV1kATEjCLe2BF+Wta1A6+u0rVn2BT
kXEjk/RN2XkMR8apyiPyQmpJSdY8O231Neejt01dWpkHKNzIvDZYhhetogvCJNCKY0gAXcriqnVe
HRUAlBLU1UBrwEOXyZYnHkORML6NQlU+5C2Mr1gQ220RhvPZUX356gD+Oy1TgnlJsQbWkbnsZ3sO
fMtNuztdG1rAWSlzdp2xajAJIPvpvMFaBRRPNH8Lp/1GC9C1gGwVU/QWCZS1XQxbgBe7KzgmQeOt
yf87T3Zl3MSj3T8BIRlerSZ2v4S9orOySrgzf9IW12bZo7vl5B4VkeIgpDWfDCNR4TaXw6e50+Mb
LcWrJdwB4XlSJ+UG4TsUAvobN7MxgxXIaqoaRh0c7TKbINlY3XSwIOmdrTHOfJq3rBlI9Weo130P
lYjJKcLCnNTTQQ/G7qQ3iM79Do4w09m8hA+umRizhwizx25Hq9zTqQ4xLgmH8cJ2EY9xprSdSkue
G4vCHppGd6qWuP9WcTbihIGesRA5dwFdxFfgBAxlKkraOXIqSAWO0UwHqZnB82wb5gupAeLNkP14
HbjIQG06mJ5e8rGTNaknvYiHjdHbzdegsoh7HMgfoJHwxMY42HaBRFKe1vfSfA7DhUiYhek1yAIG
Vf4M+5y0N1fcO8ME1MEpFnpF7s5ahMTZjU7XSkHZTWxOfMfBMaYXeCVdztgbWmalp6b4Nc2MqCDs
zJCoyXGU40g7gMU0dr0cvyNoU3vO8lgMG0PtUvRGXprLk9HmNj7PQd/kdr+jdRV6JBkKKLwMZy2Z
oOrY+b5f9Jel4oMjkEZ7Y67JsMlpMuNwmB5qSZyF0bvhOSmGN1Fp5qZecqgTA6SlmMLuFt/sdIqb
OTsojfKAMQ3kJlUNyR5Rp72mHXhDzvisOmyETujVMTkhAKDT1bXXWjcl11AV9ync9o3JhsvjUA1y
YpxuR4lzkS6MPNjkMuALG1yOJphfQduzQJTB3aS34IizpNq5Xfu9a0S5rUS57HUZrwYM9bWBhbhr
5kpedRW1gyXUjjR0LiizX2Jp7RBJzOxT1A0S9VMu6i9jvtzCRj2RqfBUNcGZKZeCURZ3V7JZ3pI6
fEa4eE9gzL5iN013NXtRWjzul5QipQPwSrdp/SwNnXAldPupRF4AT8l4pR/JxkqETPKRccwkdkBl
aLukr66myBk3QDK/5YOqNkZOVRttLyeCcOz7T4u5fEOXQGJHb+xqJyNtdFZz+ElDMobxvHHTk9VU
uHrmGT5BbO71ZTvU8Wfcodjfu+jarp80d+gfa7emQ9bGD44ZRgdnVKnX1EP/WRiNu53GoTsMnGGu
eyBRNJOBwQh31k62GTufZWsV+zivgRy2tGCPpFdQHh3xlHulo6JpX8LH2BKfkFr04+Ry3Q022L4o
n+5tQ6rfUWjM4oS0joLOJlWtq+2NwRjNq86FqwRrIxqmu4zGH59n1GnyMlN0HilckEp7DPOOEe2M
GEw3VDWtBId/kuk7vQ2jcpOyHzo4Zu+IGyy9TuzD60hWIghFU9mOHDlTheezN4Ivbphiqg0kLyBX
pcVgBy4HEZiiazPWLTkWhQz73i+ZXqgzrT2NGaDJF8I7BNCFmjNGadgI65fppmaNe3brYD4Ly+aU
HDtiixdZajcJ/L5h26mZY0cPTasaWzJvC309nehQK74nizHeJnLWrzU9XXZ62KSnKB2DL8T1UOQO
LUe/11u720obSQb1rkF7LctR2ucuGtYjr+qgTkV21X6qi4GtQyaAO1a62RzZ2/PRQhYCTwgHdN8m
O2KHAJHzFQatrzLLDT8m6cDZWFF1ZzcYtfShoD0Pl2dhyT8aQJK9uDWDkxnZFAVaDvluj0f4vVPz
fr2hsgSwHtkcA2nSs0mzYY/kMP/8/p8oNzfuNcmxv3QStXdsezkYZlq9tHnHGQz4B1UCF5rauLDt
ERw26fUshXxQKTcTWSccB9IPdu+F4iqbaKNM5RqQQ904y2F3buI4UnsBfRhw2Jie5NIVe5nb7acy
7vgBccInMo8sl5bCy50dZ/rnvNd46jCN+M7IOI+NXUx36cR+dxGRdljSfgHQMM8d3ld+F3CK4LGy
OfbVq6sX5EhSk2S26m/7PnPo+aYrcy1eqIpQvGQygPmwCTRsFAiF7fqYBgQ7MP61RVyrMqxeKP7F
qCISKorucoU2qjXwySgwXKwd2EaKcAF9kI6jdZ3VnXZjI2m7KpOFDtliU7wKlvT0Pu4EruzdkPAE
zAXHBqL85RJ1xBkCahHr94uq4E0UVNc2gmPWJevXe5L1dNmIA77wrKYbKFjcNoqUnqVXy9koEAAi
7O+2sGmWswOw9Jb4Jdcvy3jZSYsR0FlgsjZqWD8wS+RDaCixVRF8hCrDj9Q5letPhaN9zjX+JC2s
5ogQiH9bdtwtXRL17OmmM58HPmg7L/AD/XoU2udIt63ET7tU7eOWcR8Jtte6Q50VPwMHfl0Ywdui
WxSVEkaTufChySTKF0qJUJZYzocn4ND6tdLH4DREQfkSRNp0NwcRrw6hcjxMs6c3Cd8HipNevqRO
2x2hvAkTI+SQaQNU1kC/53DALywMpArYacKUHXAwFntkCMY155bmU6fW25trWXrqgaidh7Y07kdy
rdlp8cWNNo1+z5e8eqldtIMs5e1wIuYqOHaUXHO89qJ9WebQCzUqcl3N3ylABAj/3Nfebgcv0qF+
Vl31rcBnCq0xcPcA6YKT1vF0ui7gZZ/olQb9rKhYFGrfwQdDKS3ns0kJ/FzlQ/ClQW6ALlAu+lWG
tfOWCKHgZGcm37zj5GP7BdPhXjNtih+0RV3fXkfBCPz32sYEM25syxo8si04E46qZ5Q4C0nfWlK9
0IoEl0Yvlne6bOwAYF8mMVgyPyqLO4UcRDwuHAjenAC1xEZ16xhsEMB4DuHepzg0VoUUlpSDcHqQ
gwhEYs+V0fDdlZyTPQ4Y0+e2jKev0+DShWrZkJPuwiKzjdhWsDJWCa63dihuorHrH6GPuL9XgxW8
xeWkToMdZdjhR1YmKx7r3Ww7c7hBZ9EcB1UHXxJp2xA6cHMFvlNS4PazKi7nP8rP/xM6/I3QATGo
Ttn5v3tGHlbD8//5L2zEX370ZP/5h39qHZT8jbYWjV+yjWxg8ms39l+2EQ2xA+Zpk8M1OYToIP6t
dbDs3xBHrAHguKgtSmX/ljpgKIEKQ24E/mqSn+g9/BPXCHr8nyvtZGvTyNRoZ9KWMjRSnH/uLiit
xRoAZgy+jz5cXNvKt4vVAFXLlhRXIPQewGPGvZnJYe+WFtClYVZHuuvY0NJyfIQTnROlS8KsXnfu
IY01oA1BkhQcd4FQY12MtmkX3oeVeaAMRCiQBX2SFeZ57NO70bC6DdJXl3OywRlBYkoMWkuhUsR1
13KEwC9sZcZDV0CyqSoDG5gZ5jfWOLSPhakI9XA6yyd/KvsdJ91mds0nWFdvZtWhOAv6CxvL7j4p
pb2vR5tCnJn0+T2BIf2prNz6anYi8EpTnZNNZy6xT7TNdD2PEjthOJE8CrGTvWiAzLztTRho5SL9
kNt500hhwD4Che0P0PXzjTPVK6laK+bDojXaljM1J3C7tq+1xj1kmXFfYRTC8K30c55CSwmgUiaT
6jeh2xkIWSn3AGwMdp1W5Uj+EZK5vOkwEtORM2lNPg/SDx5WfrV0VrpzbOGc8iRB8VYGTMaWU+0m
I5yKw1SYOrkw7YSKFNJQbRe1P87Rs5p142nMbYno0Rm+FDqo4qitla/NJlSaqpkNDUt5hHrYIzFB
164GUlqWh6Ix07TfxmPpCpSAk+4sVAl7QWVNAtfZ9EXZcvaz2SdshMU6QGUVCSLxqe6NColroNZT
I5FvkDSO+9xomwPKh2mP/Q/ucoxe43bKi+5eOB1ltBmhcdSxf2pNHDRhbF87KSaJZMWQbkVKaRor
naJykODjvhHw6Crhg3ucwmVfVs3SNOcyychtg+lUolrAgmsOoIA8oHkY/E9OUHQSh74R2PfNgqk1
xdRcxiJhZme3mIyXoEvzfYFx1glvTWcZhnEHflrrl721VE13r1oKA/IJcEerPQiyzlzS9hRbNPZ1
Yd5Pxk5DNjDFfAEJW3g6s65jGt9RPS96T880/VPpVtOFMNwFqXlCeXYHPRqxeyrCyY91W60o+LZV
23gexHOU2nHqG4j0KP3LfDqnNO1dYr/r3+2FjGqfOltwX2SRqDxmErzjCd6X54BssvyGAHBD9/Jq
1m6XYZTDLqNLhdOhjkpc6cipTxxJokNZZAL1IOcob3T7+YE2gQOMQDTTp5RyBFWeWppfMZrjLQ7z
8HYFRN9KQquoXVXwABATj3u+gHamBmhvc7Cv26nIlkM8F9WdJC3rWUEyoJlRs2fbWICYMoTNrGQo
cAK2kDI4upUjWK6p9sL+7Sbb14Xe4ZzQC4dHvqRg8rETYMZGKMr62Xb3/eAUd0jfw71TW5tIH+xb
GIvhY5BV0xXcU6AwNWyYL++z/P8WxL9ZEFlxWKD++3qIR6VsXn4vf1wL//ibfzkoNcyQSP4UXd0/
xH0/LIXqN81eE4RQEP1BDfm3g1LHQYkETbFA6cjDjP+/FpryNxQqrJKSM5eJbEz9k7XwPaL6h6Yz
vXXmAzxG9JtpYqAn/HkppONYaSRoiisAYXWidtRF3Ln/3AzKKppTouUOTPNUuW6U7NlyS+YmrPM5
CQ25smwHTWA5W1V4WlF1qXkuBKsx6Fuwd+t2k3yAJm73fZp0U7BP8XTH8bUdjgML28L/G/QH8tu4
1hPilLFewk3YM5tE1/qQAxuDxe06YhO5eOvFIKH2nmC6IAtPzTGLWTuCYNC+GEWzJs3LjrbMA7nZ
KB23rhWOzsWNKMWp2zjutiO0PfIKcqpmrDR9AdI+6xuCujfUNII1XrbkpfpDT/S/t+bv3hqgBn/9
1hTF929d/K3vfnpx3v/szxfHAbezJtygGOLgY2DS/PeL45i/OUB20Lw6yP3gqqJ5+sF6bOO9dSUb
SEblKqL4Uy9rab8h7mBPypZ0jXb6Z3pZ653v9MObg2yLfSpGSDa6Djq8j6Imm/UQ4ms8sI6Eum9E
QD6jpVCe3XWfZ5m+utqQQPpfui1SVQVJh1LWNM0pgn5KjlrnProDVT9BJuwZIcb14K5cbCFxDyMH
hXJLWTvhWIccCAwiR/qdZeaaX7Op5I2o1a5SIsY6hEIV4fCl4lXwQcoBDKbrsNVrYKChzjVxrA1s
JQquqdWan6Tt51VE19vUVuuqNOCgJq+SZYy6DP95qqPdLQenOVZD85ktb+Ut9mDCcbfFlszBZ9h8
98Sevw4Nl5d29Tkr47cy7JCwktrD5te46JHbboyC3yOrCRB9U3+WeqI2XYNN6V3tWuBv8dgBAXUT
zpHy55HErQ7LFLdmwMIVdjnZ3XR1DJAPGym5le+VJK3mQ7OBW2Cl4RM/gdugucccVI6P8ymBTsp3
eC9tReCnV2BLeUiorO5KokR9WUv+bWpdWPAp6fGXiYW3OVZICReD6ks4cwsqlI5bu9OXS1hmFzVn
WAJbLomDyr6yrdqki2Ya276mlmVWMuW0ED5RcKNDuR6JVVm8zeylDuiWIZgHc+qP6YyTTWXhtyAT
OvdBPSLp7rZmkVVeq0HOXNF4O3w9Lqmlg+E1iWofwY+nEPIle2qRQRRatOUwugwOEyMErgKHI4l4
fB8kMc1vf7ZoUFcO4wAD04UyOxVTDbmkq6PGpkDoIRK6DDFfKkxS68hOh/k+4bRThvl0chRb8gHT
hE+tYvCQSN7ErZ4St90aW2eIEg9dADY+zCObPsPHltv2DeP5bVIpkRo0WjdUc15JrOLZL/yvJIA8
Muii8MfOhTcx0KTFxjZtWp06kwF95YwCR3lN23x+f955CHZzyBhWRBMuuzBiyMBy49HXrBe9dLOT
podvvOSMalYDOiuMTtdhqJTruxDW3fyEMtfcSBf0r84X4c1D4lCl8U3P7XIs5xFyEqtBzXvisCk8
wQ1ZaCLxdiin/eyAv/ckeXq8cAwml7fx/WYUFS/FKPhPqzR/JTfTAK/l1KfMYONnBQzaLKWIOBdK
vwfJWXkGPecNKq7BM7uqInnTMLZNWmp+3ljcUo2azxhG7ZXbiomaCyJ4s0bYVXcLxyKCNTwEpyRK
JPT1eipzSP1ifHDISVyDFxWUEfkgQ4QXcA6zrcZ7omVDfBki++b99TKTZTloOsqkycqoupZIBshp
KjdazuO2IpWeQqox+0kz0y2QcV7DFLv4+7MVOT9fBMW1JKyXKYQhUIB1wpXKvXkf5YtDvZtzh9q3
oZVu6TWqHZlSmT8KhvP7AFhHOK/4JbYWEkBmpjEF6XVr0dA/vD/mrieHpaNN6E2wxLcDPYKXKrbF
4V3gRjmXrkyviwOx0MxeIG1JqOMR6OlbiNWQGB7eHk3wNuecLj1qn5TYmr64xqU53diTvXfH5FWE
bBLY+xfXQQq4KXN4I/pFE4fQ5j0tF1u/5jBMV0IyyIrcLK4FLS1vKZi+nCR/IUjE3WAzxIVj7VWU
UW0TEx+mI9O3WlN6nN5MH4dsu6k54qEdbamIrRXTKc61g1baJjmcIZNiqDO5jTw64VC5C3rjElEE
2S96Me8xPRG0ZQ2DZ9f87GDgK4w9bXpekfLAjoV/OBBK3+cmQ03G9v2lxeQ6eIJqHZ8d0QNgSDS2
dTHmZN7LQLgwWQCLp8nIYKqnCi8ymRppCYwUr22BD9+abnqHvrkFqRSnGVde7zVQutRPYSDdkRai
dlaBldiaOmr8rs0UaNnUGDIR3Bk68CSg2dneDeq32uH/zvtky0tPryNmPrFEFqMXa765Gjz3QmCp
LmvnOUd8s01FdCfG/sYpKaCaoxue5niCAScyWGg+8GrCodKR6mExCdn7S7Z8hbxNujLKf0tulau3
ZP4uTfJqJOXk61WibC/WjEc7RO7UumOVnHHw9qd41HiEpAGAnofsb/XbBOYnDdK4u4tCS8LUk3oW
OrsGFnrizSmxVNOMZ5eCUFTpnqxrcaqC/gX4d/l7q4ZvVqyV1C/MKX3jhC8W7N8CMqzH9D8egPqW
O1x+Ex1AUEKmV6FQ8/PEGoQfshT5aFCDs0LTKnaZWYztDRUg10ExY7X5oYODJD7PIbXbqA+H7DqI
lNnRHASK49WgluIbe5DGTGZ3EYj7gmTiU+TIxx+2Yv9BML7u+D/sa6xVMY1JjGIwKXw/nwgyRVSv
VTb9wYnnmQi+6C1OWVyobDz2TWkyrHjrrJiR/tfXXQXvv1yX8qMG8lBDqf5BBQ0bwphVV/UHWgDr
ZMc7aMbp78VI9WOq0re/vtpHgTG7N2wipLYalq4AoX642jKGoJaXoj9kMwNk3QnQuBLbkIiaP37X
/w4Bf3MIMCX67R8eyi+muU/f2+7/nuMmjIv452LyH3/5r4MAcE0DqbkyV/sJ1n4+9M9ismv8hrmI
YvEPx+R/HQS034hcAdDK6ZbRzCni3wcBaJ24ESQgT6kQma/Hh3/xSP98Pf6Arv5nf4V0fxlKpgSJ
wmHX0fEFme/y/h9IHeFsjVmRhNGxzZ3+qgT8zgbRqNorzA2Wn1ko5jcoO/X7VhegIkMSVsiqIcdC
Hw9kdQpyZoKeGahTzQMzG251M1PPsdsB+10zYMy4V+VVOSF06iWoO1bMyD4iYoJk2Cd9sHi2sEa5
Ua5NTLdF5rk/KDadNvi5Qx1Yp8IlnpJSZNhswtwNEcBgCd8MdrMix5LPahyf9TYLJJbRdn5aqDvh
C87mHTxPDRFP0l8Is9YRUxQxoM2iHVHJiGzw8CqDGiMWA6HAold+o63REaW4xEGVtH40JeOhMevy
vIxzQUaFqX2iVDlcJcBpHoNqNndzAzbRUC22bIUDmB1ykZL3mcuYkmCCao6ckAKT+5w/hBHZuwZB
ZF7CSuY7Wq1fgYV+KnEFrOXk4exa8w5JU+eRD1KChi8H8q1iq3tIiei+gyJhXgJ0nuyEZGPpu3Lu
+cUZs7ev+gBtizNYW6NCYyPnOvP5zimIN7jU5DbAqsR8AeTa/ISNvjrocXTtWIQV6X10G7rL0PnG
Km/22ScbnmWPFmqTcLGuO9EMAO0KqKouHe5NkHcHJNfdk9XOCcfDeNG3YjCIyQaYAeO9LWyeh91f
L65x6BLtCwxSDHP8lm0adM9BgZYDWd3TnELoVFTev5IlNp/0CINIPtOfsFOWB72z/Yxg9nsEH2bh
k9SWnV3w3DdI9HNudZZHzqbKS3kb9q28S00R+CKiPh40gXGZa1Rvdkha3bxU3zvDBANfzIvcBnUc
3i1j0p4mBXguga+KVmu6zoC9b1ijAr8vRHDRze4zqQgFJ2EnPUayCcKrsWODeiEou6xfGhSMX7Wx
7t9QGOoXmVeIMcLafEglTWSIgP213ba1BJ6cc8vGKm/OiG2/jpPV34jKEFtj1L5bRf7VGcey5RxS
1Ed66TgQYlO7nbGhEsrSzC5Skah/XEgYBfceZFtZB1mPfLzv84Nm9XayCyRFYC8rxvFrROt+PTih
pt+2gmgUwhYgly485S11rnwbF+0AcKdcYFtqkXbNnhgQ7aTPwWWojLvR1r8srfrCLpR2KTSyxtHy
6qDYddGgd6K62Q8U0fdaaMhPSFYegT1+14w+IJyPYK9tg4fyYGfD4N5GEHwodbNZTSJpHELmnHs+
Idw4ZhvdtHV85Uo1HgkwzFsGM0bZNfxkNM4tqNKQ/djUhF7fVF9ywFz9fdPNDl8Jq4XogzsC74k/
rtOKRDdz8NtBTrR/1X62zOiYQiOHYEjkXX7oA53qPoXx5Co1OWLgYKzoT03sas8t7hzcCWV0xKur
b+uqG9maCcFOTLqfrAYqEZ3qqwIUzAGpa0TpL4M1IQ3x/9g7s+W4kWuLfhE6MGRieK1CzRyLFEnp
BUGKIuYZienr7wLdtiVKlsJ+vg92yN0WQUyJk+fsvfaW/TCpQPo0bEmMWNIcs/RpBA5KlVQPJzdG
OM28Z1UFk0FqKtOwFZoseQsbdWEGp5SAJOSuXTbxa0IN62OSWkwDoNLserEIkAnbvBx6ibVAsQm6
rzNdHmTnNpej3mkPQ+hHKjspPQ39nE19torDEt2UZuVEep9sGP5mgG6tRNmBbSGYN5L/Fzp4vbxE
+lOTeI/OlQkV8wfdl4oO7SG1e5eVqqlvybu37vFPRmvbZosbSQOswlTN0y7QgtJZe1mafp4T5l9i
dAZaCQYlb9N/QalPTYooaFxJNrxbwOrGapz7q2wOpzdCQXr+reNsIxkSaOrEldqNQftVEP7t22xg
0lWEahpFpq4OAYq/NRlqzQWRV1/4sNjbocv6fTHX5HdlQbmwVKphsNmLx91Xs+Brs2Fj3F4gl/G2
fWjchRDj9paW66dYd5CNF26yyxygmtHc7JG6gzzlA7sBVIscBBX03mwK/aBPjsEWAjOoPYhxQ6Wu
n+xuoIZfIgLbSjcvlGN4JwQm8YZognNgz9PaaUNnN1SIybChxG8qnhT4MKp8gDGsvfgxMxLNzfpQ
ewbGoYTdn49w+aYxyjXePUSlklf0kgzY+IqtH0FZWYVcfE49OBuxcZy6GuSPqk9jTlymPuP2kWUz
IhGrhg3o4Qr1MgjqWYno0MzeC4Cb/BDK5hViiNqodHjJc3YNujEZG6X43BhNdMD8Gu7VkFl+HrhX
KJTP8DWsK3I76EmoXt4SvYFeUWuvwik5K73VbocouRm5rscAESxvY3YVOu8W5dTj00gwp44Ss7W3
cm4bX2AsKlayV2QTi3H6JFJUgQMCUXEmxCe0j3PSTQpVox6WG5MvJ/K3GJ/Yiu3ohP5SDCU7KBsQ
nb6JSBea7/JY97SnoTXHCZyfA2yLkBBzrffIu4mHSI0sExsHs8O0x6V/Jx2cvj5Rn5QybZqJqz41
mGCX0qDTkxBksIRb5t+m0hjReam5JgrL1CKf7c78aFVqfMwxKB2dLjFOqi7aXT1pA4rn3BkBgk5p
f0RaNrD0AwsHZxJ1RMLqjNlzVkyAAfbzBCvZp7GbHFHnKjYdppOfXUgfx1yHJWBZcuM43rCdTDd8
BRqj7dpukDft5NZbJq/G1mo6micACqaFKs0FwvIzbiM9DB+YXxNLjAF3RUoh+0jgQGJPkrrA9jdD
UxtKZQwrvm7zsCpFZZ0aqMLRpjObatmUgwSgY5j0+la2fNtWYJSwULSOwkCbZtFxao0i9Ge37dVB
jyZ1As2tHbS6tin8AKHhPLKEd21IzWZq0c11vE0lms6SbDmyIi1l+ymjxM+tTCLDHxM9YY7R1OfE
Q/IKAQxZegnZatfGwbhtXFxHOHLI46pTUtJXQIAdmhfN1D1mjH18KAbGRZ64uVxl3Pyn2YpB8rZy
Z3WBIn5r7tS0culn8veRz7el1cN00gbG2nEbbqxRQ3hAZiRWDs2ps3Vum+5BxEJ/JBwV7TbTo2gd
KstNt8RFFT2PS6evgep1Tyze88biIp1Kz3gRTopJjU46yGHqrXqVpUssElL4iOGMAknQKEnIVGfj
kBJ2lF8XpLuxAwekuOlkdFnJodp68OAuBoSMBztyMYAVlitv8aGpFA9egdS5sJsNrGwLe1lbIw7C
qfg6En78xaPm/kTP3jkFgpAXZOm9c9GiBLF9GgOhd0lz1Fqbk/NE67l9nALgSHYoBcPjOUS8KPVD
YyJ5W4Ndsz9b9GsAhrtVs48th3UgM73LLIFhaMIFW3cQk59ZT2MaEJqxActiP/V9ilUlbXIn2GrE
CUH002f0qYi0toR9W2dFyvxG2hjySoznm1TEHtBezIBy7PvT7PTD1dSGwxkTIix3Mtjoi4HeRcAc
PU81k3VywkroWqCGMHIYVbOpzb5b55i/UWR3UJLtyN6adMhfEdyNF1Ubz1fwbqq7amDEsWY9T97K
zmjvvUIn5RvjIvTkKfGOJQbPY+xk+lEniHfr8Lye9Dq0bxEvDsD8sFyYs84BmBGsDEdUm6nAP9cw
CtxAWlTIiztccGmWF9vBruQuIUv7MOrU4pWXDffAI62tpjcb1N0J9rYmWiVJ3l8l2INPLBK9zwvI
y+L05GT3rHxW2sTrSKsrjBmJvZkE1sF12k/1qsxb3vVGJCfoOsEmy/WaAqrLvkapjYQVjfCwiWtl
v0FkHV5RFpCtWGXeeNmb5oiZjgCk7fum9v/3/3/Y/8PXXMRd/3l2vn8enuP4+wHg33/ln6NzKf6i
E8SUz8J0iujr3xNARGB/mWRwLHI1Nt66BYP0742/af5l0toHaItYGZ6Ly3Dw7wmg4f5FqwezNzPo
/34C+IHQuVBwUYYtjAEbljF6t6Uv8N2+X7fxyyYyNO/atiLAD5g8PlWa6cgdZ4QxF5UIm1vGgoAE
nNS8j/gMnE2vnnbAuicmBrEr11k7MnWCijeQEWCsUadWy+tefW514pvXxH0yN9L6MgbgRhMMMbC0
DmU0Qp0SjBQqpmoXpoZSNvKKgTzVdNrhy0nPC7Jv7xHgjUIESAeJejNZHWIQ19oYR9fIVJDqRHwz
n72wmp5JcJpiOpRctnUU9uhMm7RBcZ7p9ZGgxupFmVHy3IXDdAOmi2knCMHPE8Ij8qzD1FkjB+2+
9U0I6b3KxAG1mHEbRvYtlDu8L2XWmp+UNc7pH1qG773If/cM32+BDdaCu6rTw8N6/uMtyGchEi1o
7bu5gZomLSU3lTk29ELKkbYhdWNH3oCZezclPqGLYjA5NbYoJd3iVO93uKwnCglZHrxZ9ZdzIKMr
U4ny1YhT7bGoZXuOJm3cyDhJLhUjwYiZ06LXztD1hhFjRdUSd+W6zacus3DoVcOFEw74FyNzR2H+
mtR2/fLdS/KL/uyCfPquUcpJw3tZHmDX1UGUMO3+8aQrF/FVoAN5FGUefDaWux+WpfFkmGK8ITq+
IfsAE0Ge4DTnU0eePRla87ZlKMSgedRfqtTgMngSb05YiPQ4lBZuwok/1ZZpfjOr0jiFGu6GSNkM
psIa+b0bPIRiNHdeHGcPacEAhABffR8XaIYjQCa7tCcPeiqbbjPrOc+01en9SZ+t18IGVQ/mad+p
QO6BLLUdjSZokcwOMdcxStMrL9rK+HNWeclRiHL4Gkc0msGeDl9x71gHZ8qafcNUEkNARLZnr7Zd
PIxnXsr0yunRgGVtGu9T65UQPtR5dtDYWHUZWZ8QguCDC9xR+XEMz+7dzaDPzEDNeJEvF8V4Hgvu
0orkk+Qyj6z6YnIzE59cUX1zoeg2THubJRWdPMf9ODvGtojaFpNpFZ+yrtMv3xGK6Bb7S6iEnJxp
KTBzdTQn+6lhhrmeRWietbgbr1sq7AvM9CRXzi7DXLm8mwj8GNYO7aNAmfjihWl4IQR6RD0c/4S4
+rBmSR34IZoi3bIMi12T6UE1+37NMiFEBGHvaOeI4uO281Sx0+j9PUz02/3GQUtAh5Nnpynnr4NJ
AFDbLT57Qmii16Qqx6vKNgO8tHr9iPwMD1eU6TuEM0+jt8w16U9+IjCHsVPfSOSKPcaSbEF8lVSL
K70DQdrKkIzoHNX9qC9GI2fiVCelTZdiQVuwXE3bXmAUZEEt02Mjq85gGK+Zm4UUyc/EEXXFKHW+
fX9sEZNjdImRzzc14zyjKoO3MnP1J1fL20cvMdrHAmYio+yYGV9eRXAGCMSNXwo93cH7QA3EjHix
42Bk3AHWJtgzdSP32tXrf8rK/yMH510T8u/1arn8FsoTcCY2ki4J3eTHyz+QbIs2rwnO7CVsze8M
x1hNTa3dJbPHGRgJEUN23Wr3yRT30UqOlVddjk2BN8vVFwyCxTuIlT+r4SekffWc9jYoLa+GNrmu
jAbrAGQOrrSZGYc6Vto/apn/6gTAo/Fr0aK3EOF8eH6KOW0bIwqdc0Y3czOiUL2qqzDc1naABwul
7rwNKEVvEHOzxBQRmhEG9dgOoA+djMEO3nj3EDCYU/lsjfDi7GFkiGVWKtjWmRvcZ069YEWLMPsT
SOpjn365+IJGhmGYJoIYQBYfLj7gRjZ5gzyXavEQDG0bvPE0B+4eBQJ8CkCvixF7vM6cHq8GOIkY
EUthI9KM+2O5oOkGz2wOmcQ7Vzq1do8ylRJ9wF+JB08V12z64gvH5PyH3MN71kG8fCMlvuIWxeKl
DQa2hPPs4s2o5/FGiSVb10Frw5xQsg03CcHulAoezchI9pqruUcYo2gNXLo4WWuF2yqLxs+NTcRW
MxD8Hk9Rs5kLpwAiS/36zQhb1iszF+Ay4TcYmxlD9tYq0xcjp3UTWUW9wsRVHTKBzaRweNWpCcab
91cvYNjw2gTEtUNm5h+ScB3gam7MMzIH/HR5wnjYM+voFdPivCV7Hc9IPRDkneXLCrJcmsQJjgpv
06XAMwWDkjzAcxU3JG2aeXqvA3UIVwIRzpOTJ18t8i0PdRiNh3Qgj7lZIIIawveLaCT9SjrZeJUY
M9+S339AKRK50z+8hh47bN0zXNbspRz8UDawViODSPv6HGVG56xpo9N5e1+bM7ZRuynApurA+o7p
eJEyTClWPdtmN9/OBmsS0sf2wObD8aMsyY41GApMjlimUrK9kzhfhWGx7UAF87oajv4yDTpBznHX
vZiD6L+p2BGaj1Atd7BhumW8KyjHLvuiQ0Ps6OByRrr2ZDqSAJttMyNgDO7RtN67oTb6tOSdwyjy
TyMjGYvfsqXdp5nxzqtt7dbixRp88kfVay35rPB8RX5TokUajbndCd5atkDxUnIu9xUlePfYjule
amye/NGM541nTY8G0aCkdrqkoupTlC+xzHioQhxyTmK2Yo3hw/mKEjP3icmBYWMkmO+8DNAyTZN6
N9dmVF6asHpQoKs0euA7ED9AFoDKivrcQuMU58kjMbsATrO0xgEdUbeMaDlYDVYgXKJXwm+Ms0ai
BwVOM5ZH3R35VLW5TQ5rz9bcipDxdCPePE43ZcnDwLa4jYaGPwfdOx8pMsHCuLhemcKhtLgPaUWD
QRPv9tbEeonAH05rRHJVSnRmt5Q/3gTmJS61DSJz/SXPStbVrs7RVrGy62utmI2LUGJXnHgQXHxK
ZXnSSK/HXGhY1gKzjV2eJzXfJoVHGjEeuBHJver3cNk95lHtPONMT92Dq2ZtkykSiJkMwf/ByEWw
DyoQeu4MuGghN4GDhGixq8U1VeZqDBtCAGA1w+EMdB94bPaGhuncIcKI0bSKMlgNqVOsswERvAO9
/cbMnWHNx8DjyixO1vcX6f93tn/a2VJAsRf9zzvbLaLw+PX5h63tP/7O31tbV/+LH4HziEpAIGVd
Ni7/nGk7DK7xRS0ib8TdmBf+tbW1UIXrhrfMmHVLN1Ew/GtrSxgPs3EbxSsmbHaknvxvZtofJSBM
zCXpHgYCc/6oL9Lb76vEcFgwElWp9qapAFVkgH+AEJmRdyGUhefQkU1xkdos9P67e/S7a/WLDc6H
ebpcJLXofbk+OFXIHfqwv6nrcPb6eex2gzL7DYhLe2PEJhQjJ873/8OhmIujBWCvgNzlxxNtLAaQ
Rg7MTRhNvMtM+r6M2KoNY836D3vVX50Vl9J7FwugTqY18v01nY0xpUEqOnIix5j8BQg8NEnTdTc6
6vD7s6LD8f3n7f0CWpyT0C0eCnw3Px6KsCGVZpILiP2U1KHJBMpOx2vs8XEVAf600tIW7Xy6rmB3
r39/cJ7BXxycSmt5iulDfzhPluQgwInWkbkrbJAgY7QpDFFf/P4oP19NDHyGiXmBFg+Jvx+O0oYu
6Wt1oHaNJ2ym52bBxkuONQmGSZWTV/L7w/245ZZcUYkya2kcUb5jX1xO+rtWj6x7It6MTgEEZpIf
pc03xzLf3JAQSyDHJ3BBf1sH/mOl/fNlBLVq4gpBXi6Mn5iQQYRwz7VKtUt0SWsWbhQ3yys3vz+v
5TJ9Vwi9n5eJBIYgaEC2dNl+PC/BjJdo+1TtrHiBfWjaBQKo64kKGgc9I4PfH+1XV/H7o324abbQ
wzqUmdq5/QAKC+Jo2DOFqbBuIeD1mMek6cvvD/leyn08QzwutkQD5PFAfljKJtq+7kCFvjNg/l0L
IEAPIWbng13O7l6VYeqrGprL5MJJFO2r3enukR7bXoVNueuV128wtw0rYkOrr+NoaQfQZt7KpJ1O
z2laZYzl1wbV/B8WJuMX959MaWehJ5Nn/dMT57aIgsuO1yge8PythMaXHfuA7DeaBqsMZXa9rtxy
8C2u3sbMRvFFn+FDKMOtrhw4MoxmQqZMLu62319S+ctfjfV5ecMl//nwMiQeeo9ZZh1hRNHGJA4T
FAUShNq1QQ/UYftpjK1kDajCy/wyw344FklzQQJLD5JsxA3b6wWI/QUYMoHTsYgD8YOCqXJhhqB2
ldlcmfasHWYUoH7dd50/YD1HG914D4osEOKGXZRLVlwzHdWcLUUvsEYL/IkqxyMUQtJTNYQeXSC9
1ZjJUyTSTwo94VUqJnAB1pxuG0vF/qB111jI530dMwSdiO0FM5kFF0zt9EcNqsouKVJtHcjpLZ2s
c0fC+8oju3jf2VF3zU8utr+/tD+/IOxIKAx468HWMtz48XUcYVYqOSw3HZ0HNEDgSa5+gDZyr+ag
Yv4MQe5/OKJksZbQ55f15scjQqvqGTum3a6BJWu0xCsb4VevEBeNRWwOgRBPvz/ez+u2i4LBZc6P
kYzS54Pssg29vuDedLtkykAB9GI4hOWAX8tsJv/3h/r5MUVpAeiBPrxHw8v+8JiGCtzxQEbdjrhS
IBxabQCTVc4fLuAvj4LDnTKFCBmu4Y8XMMc8l3fwI3aa3ejoQhxP2xNb4978/mSMZUv64zq2cLcN
w6VaZLrxDo/97guUxhpEHmQSu3E0Sp9EpGRrjzmRfS1yHnR7DiUFDz6d4/DYuI8kjOxKQU/0D7/G
0iP5+GtQwhgSADB6TPHh/tVQ1Oa4d9hKjpmDjcLLtmT8dFsxdGx8LDGLg1GMiJ/08ltWDs4Zssaw
Q93QX+bzbB3Jkgr+cAfMX/5OpM5B7gUPID9WHKHQNC2IrHZXhKo46I3ceLoiz6Xo6qugheMbOar6
nLFxWme1Nl2ril2fjVrc99yipAWcfcuMsb+CqwhJcviiSO5a13FX3U0FQ/2KfPC9DKPhWEzZlaZ3
fyoufn0CHrZEJl2C93+599/d28BoPLR7Axc1ms5hg6ldDSL8FLGKravaSRjis/fMHbvji9XkRyKT
nhFK3beN7R3g0QXrkegC7MGldwtPloxpMX+bZVAcLRd3A73BCQcSdDor6bItkVPVHz4JxnLbf3os
vjuDD28BAiN+4XJqd5OWhDCyveLYAcb0k0VAurR/UDWgc0v0g1XiiWlBnv7hKbB++RSg49YlL6Ph
fHzd3Ym1ZJKq3SVa1FU4lFz5Qll144gWq6env5Ywcx4d04i+ksrYqT5cJ6UZ+ekSqNyH7dbU29Jv
bMGmOzYG4AamqtYRB9yNEoOWSELj21QYBkulc+fgm5F6Qhab5j1WbtLsjV7qF5o0sv1cls+YsO7s
iQOFgkjiisg1+Ydr/nPptkiYiaygQgCJ8VGmL2kzpwEusV2dZI9FQBsxyXxt1iPS27Gd/P69/8Wy
bVMDs/OE2bH0r398QtsshUXLorOrwuLNI9KSrzb+KEGa2B+OtPykD08SR1oCSRneOki0fzxSHYSq
cgLJk9SE96lhhY9JNi/G3YndhJxSWki6TV80sJnF/f4kf/H1Bf9vkiVr8WH6aa4GdwGmQKJjV3am
z+RpoteqzzpgGvIbXtjy2n/4QL3Xnj+dq0S/bphsuFGy/3iuXq+1Iyjvdsc2vDgri7pnYjA2wdFe
W/38jRyp+zLORj+cKoobQQMafn7j61Qrvz/1Xz5MWNH5stC2+8nLGitIb1HP+zu4ZefrlYMymiBA
NEAlpMEoefv94X7x0bR1Kkc8uOy92eT/eOK2l6QLNIKbPDXY3yojWM/AAP+wR/zl9TXoZPAkcXnF
R/5/0hphaYiq3bFHbpCMjpHfF8zj7MDVDgOZjuuQ3DIf2Ga2GQLmhHQDiFLvtRNA4T+tkT9vyl3b
YFfIppysH/nxfR0mJeeoTfllejxGjFAIbmpmRLgLTCo3tHUFDmoXOd2i6FH6H16rj6Gn7PQYC6NU
cFCkEpLy8VnrGPyZVqE3u8kQ0UvlNJqkuRh21y3sDfI37RKMZ6n4ASttwky56m2Qsz4efiRGee0g
3xm0abjsIwsrldl1yljLULavv38yfrHQLEkVzPQh8i9jph+fjEhz40kWdr2zxwB3AzlCGwGuBcMB
2UH/9aGwlwvEA0AUXK7Oj4eKGQ1WdeNAhJuD/E1Yk3M7I49vsJbq/8NpUYNKSA5LS+2nVa3CP9pV
rqh3aFKbW480EOwHTnBKmgWz9K9G480/Vo/vQ6h/sYhxJNoilIhkwnzsVNDxDpNScSSk8KEfMMS+
A0xibvi6gRUZcwLsy+i/DN9ZHi6PTiatFsMG4uZ9uGshkHnSaSWTE3NxGS8EsjgBUdjo5p8yb7z3
Md2HVZNKQ1/SMhya7h8rbjcVpQpng0dENDrsX3B/pCyjbYHLnAfI+e2mNX2bmjxb11Y/aFt2jmrc
zKNj5bcEG/ByxRY9xgNul+wBxwfcyKZIXQUFL7NBrDH+eS6ZzV+mKIBafMgZ1sS2wPSxKjglpi42
lB3f6+VgbAfCHKaT1IAZxmgv500pGPqvwjQy7m1lEumZCSS/28TIR3tjeVVk4vAw4vybndAsARvO
DiaCHtpYgQ9Krok+tVlpTIesWFSeJGPmYqPplXHMZ7Lgdkw7+vZK5rj/LgXizeDWbkm03PK/tQEY
a9Om+LOFlxZ+kfYivHSdQjo+SvUy2Sp44nc9VM3g2BRauTealIxyjEFms/Ki+CFvCUgBeke48QEd
S4i7WpVlup3SeAIfXBEQe5HALcYBaHvVkO3aFgCpP/ZyAgjcE7Z6yjVS6ug75JXpV7lciqsYTsOz
Q6YfsI2gG9ezi7/wDp2x5uyIRUymmyFw+rsiFqhHJg1fxVln3BpuyGMJ1YEidtzW7ujFWANCG8Z7
Fc4oE1pIgkXDJ2qTBUv7T9dMlPB1K91PSYRUdczy0lq3IsLSk1SVxEqrbunzblFoV49BZWZPmebq
566wIfzmybjXpoSEgtojM2raIj/dwnQtzoFDE1VEkKUIHN2ZIgVV76X5NlT90eqnAbN3+5xgXllJ
+KS+StARkjf6Kixt2PTkLvI7NM7ObgcdaWqMysCbS7zyMIEYEoWnVlTji9MRFCgwW6wKp3+ea1vu
AfPP4CCnFezLBx0ppa3Z9Y308mZj6EWMbQcystJj4+TmWXRpDdwPdgsxpqfgYZwtuZOacQtmk2SA
aQwOARKN9ZikiqKiddYZXwm/bZ2FJjke6g4oWTzj24jn9DqluzQOojmm42j6s57Wm7FrEF9EAbNr
J81PgxX5MXf2JnDFmSTPcWMMbrTFkzuTltApPzAxu8yUrucgzKovWKr1iyJymKR1tQ2numvebK2G
hNyR+e3SsIZHWMpDkzETdACFHSw9Ng8tVoANTYqjaYzbWFYGWukJPKWqn4qYpBQp7mI1PZHbWmwG
wiwQEQdPObI5rG5p7h565RTbXqvJpZXaPRwbSJyBRW7D4vrQ4W9yH2rYTIk3+xH7hnPcaP1NHRIC
0qqR76LVXnQTg7hsJGp20opvLVqLvWt18T5uc2KZc7d/Ey35ClM8MJn00z7u8DWosi5mhnZUmg2B
sGXsdfewuaIZkL+XPubIK0bfAeie8jFlkUhCNXzGDpZe1QNPWTIBKHBT46CrcCL0pyu3ZLgBQseG
vBl5ITaBNOXUXrgTYRTtZ3QATku8gRmgKfDn1mw+a4a11ZOQYALN5HfeOZpZfh2dGfuaBYSaeb7b
OACHS8NxLzTE6MkqdVx41dkE9vdIe1ZvadLWZNI2XKlVlxa44ty8v0ecMN6YWWLeB3mRxochQXQt
YUFfGWiGtjBRBobYNc24KG71F1sPqCfp7xJoMuvZCQ1O87Vr3dDGdh7izRpkbF2MIzI+AZH1zaO5
r9ZUATmb74VqMk/u+AlKaf7WVGgfmLW3xhfSeRufLRr4K8yWn4kLZvDNNHzXUbHcu5NIPvctP2fS
MqJtO7M+ziR7rOOxEAdToPCmC8cYJGmjeclT50nAkV8/RaFbf60rYHPpqNVPTm3G+wS+UHawyMvd
xkSCPsqS9GBCt4fBtwOZd76aEZCgr9ck1jB0UKFty3VCwXVQjOF9hxbyhl0pzp6UfVO+z0FiZqsu
DvuHOhiWXGYZG+7KCxfnM8mHSJpyRoOHqiD8gmdQG46hl0R30JoyFGwNCOmWy6k94BvnFJ0q9aJT
aM78qjikHnpzVMMlQXDhdezWgA5glV6WsEUuRCT4qVYV74Qe23d9ZyI7oRKpj3YVRdcYDKovtO7M
DY0zeR02vKqbolz4ugrJ6VAiPNg5Dow4jDO9A+ovkte8RDUvFXeXJnx9TOFCXcM+r16aPmxuxUyG
Qhtzvd/FqTOJtjvQ2fFeQ6l00ng0byvZVC9EDBSkBSD+7/20TmIQBjLeyzHnx2rwf41G1Md3uevc
t9VLN1XNUx9xXWfHqb+W0JdrTDwRl5Uk2uAY0o3YKa9rX72hlddirsGs9aUXXo8wqCrqXRDRr6hk
BWSMyhwsfFXWAPP/AhyjWfmDR7SSBmanXoVFlBSsUCqA8lDqxn1lTPI6lmXwqbKjkEgZVX6xQ4gs
HU4tiObaHJBq4lJESgXZIezc+jg1euCHpIifmpyTJ15w/OQS6/WlCIN4/w6RqXQtvFbIOAgQdCUV
OARZJhYWCSBNusRSdx5NHD8GMX2McoS1BLjhRAnDIev8ZK5KtcLiVdHGKrAvED/whqO1fXVCIcmf
mUhGbLrlKQctjLYOW+ldnEf9gyg75ayHkl8Sl1t6drumerYwHt5p3ozeriqG6Hqy88JY4SZtnrJF
uYSoQj3o1Zie4+V2m03gXkgQHuda9BwoRcPnOc4Sga2V0bVouWoENU03eqhNKMDQvGgjMdIrmvZo
4eAjHGo9gjhiDfzEck7PlOzjJ9zb7es8kO99nMGIRRsoidObU9HmA6ALJHhFvwW5f2FrQ4FWuoQu
RHYDYU+xZgdnEbHlWlX4QKZD3vc2sTWKJ2nW6oal1xY8aaxZ0XWWJiW4QKQ9N5qV0MTtiR2ildq6
UX+wkcEUa6/t3iBBsmfq9TxZ1/lQvwEoNx5ESC4v2k3jG4gipda8ejUwxWx+K82kQsBtFkRLNIlU
30wUH1BCCUPea1XFZbH5krc7negFFKuUvPdkU2hnr9NZzRy7/zZWbn3bBQWN/9qsrrp+qj6PSUDw
TeeG13j/4h0CTtcHxWAdWMeWXGGX97vQwu6xjuNCv200t2WNL9NcHsqp5OK5lnPJnjjYorhrWMRs
06Fv2gE1rwPL/TK3bncV5NAF+wzToLBzbg2fzQsLbo3CnRjGN7Zoq20F3ekTwHqiviFEdGHJP0IG
X/lBX1kv0gvlVlQEl1eCQHZs27iBEQjvDK7XiommABbd8B52Vj6d0aaB8c7YNWAJDR7MLCSMSCvv
QLZd9s4Cg9D1mL1M0/iD8pKrmv6PrqL+mORVw2FT+1ofCCaPiHTeoUBivK7H2uUI1Oq6mGRwZwcm
Cu8xViGLLi5Co2DYWMP4P8i4O/YThPWYd/NSDyHnF6FTQMcpphWlPiWgx/iPFuqzJ8m8R14zntOy
t177TCD90o0dXyf+y2rrTWEb4Gw6cRrHRDxSbyN708fyxRuWOVPZbSM6y4caJyjTMtJw931STo9E
QIVnFGjD1hmrvV1mte8NGtk5MbItd5if6f/ln0lPmR2+OVwkUxMhCz07nLUzTSIC0Zq2h1TTrVUf
aPp1mgtoL0ox+DJU5VOhDjcIpfWdlSTtnarJqrAGLzyrloMoGTg3ily/FY3pCYNWIJ692LMf7LbL
9nHsPOBAI1qiDyPqQEq5VR5PJQKuIbqMXRo3pWEeIKYaL5EeDNve1fRdBxvGd2PCrIb30LYKtumQ
0ioMp8k+UVyIx0TIXSHHcsvrxAJcJuxOQ7tGTYlr7a1Plfk4VsK48nJvoc/m4r4CJ7AeqWGXhCJ5
yolcfSDM2LnFxtxuZd+OGJOoC1dN14QbpNPVt5lRk7muEHTB+ecxiPHkxysIPth+q2rCJ5kn7XrE
tLhmgIDIrjPXyrEp6EWYPCcTytRwKPZdWmfJSgrtopyS8XbWzccOYOuWV3GLCAubIVM9CjJHXeVC
Bp/IRqfMEP02ZQnE40/A2dlF3QVVx3JP7RSzeunRJpIZ3markdcY4MtyHQ0ednP4oYdpKvtLW5LE
Q42mpbxwdnGswjG5zhKLsIQ6mclFa5qCbWmG4hDgTjn0BBt1yVOObWYnDRrwtNYAT2DvoqWhYm28
8YJF204ze2Fm9TBgSeRNoQnE+lk64tgkzrgPMIz1bpteglcsT20xOKz6ZcZwdCDwaGg7yIxY9WDg
7o1R856Is1qxz3luSjCveSTndV2BJSIZJVqixTrjaZwEalnTeUHJ+S1Ai/iFijX7krVoP5O21T45
mdS2Vq/CTeeo/HayqVhIiDIYenvdvA7HAChSro/73sz7+KhZ5SD83tFbZ++kiH1ZNOzyWhvQza+K
ySmvad+gBMSiEpaMATIWodKQyZc8T4pbs3bzWzumj7yKAVfsEhjkr9hT9JeiTaLXOtBxH5oaP7BG
BXCUTVLeAaZxh6eGiof7FrPJIekdsXOv2dYhq1y+KHgBPvO1pHc2Z4apaPrzr8ogNu+pj9mZks4r
jmGK9zgHrP3aqpYmApLa/C0VC1Ojnbvgi97+H3vnsSS5kXbZd5k9aBAOtZhNIHREalGVtYFlKWjA
AXfIp5+DJNk/yem/adz3hkbSUgUCAf/Evefm1ld4IJz0Dbln94rMoy920dGEizgzkFIusfpuuBIj
tr0Mob9bCrd+Kls8CWgm0YPu/UQPzV6EIxMNKJrcHqndU+AAOWieUo8gN2rMJv6C2YrvCeVUdhhh
w4LIo9rkNqqdWRfbQfFX7nIXudS2RqVFyAQBNZBoM1GrS7a40CWUWQ9WCnKekC+sGxY/eTGCqUFO
zPhxm4pwNg7GvJYAsEJ4STRT4TVPyTfael1F0QpvhHfJWDjqonLq4y9DN5CYk/TZytFL3Oqn3ff8
1r51MByNwgm//Hox3cFI+g2WMQtSlzJRpvnWMjUb+onm4IRuEjmtp4qIWRCXHnB5/eSiH8OIQKTE
66osyGgwC1Sv0mIKdGe37mTttYtZZIaG/OSOKCp4C9m3RuRl8/oKDEL5qZMEP1wUKobhgMfeT29A
mg0/Bwz4fJRsVxKsaFjpczEP9qHu6/pTZYX+Q+GDrY8krvlnAGpqPgLesuI70fOij/YA0pdRu+Cv
zkioo8ubp9pg/9eQvMd7wmeX2X86b5nLcBUHQ/P1C1Fr3zO6F2gEIwYwAhDUjyxXeXkI+65lgRFi
gyGnIrOnqMSgS73L27kca+Z/5zFThgknWlPRuakgWZmsDIYoHbsVjN1t5nZ81AUNN4cw51dE6gaR
VzUIyiqyl2kp79KBXLJ2LSFLvyZqrUQb+III2N61ZWOe2Ul3x5Fk6gdQbxMUqyJ7XZZ0fIF8Pvy6
BvuvBvVvNKjc3+uK81+j4f+PrvRvwUq/ftPvYCV39VDyv1jsMYFjC/U/IlTnF+QnuCVCIMNkxq/M
pd/8lU74i6A+s0zwq7hYGMT+S4QKmpif5uDZBO6Aes37R5h+3/rLSpeFDQQVFvseItjVO7Oukf6w
Fw8Gr2mwHlvHIJjrcu3fgqjD4Amgb26hIzrgtuMvcw33aEOwVfpi9si1WcA0lyxN+lunYZobdgOp
ln5sxRBZ3OA+nRN5YYpQPjf1zPATNjMlmX4mHhJ6xNy376YjsRczi+2SF9UZ9autveleViNryME2
uu9s1uExpQlyWI7T99psOWMmW7nvNHJ8EXKu8FV7jfGjmOjzCnwO0481/NnPz5kS423a+LuuUlHA
mX4BrSKDA7DFmmBzkTCGoU8Utz1V1IqVJa+UaCLJpz6thx2rZjAwbYdKvspasWWfN91a3VRu8dEH
gESIs7woBFJclsa2OaTH5JpLdtB94QHRpKRtsJOMo7u3WlNsAK5+FdVSX5KR578bLGLrUul/7nJV
71wrFgALmWWUsTO+kiE3P1YwIJKTUH12aGQl7+P12INGkoqTyebsTStSUXsS915SU7Fd55krKEIG
yH/4zakufI+6YceYkKcS3QwT/DhM0K/7i9D2XUtB1e4N+CfPXRuI914KRmZeOco3kYjg+tEnTaOz
XuXC4lqksAWeOcE4aGZ7tJ6TbMVtlUwm1ubiIxcGS/utQiTGoAQzG1Q5MDYVI5eB2gF9BE81tF41
4w1QmxcwF5zNH/9aQqBaolh6+Elx9/B1eCH4HmA1hX+VNYc+7A3OH1dX8etK3V1V+B55iHSs2aaE
KGRtk8kNX4Om4MQjcyJ8tXpDJ5sugOjErSmsZ5vaJNlU/ZAdRr8BuD9pJj9Oqt13zmce5kBhiXDs
JkXgUI00k/GX1VzshNCpKIfOjxx7bR7tdjW962IBQUHkF3/AaLXEIfgJyQARqTJIYMaKM4TcwKLC
14/4eRtMfim2gd949m08lGO8Vzo2k5OWQ0ZB3uT6O7AP+ukCcxTr/vXHpk3bkQuZ57qNGoPkKpA8
xporJAImLxuON/49WHS+wIoljCHqxon/szDrPH30k9OUmsNmUVq+eUlvRIJ2mEkjiKd7Mne868dv
9PweXsdHjTWWFvdmO9hcXyKD49exK/QqNnITfytGe8AM1Vni3ZxnFUQimZqLZ3byraUNAYvhTh1E
i9wVD0neh7vCIQbglDkZjMfY6x0nYsS3ltAOIUyHuWJKRrqn90nofDZeP/7KoFz6BFCgoHInZoI/
1pUedxmsczqUDmYZLhYFUVx5I+9zUQ3t8oQojMUJ+HjeUsIz1muSMzy81TMwNwi2DdVGw3+Hc0ad
FoQJFlMy77JD0aChAUpCdeoDloshkbbdUVSmBZGtleXPZUGLAJ/EWO8pyy6bTeIaQXVo+mFsLj57
JiRPspiiyS/0uNWhvRzV4o2P5kixSvku3xzuNId0S9Si3Kc1skJcB6BwAlAN0g1YOdhGC8vDJo+h
J/HciSC1+bdsh9lZhnP4ypvprUZKTDrMdUgsKDsl37ToVbzHIzQxWgydQz4G1X5BUw1oJnEf+kyr
b7mBN3WDOid8LcNyego8gwrO7rix7W7seDFcgCtCDYNXRyEKBrpxawUSGEjElsRW1UZcsmE5TqHr
H0dqLOa1ue/scN4HDjReZFMbWwE4ThIGS3g9ub4zsvTXDvDN1evbhiwjuxrvRlKrcNxgsd8Z2qGx
bmMr3EDolQx7M+eAjzRNo44T46G2ZP1YDg3T56FYyyRIwfZLiNpqb4zd/EMAIT7HHVuBfAis76Xr
L69BQmD8niosv7adl/1w2ml8xno4n1aF+o5dE91zZrx0udG9prYgjLwtNJshyF+s6Y18Q9ldXq2J
AEoIFfXeDKqZ1FFz+cE2ruATMJYQhN3RB3ud+zPIpCV23uYiVxfNRq3FrOdbp37pipuKbcHWHdn4
A7HTNviTePEh8beEugDycd0wFbsFFRmAr7mdz7WegttyNJjNkPmyw8mCWqIIBmVdyw9G2LLiwmDz
HPQKEFuGFSW2QsXGFS9WrKAx4sN5moAeqz8oZFZdf3aSEQqs/qCUDT1Df1nUpv0SS6d5HdOye2Ip
dp+6GPNmm25uTJT1GFuW/1TDD4HXP+ngrl05abBI5M6EV/A5scfpAsP7eVm5av1KWIOU2HQHd6zB
3/K+lfI4dEgSWZcd8dPi94XWphTNIeS51N2VK8wNIivh1DHG5geVrisWm0DMcgXAkfrXTeC3NLaQ
cjRBJSOMGYkOnaoyssRKkQOqDFEOFQmiY8Mi5HwAehgF7LiebfbKb5lN4hBHIXC6fsXUVSZxwYPn
cFePTv6FSai8jASp3uqVctcF7Q3+yllvrHGSMIbrWF+Vt+TbQYT2E+IMcZlx3j4Ulqd/DmLqvsx0
de379MHYyz54e7pbilNCeC8Cwu4z3Jr4IU2teFusqD5KwelKb+5gm6ek8b3uDMbAuOs67e1oTeH9
zX71o9TjdG2XDD6lO9sPeaaHtyCD8pfQAN+HMnTv2DMk/gaTIVRBBMYoz8lSuDHj1q7hrJnGg4DO
uPVFP+64XD5rVG86r0KXL0iOROQ28iXupXkm0e+V1hUNI03FVsE9tOyEiM9cXY3ZFZ/HMYGO6Bcz
UcyIIUlxTNOLSgRhNUHT3/R+dwx6JhSFTzeSmlbPU7ORk7iOqRa8QjhCNquPcptIu9ccfsatt+Ib
TTiOFZqnI37pT3GO9i8pPTCMdiMIMqMX9qayBGrHBlnZUuzSyQs5KcJ4Id+x9Zg8ryRJljCQbGxb
Og8Brf99EHb6qekE48auHhpeD/CaYpn2pP0MN01Hsyz75MUzQViuC+yttWItCXV399DHqqcsbwYw
/isAE7B1tgWWlqudNCdj02vPZc2n0vS+mjqHfRIoTbMDqjmveE1gcjygWG7e8AQajtmkMmL9qvBh
pTEcJKnM/Kct5MWpFtyvLmidaF6BnmThMYdIV8xnL/KerbEHTjrG+6zz4NoUyfxifiBC3ap/ZYXw
OWcjEbkuOGMQfkPyMhDGvPHVKu/HrMg6CfboBOuQIU4KHa/3eB80SUMekbRmuDCB6j24RyvJdPiA
msqVbyo+UKdlilOy9avyIEcRvMqQFz7IqXuK88bfM+iL8x3H4XgMcmKz2zWqJ4hj1C0dyYOxV5OP
TXw3a8NEXRilCIcoSjhc08r2GbFJO1jNIf74H/Afn+cNmA78UcEHG+gDE5SuxCDJZukYdqQRlB88
oZUsRPQpeyax4obKlTyUrQwiAnWJwOuD/maUlr1l16Ijcp9YZCHxvxQryWgBFeW8cL4VN7ouHQR+
gPCr+1yT0a0Kt3nsqynxHoEvOyvONWS8pOGDAuYSXwvLNpN96NVkAg3mGuftWcVdwiELI3q6MmFS
u7kvQnhQKogfFGXAjV1KyZN3dpLPfjWgcl6cnBpLhKRFW83jgmhbbqok3WP+mcFtuu5tW8OoBCXQ
GvDi3f7sNKW+TFbLvq7OWMC5Wj2nY3Vux/Yig2XatnjB7yrVkF3N0/Iw6LY7o4KND10SvFKoMdCG
ZYe7XTzkrFRKgHZFUexzZOvlmbUr4pksXBbIdqKTOUk7dQOhgQENUkhTfp2KCmYkj7xyYAlF+JVT
A4SsnXi5Fj3chm8z0bj3hJAvdwZgwmyXwI/vvwZaPst+rrHLdFkvYvuAIgXfDlTHA8Hc/mNjlZ+k
U07ppS5bP76iinvX48pZIDxqkwXcC/jRMwhlSw6hJCjy1H9ceQLmp6zi3zpEBqhm7hupWkZfgFBZ
KwN++bSkmOkEK63Ev09s2d5z+p10xQk6Hv/Qyf8bkdeqp/qDBArvOopFtO6whkEg4T74c2OchGM/
2wl1rd914jQ6dKJultrPy+yz8Oys7PCff5/7F1kev1A4SDXZi/sm2sG/qgdLtKE4SFSD3KELrxqh
xJviwfxeGBqeht303+CACHGbDEHvnLrOc+I5AnecVje5m5c8+fhg77yWRNG7qhus28pg03uGDBK+
Qv8Ld0PBHmFDWEBM2UYMyXczMZ2Qhl7o5cn2jBiY2VQAW+uR8mtoCe+NO4z6SaGRUvsFrMqo2B4z
Jfuy0E8UEcQXGrYkBpeUOQm9SMET47nyHfkG2pg5KlktP4NlqJ8cCEhqo1vF13s2yzezEtN0ZXLl
Q+ioOLo3vgXWdjGY2+7DnMbhgPOvO858YYelTFreoUstb9opK2jePnrhymut2//8JvxFNMt7gFBW
MKmBOoU48q/Yn4IKOfaU2RwJA1793llObwCjn3btP/+i9e75893FL1rNOQGzD8f+690VoIE3wKY2
R+AuvMUyqKodUYS8P3z2xLtiBL5uHFbMEmYD+fZPf3uAfhFzEJijkHHtX7SE0phhJsxTc+xyaT97
I1yarM1YEtYwgKA68Vs9jdYlMkZihP9GB239xWbDRQ6QgBPNioWAdJ+/vnbGpIBa2VIcySjhpw9j
0osbv2jt5zpXtM2o8XnxA0vNi04kNarZMepFHJj45TERk/X8cTX+O978m/EmXvbVV/i/jzdvIUn9
uyDS377xtxEnQaTo6j3aExTgPjNrhpW/+eytNYiUR2eIryFYk6a40X4bcQpy2dDT8dDDimAiUOcT
8htCTpBRurrvUQ1j+EKkZf0Tnz1i4z991oh983mkooTHd+KSZfVXVTiwL6m8ybevC4YE0hxhbs6a
UF7bxPGgbgwtwp0k/UMjKHEJRGe/v7wZdgkrDrrtUQ3SuMb87SAm2UgmoLtxdy/qpknqY4rJ8Ry0
I0OSMgTCCZz7CRarjAisMi74tawNPhxUQAQzvuSAb+tN3+TGwZJtQ7R63kaegmHCz7P2dttmNcnR
MU19S1QjfzdNkZuQfcraw6m6M4YOdIZt/DBCg52w0vhcx42opHVslSRQxwvYV5fe2RLYPSlXtmnS
fu9da0QxKaF4D10e4Tqcb2IA4TuA4chKzW8pGS+btlQkt+e5tZ/B5xzQX7HqS+yDUbv1p3Ae8p0i
4oeYEPyLU3fXAUffGUmh3ztbO/vSr2A8urI7OpXH76+guHKlxFbXQXicGWU++mTQbyvLWo6Ix0hS
bmZQGlKCQtX5XTeHbDtUseyYyVisekLcEaZ0MFy5zjbJViU9bgbG06U6F5l/k1rg9S2negxNgvJ0
7B9C8C0SZd6GRHr0ayFoP+Ek5taOzYOBEh2Pxfzq6mGOBr2+CFlo1EQIgsu5T6IOVOyuDPqvlQq3
zjRVZ0lbcJEdPjaH7vxjCpGVEnhwWxOx7hmbjM04oy/vGMbhWc+NGQUF2cvZEhuvs0Pyl2PCylON
JByln6Y9G+8QzmA1n+wmzcmUksuJ02zYAhhpKbkt2Puc+Fs1mWJb89RmVpwcph7Ra8uiYhda+RfJ
xv6CNuPEWJ1NEWIwBsFUS06ZHFIH52XYynZbErpZ5O1zo7zXYFquuc2OORk8sTfqzETZuqQHX1bv
CyvbHFXqIed5HI35WO/MMDfOrR3+EIuRb/VAEDb3xDMMRaDg3BKIFx/CJm/2fVLMkZ3EkNrBVzCQ
IdBAlWCrtXtq7dz6MrPdA8WqLlACvy4zuGo4oBTyWT4f3RonyEIGEGk03AtZnbdbP5HimC6AoLHo
TZFZ8v+Q7Xw2lK6o8qd4S9eBr62Z24MV8A42DkIFLwftGjv5S2d7yU1tptXeCb4moTLPU8J4himi
8VzSTKio92hYIPNkj+wXg6hWnkmiaUo4UBZ2z2Y9BVvLD+E6QsZGtLvcKOS4+yAvxtWB7e2Xomem
y652V0+wZDRMyHsmAQvE66LaWUiZoh5Y7DbVDnFafu6dLERbUZYE0LtptbU7sDcwTNwwdipfVrX4
vg8wI9ki9yOPipPp0UeT32QRZGLzZY6FudEGS9J13LlnPALfvF8s9EBF/VQYznwfy948W0CwWDt7
Xgo+ywD2Cxl93E668qKeyenOmRWySq/rr75RE+zkGdca09OhKbxbQxRfmQijcKmD8sQOAb1KQJSO
v3A95aLcow+CacNg5SdVF6lLrE3PcoCqm3v6yQyyU18P3jlYfKbTnfsIp6HdjeyHdmkILncZS28r
CDdi8heSVVg+ZuzdY6u/L/saPXmeWQeieX9UYpn3ZbdcOu2zduLrlV8fRpwH7EnrmrW70UVoueR2
jgeIm1hVWStl722TjERTLE+qsaejv2KLyoI8yzV8LsKTMu/srMElUbfcUonX3cy2v+8r+z1sYXkH
We5AzFagGW0gA5XPKBbCElir/DCJ9segWIn5yxzfolJwDmZpWec4KGmwSrApxUxRyzZ/lTJWwTFl
9tSU9hfPU9c8EflJudMrllMkRZkH4WV2vBNS8vo5DIdPZdyNW/rHH146jtEQZzpCssGmor/4Qne3
MrDPGUZUsj8JligR92Isui/JHtzGDjzduG1/dl0PoojMzY279M1BCPz2jJHyXYtZ9DqXY4eFuCOk
yonDY4mGRjkwmucgfJ7FfKQXtC6Ll/f7wZ7bvQ5AAONxrTb1ivQfRHaP6OuaWxxCk0FKWYF2Jiqs
BHcrA9aNWblPBLWlWw8Q82Vu1Ql5KGXbgOA30b3NzJvjhaGV91YW0+cx7kk7mv3vDcCZTZqU6b63
9XiYSJ/aQ0xxI3ro8A6KPgJGP920VOn84eONJN440q6NPiV+bPKl2Y1etp/ajF2lJxBCpsanPpSA
Dozpu5NJKmjGfKdgWDqeNRl6vTj2jjx/s3OKffWQoGPcjQEy4r4LKsJTbeeQIeTfJ/7o7OnpyZsQ
0jokfv5pHDL3hObiedbqogpad2kkPx1D+ueyLkFM+yUbG+lZe7dBQ2+xQDgHQPgRl3CSLzxV94x+
m+0YzItTfy1Z2usXkWk2gtyzmDAI1UaGJlZFWwto4lXH4Nv5KCKuyFHZcvdVwV3sduEoN35qF+uH
rMkrVznH1kYDbqFLBq/34vRj7Xiwv1kh4OlwFeFXBE8jTFpzqOs1kxptA0PIt+bXtOrOGRTZ1fmv
Sdb1b8HWtQQ32938t7yudabnvymvLQpLnGP/e3kNCgHj2Y+Pn3X6/n//z2/f8HtZbf6ySutoD6le
mRX8VlJTbdM1erAh4TsALVl7t99LaucX9EJWQLmLv4/vo7j/vaQ2f4GJtHL4wMYJtsn/SDWA7udP
JbVL04jRjvZhRfzByPowiv9BNTBXWg9ETCARbavpYuQ8lkfS/x4nxy2+V/WwnMZYC59a1E0SYgHi
4tahgH0D664kCZ7KuLcS32S1LOfhXjg6fi0WfBWXNpumb6nO8uTUtMQ1RkSbO0aE/irZ91Yc7mKY
CK+zq8eHvpMOU0iSEdFq50H5fRhm9zq0ffCaTg2E2qVcP+AaTca8rZupitg/nVLcQafBHcpdDoa2
33gUWsjAK8f7Hlhe+YM4FWb65XKbh9OABrEVj2SW9cu2H2T8UztLdZcYw01R9riuZnC2b+yD2ncB
8fXTlLTUZAyOfxqOI9kvJi7a9m7y76VHtPx2mh11D816uiFWCgwWu2nUwpVhPDR1Pg4bf6iS28Gw
IecIyRM/gc3PirlxxBU0dAHvJV9Ynk1jn74vuMSPpRernTvE6ZvFFHIiKagKDmq1p7Lb9Mqn2cJw
0Lv9yW3A8ByzkSoROVZwZgo1HMxmks6W5br3VLFHzw5YM9kfzHNqI2dDY4dIvqitZFuTzvR9Ri0u
I9DCvhml5dBfPCbwkR0X7bmPC0IJlYWqHjo+UrN2Ci8dRp2Nm89s88xQBgQcNJjLkGb3j4NfAYwH
6HdEUKu+pkYc6CjMIAFGYvHkU1uO+oxjxog407k4YUlvZqAouLP82DdRoS0Q7L25QQXICP5z2ZvI
JRljBRcL2Qcz9mWeVoGbH57B48eabcqYky9bd3d12uNknLIWFJNHqSzGCbUn3Fd91nnlpBsvnZJ7
Bpw/mZ7O/dHUS5uRy+g0P1E/orPAEEZNQOam/lZ3jkd6JgXBa9xP+WkA/bkDMpuvrhJveJckuNx7
YzdsG1mzdzCczt/kTuvsrSYkEGWCgXC3aJXkr61ZxNPA/CvImnJnLaASD741ZI8j4Zn3lR3OVvmd
d9ceBTG2Xca1hWCZGuoK63VuslvT86v4NlFtSI/V2NRGbJJGd2S7gJ7hJQn4HbFqt8gtnoRCs8CB
YbkRQ72hPsas8PZGE3P28wklHNj2z7PGn4NKseLjzV4S6jQq34JqqEZKT8h5s1OmrCAGWfE+T4s1
A5Rs2wzO76ZjkbQtC+ti69C6wc4BVakR2PypQkbTvS5SxAAcO2IgzXo+elPLdeeEltU69Ym3ddBx
B4q6NW8Nos89inE26U5HdE6WL/psVx1RUfnss0IOx2uPGn07thWsYbfvNfEES3vxVNuf7byvHmeL
AnKTNZ578PJaPxqhelhSPpgFUQxL4LwAb0f9EhTfg64RW0Tf4B1Q+j0bvV2yn538SNXIerLJtZ7Q
7fDUCipCmkIFpMr08iki+JQwhTEJsCbg8Bv64t4R9WsoiHNJ8FagOXCOuU4ePa9OdxUoT8q3uo7y
zBxcMttK6LiLV5E5561XuxmfTQfrnznM4ckHBgN6yhsOgZ3bjx5WC9q7hURYiu0T3rwKS1BICHCC
XujGDQuTIW5OrFjlkhJTCsFuws234NTYOuM/Ovu99p993+0vcvRKwkFYAIcMIHh20NHGxjfyexqm
DEWy3JkYhjYZEuj7ZeDZWCQyODaLEMfeCPPraBnhtEtUMu1je4EFVZtVhBMIr31WtLcfchu/q4JL
0dnvjILmTZ9kw36KcQfA+da7Sg0mAHkuygNq2mIXUyRhLU5Krrbt5HxQAyMMv2Vs4rnmzpCRpTLh
bYUaW18zN1V3LGPG74MJAXmoi+VQsdzdmQFgVdaM/Z5aqPrcUuLcpwwSoZDy9n/OA9pstzdu3WKq
7yxW5Nu5TMxnuE3lTzUL/eZbiXjy26l+IBI52c1Wa+5LKfqbYdGEWWOYWbUoBnCSACZY5KRZ/5QJ
pzkHqXLeHcUt7TjteJ3str4JLKmOEx6aO6VcrKG67flUjfNTYlVeADXeynCdhPpqhvFwVW4ZH83U
zaOBUei2AUexj8vkzgoRg2fAcokG6P1gUwyBHyU887fgZmwbGGu6nM1SoptmFXab2WX8ktbLmELj
dtWXObMpAxdjyK42CSlHZcet2oBL/FqBMYwAGC/PzuCg449znwVcmaGf8lv10sLZvy5pPF6XcY36
Kz0z535r00fX660nUOf2fmlymrKRXOjIm3X6SbZS3TsLcr5UNWv26/q050Sf3lNE/s9OKkhMAHo/
7cbRKSCnCjRW3JUIwfWD7meVY4pzLK0/m60XQkaYPSKJzc+zkZT1scGSmH0Srh3XOtKN13MSFWaQ
3y1NOqBTd/pq11tkdhFlPFXrQnf5HqCf2MXFXIM/zngEp2A5yWrsyOpKWFoeRrN6HiegxPi+MEQn
WXzirSxJ2qvLB0fOLLNr/9wnhty2yHj/q679tab92/o4+M/ZpSfuM8YQ6s818sc3/Y549X9Bvgqb
0nJDRjPUtv9TJ1sUw2CKVmIVhMcP+uvvdbK91slsIVgksOKBAPivOhl1bYgoF1JFuKaamMSh/JPY
0g9U1x/XPNSWrDjQ1YZirbo+Yib+UCdnXiby0lLpeWotWrdRkqO51kQX2foGs4PJElvR5yGddIsP
cCVwxJHJGBoejdJNe+ysCvRU0DDTXRZfsCYnHHEkg8ycHnpaOnGwUCUZD0WYd59Y/aEjxRuWkLKM
vo5u3FbDdW0iiYKKcc5veiLAUKQCIbmGuec3G2DOywnkNtKBOm8QjZa+0+2GlSmK9qnByq1iOaA7
NIhN4Mj9xgZ/2Gq0dLtkMdHjpbLUirpwFT9ZySjsa2jrdKsoQG9GlmybaugfFb5dNtWghjZzOZDn
jfg0e5J5Pj8gVNS3XWJXj1WObWjnT41BBxxMibupXTMJNl4uH0tXDgd+fEtt1MzHBPDh2WY4S8EX
HKbM7jBdNlmzd2vXi2yV4j3RI+rV7eTiIBLat4nq4lmSOV35ZNlQIhBjfUmw+91RYYRbfOTOfW/n
3WloZrFNLfs+9RbFB9/zd8aceRyeRnnv+EZ5S6b0o2uyC3VL5IwbOfnpN9xv8iA4RaMO38OFkDXs
bhQ2j0Pn+Fz2NEtuWG2K2zFdueO6X/qrOe5o4pvbWHbVz3zwCAYEnrhXLpS3pPPVo+2F39w4brYW
yurIM9IWUxD/wAL0KRQGY0C/QnxUumdEiQj88Gc/5Z1yHimLposj/fE+Uybm3yL9mgNXfXcbb9wu
yXQhsHEmWZG0BqYHYtN50iB1c6qeyq6ooroo1a3tFCnAe3xb5A0+dGWub42p6KOMT+xLQWzjRih7
up1x6G/RlRCY7vKXGmihKVzi5HkJ1jTDMmjRBOfIxPixed7tTCmti5O25nkGoF7y9eSjivKBOAAM
NSAUwkcfBsFDQIeyIcUhjzcrieJWGI6OcjkQgoLd70DgaP1o2tzRvtfrq10IBFukAcjOIZ2L2/6m
Af/7NiBHzxAe6vQs1qQ3POdlu3GcQWzbohgPfR4ne6OlmQG5fDZT72YYVIvFCO06RmQy54J8Mo6U
JRTcinsQqAK29D42dOQt+tUwyn2qlkeIOuY+9i9iwFij2vrzPPb5fep0dwZJNhbxG9uwFI9UEuWu
DuQ3he7lVOUNewLaSND/XyqfWTNmEk7RKrOJrRzxpqzv1PzdIMWUfgzg2tKbn0SPCIXKMD7KcTBu
Rta8O/RdyZbC5I2Hobqz0QXtDdUhnykS98RoTrwK7LtwKXxCW2NQcYZj87Eyzj5k0Q0eqjcsoO2u
96uOEMrWxjR2XjSRwxWSwBblKY3ubR0rJrxos3CVV0BG84oDXBKsN1ICCwSRj8yyywcZuAlJsVzm
eSmcE0vo6aGayuVQa2bjUsrusBSTdyO6AfscHXk3i7jYjpYaH0ahX3trNo5GO7u3o7DSmg9Yg5zf
fKpzYgvCbWt1dn4/x6NTISh0b6su+Ap739153hI+584s94CKCesMsvh+doLsjjrxvRZSnFyiTDcL
oXGeHFwkbJ2pv6iOl4zln2BlWdoXKoxqzzKTW9pMSibDCA3LOS3vZx67m3TieQeWHCOhX89flj4E
4RTzfB5oO67MtWemq+RMYt8026e2m55qk9CbBM32XYM9DcRJWPbyPnFj6+TIMYX1Zgtfbkp3AB7P
vPAkiwHLdVZrsK6yDh917v+UjTlGSJHg4KRBiUGYqUALQUmTqe7VVROTFM9uLInI3MixnWeesbcW
kAuBrav9nOJx4+EOSWZCVoYuwxLHmSSEc8W2pOdsMdpvBV3HTHZVDrdnSkfbuys6RH+bvJmCY9EH
+XKdROc9TBzYTzRifEQKVAPhqdOD+1lZWXdOF5apBNI67lfN3Z9FVk/sRISqwxegAKT/2EKCQbll
md2Z3WtwbufY2Oswr5MjotDTjIaEWN6+fMK0zwSjG0DXpAxfxiikkn2TgVA7GqzqaGVJ+o6Gw0RI
HHRwA9nnimviIMrZEIzH5GQZwQ8PMuDz4QzDsIHyYjxIHu0/60KYrMuEPd7oQal7IjVac+tjCWNg
ZNVMbfCRO3Sf09J/MtfRTtuZ2RtnMmmhrCBv1DoCigc3/GlOKXOhFN8GIQrF8MlAiH9bMT8CuVX+
qNaRkvsxXco+Jk39OnRK1vGT2wwnEgMrsg3X2RTBS/ReYcxVBN+YBq/9OshiWFx+N3Izj89Vb8N4
8mQ2PsSt8F45R9hYf4zE5tlmSuL7MoaQbKXJqVsHaEXGVoCHETp+GEXDCtmja63m1LjPPiZw9scw
7mMsVxItw128TuvssFpO/4+989qS28i27RdBAwEf5+0k0mdVlmPZF4xiiYT3CLivvxMp9WmavlSr
n/uF4qBYTAMgIvbea80lVZ3+bhGtQXIFzkda0IYfoxk6pAJthkgjHtaq7Oqb+dKfa4cWKbsBDge1
NRrca9JThld7mIYvgRfVb3Qp+22hJajttFAyAB2JKT2SwtPfgkzCemdi//mw9AkkNmZboIfY6ffK
hT2xd7WhepPhSPIK4lp1qAQdvDUDRJo3knCT59qLLWvllWZ3n1iByvAdm/XZ6arswDOHPQ+/A3Uf
s8d6xTuXG9Nt9NdAdoG1YRCajmvRa/ZOZVZ8T4QrKUvm5PqFUgXjBM9KdizPCWMIeCK+mRru1TR0
NUHgnbN2KktfT/1SjRvccGilsSd5jbWpdZuhfmJ0G7hM0lqJtroTqu3W6P/kVab1CpFtAAFwZAB8
aF2rIUI1K5pXIpg7gtRC1Qofbl/5kk5GVWxQJyCHJIJp/gKEyrwO9KFaoyj6bIWRfHSjIn8vSQLf
mjTlMqJMXbo4E1IvzYcaxYpoj5N+iEHBXcvZct9IpM/2FW1X8jZDe6aHaU7mZ3doolMXCPNJdlGE
jSI3R6bODZM2LE7lHqEWv01nlXp77NHTvZcGdY8fKxLvvewpHAu7egutoLuzZSdpbYyG/qooGoNN
qA+Ke0lvF2WhK36XtVEjd86dUDt6ZRK8gO0pHqe5c9qtSUjMSbVq2vWJRtbt3CBCQlCWHgglvtXJ
pn2pC5fEX1pqUd4zdtaY5cBwLqZO3lmd1M/KtcJ1KHM3xshQGTfYiLWVR7d5VzscLFZ201ufAVIb
CAxIHnkivNQFm5oPcDsEvgnilttYxyMfhue2M+bNAO/tYCQZSXaW3a1ndI1bpevqCundxlEo+xFU
L01F5TDNQ7oWrfqWSJjU6ZpH+pPBZ4fUkG1f6nCIuJpz61folq/psiIf55iFZjSwdYQDDV4KrBlW
8jsYekTGzfJLpUUZSwuTsBJmGnPDMfsU23qErtrWqA8CddVUo0y4wZ2l1UKeeKhzRsyHkKEsusxt
0dQE28SSrgr07/SlBR1NUGEwkH4VxXYXbKrKcDZ1MM+nVBPVcUARecUnzK4MK44/gjnutuRYdzB1
6n5LVHpxqLOQuXU6P1ekmilfGKJ5D83avTXRtn4Retwc/jtF+remSIAKfzVE+t8mfS/a9++L5MvP
/KNGlgyMkGdB6Lb+qGn/WSNbvzFIQhbAIcNeLKgMjP6skRebKT9i4E7FrvjHBOrPWZJp/qbDyLap
q6loF1Pr36mR6Yl9P0sSgn+NqBWQ23Cleae8iW8dqHVcI5YnEPJgZ56HgkLrz03R8bQF0XjMwtre
z2BgJh8U1ESueIulJrUWJQp61PuyVPpKtZX2nhGkeZ2C1z2zWZmfnCThIOZwQKKSttwzq2N7PyV9
/Ilpf7ZL8QIe8tARb2UVeLhQsI16PATd1Nafe+KH6dktlsA4GTgYtKqaP/QKuHUchI7hB2NqPDRt
DNmhyIpT4JrZTjGMMseuuC5tIyaFPsjXWpJHqLXb4VDEOR5GBLk8NFroHvNawccIsvEGdRAS/Mxb
HOYhuF/XGY27UVPy7JKeeS2mWL9midYg+pdmvWUqmO3o74cvAoLIWUCuEKOjrgMDtI0OBkY4gVoV
tSVRMdSV+dVknMO5ZXJ8j06/4XPe7W6ZJrAxLX4uDH4jQ7QsVjs706vfacnVW7NhpapjrHq4NdPH
2ko4xY4Z+yGVRbKX7RIXYA35Wncn8lSZFD2XHLdvYDMNd10Zzx9yGqYXAlHMOzxUtEOnpDk7JmAP
smhiWn5GvK3pR5z0kehOSAUj0NjQ3YKJ7Bl7pHwM4CIrCxravi8Gg9xsS/2uSZM10kaPJauTUeCQ
DYgNVTGio1QvCzbY4DpPq/xAqNsBEQiMsLqcn62+qXd13dtf4XvR8MAPcOoclAAOLdeDkUf5rZjZ
D5jPgOqIpjbQNhBH6I9bU/IUTrF8dWsnR0zgVEecqsND1Q/1JxlY8fUM/fp6aHHlAvow42eOUWg/
lJ6RG2pVu5wQHrkaIFpB2cqwkKWZad6hII+vQ+AH28l1kexrlefeF3FFTxKc+sIaMnsy+2L9Vjbc
K2XYOYGfzFb2scxIzoHjZPtpVOZpOejs8sqJX5XnsjNWkTgXYWUD4Myw7qGiOutab56MwUbqywTw
prPK9lMym9If8zY75BqHqiKgDyoL2zsbdWW8FlI413VopYdYYOtKkgyOeJ622XawIJFl1XAyogHD
DxbVPaT2jYrC7j1SHjM4aC5iY1SB+16bwxe7HvNDONE9yplGMM8NrK3rVdAJARo8mVb6MQ2MSX0t
tIxX1ys+lb05P7VkYe5mPGB3ZcS8ZIWpUDvaWgt0Gwu9fo56YQtUTk79Du0yuSUrgs6ZZZoMCjhx
7hAjFSummdmjFzOPQI5C0wE37ikJuYiDacYHR6FJ8kjUAzHedp9pIfYN6D3xqSsLduTBOZZDvSsK
z/FnuteMQLIkvTOFyO7tINs7nAKPTjAXByvNcR4Rv4ZkSpqvHRNORjJ5sKWWQdDWdgwhizG5r1rd
+jJD6+MUmUT+HE3pKqns9MXVtfHRLei+VAZ2Fy4o480molCu4Rzdas24RT9VnziJ0YuQcmszpNwF
7aBfe54ERZndUYD2L1pAjEfqmOIu0UNzXwhPb31mbf250Pvmw+xIgUdLth70ERwonrdNn+GS3iwy
qpfOnRDuVPqc0aF0p3JT4Oq5mdsyhSDWLUjGyXb9pseXxUBmwD0aTBtVzC0jhFIBx0LP9Bii8IOU
k0rySpuwZplrsW3IqtFPIROBa/SKCA+F9pKAW1mIarO5iTPJZNCpdV82pMVnWvyceoN+yPRW35Q6
UlwjSUtkM9F8CspI3tm55xyYo4z5ag617i7uNMh/pLHZBXhQB7jOEuXj3eotdie/yk393HuLLpOR
E35VL3M2uVnKJ8mucZ6tKHpuPCu+yuf+DTCRs2dHhKyZtP0Z3xuZgf2QXLWJU/jdpMmrXFnNbQeR
6DrRh/pJC+LsjF692gBtD7dCluF6RtiH+qY2n9MhN/YO5fAGblu5BaxkfJndEPsSp9J3y6yXzUXN
1kuUZ/FjZwhcoU6cEiSZyHCnZsZhYBkGvI5BdCsWLO5AuBAQ/Xp80BVfPbmf8xoub7VpR8M7wXlg
zDdmMM9MNxm40QR1M1QDagei8nZTaKodHqPukMq5esxUsItFlaBhC+bbtDetTdX3HEInMmsTX2kF
pFUGew5G3rPAvnuUIkzfhtqgVYOkfwXFW7+OecRPLa3PPUnK4GFQSMnX1HHidV4M+gsat2DPyhQd
gs5YT4hZbmeCHz4qMnmOVedp2zx02xsBM+oA+inYOlbY3mXT4D2GgxdshV7rD1Ef67ycG2j+NGkO
dY7bnJupBiY0TwwrFcu/aroZIMFoIZeFMIgRi1hFtLQnG+trD2mFqrhGeD3YOYf8AhEeK1qs33mm
3rD3J0mIZ5iDyCoh/XbyC1N2d3VYZ/sS9EFM69dNGZ+hsy0o3bz6q2yq9ADSGDcN+q2r2KD2peC8
7ZlC7jtbvdqNja2qbDly45lUn9POecU9RESr+opm7NUrx/tCzFAR5qHi9er80BTutGnqGMhAWB2r
yHU/9Qiln8ioKj6IkBufm4Af7AHxcavHAJlTeFV8CnVEIkeEzy6j3zw71xy1IPguXADd3sQEHFkb
p8SDOTIlWathVN5t3dWT89KSFKtiemT7rB+4cBrCD2QA/QyDqdR3auLUs6M1Vl7HVa2VrxULKGcv
2a/FGKS42qYwP8LOatbtkBhrDnk0vsOpOKomdl/tya7f8LIzPA7GKDvhARTNp4XeGOyYX5NZ5I/t
MGPxDzs7+d2LRjhVdh2M9kZEgDpWpRanRJe6sbkuNH3aNbIEM+u0zy3UZFQ1YbbWJ65kF1rPI0na
eydGHos0SZ35m+NWZi7HSUgNcWNdKWkAadU15i9pyC6jub225yzyWMxRtolQWx3ZQbSHCCjcFcAG
gVVUTOce/fy54WrSDmXqEsXDu5XK6dggoQXapakdSSwoVNVy3DJnYoNhbTenOD6kAUgjZ1r3ZdDt
vcwk6Iduxa7F4sVsxrrLAdWvk1oLDyRXdwdFG/G4YCuPnR5eOSLLfN0VFZgEp1tPCJnflOlk+J3t
aRfXfbxNOrABWqhDXIkzNJGBhU6zZMzPEAmlv81l3isdNWSXGfnOJhv4K0lkHKOrtEL+siLnRfxO
bLDjPbe6Ktz2Q1lundqPdJg4cfgxeZf4Af9bxP07RRwGFwvwzv9fCnj93rbvH5Fqv3Tdd6Xcnz/5
Zy3nyN+4Tx0hKNfAPjBV/L9azr2I/0zbNrzFwWabVI3/nHd6ngtllR/TLxSi/5t3WuI3pqdkN8Gk
BOsCO/9v1XLfV3L809jGwAnZMB083t1S6X0z7ZTm5GhppVU0G7KvURnKneYRRUS+1vAXHrIfvZLL
KwH0wPO9GHt+svRkKHqseRS8ksE0NNertwqF32oIaGh/cx3+hQ30X70SryFNxsQGmuPl/3/zmcJO
C2ZW+2oPa0RBRNVv2j5nbFbPT3/7hRhWGxaFsMPHMn4og3vWHCwrc4VZJv2aZulX1B5fE/77n7zM
4oOCHkI+8w/XiFS1uY3IPN/TV5cb6aGDakHt+ekY/wdfHfeqtDyEp8zff8yZCCu8m2XEJ+qDvLka
dY7JQWl4V03xV1knaF6/c1NyO3iEmEqD6yQW5ev3FwndpKd1aKT3aOlTlIDT/RSOT0KbnjjUeOtf
f4M/WjcvLwaWy3FpCMifzJOasEuezbLay7r1OOQT+p14NUBBLX7XPXwtsdWYKzEF3d+/FT3HAkoG
1tdyaM58/ykRkiNIi4pqX9Vx+QCEzkRGpaVPWsLvfv0Zly/sO93C8oUStMaq4BKA5P4QQcYpTU1x
mVd7TVHl5aqaNomhBw+/fpV/8Wx99yqLUfSbZ4sKxuo1RZGJjsw+Gc341OdDcSxAgf8nX903n+eH
r27ApwDugVdivgTnb0ze5wVU/m88XvrPH0p6rITcGa60DHr/338oRJS2l4Pt2le9UTJG7DVk+VUH
wdKCLCMDneYG9vFtLW17r8MPRZJpMpmoreLY4yYDiAi7doP+QfkQP4cPN4qZ7ScBs1RXF1vlpl8v
CGLIV/11ReTDqsGm46wMWdarsuKvTBHDGD1lcKOwbO7dsQb52UjjGXRHebCZqb/1OVnkQz7a+wBa
PXjyQu4ggXiL0coJfbiZDO/TxRLV0ws4MEAvNuQHMI4w3OKh0xLrCGFi+CBLSu5EBzu1dwSvkljl
iRTIPvEj14vKDYGP+mdMVnTOWt4P6RHWex7wodO+q7awwisgC3O57pbOIMV6ENDIVpAjsLx1EkB5
U21rPRg3EAO8tdZUGphSPt2cs3DliQvrrKOrBReWkW8YF4yB2QIKd6FNcnLFmIbD/2gBNd0lzQx6
TO/KtYfHcOdJGNb0DI3nMCK7cAxx14UIbZ5g/sY7+BrArZzcoKXDP7RyB1G9VrlFJeVAscswIFWy
802TEfafOC4NuedTO3j2ySND/Y5M8e4t4Ks5RUld3Tgq+aoLrqlKHOM59+KvnH6Dh86Zy8OwLI1R
u+CqMgOgVZPp2JhIr86iW7pO430yxtaBFb3z8YfEuz6ECMsxgKKQjIHiGIdLvQMKJT6HZiVvEocE
MULTxFmUCV+iIkWTgnzwPAp2bvuM6vYIaBgKl8NXRg3Bx1RR4lMSIz+oq/CTNxvQtEJ6kFTG8JDz
mgZDQEoVwl4gMuBe58bJdnHBgO1aoI2Xa4fcipcoqCDPUc1CCSvKFKCZo5NnotEUfPawkn4aixTq
qBuRNg/wZEPDC6iI7tV7KxHyqcT58MksSu4fu9Ht2G8sgBbEpkRgOy940wbNOjkHBpegow2LfNao
wAzhRNWQxzvyqa0x3DCcmzUfuw+Cpkl6u86segbn2VBFTx3s7n6nvCJ5lwOyJFnwHCGFwtIXy564
FSCF99RD/QsAvXRnV5jWtoPW0LNMKtOeN3Pipcj623BAN0zH6/Msq/Z3Y+bZoogFpJoNdvvYu131
ykDHPrkMePf5WPJmG6XBbdGteEJ4HmvMbLkSdkRlXYcGIa5BWJDE0Rr4JpOvBuC8q0A45pE3IrYi
zCdytMjGwFXlROcQGglixUySxscVUnDd+YXLG3mNt7YjGTwkfaPSdVSN0ZcClNC+SB3CKByUTVeW
UC+QUvudmZdMYSU545t58IrjYMVf24BauNY63Sf2ZkcX8kunGncdtSgaamPflf1nFU0xCgLH2Ch6
oie2QvcuUjyUcL9hWYmsv+4Jk93gEEaR4XUQkaiin5HDziddjtt8dhdx9Fh1fj6kKGpBeMUrs8u4
qVkVEY9mFbYNtHE3JofKba3x1Kdkxqx7jBhMjZNpMzesbvnArEAs+25l8bkB3b/HrebdeHAG3rOx
9e5MMExnbILiE0Ni8zgq7qiUBfVNSdyrekbXvC/4+HaLGhxFAdk0XaGGj1ZrQBCHDBd80m29O+GQ
f2Dp2btts1A2DeuHE2kkWsUjASMN4arwwOBF2Kby7oIyba7EgFhndTlpKUkXOoNitU6mhEXMUOQa
Drw0ahKQGyDhfViUw0dkF7RkM1qYWFi5g+G9UuDdmBXpJNFggv1t8+qmrZdzNZPZUwZDgZW8jkjR
zAVVJlKAFZHkwzpHobu5rLpDFL92qSe+6AOrFR1RWCr6LM5pALWbAXG47SfilNyBk8RK0zr7nICW
b8H8+33ZGL694N7rrkR3NDvlI70UeTO7OBFH3cVkrbWDr7jCtP/0Bg4guwGtixDZIjgdgioBTreK
tUcLWT0GyUOf9vRNe7pwdLtoUIWwfc5mACBaCtWdGMlzHi3VjUfXeY9Ll4xg+jC7XIbaddfEN2Zs
0vIEtH4Dcq67DpL5OdbN4dlLJ2/t4YbYYT1mbCTjeQNwJ7+ptCa4zVL6+E2+js3oaxkGQEy7+JHn
+anp9XBvoIMhMS6v/U43qxtrag2URxMNJcf6jAtBrQyXTS+V7IZaHGVPNUwKAp5YcfTcE5+g1Fcl
7eJhQqa1LLIXgv/MNaDnDfcuhUCAStIq0G4tVOIcYGyzKyJyrkVU0VtoEcIgjsxYzBKKPMbeRoJo
ToR6eiiGGq2LVyEhLZjwNggP6hmddmXG+coMIaqt7AAHxKrKjcc2N/LjUJv5sXQ7HRKBp+qjmbVq
rUQ+Gdk6qMfSdU7TYIzoPQY9a1j/cncgWcIY4mENgjnSdlbcM70CfYyOemXkQe8drR6E1SpwFBmr
PmdxAu9Xs2xcZPPIVlYeXfYvle2EKwQ67mH03IpG/SSBQJq1jS+hHVnXJzI1p9jvmq67RVwZwpFC
0qbQwoTJpquiBqiUqRbFRSvaN5D6aeeXY/YwJOaI2FI4kAY5XFvk1rhTfyxoza/jSv9seWqPoDQh
Wg+MmWVr0dbAIrRm4ejvbDvRroWJDmXdgaRaaZYx7XhODRM7JfwFkky7vVGrbgP46h1gVrpxkY9u
DL0k2sWtxQvWgvFM37UUqzFsdDxRBlhN0Ozzmcc1/AgzV6hVKlrSjtwRZ2WmaQcsI7q3dcOc9Q0s
J4t+yOmEaski7sCSZP9VfGAEVkBDfW+y+79gCv2Yzgj7gr2TnD+AvSagTOuHE3Y7zyG4SD3b12yg
a8cY+usuVIhyvYZzQsfR8jyZcN6AnXOuSGUDc7eB/N+ZeRivhPyrQg1l9fd1xfJ+6BAIlw4Fxe6P
hRoYSJ4B3k+TiyelT6cmZU0d3Pi9yNR9MLHN/brE+KkylLpAxc0r4Zakz7EUc9+UGK3V23k4VIwR
aw5hRQC07gK5KYqoPGl40v6QKXyM/xN+Kf9Fu+DHDMjlGxdAhJiLLyZJBlLfv2DRcMCxnDRjQakH
jaAc1vm4LfpqnTT5e6chsU7biPOg7Q23l20HLCJwo8gA1RWJjCj0FCJQOZOMPrbs67/+PsyfyhPe
ny0MsjpdF7Poj0V5Ncal5lkq3Uc5nHLVt/lX5so8U0PHHDPHRsRhG6A/D1KUiO6M74diNuUdV4KD
dsyH4ChTMCxnUjkZVJ5tDDkMdztZGJYRy6uiIYk+dWhPdn0dQwhWgb0Pibrambi2yw0Yz+DBtHTr
3XTInoSKOmNu0gQpE4FgAw6mkSi2OE7eLrtiUejS84d58Vj9+rsQPyQqX66VzYkSDs3ikVrcA9/e
HKEawBFq7ZI1Dw2WGWO56kYyiQbTeiGuHhkqx0aQspGxxYJtI8rujr9+Cz/V2dCXHOLGuSgGdlqk
FN+9gw5rC7I+Ee8l9fbO1sKSqfPwV8vATx0LXoVGhQHj2yKw8sdrrmLVQ+wr4z22UnN14QEXFUQC
MB/UGc7Cf50SioeI3v7Lrz+g8fN3zBEFLpBHpJUglfWHcngSKfP3bIj2VgtWeJ9hJb3SgkC+MU2z
Ty0jmelGaoBq0WE90Von86eyAbpMPT4y5rGI0VhvoeXXmYI8G3YVx0krbfacv+VVUhYtgRIi6A5a
0FK4Xt79f8lQf2HNMZBhmN9c6J/A97dfioLgzv69iN+/tef8+YN/tqtd9EX0qwkKpwW4CIXYfv60
sXv6bwSkCAH+iyYa3Wo6Mv9sV/NHjqdz34jFaI75/B/SI/mbK7iPmSYKHpyl0fc37DmG89PN6VoI
A2ikI4BiKfyxb5jlZjvnlQ6PBtPGxPmojMWaKtE8G/QoaI/CsTH9PGfV2w6dU3NYa5vmYHml0Ldz
3Qy0OTKd2JCaIB97HdEsZCyUhmrdyI+q74KbwXGmU453eg12cxSrmWxUgesPnGQiMJrMTgYySDPh
+BHcR59oZUQB2XDANeedJozyqWmn5jgldXQW7JwbV5vnx8DQTLT45GNsGqkzxY3KvH4IUzafvV5L
VmbB0fyd6DVm16mANrQqHdMhFaoiSRStOAmaUQHhd46/aEKEHwOBHdcjP/NiT2Wi1lKT1hWT6aUb
4zIfWuFyAmOr7NDYlNpg30ovzE69KfFhlxzB+6GFacVBnPSWgJi3sutpYQ1MCRPY6L1v86X4I0pB
zAMOk9o8py6SVaCv+sw2H72Gr1loLq4dZUT6sWCN2hSuY8HNqcONIfnmrdgSx2GW+W2nmc6Wxkl+
h2ShvE2U19xERGQakDvT4kgbsMI/NAd+OkTulq6x3vkorK8Rn4b6ZnIdbJFNWjHmxl/0LFy3u1Kl
9YJxtXsQbVt4Ow+rcUbHJAkBeCovJQJVmU9jlhIxq0wPzU2I56Gfg+DaosmB11AnC6Us5mvbRma2
RNdikyRd72hqg/611ZxiY+Xi3u1vc5mhVBoID7ZC/dZSKi79tjRMpFytwsZfhY9Et4w3aNBsHw/V
RltKQztPNQAgXb4zizE7yqwJrmCeFHe23lnXqWU8x4PlrNNST9cT/W+CVcPggS253jiane9xOEIi
FxBy0yS5D1QNJVlr3XUwWsNhyXRJE9Pb5BYoGpDCdHrmMmdGyPByn8jA3ionT7/KYfgAwaBtS8vC
pBB1mbjnJg9XLd7JQzsLVBmZhBEOLnudktK9dgr7ruRu8zHvnUpCUpbq2llrUfvCeZM4m9HVthE7
9MqePN4lkwk/VIjAhRLxMesj7cUiCfGApry+t8GtXk+WLY+utxjZtYh5uRh7PyMM+Gz2WIoKbtuB
dtxk7IiegtzI9rHGFxOkfuXA4sJHON6j3ll0FDFjzp1DTzYUjx5KvHjbSjHABLLFbDmU6UMURt79
AJ2YnHL0H556MIzUHh5sSlIbeURN/PATOW/ULbqdxCen0d27zgNd/Txac94BjqS1uy0kkwGcs/HE
61PoSm8ynqWJq2OVJaLp/QagT7OxRKnZLyPi2uQwlOhIcJrMCZ8mwbFX7JoS7vBDH8fW8NClsULJ
HIb4JM6pqffJa5pCoy7WMBcKgusjmxbSVKFmWfeYtFjZVByGrzl1GU3vSFDkpVqZc3tCYcPxwbk7
jKjaxgWJBHEgXEML8rxNnZtdGu6nzrNeKf2G7sNNJTrjV74jqXpo4V15jLvCxH9eBGmHb6JwAsTa
emlrWAN11QWfilQ5k6/XaNZ9o2tI7zU0zL//3an/rcnycpj/1U59HVOTIrj4bpf+44f+KRCmPMSg
iv7GMagX/kGasX9zXQloz3P5w39szjqSYbZK3aBrYYBm5MX/sTk7EB0t8Gf8BR1y7t/bnJlnc/b9
ZgbFIBlgI+NQzuX0EyiUvz8bN4SE1ouF6DjbOuodOiMOUh7CC40J35PVv+ph7gKIAOwcE5p9ngdE
GESP6cIvpEo2GG71h4SwDpYJpPY3EZhthoMa3g7pNjuirs0jfT524x59y9r2RoqPkvC7aBWkg8sU
xY5O5HWUV3qI+3hVGtkV1Xp668JK2AHYjnYBOJIdlkKr88NcC9bkhju7OY6aQwo95xpSPpnIzFs1
31QIdlb5QHIMBtfhLc2diUxv5DG+GSkaXJrRIXUtQVxBvoIvog3jQemf03Qu39kXvWvMdIG5akav
2/AX4Hf0ZAIADXFuBkJ1wo1wZAaZBeXOYWmP7IEuaB9D2dSEecY0UXmgiUvLmy/hiPsfiEglbuOo
UvTGzebewmN3TFJXpxRIkwm7C3o1HmPdhy1MwCetJlqDU+icyaEnTruatQ92ac7ltL2MswYUEQNX
/YL/sb5PUIjtiMrpH6Oq6x5IJUawl2lz89kK3PCl0dJUIvS2gLbQzSFStSCPmoY8wr+UFpexuAci
UBY4khZfQX2xGBjW8MxZ0uBLLrLPEAq6vVyMCUDg4o95MSvEOnbLObSPadPBPV7sDFUAfB2fUbt1
R4/EeiIikEPrkzIarideCETUaLT4lhT/2mKWMFozO01wZhi+5Q4fdLFWtIvLQix+i2RxXtAjWpKN
rOg57eIoJcmmwk8JT7fc5A4RrWvt4ueILt6OeLF5kBsDQf/i/VAXH8gk+mAbLTFpWUhiCdgMHCPZ
bDKEsOU4fI0vlpIKwyEtv6ydd1USFdAGWWitenKvwqac1zaAGhrPHG0qJnJXHApxr6QXJwtIdlwt
sP/DJwZ8eF2kCq3PhGNY1SqlR7dzF1sM08J8P1czGS/9YpshhlWc59yWd0g8SZ7DXUOQdO9H+G2c
xj4j2Ow/isWOozcYc4aLR6df7DqwaMbTfPHwJIudB0Rk8KJdPD4EFeD3kYv1p764gKLFENRfvEH9
lIrXDrF8gd6qVhilivqtmXTDl9Ug3tPGZH/sp266bwcXTIplpgNydU+W+xjQEpSjxacE/YIyUS32
JbPXoxM5t9Zn5dR6AQaHm9Z3mxnTU1h4b8lihEovnqhxsUexYeKUmi6uKevioKoWM5W32KrsxWDV
xLR/F8uVg7WYSZczfYFyiiOrFaIsiHkKihdyxfFsZRf/Fq375rW7uLqmxeDlLVav/OL66hYDGK6f
bl11zZ1oGX+jsud5ZtJF3spiHvMWG1m+GMrmxVoGiC5eW5FUjGYwnsHvdo82oYwQOxZfGuLVhESa
xa3WLMY1bbGwkZka3xv00HeEi+Nw0y5uN8tt9FdjscDNixmuZ2w3+cQy4ZFjTpUh08Y4l148dHKx
0zUXZ12wmOwYzOC3qy/eu3mx4QUXRx5K4OqtdxefnrVY9uhQc3CzFyOftVj6you7r12MfoSdaCwu
M81ucndwAsrFFKgt9kD65cOXerEMTlYhrs2Lj5BOFJ5Ck/gkILhYMG8i7M7p2jOqnCnjEBwihpmG
L/SKmgf0mJfK4QRojwimLK05dbpHa6F29Au/Qy4kD457wQGQZ4hWl6P3CPAjLGy1Q9LJtOSCA2kv
aBBtoYTIhRdSL+SQ+QIR6QU8kXIhi+gXyEi28EbGZcalTlZWO5BIrAYr9PN8QZRMrlXAK/EmgkAM
bMYXlom6gE2CMdAY1CfOjUgIgppF1tw7eabfO8INb1kWx53rpfOhD4cnG+zlfU1dfa8EGlsYVeT2
DqSqvSBp9zB5uMWAXSFMn1DxGSxSA4+VRzPuVmdSeotYAKhsmMN4ilPrLEMIqCXYTkInm5Blm90O
E8AUn5Uh1bb23DpZm22eAz7TuxflpJiIW1gPqzbTKh516Pwr0bTOVS14+zMBNxQ7RTDDIu2CB8tr
nEMCP+VTqDQP+xlQsi/mrE03TFtVvuu0uryadECasqyqh5l7/BDywT+quGYGMTU2mVygccagnt9w
wI3MUmpt3ocim7aJNRmrUXRqU3eB2qSdzXqkYjEDmJrdQxRHJUPE5JYWUcOx3DBvAjDB1ormU3A/
4N4r8WNeI7UIS7/ABMmzpsrbEJjibvk+PzXlKMBhzM2e5cIFvtxoN2kKyXJjYJ24y+Qc/Y6zIybr
Q6On29Rjxevo3XScZne6Q9A+7AhskodeqPapCUqUwMLu9zxPziIOLXG5Vq7MuURhT0rXNOnrLiGN
2FemrO8GU6fYIgMHeb10BaG1sb5P6sy6UWkeXM+uHA8tGyMTD2M4F9L70MtYfojWNMoVsRL1S4zM
9U2n3D60pVbtCjPSvFVMTvbico/YpK3MtH1T191t3CcpgXIcQUAQUAZ0wnmFJOndGBN5SR1gBmzO
MjOgwRFgN2+axjDKh2KSL8R7hsGmjyDTM+6tlfD1wjMiH82OfI3JpHmg49PWtw7GqHaPdazW4Cg4
qe3nCeCDK8PpYvYxKcjyQ2YexRUZg5JvvjTm6aGpwzXFjzch8HZwAoFp8aOCasJPwuFuphNC8FpD
ou1edVr0YjOJj98Nh0fcJ8cIpXMzzA2yZ+ZsiwhaiHFEEl3+IZDmljWQS8OYWMTTGB1fOfaOz2mq
FR9JPxq4XpX7SSzCaxjcn7CYThgFEGXDQKp8VzGMclFsOyi3WQC/Wii5k855dRdpt1n+P/bObDtu
5Nq2v3J/AB5ARKB7TWTfsSdFvWBQooS+7/H1d4Jy2ZLqnPKpdz+Uy6MkMjORQMSOvdeaa1F5A+Pi
HIzy28ZFtEc6lt5WRroZVKad+XIIwVsk43nSVt/lbGLrbEsAFFiDIBTgA4iYiBRTeyfNAapy16kQ
2X7tBggxcJhuslnMd+FMvbNqf4jY/3t6+j+dnqS+DEj+d13u9Vv/9v5rh/PHj/zz7GQYAO4lTUQm
S//Uz/5xfCIw5t+nJsHRaInZxGlpot5dEPl/nJpM/ghOEXMx1GI0//6WApepwW+nJjaK5WUEjVMQ
RoRM/HpqIopp7HPImBfbb+znaVAAQKShsV7NKYZ1eLzVeiyLI8LNyoAqUvXgq4MGqC4+xE401dn0
9U58MsM5uRZUiZRTI/YQj7CV0Vx3NW162av+U5swh26DiW5DOZGB6/YOgLCyjXG2W2GOwmaYjHtc
kcVr3vv9zUzIz4h/KKcJmMw1XYoKBPI2ylSyt+uYyLA6QaNjs3HvLMKei1UZxmPiBUGhYnQvcrxV
E807rDTOEOxdZczdekxi5GVdygg3nZLkHapSdRMFZp+tBtRtN8BzGmKOoJTr66zMFtvVGCX2oZhq
7Hez0Y3lrmEmrrP1maU4knA63VahWU2HALVSvM6yacSmzhssTsqfEcUVFWSHO+GUxZ2r4uB+jpP+
BmIlFn0iBNZDmDmBR1wAZ7qhtvdLv68iQ7KY4W8Cr7tl607yNWKxsS0vQAWemGi09gxAFWlgW+19
w8SMmfkikPbOIS4n2EI802dQ/aDOc91Lcme8SnvOcryXU68RFGoUCMjKoAotL6ZrnoP8jpxUS8eX
pkwVQCDaQgk1Ip4ydGOR34/XpCLpzN9gPqpdsuEDOtwl3jzg37iBGaQwP4/9G9+YtC1EEuAsntm0
UnAxO5RN5wZjYYi/Ukc4tdebwfDRb4LCWFeq6Zcbx5738xib81YbY4RJnHeHtD+2bdeV+tWYsriV
NRqqph9mhIaDGBrjU+CHQsyvY5ROef3eDhVBXSszmUliv/vvgvd/W/BozvzlgvcR+eGRJQ977beF
7+NH/xjtmCQUM4hRHwLepXP0r76Ro/6BJN9S6IbVMqL5OdcYVznyaekAIpZCCIuf+mMdlP/grxqw
2hZeGolC8u+Mduw/yXAxMwiWQBZAxk5kiSzr5E+DfztB9Eq5gI+bjmyJlCEJ7fXcBKjnRF8jUWv7
UifQXLdD60BLCVlPLqitwDrRYPDEANhzK+cxw4dnFkG119LCGACA93mmk3UmyZmPTOc8Lam8CE1R
mJkpQlnVkeEzibh6TUtLHvrIQKk4oAZJMf8uQkrwu2eXNs1rTlzZK65LYpeAPTIoH7Btno1QqLe8
XuKbEKjmS46IZWFdY8HZCQY+9aZJlqQmpLJoRpI4mm5F1brPHfZUAWBuCUFtG2e8/wjFzSJjvK9h
fx38ZMmllcDKahS3eVIcC7MunKPlEmfVODoRDySBIt0Jc2SJ+ZJ+hP95vEWstMStLlK5VemqGp2x
COq9bkjjUVeG+WYLxHpFoXV72YfyCQ3heJtLNG2N1DF3WVljXANR8flLGx5NbEH986iyyiVTN25A
IEHEeI/rJR8W0LB4jJqU8FS/0vvVKGv+Gok/xSkrTPNtChZBQRfwBkxj4N0OKa+my0A8xj4zMOpp
/A0rtg8+tUp4TSdBx5vGOp8duQ1qg45oAnIJo+yUhzZjA8hHZ6f3YakN0XiJ/ag/4BClVIuQKaxs
bbme1ugv8cEj/v019zX/5ccXSiwU5jeOlu6z6JZvuJ86Qqz1uWk+IT2axvNQLnpQaAEo38j2S6I7
DY8XNC80gJTzDDhgrTTwXGHJdVwXOiq8x5BIUrJRJgWk3tbsYBHfZZwnFty+/sIATRG4kkFFWLF6
fg8JesHa1ufuM8j/e5yQ5nbKQ0uRKB35z7NoYuhqEHsxSFaaVxoZQUsMcF4BPS13bcaNnoyYw7YM
n/hNs7/kgtrYrskhHpnMI4hDjmkBql/Zbc/dIGoC6XBjtwAE3MmUB9wmnSKkwCaumP4JNx/xOeHa
75cxhj2U7TucCQ7felsa13CoeAg51PAFQz+Alg9MEP16Epc5oaixSwRxAvI52/TcotbK4LE8FxwI
1P5DBa/FvSArl1TPcRtBhJnxcqLYlTopAqt8yLhjfM5h7yOzrQAv85L02y/3yURV8Yqrcbx1ZCsP
mdmVr47R8MvaSo92CCjcDUf3aDf1PXwlZZSvZOb5zx+3cKTZXN8EjXaxPOzxcpP6Vo9SWHZckgFh
0+0ItOCWWp1SIYwJuxYWGeVSuFy4tihJQYbzwA3T2Tq6TY4i3AHLI4EDItotjk6aQMg4d2yqBKrB
+HoFE17vK7NcUhY6lNEKng52DzwFq5LAS5SCFbrXtLZ5OC0whptZ4DFMQxPm8BBlfBwd4XjUjHyh
FYdvngdd5wbTUMIRiUjy1sZf8rF70fKpkYRiaKXpf0Ce7UJXS93zXC1ZXG008RuK0qAVDMSrxldp
N6G8jaue1qHGiJr1FLD4GgStvbeQbm+JbyEwrxq1tRxCyk/kz3xeOdZEFs7YC8JluM4TJmrc1ysM
u+N9JoohvJ+asbx8pEhHEzJ9Ccn7/kN16eQJ0vIMidSCocvUgSO6s45blgxd9zHvo9TmChIsd19y
o9NHhjf7mhCUuncxaO/oEopHG3vwFXkWzRcnxBHw0CCcUfsRJeBBMr08j8kiWtdcDvWQnTTj0ScN
qTwGhW2OG0lEYnjM/Bg3gY4mtlMgcDzMs/U+jfwltk2wNBv+xD3FQJobfLJmvta6QdKlc6yOvDE3
jMeqmxAjm0Ay1sg5gcpl8CsS+i2k9GFdJT7P7XkiMqsyrtESvp5lBu8nZu7MCRzvKU+ikRYTUMOa
X08KT/NOpHO0i0KTuxvdxSPaKve5jkwjPqmyq/cdJp9q+3HPKwHey9PJ6EDFWS33f8dM59pFvfts
mgbmEzoFvEQ/GFV7hyeFkHAA6axvddM66zSUy/3oTkj8y8pxn4nT5Iv8saRBgY+A52GXIMPdd+ru
EDOsZS6DFr/elIZm3CpY+CjMIJZ63cDlJSZy+/HEZb2jngdSkQ1vrMw63H6srEURIo8bQqd6NiKZ
589DEEzJizlI1okUBAg6xX5A8huS5u6mKP4xcWd3RtgJD2bbO41pMHUl9M6VUyHDWk1+wArspgig
hxmezCqlflg4eE6JtjMMcyOkGRJOe5YfmQ2gSDpKCML48sLwrGJ2T1newEUUtj+iXm0iN72b45Rp
SbQ4jtNWC57ZSut93poZX1EOtX+VIP64FjyT9TpkicGwMAgoz2AArPciz56LwKiPHJA6rJKTM4zU
IbJ+FIqZjbtsRA1Aykc42OWJPca5NXIb569f93JbV0hBKgOpnknozqnp0gAsVhA+RXZlppAb/c8V
YHZNFBVVOyq2urU93Y55BqDBfgRntmRoNmFXnuzYrTP/lvZ5AWyifaElvy2XCE7Nst3bEiJnTDqn
zyFXf5mslDAUwOGZ5R/ohWesqouCH+caAl6OkHif6NcyscHpDQqD/ogFScZjXATBj14LRHVVOh75
Q0Ts5qIHQh7NW3qXw9EEKJ94mj1M/UrkZThtJ2tK7b3LbVl7QdMxBsFD4qJTVfONM7b2sYldtjmk
6UuTDhlNNhhPyuiLi6Zb+U00J87RFj53r6EoSkKn2IDEL5kFlSNJRondneqx1y82iWFIGjVzfEOq
Fj9NdvZEOlOVnlMwmneM/HNworh8SCqo3a3Tyx71c+1+YbqY0t9zxWrmJttUJvwxp56I36Xjvdd7
kmqnsc02mYMbw1OKUSRn4/ji1GE84dnvrPe4dfLtjCiRfZyUriAanlw3LqGCMq60/eEzxpQlktL+
AgRiug/NKV8baSW2EjfDSrRmfdeQ1035k1sbGBnj17gTjxqzjZUxNM3FicIZ3/lkAgzssm0xaWrn
u719Lt1IbYKqeazcjkT02qIy2jRZVVza2WeJSjLqkwGyRUDdcOyy2jiig9L2pls04CQ6dS7krHtc
tJyQ0cp8GK2iAPRXORvNxV0WL2557pDkVtFktqk6tTkxbtgE6I6qPt8GjmYdUmYYdwEEXZnLfA8/
pN45yw4B0hPsauB2ezPhC2uiSXtt/BEFCB2yyxybd12UCYLmcv0+qZckZbKBn8QoNCD4JRxSDSE6
+Axq1y9tn7rUJZwyj+2YV7s4aotPMeU75V3HHJj7WySPpHY5e3uQ2hV8p46JzrDXiaOw3pk0o4sk
QzRv229akn0atQrRkmGnkGbqutmSCKQKkr0HHfxp2+10H4quiV8IqXgEH8QkgcMPwvbQ5+Z7GQZq
I1pAHUapY+4HOXCAlCTfQLQykaZ3MX6iIt5QXddUgpGeryf08JsWCOQjKn7jysq/RCEUgC+1SNic
xEcJsgGXTCOmiS8tNYZz2Gk2MYQSL03HQuLUXLvW1O/7IUmNTWCmNZM0u+K4fh/5xthBhoJ7urfn
pg/eWfyDLYC7aj3j3Vn7Wp8Tox1iil4VgfR3GIo1FqY6svYOOvZnLWmEw7bnC4u+phGu65JpUhxW
GxsDK2oFnotItsNzScPpMFuMY916SrbMDmdQQgvlJ7ajrUVP5mkIRodbHIeS0o5MXyn8WEgzet8u
8RnnoMqgAbXNi8aE7AQI9mIlxL2zefkPIDP1T+7QWPWq4+zSHuFrT9FLQ36CfsgSy22PWmUAbNiz
agFdcWVXDUjyNCqngIMbrQ8MxVSzBKavRjMqnFe/SlnUSUgcSsIuhgl6FFqhepY7O46L2fREqjQd
vxDjQiIQTL2Tr06YseuKDuS350SOpJcz+GbGhLLmvyPXmo21bmatw90j3HoDotvd0LKn2sqHhkLE
6hV7U1SV6XTUjRn1EjrxR2rRFJ/eQFnuatRnP534/wcN+0d6z0/KCwXhCYaACRjOQemxtCR/PTv3
eonJpAr3pRWwYQYFpSBki4F+1sgiTcLBQxmmjjpMBbvoeqQFnhx7Jfr7DgAy4Wz9gCtGnyje1cc2
bbRU1R/xxFCvqCaiAHV46mOTYYbJ0TN3MaGstczn8JbY9dhdiBtp33/UyFE2jPcdOBOuyVSOpI9H
yNX7eB5vl23lLcoTROdz49BPN+2SguyvL4f4TYiyXA4bEB7JSgRBW/jZf70coaGRjdvb2k6GJl+J
KMjJOTowZyovZwr4yH0IvU04vfaQi5mz3JiFvK0JvM/D6JL59RBIpr2eOWMLAqfF/+Vi8b9wRqZg
83FalWIJuh3qmEMjU4Ug2hcLi9iL7LKHtN7jwp6njFc3BQEPayuZ4HE61Cfvf/1hF/3Oz6obPuwS
OmWi5xS0rA17+fOf+ia9S9YmCNZ0n2M1ZVILaKzxQisBjFujoecjlxku27Gp3ujcTvfkv4z3xGRw
bi/G+j6j2fkf3tFvHe2Pu5Eeu7RQj0uDzfPXd6SZzAE7dnvCivHUIuDBENvSSHpuaMxwEbB+cuWE
aN5xyMpDuTj+c4QvcPJqNlIPoNhycuI48tdv7HdVPR0mjDqYWATRsnSbfrstutBPo5Jci71PQFG9
zopCji+zmrvmk5rmGep85lK0F7mZJtZqIO7877p7eAdQWrhAahFjIaj89coMoWUUs2iDvTmixwU1
1gTRunMNXyxqUqJLWsjhu0hGYXBqS4Blm9JqCAnKW+PR0TvjiniVw9ffviyM6dBrcbq1UGf+9nUR
wAGqK1bBPtcW1+BIkbxZTCfkjy92y5YokmzdZTNnCK0P/lOy9cfa9OvapXh5a/lnkaepRfL90/2b
T3ZCHiXNdnNK6RgweZwgLTbowmK+kHAyGUrKwZGPCUSpg7GcUnMF2vDUK+h3N8qCnTuvMJ0F4b5d
Gk1lFcCraHyUo0QmUY98XK7/Wgz+k8VAIvD76c76k8Xg+m34f/s3ujVhVH/7Rb344yf/aER/CBLZ
pxQ2r3+LF20yPhB6C9JCUA9iymIP+0PCaP5D6haJIYsP7Z+knH82oZXAsIBXheEZa6DDDfR3mtB/
Mvcgn5QSV8Ey3FuS9369FRULVYCuYt4nuUmYxmzR7bCC558uyv+wWfMRf1mvneVFXG74hQjEv357
3LBia6XrOvO+SwSQTruBSG73Npgn1W7++qUYUv7ppejoIgdVOg13+dtLFXAbqhh41n7soxYmYpSc
hJAcLqBdIGOL4AMbtbYbZ8TRiJyL//Dyf7qcwNDhCqGAABRLNtlvVYlIZ3Tllqj2cT48isx+caJm
/defcPkVPy8ezCYEIixB8jjf2w+/yE+LR11rU0crqVq6y4+jKZ+RhBdeJ1B/6nP17a9fTC5pkL+/
HO00x1zWSfh8OpOZn9cqjLvKGt2m2VMlVccgyQzcuq6WHRPTz5C/qyf14epVPxy+kuRPbFAupTft
BToJxCvRCBKB4eLVc5JDNyAywbLdu5U3fjiJmw9XsagMHMYZ8qsaGc+Bvpv8ImKiUPum/Z4T7RKt
6lYXz1Pjlp42ucQco4yQ17DqyMIOE7nu9Gl8nmK/PkdWMAQrdsQ6XKvKzR4tjjQv0USUjJvV8s4P
CvPGbPPk3qJgJ8+NQNkuaINr1+fGKshcgtcxJCOfMatt383zIXGCC1TAfiuz7Luy0/siUl+t2blr
UWB6g3KI4tZHslqQxbpZjCPC5HdmMp7XmDiqHQdOOBE5xp0mHr7VoVsd7Di8KYFREY5boKwXWbcZ
isG6jiOBU65m+Uemq882bMVjHJK8WzWEMER9/01CzQBR0WDpMOL4OrtV8NiSMuthAvFgcgecXlG5
jYPf70GM+ptYH8NL3hAmi90AosY0nMxAt5LNUGtEeQTDFLiH1ok7it7Cdh8rm+okRAbg0anl5K3H
sX7KSwJetvlY19aTym3tJUx6kgoLg9/jjKN4LIykP6V1RByhNBsguHWbkaeMPtnPqvpSEOeyEXmV
bJHicItkFVqoopg80IHGhoaR2PZQcp/Z7vFs9tXoaWEkuteOmAoj8PTJOGuwKR+jsMIwz2kSj3dG
CE5l4VseIsMlAxfDie+H9V055/VtVjdn353kazU77aPqZLKvtNC4GKO09lnOvYAGJ9p2bT7uiNZ8
DZPanCA8dAF+IDniBYzcOx3t7w6HZX2B5VncLmgHgZT0EhA/x3G5TPUtBqvqleA+EgqA7zKc4iS2
q13VnSJ/CXqfQ+s2Qtzr+7LIkIFyzAVT+TnukhDNl/ky9sFRZf6ieBjuyil5imkEE8EeY28npfTU
NlayikJK6b5DZQRF1dgJifoKaWG6ByUIlJr214lsd3rnemAWN9nEvsEdvTAwNT/Q75hUTW+NhlKa
TLj83AexdmoDS+B2pdVgpRrslTijuwsx315XesWrBYmkQeJqmvRIuPS3Pi2uI8Bp/9VJ2pzWMVCd
wPeH04ihHelRN3gWB71d0+s+zz4QSzhiACZJnfQyiIwr2IDDcYbGf140VFt/AaEURRF7YC7ztWWH
b4jHX1wDLXzQtvp9RCjAXvTys833SrUfPHAWRd9nc6VlRHNEka3Z+9AEZ6W1a1DxybpyjJDpaHzR
mqq8i9FAr/NqfifevHGwepAA6RCCevDR+20MTb8bp27bornbx1qH/wxBL8EvS2Snb1VPNW4v9HDN
oK1LgC3bThTyrelTUERhaW2acQuFRj6aZul6Ob3v/JDbfXPbaaVE9aU7B06F5HEbYeqNfSg2Ydjx
DZmqnK9+mrSEQPvl9FSQE39mQZoPBkGRyOfM17pAQCxcZ0kI90nIKX0U5Xp4JqRlF7IB4AbQsRkE
AZVemhn5tcmcQ9qLp2X2thK+gVLZqY+gRjSk/Wj+/URzLoGffPNRiiNabDZ2xwi301WJMkX2N6Vq
Mhf2DM8eS4J1E03EM7ogHg/gheo9AjCC/oZ5+FSMgwTITweWxNSY9k1q8QCtNAjC391YS18MMBCP
yLnVHXxqay1TArmNNIubFbNn2hAkbm+snPvLGK3xHekKMsaKICM8bQBl7PjZhC6yn1wiRr2qTsH2
q1GhTWH1IKcJ+c9sq3Mqo6FiUDz3N1njaHtQwhbzWvurTXoX4ZYU8WvY3fHBiR37MW1GY5ebUYbH
Qk2e3U/RnjAmscGOEO4xtzEvGztzbyJ+vrEiA9+5FgSfHXMDYGDaka3D5e/D8clg5VoLIpW3XCRS
Ap3A8NAJULtr5AY9qMraWFASXtopUZ9H8uqvVm3NL00u1zjwBjp3ZV1fO6Nst0lGpnmL+nqPNQNK
BpPLtUl+a05rauVXdbK1GJgcIG0MBBVJ1owfQIz2Bx5DLKiMj63+v0X+fyryIU5QJf7v+rpLlOff
mqL9VWny46f+bU/ilEsEtsnB7qPM/5fSxLU/6JVU1hb7HhUhr/VHke/+Q6In4YBuIigR1PT/Upoo
SWigi63YkNReZBiYf6fIR0Wx1L0/VY065h+m1LZjI7rDSvyBGfipaqRActkpcvZx+LLUTDxWlB6j
kfv7iO5IucEM1NIUln1Zb0dMGnJjla38NoKEbxCEEBVfog6/jNh2XLZOKpuXcSa69dmALwJvuTG+
BI4InrKxs70oYGPrlWovZPq0t4vryae2IFaapVOzL8HAH3qYg9xypzFH2ddIjZnsjPMe3NtdWrfy
izYofzrpTTU6jFJFe+5jV+VPMvE7+9zMFc18EOkDSTUKOP97PE810SENSbcWrsVlJjFPDUlySTOt
Za1LYG+yewW4NITjCrWsdklkZKLwqzOb+QXf7QMSvMzypAAKtikRJjwZISaKIBzy2asj0u8OyjKb
d7suqgdLdYJknDbciTF+TyuQQRHyZ6/Rq4iSshdiF4vocUpkcmsx3oj3/BV54YkndKEdZbTHkojd
qgZCsmkN7W1M1MjoO85IG2tsbdEdy02F9w0Tr0Oc4RwyK8MZoTX3hp6al95l2Ive3DYOnetWxamd
XZQUmWM/lLbpP9Yt7b4DmEKpreOmNNMTcnMMMeym8SfGweGGgDXbS2BwcA3KHtHcmCO1KVL6MDbX
sstYsQTNGKILJmrGtmsDRmFBGW7syJrvqxz+uM6kALhkQhm4autpYMQz7Kd4wOdpO1PPFMmv4q0z
+f5eFZn4VM5ywoLbaPMj7GOiqtsAsgruDN1JnyN0hzkx0KhHdeDtSowk57Qpp4/d0p7Wm0MYmDl1
dZyaRKQFDWpqvrkUa66ZMnZvUIBWpbrOgIaIbfbpAQJOO0T9fI/j9SNOEWhTUmCJjzAYAL8mCz2k
zw7zDD3SKp0Xy3pjimGTzj6m19FB76PZjwmq0swUh6CrL7iAY7K7ZprMxVVVc4VLLNmpMfOPdpJv
cytpnogFuhsBzNCO5B0GGBHYsqdXQx/mrW1HFFP99ID6oMF0FYab2aric5Vp+qE0CbRucSMdXS1v
V0ljNJsGleMKxUB0VF1abAeniE5aOs0HveLRFJjzn9xJfM4xwHqUyqR3h63mqTbut0Vut2TWShkf
mmj4UtNwPGIWCk6VZXeUBpm+qctpR+PLa5jAb9Vccn20ah0tsq6g0nArIqgIGaaE38y5+gSzEGei
T/YyQ6cZj0ydOB4832ENHCQ450zXluFXuavi+aGNiA9dcAVYeUwC4OrYuOXdxydUBagtfMSlB0PK
7hvOvWnthJKLw8O2r5ilgQiTqzyY231RVbClzIdKpveJE51nw4f21mH6E/NjZKGf1xvs1sFw35Bs
kOPaWDs6JWTM1Q+s0HM4ojZVtXMmpFNCw9JvctAhSa/d9P5MneurZwt4GNK2rFkbWfotVXrNSHew
oF6GxCZrJCQzvMZyYzWrqjVZBCPnokpaz3FGBAg0IWMlaMLe6RALNtlYM0x2+4F7q2yMnO/D2okG
a8syA9o7dfoVRwbzcKG7R4vlEhY5HYrRl/E1dNt4D0MkXPNUGHdBWN2hu9toZNI5c5FfR9xUb+my
miWdz3nQiQHIl6VQ95GoiIQo2xDxVFxvy7FcIkHCT7rW4IEW4/ewzYw9KHsoVnCzV0wSmL1pvnuE
6iI3Dcv6XSsHHNuz5R6SmBG6Vd8NfatvWSacUxFrAyHjBEa9sK50CBRtv2dg18ZXbIC9V7VJu9P5
orZ6UXVXMzDDezmOLpYW/X7moLlWcfbaBEJ4jPiAomX4/zEljHFJlGXe3KMeYHUB8wS/ON7GMpG8
vUK9hSrCPx6yO1Q+6eOGu4viFiFgYm1FNvsPNK0vpVbVHuab+MnW4iczgIdPiNlbM7ufrIBmQmda
3Mdduc1S0sRDMWyJlF0cNzsEPj5XsVJXYQTVbnDqrzlU+I1Zz81eb8UjQSEJN3ACY4uZZX8y8Qde
Q0Ped255TpvwGf8U85Z0xneFWZSVFpqB+xkpGVM+ZXrJspaWmnPrNHLXkDB9P/LVQUEjJcFjGXU+
J35gfEpNx1oTw8qjpil6cHZ/gRy26SscIUQkbs2+EtjHMNRVPXYk8k6L0Eum1NkBapsPYdHu2zI+
9pGf7NpUj7zA1ZZ2gbZlM0u92SfFwgHnhTZcdeqr0vi+EHxpznWadXUXZiSLoeSqLmkH8nEa+mJT
xmb4pRzR6A2iO49RxZ4wpE+G6pm7FBe3n9lYY5I9Rd0+9FNzBUeUfe3Be9BY+xRjCN70fB7ok0Xi
MaaIkIXIg1FnxlaBwhCMH835Opoq7ZHhVOWaQAnjZEZmgB5BTqumC+QrKcAlsjkjyVda3eblxuEA
i51H5reB1nP0L2oE5S37GsmDnBsK9PD05spt3pXdWSC38yJB9oO75Cn4UnsKtWHZnkmALZaYUIcI
T0DXzxqeyBs9KPtxraZUARabiNe5J9DTObhNMh/HXj6pUS+/gDjQCIPM8i7ZmgzgSVRigF2vlCom
5I9mKjZ9637FTnlrhDYQOTW0942Z3w65pnlVot2RcdjdwLJ+abCObjuECEdaES9Oo9JHlP9HFF3t
xuDjrUWeVp9ZXtV+wC/9Fs9GvRlMvz5IwgQ2cdGHOwtow8pxStgeWLkg2PavWHKaTa4TLBkwPn+G
AUtTqm+c7xZslHWHh2BlhjJ9Kxx7erBJqWFg7bzKxCy9zMnsZ3TxEfZgS/eYaMWPeZDrdJP0Zuci
IVhJCRl3VMtDxBcWI5eT5CyQY8NzzdsL6gYBCelwdfJl0jX73nXz/kU2WDjcLrzinjZp77BlYzw1
AMpFtSJspqwVESB1eoIGV+zjrlPUCHlwMUS6bxPQGBpT0w1T8uLeycCtsNyG3Z2GM2k/21b1os3u
vmin8bEHG7tdYqeIt5qT6Jy37XuVOF9ZndNt5Vou7hC/e4pi42Tl0kXYCxLTRDa6gRDKBhG51roV
EjuxKfTcI9RLXHPyeOiBmNWZ1gziwraZzmBI3P1QGOPaDquvaZAteYhpZNyWZW88sEA2KNQ6mZIM
3Q5hulN50DDbUQmbV6PlrxUd81NgTeYW7XL0rA8IS6AgIgGF+zfJhyyUxpc8NYlQjHLybeeWWEof
x5VmpBQMdLOAxrBYzmjZKYD7o93NGmIGoH9S3PgcVLDDDCBh/GMIJiaj8oC5GvWknWa+kQ3hqaYT
yzG0Dx5cjULUuFBoeTScnmt3PlhieC8IcdpVpT2vs7aE4kqq2MEnaXE1I7hdsUnu+NaQQal25Uaw
41J6OSs0up/7FtaAmEvsn6VPjHYKB5Q4Vva/pNijLCPAxUf9VDpGupetUPj/YiCJRE37tbzGYSyf
ImWR8ov84hSFWXGK2xAdue0+THO4TRk039dhr2itfMG3RsEU+8UGGc6TgUVkhdoICYiS2HDLct2Y
NdBHAkprayK4u0r3c859l9VEiiH0N7xCQywSqX7tID1mOQH5gqEAS2kFVm1Ows+D254tCvyt7nCJ
M7d8gi1XbEgZgMOCRntAFruODSdbc1SBL9pqwIUCZuJelRaHolD37kAGuhXIr2nePRXlZN5o1nzX
ZpxTUERN23HIlVeXeK4VUhNZmvVFQ+m1rWdNPKdDTWQtNKKnsW0yaAOkXY/IolZwWbSVpE0Shyb8
bhEXxRkV1BNs5HFbNNR0Eb3396Q21sZozyBgucsBxawmXWUra3T8JwSaZ6is6lorQNFdlX+n+CVD
M2w2yGgLL9QwB4+qvxnDJtzOaZc91SqO1ikc5y0wcBfMA8WOqBxzhYYsvSQBi8sEynzr0ju/Wo7/
RW/qYO2SprwLh2S8AwwAzrixDA+xHFWPAeMROtSViJLuKnRMskU1eOTYQJtW+nQFMHrU6O+ALUV2
ZS9BubZrD2cmau8F543U0F6FM78hiCGVrenOHHMnLkZCKNV88J2k38yaht74O5ZfZENWo5+NJi73
VVLfVpE85WPI8hhW6IVJ8UFKyPG2F7XcybbfiQISlozjk2OQ9uvEOkRo58m0Q7m0IN9Gu/vqd8GX
oki4fwp517UXu/Cf8DBD1hnz4LOmid4jO/yAr3T2sEud8VZ8wpgFfcsFacTmuBKBQ2Kajz1ay3Xj
rBSdy4HqTGti3SOFnUhr5g86KNxioDzTbjur6h3sSuPMlhD7fFx2gmqla2W4nRynOdTcwZ+nGndz
ghdY+gO5yRI5HAIzyNigd7LXlEFNsYkiI7uyZakZ8bNMKfAKGMoirPO7oV1oH9qICje2ElRoWlB7
paj10CvgJb+KwUApPPQAo82yeho6pFJ9H/YHquoEDHyY75Sbq205zcFpQDu4rfPucapnZN6FewOq
KL7NI834bkZNd5rDyDqW0qn3ApPcsSv8aWsih3tUOXxUpxZvnOHjS5IrDviBfgM0FOhCUwRnOQJ6
xdBiXgzdItp2Hsf/z96Z9daNpGn6rzT6ngnuQQLTA8zZtMuyLCtt3xCyJXPfg0EGf30/ITmrrOMq
uQqDvhhgbtI4qSORDMbyLe9y4mEJvSsU2RKSEca/WaCFjNViAjb3RDWev0sXGj+10ZTMR5nuqG1Y
m8az3yFFCqy1K6BVwxR7F6KNfgoC5mtUTxg5u+JBpBUjRlB71UxVA95DnwWDgmE+q2unxl6rHTPB
WRx/QWY0pyAtPErrUNSRDGwIg4Z1NyNktR9jmNWsnRTiBtO1ng++WzRUBlyUZJfikLV2dUbceIa3
W7GFaaAObFfBnt2cLkUdNHuYGmgOd+9IpqJbmlP+CakwFRdvKT6rMo6JpH27vOKo5hSayRau6Z1d
NGiHbbqy8HduIoIN7O0t9ntAox23vxB6tDchvJrTsfSd7QC1YFPK0b6QZS/Px9b73q/gnoCSgMXL
Prlrfg3EO9lj81zfFAOvsQVGAjuC2mpVYQw2Ww6g/1zuMBayLma/uMndGoBcW1+lobhvo3g8Ib6m
FdgZdYBlOTSOfZLO1DsqSUO6C8DVTtROt1Y0uZs8l09r270PW3mlOw0M1IjXpN6eKgN5lus129rC
C2+WGY9XUa7xxq2dLezKuAudZm017NeyCwha9PnMSt1SkaeSPUn2SHByOwLAr0oUX3MRQBjpbxYE
peEmaArAfX/BFn3fJWBB/WnZk2oxkx0kLaQakcp1cuzanMk9iQAHo2rFoevD4Bg6B0tPi0o0Ahkq
LClToz5OorM2f/a032lezXN0cCswWp17C8lL80RK7stwJvOKcFUfSAclqD0w/tiIOiSpSY6qAn1i
mgnN10a28fsitXiRUXDSzz0dncVbP0aOfyPWGKpr57hwR+2DHAMBC3wowi2BskXjB/0VEpziDlTb
U+T01+PqXpRR+ICm0qGrHqg2nwAs/z4o3ZHmog6GIVixpVew64tm6xRdsUME9jtaISXWeOWXjBbb
vkd2eGsUyUuXDhItcWolK45xu6ahFpBh+75h1/pStMXNkLFBb8dpCJdtZ/viXT0p99wipu+Q1Kwg
iymSctXrgS9xknfIN29igKf7ZlwacOq4Uc99eNHVzgUKJXha41g+LWU1HajipOccWZhprY4Aievo
fkLkfx1OfHSzQXKH/nCWV31yE7GryU07OkMAlzPr0Yk2BH15Z8HhGA91NFr6gCLQPGw9J6PUFpIj
aLYPd0JvH+xT72LfpnSQdNQcJkvblxPN9K9juYhSIo8fj1QsNv8j9fqTp/b6oX4a/5dpBHwjuGCf
y+T/fv1xfPmMfLCBuLz6gLtBLvX76WnQt08A8/nVF6Fh881/9Yf/8fSvET8dg9f455V4A7e5elry
b+1rrM3zr/3Fdrex/rWpwxo7pNAgbv5Wisft6Q8gIaFNwT+IxTMf9Ecp3hP8EgX8OAInIfChAtjx
F+nTgSoKvBIUG3IkqH39e1bCRwgRG31ng0/BKiSgvQRK5TWeoi/8ap1Ba10OTB79gAUrzfLGFzjg
2QBlG/qkMy1lfZqDWK2tM6OyFwxGj7s5hZthn6AOoR8HL51Y73YXbJdCq/ViQab8iX6Z2OUhIOa1
h9mRUookt6sg6X0AardGEySziWx4fKxEM9As1tRagz3k5SIjCsstKd6rdlIU/5HepTL4wXv2uQlN
Gehz5c1Vrk2zleU9cD419XkeWTOW8oJmr6oDDY4+XUFjZ5eIXvRd9CFzxWrKrXbkYRLgsCMCDCmA
Z453YwTVex8VvlfZf+a9kCvej52KXETV7ZpOBeyykj3T7r9l4OwPou/0TeBWDcpCei741VBbK55a
tsiv/keW1lX+bWjH9rt8vZieF8jfV9r/QwvQsc10/Ofr7/9UD2P5qg328ht/LT0X6zf8mMKYoIYl
aLSqX3T6gOj+4fuIjhOhoGVKmv23JphgedE7Y2/Ht+y5Qfa3lRfwowD/ODpriELbWHz/O00wYy73
UwvM3I7jYvrmUNnkOZldr1deRN+3rml5P2X22hXfIacmHm6z2Kv0cidl4er7wiDEDqP2oEqMow6C
b0tSdc2lA4oXDktnAdTAQDSy2nLTYJOEWGhUlXSGB7u28C0c/C5c4RSAJ1VYu6D36auth53T6u3y
Yhrdd+w+piCY2p01f8yQHTfenmCPIspOMTXczTphDnvigZLt8Y3JiyAeMMk1uItDQym4y7d6zBKo
kT+9yJuXTuB/0LK5afNGjv/1n0c6476xWTOMePa/kNqAezw6LRlZK8c1eOrGWcXVBtfTDKTDgDZx
eRWnQcwlF1xQ6+89Ilb6DqnGmFtzM0xXKAw68CA+vn1LRovk1QtDXNEgvX12y9Cjhn70wkSB90NL
9viIjWtQXnV+npbnqz/1Y36SWWEOuqYWeUZHAul3xKbKYulK2h9215YP7TJqnF7EBMLrvLIV+In9
mqTocazVwqvYS7lm6302hMagO1zLPrxeYfzwtTr2x6AHSjNOIn45tf+p9v7r7R/PWAaZJnEcQVlA
++QYCplk1P0sPKqe7NnS4YeADKi9RcO4XW/eHr3XQEhzIVSpfT8OA/ToI673erbrqu7jldziEdQ6
5oSmn1n61BtsVviC+67/bgab7mXQYILKwoiYzpG6LfMAIPHbdxK8fo3mToAbUaMNyMkRzTZD8lPr
GUQGNJSlCB8pQQ7hdUDcLum41RaCCOfpGK4U59++4i+DzCEPPA2wKTYHjMLRs1vUTkVbCeotE7gd
vQNebeGno9BbpmLw9rXMJPx7Y92MMxuXjwY4Ex5B0WMouYsvMGalgfu4OOmY+08uZY0MM+EOlhqM
3N4McYXc8RT/W1BTLow+RQDzBZnTCK+VY+Suh3DEEBfl+G2hsEqIjbJLpOA9Yuklf/OMR4YR5iEB
IoACDQPQLWwVRwNKZckpZ+XWj2PlB7U4zeOk+VhByO5RboMejkPaEq+JXV+2+dCE9j5QWbneF0AW
aeOh34Km3Mam802iUoSEX9tMNUiVliodIn06zb5PE/nffDEBSskoxka8HdtBOfxo2sVlBL/Obr41
qJpyF4MVl8V3hVhM8KmFENp6u6RWLaZPb1/X+XX2UdsKwdbZDrwLdGhfXzixHBvttcD6ugaW465b
9D9y+CkiQpjV3jpe5Y7VKcukFA86q0AS7vphGEC11tbiqru8XucBXeJoWeVX2HaG+YV2nr6AqOvj
6fT23bIujiYwN4jlqlkmBL8RPhOvbzdIZ4hU09DCDs1dlmIRabnejOEyMKlWbaf4b8VjN4bXlpfk
rKax8X0OgyZEIg6GfOmn+hsTsC6+U1tjZDj+/HKdN8qBnPr9ZQP2k47dBcPfFEvnNIbsRg+H3Ais
FuV03k4zIF0vKV47KNJvMujrbNEErRkXdDHbwKwKndblM8xQMDabflkTxsItCo9NHpo7HfSD6/fQ
1Td9hkrGDeq7Rf0EPsQh5/RkMq43LP84+ISLFlMTn72Ce8RdPG6oCiKx+wndBNTK9xNi2uv9Kj2h
7tTQh+p2LPg/8yZrCnaQTZaFLe/MzRY0IoD4ZjlqaIXXWSz0JOJvINALYjaji5U1iItDuIWZ2NNw
zRO+Qng+1uFJoJZMvpezqDnMdL8UbMEjtVXs5oo05tJWPsd8HR6IuZqVopR97SE70X+m14LORuJj
XHJV+U2kT2aHZPiC3FtP59MygaohJk/Mzpej7aIvIjVSewX6K82Z2UeJy2rrol6iwN1Sjy/L0x8P
EFBp51FhbsdhsYOkaDGggd0w/UbMHtnEqlrYVo1PUhLyD9QvXVMQoKCEw+jLIPQYcQ97L08wE98y
5dp52XjZGjAGk5drLr10GZuj9lqeiVTIjKpfljMjF0Qd1N3TmQJOiW0SVnTV1slic0XPEkRtuktC
hqXToufxTJOM6dKi5lp898q2YdIUSVjUt/Da0XeijWxA+psuKFzWFPIjMbMmdYeKd+bRzeO3IuEk
4iBTzMe8cwuYhf7W14tiDNsFEC42ZGyMTvIhqkg3KXcICp3zGV4lCm5/ujYmdisMqLhA1Z5okYco
YtNL6j1KRYh5AkvmjoWr2AX2A2qdPEzrJmb+Djhq8imNvN5T5/GofP5Kq1ufpTChds8nK5WCs2vA
I51b0jw9/3PGoJF//DiDyr4NkZ/X33TUl8wUKBxQihTpLLdX1Hlk4rYE04H8evQj5n8+URWkO4YY
K7dF9cKMca+oMn6H1o4Y+maNEBJsdxUhIOQkuSCIfAAvbqaoCa3VXRfBiL7rAa6ygAUu3+E1oeNK
lIFhIOtcD9oUfdaMzu9D0XuDWdLAxvijA9kxbyKAys8/SK146g4DR5dRyFrRjSgaLPZY1FdIxDr8
wX6AxE3/mljMzGovzwfaJGVsvNOWqAoWFCfsuxjSo7F8j3xhdqasyor1ENrWAdxx2nkHiQ28j55l
tqL4kkIdXW8CrRemP7hgOGL7uJ7R8yJQmNvwOgzwcxyAC8sKZnWYFF7+rnWyPEGGAR03s1vlSuNh
ivbUiLZZjnkVifEyYD83QmoYR2u+KJG24x4Ta+Td9H6Ut8FDAxqEh2mwOE/bD3HdJ35zTYYZGykF
VFDmas9GzHazl15a6H6bdlMbx5uJuH1RG+jKMjsFJkIbN0U1iG02/LbOgYUaOJut5plj1OjQ9t4M
GSIR6WXZZmhqXEsIHGby5BilMRPlrHsQb2Cy+GRPy8gcSry8L9OLdsXUCSNDV00DKsuBx1Y59g2j
tKtL3kezWWzLmSgUGpYLMA3UF3hLDdRDzoJWo+scbuPeNrsgsKiYmWvnXSLVAVmdmW+SwvT8TA6o
tl1gnKbq5T2YFxMRZjSV2J46fwkZP5lZ7A6KUWQtOK4cmVA0/jzcsHj7vQ4uIpS+fWzrx5UbR45o
4tK+QxOvO7BdchxRtBSc8nUSdKy8yK/MIYu6GwKtmyWEL423KvIH7A86yiwftVw9AOBni0Jtpetl
wyNF7YAyKqAiE2LZFsqX3+oItZGrH3kIu74ZnLntUWQ6KQd2VfwkswJi/tlUrOsARgdKNWjkuUn2
vj0l/QfDitcXeJIgqw3zYaaycRDFbDFKbZ0JFnYxrYTTp1E+mRH8Ma3rfDY/037rMXExdDSBc9ha
Zrsfwcev9w6VR8bYE0M8gMTTVUpZU1iwZRH/jZIA6sGcOTQC3JxtdzdC/ZRYdqyODr+geVgNH+x6
qe5i140L5tDQ5/15SE0GMHKrpu4bGj+9dTEgI+9fJdwpzIAGMMoXRH/DFSBe01aPflGtUGzbsB4e
ZrSD53drbFX2ZrYqiXGUF8xdQyOtiUEb9DSpx+mAhmukroc+S5YWLS67di69imMV4WqpnG1vJCrY
5JeoXzH8atRADyhd0L4lpF+HWVcbH/tSN0aN1NLyM03dyf8QVlL76RZkT7lYKKm4GjuQLub5E+Zp
ksozmXGSVVuxVvO67uK8Wu3hkODV3l4sLA58U2V5Ndvguw8qFimNbAK09S4tXDyDcxEaQQ+N0Aly
IpI+soYE26IWn8ox3lktTowomAgXKRDIR6fC9eSub2nDXyRxY9snzoyKGqQKILhyI0W15ujie4F1
09Ec8T9OY4+c44mNfyDF7ri1l+UOZUZPwmyQjXXrW/643suGWb1BgCocPq5CpQ3ldhmKoaMJEQA7
3NhKdOEuBqlbniS5RI1qbSErwevAUAtdXETHoZ1+deoiah4zt2vBvwDx0v1TXATehBOw6FqxcVGe
lPaJTJo+iHZTaQdVeJLUVhleAzxGKv9EhR1hbfaURaBagfy3CC1gLe0EUq+g4j1QqOn14PIwBUJs
z9G3raskdG7nFFbyuJnb3ByoXe3VXfBx1kHX+bsumQdQZq2NiFl5Cr89IBpL7JkFM8AOYf431lAQ
QQ3eosyxErORsLh7ui2ctRzgLIfMD80OVwe2iTBzCwe35FAgQ5ZW5sG6ObpY+9QiJKX0rzh6gqwu
OGVkg5PQeqIFGMrkMAWtiVNgG5nMQRQO6JKt9lWNt+3U13n4KaC1xq04HR5BUGMsCpr0FfuAbTIY
RyJ7oEuM0onvBkTBs03shjmjnsEDXBTwBNn0cGFN8DD26hErSuU04eohIupWhEQNRFD2FBRAbB6U
uCSi3hQE9WA2xLqimQcy1PMJTWYdSwaoa4Q5OXH4W7jTIc0E157EKtr1g/IhrFdbjCTAKpKYtQlr
aQxahIJOYOOZfbKE5cZXMJeKuaMmAck4PMRDbOLVOFHsNq6kbfN1nvumRQqjEA0slkJxLMquM7FU
0wkTsgBpNGMk2yaUzveJ6nUZ79D8UBOkD4eeK1CgDncI0KT2EDD87OHahEjP5Z5wrM0p9eMEw3+G
cYQGZCoWYTybu3e8xGIgu9QvaKjrvCbpqCaLgWWbKcwdTKOFVM/pXyOBZvdId77zViJS0WT8xbaW
IWSy0ml0hL2TVZmpmGP7Qc5SL0nwqRocak8vr5ED03HuSf8meRf1CeoKOMSCKUG/alTCGa6bFNWy
DNR7YScxrVgRFFBK0KkA2k1vIFR3q8AHDzObtTPFp2EAeZCddXZjggpbFjkh+Oxqk8hHYc9kqanX
Ocs2n+1BAKSkr0bg7NIFZAds4ZRg0o6knYpuVvTD2vwyTITN/ejVN+sA7wybR0X1hmALELhZIvDv
TMGrwb5k3CcK1t1DgWoZ4WHvmAnmJVPeuye9K5DwMt1yc7pmSqUcmlMLfB+cvNcRBSIBZeJNGZr5
mGDJSGSN+wapdrIaw7It/9982ziOrDdoIQqOSyfjvtxtlgkTGpbhlJpg3uvM3b4sD/TTeS/VNLe8
1GFk46vp9Hsq/aJQ1s0H2K+iFKzqnrlQbXNNTAB5fvDN3K0aN26uUFeij7pLqzFypnP+QO0R1M6t
5t1Olqq5VrMOPILdqdwUKxwTWuMnRcqXijgfHtQw5fi0juXUSTYXhIq9S392JGDEJEDs+3ttuyYJ
LLqAjM12FvNCRj8mvCTx5D1LHaz6wptd8ifUqfSCX6br9eWDypyFQUleIp8xtbGE2I9tNPC0OaYP
BAY/MuIIHgCBwZKmNtlXk/bAUg4pOcuw15ZlLd88NfXrjW0p28ampctIR1Q2oPByGoWdN92Fa+Xh
AmvNyMDcgEA2STdmeCYKGxbHJPkiHkwgn3Yt8yMZk5S3JmsKuuD8IpB1GGqqoCFGiYN2vWfUzY67
Oj3p3lkvOkRgTP7AdAoDLk9pL1nNVtmxJ4encBEWmWGUtjD1IWpBqfimS1yQv70svUbhmWgU+2qc
Hja6RxQf5R+lRjMxmtnUj6zE02ZKCjuaAWn6C6pIDAhg/Ywd35IM5OwIs8TJltPuCj13n+CVJhE6
RlmzTO/xNV7Hswh9s+oUixVyCg42yyc+8Bap2DrDqmz5M7GPfDte5VAbeJNu47KLg6J7zhrRJyxZ
pX2hkB66IuCfQnrSM7vzPk6VyQJfEosqWc1NtzjS4+rBKtMouUmgY8W5r6KCiU6SZDP7Z6TjeaW5
M5lbn5qFk3C/wBGUcm8tjV9eCUDq5ourZkahIG82LMlrtDKA0GMOJweVvXGlM5B5TfkA6sVk6Ppl
54iRP2EMEeUzs/LtqtE/qBkhjgtBiYaOCH4RsIiWNppxn5u/LtBLWE5ohCLouAO5CPUb4O7A8/7m
ksdVNcpUEempb8p5LgwQ93WZSndNE9kylF+DcDbdm5epUUWWqey+/XS/Xko4ETGuZxpGtKaONBHc
LO1WoMrt19xPzP7Uhr6nCArZrNm73r7WkRaIj1AA7C7HCxDvoTP9S1dqtDGwmKvS+7p4NRqpF1NW
u8zEQPoZyzADLc1ZCPaNTQNGTDBSRFFVH1XbTrrk3VQhTGcjJuU1e8/Lzvyj99EMNGMJkUQwciYA
k5359Pbt/zJUHmVhAlvUB0nHXdv8/Kfa/jIktSHwBA8yx80x23NAmbSQw5UU6u1L/TLnPArDMa0g
OkEu+LWjt0IYhbkDAdRDnEXepE8TeDjzvbMKs0TCJJ1/O+WOWyhA+rAFdVFboGqKEvTRFYd+hOFJ
/f6h8zOzR8mFxXaDU605INzYnFlJTLxPMKH5/FS5wh7esdvVwdnbz348zHRNgQtQpKVNijb/8Yyc
0ZtErir1vlCTIHXUWAnpb1EDhvh3fsPHo+wGoCZoxCKeIeggHRevSwJDgBCF82VqWlFeYbtjUvOc
Lj2HfOaaqPHtR3utL0HTBAkvys40eSE7EjQdzSCJCSabiR6+DA19IrxCvcRsc2yKmveaDH2FI2mW
pzqLt6IMMk7Gt2/g2c/75w4OoRYADxseJvRIHv14Z8HvvHI60XzpMwARzZ5e1lruqXpkcfFslLbe
qCEzoXGIJCIv/UdR3AqkKXnVIcJh2dn8Mjh1EZgSD6V/zSpuoYuSLaxVhPsWccTcRuMu8qQV4Z7m
lJLdWsyBOSwRQGhxP88Sm4WPdAU9dGMDP1E8cuZhgYkH8qkpkFooc1ee5bSWoxVWsWViqxEjTjYL
a0DukzIy9B7eGZ7NxDZi9MwR33VDx22JlwL9SGjPrlnCXDE1nEg+R3yuY4LlpKiNFr49pjPjj9/9
QGXSVYsyRZampCz79vD/MuGEjw5AGCBo4yL/fTy1JzKLzLJX/RlWqkfMmnbSpEDxKk0E8KNk/fYl
zbp99cLZaoHhGNV1sADiWKSFRhkyxmM0Q5QITY1xAvRfXqEp45aoKY42d7Dxq3giiVqcxASFVlWb
u3n7No6fHNkdH16ujScH/4me298/7Z1N2Dcz7zL7XLaUP8+RXZX1R7ec3eHSHeX12xc73kGANqGX
RqUohHIc+cHRJMdfPMVIbxy/qL4r1vugEGZaFAV4seY3z+UeLWn+egR2Dsq9oPPmefZRRymdF7uq
GuQIkKC1o11C+VLCgqSMSqabFzOnw4aGd80/goIN83IBzXVPshYMYFMp61KCIeUx/ftuRnqXOsKK
G9ednadkKAh/siqytshMWWuxTBkgkqBMszOFEw1zGEcivq0sx+PhrDLgLMKH1HSKHFWb/ZqEAO39
M2iaua5gSNmp/wIh+lf7/IwBrtFgmlw6kN6vHdMgSCXGuNPycaoLczInLa2KEklG1Ajv3361xqvg
5/ls3imbF/p/2GBS1z+ez3PbUVN1/OQu8tvna0HxCa9LuGPmaGKrZwt66b3D1zaZYLM0pkr649Og
AEzmJAg2gxv4wtQzyQU7djq3HhMqClZZTNZ6ObJUQzpYXV3OJ9oDiurtyyYhPc5XNjV1+NH4o1tk
mkhWVbisnTWyV36m2tq88DUouIr13B0XL6UJ5VABlTsryMybhNWQ8stCsfG3OznkprD8o4XGimTu
FvQ8OPeShCoHTpBOPVMCeXtIo9fLBQSgTyff0OSNZJUd2EdTuOcJVGR3ybdKeeJTMTSBe3Bpj56G
ZdT51PgzeUj9Jb7QEQo78DaS5hRV1uoeEzdbbRp4zDRNUw/9FB0ZLV/Zf0zIX8ebakFKAiqOck9z
1IARorG/KeQ3YNQOVoY6hUjDdypI2osMPesrTqQMjjoA8nIHH8D7c6WPrM5xpSmCTVcBNtxRNSzv
rdWSJAcVZIYtYNMbn1OpPPiV5cEjHNROdrrfYzBR3WM1559XmGfR/Okk5by2nGnhSaf6AmoiuNBL
itbStPa2s0P4Rty5nM8PXdY6wSZBdpcSRmoI2UXT3M1Q6u9zz4OIFNmWj2UMdbvPGDGAMLS64UPo
jyNhUTKdFstUgO32dbcFnwTad5nj3NpMhrpUwaaRqIlTsMmK4s8pCkH/RjgG7OQ8tHfw8CiJ+Y6V
Ue2z/K0d2u99qe2vrpbjFwepkY/ZFEzbbAnri1KM+d5H1/Li7RnxerNmQtBWZjODKk1Pn0DhaEK0
lH9EHxipbmEvN7GbYF8TVq0seG12+PHti71e0C8XEwDlzDFPDHcckSR4KZOTx81jaIsajNBi3zkN
9dVNXZdXyvcm8r+0rd/TIhTlb+KxX2b+82OC1aFlwyZ+DJuYgjFuSwSxHnvQ2h3cxg4t1Npz/hIV
/Kc75PNf+vsx/PyUvusCPIgRh/TiY5TO4tYlJOIse3TmljWD7AJluZaEJ98tWSVuG7dObvMxgceK
3kHc7dCmyKsTlQfhbqkksC/AeuG7IRzi88bqxUfOW6gy1BXlfV0TvLiyqTsYVg7EbFU03+vJiy4b
yrPvlavdP+OCPBV+umMjFlym77zaEOqQ/Amp3pT04pB7obA2xPqxaFNJK2EaDk4a2A/2Ir3tyvv7
TSx0BMJjSEwYQBjEuMANdo9DAvSGxsWP9ProT2bws9zL4LIU1emyLg8NShufPStedhNGDhWiDVZ4
Cj0G7aa3p19gJvOrNyMMWNPgQRyAY+CFX2d1OBKiwkHB+DGdaBxQToOMtUSBiHcjXRI8K/16ORW1
RIY5t7qabk9bn7bUra5UZ/yPK5Fa71Yn9U+9VVM4w6n+S40FN7rupXWV60Zcak+foFTp3VEDrd7h
zFIRsdIY09tVLrRdinZMtqKLxS1ho0L1wM+/67DIMZXCiKKkUnyap233rg4khlZtMk5fNWT9jzba
s++tBgY9DDfHMCjkPG08QPF3M7LaxTbrbR4gW9CjU2hnVvSvewQOBGfiBz+woss8075RMcKog6YD
Iu5vD64Zu+OxRZDVaPWSzYpjPVSk+2iv2SJ57HM/uIbBWtx3uadRMO8bTKdmconfXNF5DXxlVgnS
LFC34JE8IHjH2sCO7VYDpMDiCbqGf07ZDIewBMLTBYXK4kAjAvaLF6TDY+fZiHCki7zM89h+b6nY
O/zm6X+dWoSaRoomcgVI3GMw4DDXwYiGeIPDMw0G8vY2+dIOK3yfHtUyDEDckgpH3SKUJQNqhTvE
E4LTzIjGUieJY8wNLFRZhzYUn3JZKVP6pYTeWGN2VYZ4Ovaet1yHU5aepYFI/Q2Cdu68GbXjYo/Q
2fW0GZyo3Ub1GnQnFsNyKEppXaF1pfjCLKzLcMz0DXbOHGdFkHcH2EioKCNfXl7CTaQFbnmwZqGZ
Vg2QEqD6e0XT8z5QpKbEIuMH6S7NWVZXHuouArgMM5F20Tak6nfjxXlDyxVE3UJHk76SxGsohXYn
uqu5Q+lk0+ZdCK42clvnDHDKPJwgQuf+idBg/mnC3h5nRzen1AOn9XeFr1/3H2aKsVkHuoYv3y91
Pc+lE1ouc/kUhdQHUNOOi6+gPDRdQ14ZOZV4xHkqOQsb66tWKPeBHlUIa749Sf7RhDVawQjkglz1
DePiVVUJpNRYj6uonhIcyKfd8wsJ1ymrLvMqlAd7VfFdD5sQx4Us2XdYUnzOokF1zJPVufvNzfyD
BYtIE7Vltg6wlseI3bWeEEPAw+8pFXb4oQ+d8datLGsnKOxecC5O11MFOa7zm/oMLjc86kZwkEHF
W9D9yyIAyc2sLnNr8r6DnO8DLD7y8sNv7vKXkEGE4F0RG3PBTJNUHg2ZqhNdx70/PVH17tOPRBbB
iEkzVNhptNW1G6qSntK4hhFkyqD9nq22KI2NEop3nmjH+yCu0ktbzOVHFx9wOiScAoehGCqGGy2V
rY8+zY/59v8lx+509/Rf//nwWCNcCH90yL/JI8ZSyCb9z4kWhuj0uR3Kf/BLf0kKO3+AcKYQTjlc
kPchEPaXqaeI/xBMVDSxCCfIbX8iW/jBHwaGTT4TUnNmEbt/I1v49v+N4tjrcJkqPYh9SpXkpXaA
8G94FC47CoYyTfuWjNwityybNHjnYT99DdjidyX01wv05VrUhG3Ggs3CMayTn2vQIPuttY+c5kx4
M20fpXG+mqgnaEbgsu/X3wGvXy+15+v5tolcbUpXNAmOnm0wslldZHM9eivpZsZBJtkgXeaAs/K9
s0aC0dt7S+TcoQzg/mY7el1beb44YF18kSLenimbvn7Y3rLHBU5Ec7YOKFvU1KVCKPAKjz9jvLAk
a3yfuPbvHvkfDHHAaJnE2sy14+YLpbhimCNRnxGdLzcl2e8jFoMo/dMlXW5SG1evn6b7zUs89DMd
5ZcLspsZFh9XNJXZ45JGYVsQgsG3o8RIJkzKiyZshvFUHXnWF3CV4ee3r+f8Mq5goCENUI2OGVz3
uSDwUzFOjw7bXLKo06ldemxvwgSyzkoSjAgEkUC91Xh5X0dV458JXTq3PR3R+6brxGyMB9YGwYdR
3CK55hJgqGBCGqnLxkskPZdP6CX9ZhZQmn4VRjIPTB/AZe0DrItZ7P7redDUiOkXtZxOqfql/h2O
fUFyMaYVjh2QDkDr9akznzttBghsgwOFc8ca1LcW1O1TKipheJ6PEf5yugseUm8cwk0WVswlTNyp
vWGjcr2gvJGdK4LHml608XoETF8jYBNgpzG5I9R5i+rMZtbuGh26AKcXaxAgfydjHddZerl1ZLjc
JJAFqs064FT1FSsilL6gJy4KIZ/eLS4GDzOwkF0i3OURrPXTwlbWn+huxcltP7gDUy4BQdpsxKit
FK0ENIKcJ2bpAp3fydFTupJ+rPz3S6PnSxB7mCmEQQH6PPZ9TJPMRjBoYxq5qHG5sWZO5bjscYfD
xR2nvcLtPq8DdnIckER5i1L47dWeurHHEWXnuDcwn8UucOyCHfwQDfZyi4qa425qlWABmcnl1uot
5y6QU7TL1zx4wIHCRQoWJ7/PYSvhSobAVkZGFnX+ySdpA7+KTHRdjVwwbrA/RK0CE4YpmoOHih71
dbQqxm3wnbsp5qWtYArv534NHp59JZ6NSXpvDryDhlofbePF+KuMOC/dvszVDAV06iGIpE5XeblQ
jClaajpknMg2aNWNJ3C88ACxMLXJzmOR5PVZ2Vt9TQ6G7Oy0l76b/ZkZhxSKTZhDynLCcQ3+AfME
f3L/oTW+oPRJWfzGWCTWQ3zfofKKpl5jnE+WEvq3D4IAVrax9PO6drmZJt3NOxW6DCmru/uMzgH+
oCkGD0Zme+AlxZnjnU1ZQfI7g6G+zWcfLlqUtqDLzfj7i8Qjfor8fVYKsUMiNwN8gDXL9fN3ZJKg
AKDtgn1jzU4tnvV9JqTazXAODhDHmMCZWR5A++budByLJLlwUCzutnD4J3KwJYqRmwLFA0aV1vBE
SS2yi2vZh0gobiJKFsuHLmxs1AOTFlz1Ad9ObYSl+IUG/R/7DHyIUAsq4hYOLOOICB6uhVMx78CY
6eS26/Da2GQ4hSItmAG3vnTXWH9GNH9+VNrq1XYuxjW/mbXlzn+ODD+Syg1W1aObNTPGXQiGWNi4
bFtQ3BsrUAHjPN51XpJhYaGpizaxPsQemO6sX85mr0eCIyq86yAycslqPkUUe0H9uV3uwnpC46VD
oD10LX3tByW9JJE5n0YbLyX0nsMNmkoOajWZvJ2zHl1qmajgi/TLGAqPN84eOmP5coHxjDr1ozZF
R912W5jF7XodDVP6CFcPL8M6F+cktuE1GCcciabV15cONpi88MUaW+QA8A9tulU+xuh7z7vRwl1m
x+SOz/0EE6xd7Ksx3kCeTO49ykQYLln+RwQYLLApPZURgQodJEH/tJ89tmw8Vph0g03TaqNLJDsz
hw8b9mU8OEmRlz0FvCw/DS08Ged1gIIxyu5zQAfs3qhzFRuRRv/N3pksR46cWfdV/hdAGibHsEXM
wSCDY5LMDYw5YZ7hcAee/j/Iqmp1ZZuk7r0WspbMmslgBML9G+49txKRmAjPXHQaf2auat21rtW+
z7j6SVEt1AcqiORzLjwOzMYunnPDzF+Ja+SL9StwNDZZGWZsWU9BG66ZUZimtlyjzbMnWOln0D4G
/oxkT3hUIM4C/Wn4ugyt9aXqDWM5LQiigxM7MVQthG+Bm3Z6qy/OHpnCX0FECG/X18W5DNv4oow2
ue+J2zwlQfjMUK37XI79x1yR/scjaH0G2SCRFfM+QYDmnBetlZ3DprW/SCMG3Y18wLxFHus/YWwq
cJFP6oQAFAaZozrQh8iGyRZv+mAfEkF81dLWcr+49ucqDdotggMIMlOVqq07253P7N8VE+aYuL6D
Fe9+LS2H//+WG6t/ESnj069hoLI+6ro2bvYLSEu0mEkh3U1BdPAFx5jkravgKSyE8r3NftAcM7wu
V8g7JjhTokB9C8TYZrbj4R1pMLXIOsy+OAp8XWFNfKwd/tRdht6Nw8Itk/6uD4aZoPk8uDP0zLWA
UrBitecN3/8IAo0R0iJGQ04edZInBVkWoh5trI+STGqcAwzB79glc5Z2ns2Znof8OxM+uAPK/PAy
KD4aWC3hmsQrkfFFMFDZ9Lb4eqK0qHkEtZOE0KRa8mUSu+C87yd0eunEOTiJda4eIka4AJY3Nnmw
TkFyLpNq4/hkw7YOv94TCgo2euf+SPwU2aNMiz+WOefA/3UE+giI+h2i7/XRZ7aT3o+qDmr0jsq9
KClNENxrxjDK7+F77eCcRUHZ80SwCyYoee1ah0xwTlciIzFoFWSlK4vFp2KY0Qsc/nhZVi0IL+rS
nEoiNgyuLyKxmpuuJGaUXba+Hydq3yog6tJaSjJzbWV79YBSonL1rcVEw9kwWm3eFcTW9GqLiVed
VS1/q5pWl0aNydh/dLu2HLgtPGDvkL3SZE2yU4E5+T4ScNc7y2LI4Shi/HqKjUa8e6nFwTr3JCbj
a9OQk0qZQ2KUFgNAWARA1szSu7iLEwyci771VDaGeW5lavwc+y48pFKFGmXmGhr2K0/X1orHIijh
NWy6cLSeHXTxYDJ7zYKl97G68Uqy9R3tGj7xUqwZubINoPMSQTDWT/H6iWJU42NiGVhty4GP0bA6
uobRRnNuEgrRguYqAxGbq4bfJZuEq9JXT57D2OAJTnLpwShTaZIGjzDaQ4+rikhqhzVJQmTcHkmj
kVgveUC1nBy0GkWE+UQ/lmYjdpnpAtADbZyxT1kzm73ZPlRGSA3i26l5ZtpPxnQ1TpuMBdSO/5BF
wH7zXOZLS25D2j02ASdLgcrrTRthdjbIbIrwlHH1zEF1TGzPimYN1wu95i9Mu7etV2+86Yc37swg
t6uchyTgSHfAo+zZRVvbfrEqBIhsYRvmsFEyltYjxkJE+pQhMCKmnszUgooEZW7x02BYSpBlEx/D
pamIKu4QS/ANVJDb6p913/2EiHsNtatOPNcUBrIzr+HYmldRzdN2MquNN8zVUUvR7aiNY+If5ZqT
aBbbHMPgTrvu1UV7cattWT/waXMv17o8c/NV5DAUzOyg5DE29HZJWN7KgoROh7fqahJI/dIanoTa
bzt3zVTlzYaATgpI3R3KsCTaYLp3KuuRyq/e2axZfwovFmfHmdwsiyq8FmaNSAvcdXA08uWH6Dw+
EFfyFd6znVTpFmpB2VBoGxPRJ9zAQzSjGOYESdfIB+4rTsMxb25kZxsnj715ezsUBH8Rp8Jpk3k9
T+QyraSjmM3lcD8XKke0R9m9/ddt1Np1/GO4TVcS0Jew0WGwYDGC+L3tXyZobdx47bEVv4p+vFw2
clCexH/9e/5H98MvQpnBLIO236Vx+3v3E8aQE/JmbI9/pO9J37eeu9UoFrlrDrvnrq3Lr+PwX//e
/9H6r3/g6mH16ExxQv/WddGSl07e6Pao89L7GA30KtWgyQZWRJH3u6aq50fPSzmLu2mtcv/1b/+7
Hu3Xu4tIhq6YLzgv4ndt1jzkTE8srzmCAKUBWYLefg7WUzf3B077MVnj+YhFpC1ZK29EdH/FLv5n
YvdvJnaoWGxmXP98Yvf8gwE4y+wf/31k9+dP/RUSYH1C5sRUfR0n84/9gUYxQvMTHlTICKjgfGe1
YP8XG8XxPnk4sr2AJn81sa9jkL+oRO6nkOUs+WBIIuEOMLD4C8z053gFptM/3cWiSfn9mwutw7NY
wiJyh1H0+xANjQCnmRL1CZXKYLUH6M5JPu0wpCg7GiscsNGaQKku45rZWg0dev2BHFfM//6xq1zg
uiKG/ErKgXU3kBn1rNcUWHYe9TZJPMKHIJySp+HpN5DZXbed2bV/hGuarN2SKytDoehYyJr1Y/+7
rFvSZ4GgHERWJ1sq0m5jrSm1JLDKw8xoEdG6Q4jtgsp5j22HgPk6oDTI5+bNbbvgowZDe5KIxEkF
9/ZyoFk0x8ncTHmWXK01O7ees/LZTh0CdafB5QpybK95SzE3HuzJWM4EvZCNw93mfY2DNZxX/wrq
rfokuW36eXwp8jG46HwxH6Xq7W1dsleWVnhr4knfBhUJIpy1lP1OQQ6TL2GaZx0ncG72h95HL6Iy
ql0MjQ8NFqtTT1m99wwSahYATFcEAOekLraC1cM98Bfun9jGCjirYFcmtEySSKknBhf1TnWuuTER
SF1wfw4nOSwGttPFOrtFapzLAWgysWvgX7lctiAlm9vuV3gyGBsYiErJZ4sKdQe3xL8kcSUOLmDe
vd05gn91WB7ayR5u/cxAjy/tZ0+T2TwXkvwbhUkQOvbwsBQx/xBh23uP8dnWaEl+dtcMaEkYdFvP
X8wqGw5W68A2nxJSh2ySCiYssfsc5+D3ICMq9FbOdn6biKqIyl/x01qTRB1U5bTN0iA4kpLb76m6
Sb1iCbJj8E3o65pnjTkw/Br0tfpJkFW4X8waN20Hn3nH98Z9cGc1lJc5bxGJWPlLoJv5w2BHSbu+
CPMWks90ExhcU01l8iFnIRHSbbJqdmySuNM1kzte07kBEzS3HL8vOE3bkR2g2x0D2RQPuumMM663
6YqrnnqnyzyNMscF05qh3faP0gD0te+BSE8ROdSEhi9rfrhHkHj+K1J80b2zT11yxu1fkePdmj6O
sTDf1EtIZIbtSlDEpU3kmaO4Y6lYEp/ekTpI20t1bxjiSOopwFRZd7e9Z380ZefHF4j5Or1prfLV
y3qfLb04xEZgGWQBSDe2D+XoECrOpAyHwzda8i7bJfG8XJk+DfeDtIPqW1jTX1xcEAl1MMoX0Wrn
npCGtJfgJ/1nNx7yHWg7EprLOjyrxrfB88UDMVlIxdrHVhuoSVnRTsmxdf2if7FLhSFzK8yihtEI
tKxhMjAICHs0HLltXjkoed+rqV32GPlrj1s1ic33hbHAuIGalNxBkCVYDzyK3fW7QczWQ61DGX/P
V8Qw4bdhxAkHZhCL5M6UDfz+WBSwflnkRSFDtYIp31ocmSPbTd+IZ5wy9WQ2J9GU0FJJfkN59Mc4
KsaO4d7iy1jHAkxKC8vn4m0II0tOVjrSz9Vo2O7r0Xe/z64zFgebGXJ79OfOr7eTkYVA1q04xrgj
Cn7lQhvqRZU26SISClm63ZJpmanQNHD2rZd4EVPS2eHAkpv0odyJpiysmyuNpN2AbZRd6ow3MN2E
uW3IVWTurP0EdFztXbHb6L1wFf/TLCfgmIL3eONZ8fzM1mXFx8NRg73Z42pfqlAdUHV7t3Xodqci
C/neaxFvRVGu9Gbp+AegqumBSKvg0KR9cb8CW5YEvycbdNFcdLpGuzEB3zdq1SyXzKz5Uk0ZqeAS
nkY05p59DoiFF0aNVicYiZO3Ei/b9UnjGHuwbeaTX7b5zrNZ224YaBr4Wer6jhYWzPfkQxVgjfQu
8tgGcesgtmN2w94doHGh3eQw9uMyQMWU2IvZF2Ozn7uv3FH93bpXoCaLGQ/B9A0i2+zMp4TkiD2j
XPi9TMweXJdMGhN8DyFL/nBtxoD+BQP1eaJ3+bbYnrjHKbodfC85cXTGx4p/6q3wkScxTAneJ4tE
JuZhwOVz0ekbnJXLLSPWIEo6XWxbNedfUrQ+Z9E10x2z0P1o1G6kRxOC5uikVkuT47i7fI6xi4V5
zkgzPAxl3WLlbcYTm3V5gJWwHARoPUxmllq5yAYDwrJJrygYQd332g5uMocjHpmM2LY9k3LF73/S
oSsi20JMgk8wvW/nRG0mgAw7XJLJweMP2LdDMRELr9yUo3Fx3xyno+eaUFp9TIE93qKss35MuHj3
CN1RepL/d/SGznnFnNTu7BDWbUtU3Z5hbcskaizvCpy5nyXfw1uUVf09lobwQotdbxbYKRc4admh
c9LpriDtbAPKzzuWy/SlC9zsMrtp+ho30gSEbIX8I4NHJVAtuDEDYuuayjHvBp1W42rLDO7RL2uy
G7z+I/BrohG9YuvAy3noB6HXQKDAO1UwDx4KL11urLxovqohQU2sSTwpSMo7pWbyGoMq2lh1RSpe
TQiOYczOLrMLNMimRadbx+bO7fGTiSwzbxwD7VPE7U9zTCDg1rVSlzm3Nb6AQ8T8JQemNxjR9S5E
5Ms0XnvhpmOXtwH4TNpHndhkOFbIYjySez0r4V8z8aw4AV/qHp8irG7xYeuAmsIFXxH58JK43XqC
m/hWeXPqPzl9HtAoM1uG8fk8eHObPfwqWv9T3/+b+t4mIJs97j+v769p9nfo6B8/8Fdpb37CBQcX
C+UWDzXJr/9V3gfuJ+p6i+JpLdeR1FDD/5X/ZYFLRFQSkgQEL4of+0d5H3yCJWai16fq5Mepx38r
5/9Vef8bvwvNNhJLdpvU3qunjQbk7/1yrIxkSmshTjTkbQw2aSkeU2IFzxDkABTOYngNSfTatz1F
iaV0fAbt0r6Hg6lfRM2qBy7N8EqxObwmtPT/Ztn7e1fNq7NN/nxeIKIf7/fwdOhl0EBU6J5yfMgf
InX1fceFtqYJrZPWrJwPYWuCCYbr5/4brRGyot87nxVPZwGMRUwb4OT7baMepzY5A5idT3ESv4Fk
ASaucITcFiEis63XUhUDAOKkcGbPv9FuSCxY3mdf9FIv3305dNO2XWZIdpTlQJtleRjhFhU7xoHe
A/qfdt6Q8SNOsarGCzVwu3fNlngLohlQDVSwEthtVNfUntlC+UyugaV23QxQmp5FyqUis5LpZAfE
isJy4lJ9JweS4BOm/dEyBKzHGb4DOyjlYwqCYN/Mbg1ufHSCYp8wBE83zEvyjZO55qvR9wabV/9Z
6qUvN+4C9CXyvbYmAYAMdCM1FINMfMBHLPjxpjAWJ8rpuehKfDWRhRaTqNSmNSkStp7f6nzdkhgk
EF+EymM2u/P4ijWUXKrMLJXJQZoCruED8I4AieY9URjeQYc2dgPXVkNkenb3CIEof2BZklnbPOkA
zTamRyQ9ZjpCoXS4UxL95n5CUjHjmvI9ZA5BoklJ7DwWy246PluywWI8+kqewgAh05ZmanzUmQxS
gGtqiMFuWeYevUYcRHU8FkxOhddaxs5NljUCoDch6ycZSsGCjKaILQ6BEC1M9aOYbNuguPGA5wvx
5udzsEuFV98Xda/3XCp2D+kGjb67ZtgB9tRY+HMSmPpRUUGUtnFY7IBFGJyBfWFme9zc05ZvanhC
wFM9Lixk2TU2Mj8veZBvAzH6H+ws2+NSmcsuLNvxOGd9s+xHe0y4FnJ7JutyYhO6mbp6OFBXWYAj
An0OwVR9dnKbjCmVkuRU+iL94SpzuiJy1iLKar/6gTB1jRxYOicikxjLNWG0HWk3E7CfCHQIjg2+
e0+s1tgZQl7HSxIB7vPUE8k9mW4jKttmghcUd9BVdExgctCOxfc6T+MsAOyTH2yzUd+LYqrW3KS0
QlfZApExb4cu7LMPUn5L8njqybWvw9DH50Uuzqk0nXx6W7f64WXGW/+BTHWUxBxJ3fOt6IzxWx3L
vNz24dhR1I7gIXYjDClj18TBfMuWup43g+mP1k7SvmdPGHjnGWYIkO6NEddM25u6r5Jtjza0/UI+
EwBksoREHbGtq8G0qMI8AgJJuQrG+tJDkWu3nek0H4gznZPVzyWPuqZPmNlRPVq4ajkMU/5+iEv1
NV+kf2fLpoPtbof8tn792+Y0pkuPF0vtOjEAkCK2ZHgdMy93oz6bePU6IXy9a0g+zBrVvqMSYCcy
0QCQUzYRhJYqvsi7AUwTbglTy69m3kuToJpemHdhrJg1tnBbPvqhDCkAjRII1HqUh/zlpO/l0t7h
seQcLeALIeqwl8/l4BhZsykUPsfhoGNI+cuWm8CaP4SUvdmeA0pd/k/B1tzlOaLdodZprEVNb3VC
zM1AsSTqDzmP9KBEOgw3aHi9u47JEcN2jIzGHpIYOYiuAYumC+zyOtcpW3FcWtgYBivXDzJL7Kvb
NHyxsjgor70oGePUideILcmB00k3/mhDsMFPe6mQljBi4BXw7Fate6oRglFVdz1s/8URsdzWQ+9/
MaaarAvenCLclMDZLIK8vdmMcJMGEL06X703ltHcpd5MlCt8tQZmn+meElvbuwIi6teBis7RyjtN
IQicAxth9SC90im3BvlK0yFIg44Q4iCrJmI3QmLt6E/2liRpgVlSTECPMdeXlNSWZ7sg2ymimxHf
BKoJYqegx9MtFbvcboxlU7KiubhoM27idEpBxi89SS8dORoAbFqB17O3qDvL8YRkfPEjHiDjueCe
Aa3mhHAEQgJmIhZJPgZoMRBgKBviYaJ59GvU9cqZOf0mL+9JSl+SDZFs7l7HHPhD5Qyv/ykc/1fM
+lUC+C8Lx6L8SJvq47/Phak21x/6s3gM3U8uzlcqQQjzFCMh1dmfs2HGUHDpPY+lyupG+1W4/Xdi
PX3sirFfR9N/zYWdT0jnBBcqv2T9uf9T4UhH9vfqCAOcg0Ce8pFXYOEf/a066qciqLVndWd3NDQu
rHI/ptO4Z10YPAjqAKYmYWJA8oMvD0m+9yQRa6MgEZWSlw255gBY0ORUYRYfDGk4/bMEEnEToBvJ
70ev7r+w6fPfxeLV59RKCB8Fl7kN141yZ2ZZdbZ5ZPceKDmoIHl9yaFLNu912jac+bJdDtVsERiy
TLAYAVjtq0n1QHfYVQfHwCSig+XX7L1NSssAhobwtz5O0QvfQIj7Dpj6egMiMOBeGo30TULVxcrS
N0VCfywL7zIKM8W9igPYdDd8yzPSYwlGDRx1V6asavw9qdRLC8Zv4M9NNacQZpI5d+MjPjenZwvc
dPArzzWRAMCFOhsDiNgiqKriu8BeEF9Eccn72a3gOamI9hOhqbZygiUE+zK2zG9KlYNadkWaCWqq
gnkZFP0aahOhbxIcCNQxWdP51wFG4o0eQ5fOMQ2WzrW2Im/dZVN4wMFaKFCtnaL7Bo/VLPl3cMjz
IApgL8kstrB9MpeVsDslB7vQcX+Hxcc4maSI3TM1gQtJUFikJpft7JDicAC9cUhEaz/BtZJZ5Awk
ggKtUg9Q38TeC9v5A2RnsVOlLDdzMafbrBlQeqGiuvRG5hyawa0IyGKkX9RTN0aQpFCzAoQ5BZPe
+HBR9lVVY/7z0uSKX47gv7TUW89Niq07Uq/kXtIcSXmMH/pKVa9g0cc2KmLybhZ2pdcy916gqSUP
TtIN94TK+A/Y2ab3tAr0lkkWoWBtqh94Hpr9PDUZN6OO70u7mV/RRRiQVyTJlrFvx1viXfy7MCzi
zykz0KNOPeNq6JhgV9aO4X7ye+cSg/88GLmRLVvL74v5M4sIFvFx6b1gG6ifhpn4yoiolURvRN45
AJ2q3tebZl6WU92zaYjCkR2KlPV4UhToB8AgyWe0c85NuPirUqMV6tkNrYGeoEUYCYqtL38ywqEQ
dvwFs1KCUYNxf7NgjLXFPf0cqwUlnvOOiXEuXSdyHe1fLLbWCfck0gxMnXK6yiSxbyytmyN7T1Rv
ORGMkQQx/UDFXn+GwERwUuy3XxXKQKvrpw3CuODMJ13t5hag8zy0we0yl/ohxq9xJqepf04sZ3mT
zlIRB6a0/S1vevPGWGqu8q5z/LMqdbh38/bHFHbx0RJmt0vhV/IJ+vkT/Gb5BnW0fJ0psF4dNWZi
A52ieO1IySBEiW+YZ4zYY5jJ7kJfjXucMzeqId2mwpV7gFwwX+uwFmelSVuK6rnIWyK2QuNq5Tho
FkHsBW2Amd1D5NRn5vrUmk1SMHO1mMqmIkDolaEn2BKXOe8aJdsNfLZ0fV8weBBlT1inuWnFoM6N
GdZbGmn7s4tQ4Doa/Uu29E85bsPvWjTEqJkhENZIKHaDGxvj1bPf5+5NhTzygu4A+28+xFs/S07Q
5/3bWfUoIxo5PAGPKLeiN5tvnmSU2aqluXficPnaKSa5kWWQaAq+tL1J8sR9SVIyR72utN1IVSzp
liVMbqFUy/eRwB8AjckmLph4QbrHkpTr/iyzNvkYwBj/KMn5hCXRXWxJfjKcHb1NJ+m82VT2R/C7
jDa1UvPF1sixYY/Sv42jjT2zcFOsa5029j3VFSsvM2geinxYUzlHC2bwKmqdhgxLHanaTM3TSuX6
aK/i2Ua5Q7ApEuU8gfINvmJGZo0PZAWBECCAcBfHKdskIw4uzVSLDyn65ib0cCJT51icc9J0UKES
ZE44UpASiKxc8xaTjPU8W8Zw5ych3WsiHQVgTBBcNcAJaCoqXCDCVnAB0d3cDdlQ8IiKZjOa+ht5
kfWjhUzmBBVw2PCPJpskj4eTQHRzGDtXX4yRFjZElv7NbXrxszHc78y97YvlA67azHjZIlRgOxiO
jKAxztwqnQa3rAKLS2qSO0tT/S1FZInhjRIOotVLY/ZPhA6Zm8DqUxCxdBCAZtJ9xmjpYLLVeOis
vtkZHivLjTuo4ZgYxGlCUCeNKou3fd1bxKgI95BjUd3zff+WL3Xw2NmIZFIKxecExVxkpX17VnlR
QZ2LRXkrcDZvxFBPt01tJkdDkW0Mg5NYZawWzQNPboWWJ1T32dz03zs9kENls1K6siYIPide7J55
hZACwHpuGtHSLZaFqO6r2CDa0saZD9/S3kDV0Nt5MLOL0ZNQ7dV1cxhBVW9J0hrf7b5HYxY02On8
4ss4WF/zjkDThevxMqESBcU5ANRzg45R6NAUW12l9mZ29PDTcqZiJ61ZPuWmJ3DiqXVhxOQDNWqA
3MiIn7LJGu4Y/owHFbKZnYesv07QKKxdvoRrCrhdETzcp8ZJyRvSsdONqMnKNt3yS6eVxP8XFN+J
Vbd2ROXyuQbBlzQof/RFNpzQ/fobnFTFthP8NxCrYURsiHecstE8mXnpbiFwww5Ag3lZWiP/FuYB
zPwyNQ4jpJjIBbDwkI+lc7aHPNu3Y94R556QdQpJ68iKe9j7msqLmbI4FHY63QA4RMhTatYso4UP
zZyXkfi0Zto5/lB/G4XKNrz250wmZJLOqXdUk4NEToCsRfNcI2ZCJBLaewz93zqzfZASeSBU9Jxu
cTlwRBvR7BhvVoZ5DNh5ts+KhQoD/PWuMJs7v+0ffBOh4tAdFoWf0gQHsc4MHgNjLM55syT7Gg5u
1OFbiLystiNm++eB3dc+dstbpzKMx3DQ6lAC6ziCLU62i1M9GEV9T3hVukdtkEULsZwbr5wfQnbq
bM6L8oBCFyDE0tZbN2kCcrqkdagnB/md4TtXY9SEcIWG/4x4PTsSMNYQmmT96OCU78ScV1EGOzOy
s1ZwkRVkPtaOfFA4oL9lFWwE3+DxIzXz6OmpfvAMAhZDEkJWzTATubCVJ81695jXCTs3eBfnitSs
MhNfoGO//KeX+t/0UvjeV0fqPx/CPzVyTP/f5oNZZlb/raP680f/MscFn8j5wSaF8QzRzNoe/dlQ
BQ6RQh6k1380Tn/1U+KTjaaKrfHK5aEPoNP5q6eyP5lYYoXPF9eiS8Ns838YxgOC+XtPBVoEV5y5
Bh7xOlCx/WYgk+yY6j7PmqOmxFew2woE3tAWEJ8SmrX3ahb+DELy4CHMHEQDdlZnd8oDhzKVSCGg
xkvrOY8z55VKa75vPLt+mgYv/oI9DpUwcnE20GoRR9aBXCMh79FNZiCY9Iu60Rt4sF5FoKDO6Vfo
/pxLUHKVFFaDwRPdtnOWS1d2uy7MmDT086ws0ua9VG8XGrCfQ0XFgPxmdveFMbjXlGHOfZHGLmHJ
ejJ2Zmc45z6eGS3Su4KZBtNog+bRIE6mZvZubYD4cLjtGKdH5ThnBTzmFGqUQqTTsu81K14UdvB4
/MFvsZhHEzRrbWJZDw5lb8dO0+dk2P0S2TOAxC0NsrgpdpmhoAKYQejvnMWsfmZ84EeB+vDeqwVb
cWvJ4u+LJyDgFJYaXtvFoMWKeWWvLkXca63M4jEs4HvEmJ+uSsb1c8uA/ToOhPvd6E4nggsL+xRJ
zGByorIqrXhjWnCdgd23wQPBg/Ou81reyJy1fxWZxCDoyM21T/zu0n6xkiC4j8uGMRb1PYQVctnx
mYNSbPZ+UA2RoF7XbdVeC6sL78Hkr70qq97jwPsHRKcLLwR+c/KmqbqkkmNc/xKPk9vTPFlWFzyA
YcnucuauuBACcayshLTjuLeeY7YnJ9zypByUmXtiKdFci76bjKfFreadB9P4TGGBDKtEiL/N2NcM
x8WoAM5KyyGEJOu+qqXq3nvGTK+tieCBjO1OACtMsFigdQl2/ZiOiKUR4jzoNiFcaHbDJxv6woN2
FhYM8IbJJRaT8wWhBPtSnjxhw+U31AdZy9SBAyvjtnX8ZC+JHjm7Oq+zYwwfaDlhH7LnQxZL42LH
xqQ2ivn5zjF1QED24IB+PqWiEAzyVSsfGbALii1Hh/dtYFhOZPWe91Jbs3ubUsQo0J+lSzEDI7hZ
KJnBajqHBKg0/hQjz1U7RwZvBOJ8QPHBO3rjdacS0p9D8nViPp91VQLfTXZqhzU12Ce9tTB7xyRh
jOfRa6V5KlnkZK92O4TjmaENAZY1j88b2jrjiQp/2NhFfOtXFbf6NA6vaVfdxaGTXEpZZeG3nOiq
yUb5UDWucU4qE02Jb5fmC8gibuUFsw9opYXU7LnYm2yIoxGAw6lbEvU5o0DdGmHa3LIm6nZDOz7m
0qIDL1ubmWRuWwQI8wx99kAneke+3gZB707M/d8zXJACDDeLKKsltwwvkFdoZiAQJ5PvouY1HGcz
g/6BOkBu51HrGwOX1In1PeHuYf3YLMFlpJ9ho2cN1MmNPivyz3a+zsqdO4JZYeJ9UIZrfBcLJ00Z
90i2lgOm2RyEs42cvB39OxrmJyQeydZP1LrnEJ+tvme8K6UkmUY2V5wAjxb8nGjqFz62YRXsuaTD
TyXdQABxeR/Xw2aAyXdj1u3wI5/9O3Ox4/euL9RR46R4qr0puOYTwQ1zgYfFLYfp3pKxs+8a+hAF
DeTgestd1pGzQub5CLR4KPezRSevDX7KKuYCE1LftNsiWN4bQnXXZOsrkfa3oypipvPptCmcpj90
cd3vc88wb6m91dUbmFNkjJwZ43YHolGDXRbP8R5bB8qvGP9+Y9ndcWmabFNOk3EmzcO6IXh0iqSf
fFkn6duEWAqC0YmusEO5wt+b/hUAgDqacM5eVsAND4YyDkmvf8reKw9zCq9i7JX1PFl2/MUpBDAQ
HafuiZVEhaUzsM2T9BhSH53KFTc1Xoc9RhoWCC3zoUOL8v2MHBFmmwFIR7ZpeMgWrqZ8BYOPwqUg
nLzFJ2sYgBD7H3xOO4AHIyVfF38OO6xPjqhiYMcyvUMa0X2tG2JCokVnxVvrlxWz9KmP4swO9kD3
wkOzYMlsVWy+Uqwbu3GSNBqqXu6YdjU3c6fQYGOgeoCDXN9CljKuAEY++/gSCVsKO+r3gdVEb8eW
jmg2CgQ5Ok8uYVEFYZTUotuUYyb9TWE7zerrYXrjKvo3geVkMzEUvXNoQaOlSnVPiHON1p6N08Fv
/YKg2oSNVEuD0jHb/IzfYGAINdTdNpN05KbTPxIf0jwgTTHvENvV22DknZYlj4Gr9qa2yQtBSHK0
bRIOkKEa2F39/IfDYOyHrPqKDHunWjZ0xoqcbdebzyhVQmdDOIjYEmFhvZDwMT1CdQ6+a/I9gWF0
mN5j+4sRyp8QgpM3lAc6YidhbgZXvNQwbm75ThUbG10qgw7OuWXu4pekdw/ayb/EnvyGsk4clsYd
AUQwWIXb9zZPc7gdy8be+n7/0VVEA06OeULTw6bbstsf6IAnEvgMbBkBOs8JG0WzsZfZBV4bW/d4
i/tdMajiobag1iZs2CpW4LtqtOmp7IR+aaPSXrU7dI3LXTKPgD2q4bvM02cCwCmlqC+yxSHBwpnK
o088/Ra7DB00Mp/xXIhuLWYIcR9dliiaW26X1nH2YRfFs4Gwd7Wxmeix/AxQUeD/wEn3iM72Z1x1
UdBnGHEN/70uLZNGDlcV4mX/HKLMurSmZCjqdO9NsrT7JZRnVRdIYVNET2ScFtsgmRzwZnN1cqb2
JGaantyzXjI1FxdY1jGtlWftrX4IYaahx2vN/NBPZXtuRv3kLumwJxC5ZuwpNhhfl+8j9Sf6MISL
caDx5NA4gQ+snHlLQs3EWKYZo7keqr2WWKL6/8/emS3HjVxb9IvQkUjMr1WogcV5JvWCkEQJ8wwk
Evj6u0DZfVuUr/r2u8MRDke3SbBQQObJc/Ze2/C/RrF8QTgavYrWsa7RlRQ0wBz6BQPPlfO1lKV5
li7gzpskbc6bCpYxTpFvXjnBVzXfetTVCf3mokEM1U9Hv0HN29tIglP8XRuYismBisW7w5oUh0y2
Mhj1hr6WlRfddFF96vjSSdY+pHSBoLbaW8dreERNP8a0r2XYwZO9Au7+iCvYvVs1lYdmSp2RXnNV
342o/bZZj8BZuXw6PN42W/qFgagrJBzwCRz+YS02W7O6ZiIYb+0pOGfi+d1J42MrSzrdhriOpv56
KVIsYkO/7XqgK035CZZ3hURCP0z9eNOYA2256pJqLd3yi2fee+TJJHhgjlJjvJ0zXnNa9LCIHCt1
iJEgmvICiYN/4ZZthc+/28iZsS9IyXK5IVAq/wGZ+6/66m/VVxysfnfwu+6+0bj+eYT2/iP/OvCZ
pvsHpAi0pwDzLNdaUc3/HqFJ+w9gJBh31oA7zDO4av6tv3L/kO4aRovSyhMW/fA/j3w20ixm2x6G
DJeDGoLhf3LkQ7P185EP5/FqiqJiFsgwoV99OPLl/bjk0xikN1nOdD4gRlzolqzw3L0OosZGpu62
XX+oC0GJgF6Y4pVJS+pu80iRn3bVWi7NOy9H5I33NR+sO1pQdH6fSc4xckKq8q4kHL3Kjwy9xXSz
Jle9IWif0LXQFUr9bWcmPq270awpy+tE5r461IEd78j0yU4lARbfLTyuJMP0BMIYq3tJu3588nK7
3dQsfsyVvOLOQd1zQLq8hFZQiOs8TxGDVBb5lky2OlpLS9F0DvNp23gkXueLr12EzBSytFsC78pN
VMpatGQXOrfTM4/uyqdp1SigiQrcDYLM5K7z/DwJ+1rPN2oksi9s5FQSKNfwiZFCLQNyiLZoQjzV
yXnLcJDNI96CIXe/pJMaHnvlJtmVI7UBrq7xrlNaedNmTjWlUuHOa2JlQgVK9kmgNr0Y0vnecwY8
5XwT80s00wcyaNaPWBqj+B6WcATSnsggzMb8+WepGyXny6T1C/Y9erOurcVZjP5/B0W4rzgOZqW5
9wZmVhsvtZrnuWOsEMctNlTfU+XJ6CuBh3+NuuNgtvjXfj55MOoKm0ciW1Im+J6GZAV9DH1M6Bbe
/IoCq3Vv+CRScGYgNIsjIwfyVIwW2hB64cQPJ9+9rsDrHKf5kSRScpViyw2dNh1D5FHebbsg8YI5
kMehnAca9EQ0nciag7Jctuat4QTTrlIlfl7bmw2Up477BpLMDDW12hXj4QUi4UxCFSHfM1qjfVsZ
zYUdi2y+FNUovOYkAVv4DX23qvf9HTfCJtUS5WFzY7PH1GcLVa69HorhbDOgxJkI663HlxzllZmS
7cQAmgQw07bssFy4e7fIavmuFlN595iD0yn01ryrJ2zTXrtx6l6wxTAN2HSCIfzW0trrQ1dikKER
GXXBhcsp9K1sPbijWUFiCO3buTQuFJtHv2WDpfdv+OmFQil/7kbV9FmWGBc2VCojc62qnM806HEH
QJusKP8KVyTHOWNEeAS9WiByN5lCbKeFoIij6EpvX8VpepNqcDx03RX7Zw0jnzcbD1EEBoNQl5Bg
Jxz3TdQodbEs6diG0uAsXSd8m2GjylUCSK4ReGaGVTHNC0CwWzI6S+9SLyVz594Rhy73xjCJCdfl
ibNRhWceU5nC8NIro64LgLsYCdjPsJd1YVn404vkrHEYAt1yrBY9WIMhW27R3n0l4qPinTLItdz6
TjY7VwMRYwjOWvTW+3jEU6WjWtgbfx6Th4W2fH0g0LOrDvxDnO2k1g/DkZVovrfbQNdn0nFxnKLz
ku6hEImczryMbg95j913Dn2Pzogjmi22J4kol/glpjwxa0rfWYd+YyB66XtxuUSZvLWrifcxsoOs
JBiT1czBC7PJ5xY0u7b8U2b4MzXYZGh9oQGJnntWXwFGhw1w8P2o3xVmvNoA+K7qPbkOWSgX27o1
mlmoPSDVIkR6L89rtwp2lp8Zwc6Ab5yENoTIh2ax01AQ2Mr3TMxp9qVrvexzRvXzSPyuemWooTqU
l7bNu2ZrFeKwwuRmMpY8wyZmb0leyfqdywCpO+f/YJM0aiDR2iAKRpG/cX1OFfRc6IEAGIKn1Qgc
bAXSQ82BfCt7V8QMKDs4whVasKPRdla9i9ZsFkipTok3hQA2Esj8KioezDm2ntS0PNs8wjD7exJL
NmSNyaPrT97teloI4yGaw0Em7ZkXILAkAGeQO3owUbyt9aTvqqi3rwrS7oA3wC40L6euri9pMrjZ
wW9r66Ud9EusicfEl51ikSfUtPC3SokBb7+C8ntZNuUavmL2dzihMUHV7F/xrakx+FMZ28W8zBzY
vIFUpC1jvTg6tT2rxpXt5+b+v430/08jXRIqQgXyfzfSL9OvSRp//rmi+vFD/1a0yz9sc6UPUxUF
7xqjPysqDKs2nR+yWGBRUNn8taLy/zB9xjrUVNhIrXeL8r+a6FRUSLxJy/5fYN0/aKJ/5HVxhqSv
g4/WXU9+9i8OcGbNemiL3jyvCKFisVF4IvSxc1RK5I+o3JIaZy7ri2zt0z2mGm6XbuakYf4bYOTy
0F5KEythZqFKdDKOA/TmbFx757Ek5AITW8Xbg76Wquwvd/rv0WagxfiDfW6tWBX5CN4pFf9CGvPJ
DKLdtXTnQAJAZCVkl6GdRvWqPHE1gQgq/k7i7n8YOHBJfL2gwoAB+i7f5gf5v5EWVmOMdXzuusFF
PXhGRkOJmhoDmI3gerOyn44QclD8T23Q6u1oK6JfwUyoaA8ImLU5wgDKVI75LCWEG43LQSJHv/Gr
1LN25O7qmwRE9wNL5bCwOVSY0vs1oypOKyYY6K6pUdqupZdBCDTgjHiquNeGC1+ngN4XUl0QIlM1
aKgyjKkpJKhIxTuMshAzfvjdJ+xrPhiHDllBOfTjuI96Y76cV8heZ1o8BGQFOJ87qwTnYxvAX5ah
MaG+1NSyXkzNsZvSYJ0DrH+5gAmDxCyJ5YNp0lnYpO8m+r7L2le4DkgK6JutBsvU13SsVnKWmmB9
uLVsk2ucSBgB3ycQ84LG/bFr0YDTPjKk+SCzxOzPZW178oqyHy6G681u8yKtESTUgEfpsxf3K3+L
cCV1t2D9fTDYZfRz45savp0cVhjK+/pNocaGyjh1BcR0OT/EPJNLF6Ryxhu6cfx1MgPGt9XvsDoY
RFlyE9F2dak8qnUnm96TgHO0E9kUR0/j7MKs+UHbmtB0hxhWbxN6UgtT+pablJIwiv2VmLj+JZnY
eI420xS8uHWO2NhJEQ+DfS7ANGlnaJf7GSMjLSoybMzzeKEuPS3rV+LNDmMdUKd8f5BrzoPWgCSW
FoOBJQoO1WWCau+WvjGCukzz8sKxM/2wbVNz2PXdzEtYBCYfsnO9yQtrRdAWs9Y4LJwW9rdEqfDg
oom/onDV3rbMIpAcizPWn+NscC5n0mGfDAZsV5NqihvLyuPPSENo/8Am8rdkCXmf16C+Z6DHxGKa
C48sDCR9ozhD+Nskm7jjZRHloGu0C8yFPOngyXDbfriV6QLFzVEej43qPB6vKS3d7loMBFnsewdB
JC2YsbVMZFhQGBYrzHgi5dep1Hx3HArs6fucIV985X+SVNuse29aYgvNwAGniJB4RnpZocdJ6gAl
C9EC6IVzo3VJQ5v4bvNpgcuHUbB55c7wcnlZxUuZN/UU7SFiNv0LUnKAcCzx3c6gltbHVNL7P+RA
Yc4dOHoNNJCewBWV1fkej6W+4RDbHsdkmfWFVRFGtfHqkau40G+XjcnbFux+INtoQTJYfJficJ6Q
3UO+LIbxZCBhbiEEdEYHQDngLylQEkyPFK1z8Ij/pMzvIkVSuEbPjdBRwcZalM0CscwrTRKk5Xrs
FCjvoWXF3IhGgNigwgCxARuGt6dpPYRB7w8yua58cfWKNASxsr4UQ2fzW/S0wr8qu5ZoIJj8oKjx
E/dFF/4or7MI/wCkJDOvv3oWTK+E4ELClKHjoA3LY2RJTGe67BMNQrLkKDfj4c0iiDZ/7lghTMj7
0eJ016A+Khc9FAohMnyKGO6hzE1+k+BxOvWtx3eODwgUKd5J/eyT+5t/c7xK0rHEaR1Hu1LgLLku
2X+WlnN5FrtnUYXnGn9xDf7jDO8ogxgHFyaxIWksPhH4i60mjf0rQjODF0eN0bZezHtyXzWAsLIe
H+d6NnY5WlxErs1KPYqTM6sIopAWNoq3EqrXBpUvYs/EK52jQYrzdFHbWWukzyjHxn7PINTFrVs3
c0RPsqnPGlCnTz0qz61VClKC0U0NFR3JfCa3Nk0m7R/NXMZfij7yvmkmSJsK0+r1AGRpRMM27/Ki
07duzcTCsVS1K9mkMPf01h3ZmdUnE1TLXiI9gva+4CUSg9fdAD3Mt15DXiVGlby4RKFWPMqMrl4g
+mFP1AUdbaX1dk042ynEb9fgDMsLx1bjbpy84pZlvfmUBWNyr+ziZvKEpulKnbnHIkwqblajZkzr
9D7u3eJxKm1srN1QVRfkBJthkbfLqTCCfA9AAEdsOwGuKjyPZU9Z9QObTvNSOWWThNmC38pPRf0M
UXO9tYztiOx0GFG43qivQBhaqEUUqB48Ud9x4XdhMdr0+yHe7adCyiugX54dJsKpSBCfKQfCvpPq
vO3L+uAX7VxwbrXqM49G6j52zFt0Lc1B0EMNOz7jS5Z3zcQupVyIk5GpdnPpjVftYEf3ARb8g0E6
9t4xAneLMBVO5zy77pUB0PycBXs+iqqazyYDM9ICEXE3913HZB75QTvOQBSr3n1QqVreMJRn51ir
lnN0ZkER/r4k+oDzoT6h0cZ/TBajAJbJB5F5i7vXz1Y7oh6a7kikTLEVk8UmhH2ELBpBw5q0we74
+6uuVc9fYEXvV12V8sRcQM0G+vpzIWZHC0lCE5wrxHHNa2qnLAwNI05/+/vr0EX85TqgUcDKUu1J
qLY/X0cltTv2AeccG98Qa6roWLMrDW5QRywY//xinoDi4lEgw0P+cCtN3mEjpgjEwIl2sq4Z7PWQ
XZmdkDX2+0t96Gly/3wBdwZYroVR9ZcYrTYOvAY/lHuy3Nm8qiBSHZwpKLa9T9B37yG/+8fXW8U8
uGED4aKV/9BDhdrPa1uUzukdyPhjC6oSFPno9foVGpnO3N7fX3O9XT8/I3w4H7Q0qh++vI/F+lzG
9hB0g33q6MIoGGCC4ocFlR24IsCEnDCa0dbWKAGwbwS6Af2PH1JQ2g73ec0Kp3384UPXld0KXeSA
7kZCb6fJsM7e2xy//5i/vgpcBSJcgPuWJMqP9PgikqTTp717iocExQN6o8M7ufCfX4UDJWgWWu68
eB+eTXewmCuSGX4KSF8L3ZQ51buU+PdX+Q+PJRYaS1g0/H2Omx/uWE6ycdqktXOSEVzPtKPfSbre
hDF/jgYY3Y1Wy98c6X5dv1jTWcP4WBAzuOzPb3iVqmieCtc+GXXkvpgjbfNFKEqRsahBf/jrTNDt
Fx6R33/UX1cWeGC4x9GQWZhGPn5UkLGpWBpHnvI19zXCd3c+IGcIl4z+2u8v9R8+Ig+Hh26OV50j
/4fF0sPPxqVKedIdyqK5hLK2rMjUwuaBgd/rh3p9an5/0f/0+YBf4c5ekWu/JDMq6BwW3V3zVDAd
OValvfpE/eQAlftv3/R3etrPrzqkcc+xbdzyxED+8qYlfucL1pMTLrzAR79VIiVyPFHcNWrprkjh
YUobzZTJACE5VVBr9VeqVTra2+jgOFzU4DxjiRIq6cGAEtwMfNPP3ab4m9vy6xNOb9laI10YNNGg
+bChVLiAkHGBEJTI56xtGqXNa7aKUXCH2+v4OaCs//03Yf66QgSCUQd2MOBgFvl+Pz/icUG/JGKP
Oxm+Qa2rCdgh1RhG05vfmWyZK0WY5z1LzauWPIxXpVZMuJUG+q7tJcTSliyhdk+VhEpkNgF8/v4P
/E/3hDWMZwUVv/hlwCZa/GfK560vF5+iWzgZWjukbn2Bbm0ztQiWf3/BX55NF8g4bwOtHB5RAG0/
35A2hdwDP3s5KTuyP/ciwzEytxWPqV4hpv/8YvSNiGYlIYTt4MPF/EUGAiv/fNL0Xm+yKg8uRO9z
ynFEwynp9xf75avmkzEuRUCLcorl7MOrDuvSbPpIzCcolRwsCdniyeJF5JT4+wvJD+ZC4jdZLtfi
weHDEYb54UEuMJ1ot/EmKogOLKXgDIdX2++H/BGYK67iJluxsHZs+xfJlJSaE4lnQQ0m1g57cKvv
kjSnT2AQvmptewZUr4sHgFYQE/wa0PWy9qJYux9Tm3M4nojNuhkqEuX/LrHm14dhxX84NEwDtHe/
lEJpNfuNV/b9CcGLH07VCBJ6StLDP09G4J4BGHkfStPlZTz94VEYYiEHpZPuROwcZGmZ8flbZKE7
Q8J8tCv9t/3Ddff6y8KIw5T1EDwK/20iW/74LVUL6W9t59gnt9X2N9eV6tTZUfD03hBxPaKVwnYp
nMdaa/k3L5n8+IiQNkmMJrRNrszknD3g59fMLqIhJS89O5nkL5VLiBGRKethJg7Iwp8HCeKLa+Y5
Nou6x+ZBKDNvIJTZ9CiHGb8Rfuj5Trxzd5d87de0HWk3G3vEGQfTgueoK90+g3VlpjfeMBtgu2rE
KccA/GpG49K3cMFAZH9C3cl2Z7AZHOahM5uT6uYGu5FLrIAzaVpjfZTT98PAxEaftgpGmx9PkmRZ
sbpZBTTb24luw1XnDsZB26l7U2NRwnLhgfOgi10tG+G1UlzQlgb41nvOCMfM7poLpk8olYFlLVNY
zy3zrWpJT5OfrvCQwhlxQZlJi9hlbFNnoPct1FR/tpYMvfemMDOaRyOmHfNt6vycpriR8b4Eulmb
oXOcJzeKvKsYD0S71GcIjGh6Bx3UkOOPVISqXfi3SwsG4b34VPD+9D4o1rqmbXjXkgrs8Xe65ekE
fDvuOLgz9Q5yaOSGhgLHmOsGFWtRX+Rxq4bb3upp68rGW6GpZtnkKEYF+0U3Dma7Z2Sp73Ih/YvY
dev8zmvM/k33gk8xWZmzfLPcitFX15q06Lyp4GvWIuUH+ejEL0z8ufcNrMsAI2RmXyjupqKjgaYV
K8tAnCHDNy5PH4TOFR4PGuF+ORPaoqyI38joLTK/LJNVnbU6G417DZ18IfhiYdcKRGXTwkkKi3wQ
cp2c4c4Em9yHOY9LcsN5te625uxNkHqBFp8phRgpD8cBYv8CBmNiOs0S7iwxTxBYfw4S0ptS78JW
MHDOEm1g7hm0qdKrHzETqAR6hLEFZ1iMAAFdxhgMRPfwA8Dto9LOL6vEd+WVkXbsDe91AD17nr4l
dmk1JG5N3wx4pzWfRzRC/JZuW62/426Jbt6TJn604Jxi5I+x1rmnnUnncxolhGv1Y4+b4MdrBRER
ZtX6zkyelcHYfCeET85sPpioGNMj3V568xIDzrjtXIenqPVdTmZJ4XBfZb/2zK2sJ6oP1oXaa0iJ
jMrX0QwgpM+RY62FxDsGz689+3NpZmsntqM9v2lgOhy1KejAv29/Hkbz7iahd+VdOB7ziA1sFZ3t
az8X/XkZxLymZWMwaShmmxsLusG29lkg4/QWfSZ/iCnoneybQvZ31YJ58dOoPctQKzUlz+/8OmCW
6ejCfHCzrML63UXp/I00Ix7ZzG+lfTubYJ/DZKY2xipLiG3JfswYAA1NQruCZ8VmmgOV0R4s75nC
PAcy6nRD3QCxSxVmMDJslzLdsoQ72anoVubfXNCURC1YLT4tCVzkp1IITauNDvmwwnagg0JUfN+I
/6s7+xvdGfn2Nlv5/z0nffimP/d/lZ396yf+NSQNrD84mkMeZNxKyuJqDPpTdiZg91pyPUtTFfhg
ff+UnUH1BR3Nv6JcZjdlEvin7Ew6f/ikHcF5EPQcmKS6/0R2hixmrdX+snebTG9tSY9fUs1RrcoV
Kf2XYSNKBUO1Nby7CXXWszJsbwOc86uvZXG1mAZ+a8NELluuq+zkX/bkjby4Kmvvm9q4b0XXnxgX
odb3V7ZhPRpnc2S50UERvn0DbNT4DHobyZhbi/Zo+5GH4MRBfXNTec5sgVhMc4CgTENM72wxO19e
BcyS6se+gMqD2DxfauvQ5EPTXOJnF162ZeNatN6AexhKm/cjz+z9ssQCcXEzdV37WPjVgM/dq/De
nJJAu2xBIBWGnZcIu98nhS2b02CD1+MgVOU+qGANsjggXCCDievVMxbtOe5R0i21WaMGsyPtH3zJ
vOpspG8gEPfOqZc9AAY10EGYXq7akMCW+nNWRf5b7Gbr2iox5LS7LmGrdbd+v8Is9dJlDWaWwu4P
ua7luS+spWc/CQBlkgAJuRHVQ79nQwKtvNSgpEKaWseSINNXXaVs3EVlDcfM0P5uEr7zOiuiAHwr
To5pT7MacBJf1phdtghnj5mcnrIajEIGMmNjsuYd8+lHWnScPKc6Zc+ekdsRHXFZ2x3TrXF87uOy
2uJfZzvWCNQqFeDKit2vg44mUi6m1wXV2VZCMcq1dRbr/ElTmGzmwMxOnBm+xGmNFC/Kx/vFHzkW
4A864Mt5Mqyq5rRMmiABMjAxZHWgWL5TS/rkFvI7hr6BhkENgTWPr4C5MrAbh9e67E+lqqtjPgBb
Qu8VUirITT9j5G8aYe67drlJ4rLe5DJ/ami+hSNq411eqm84S93L0mUTmwKwEWhxDPC6QNV6Kwpz
VL0HW9mYNBbAvBlCOKVgSsQ4xhEQQ9uJxqK79IdJ7ugJiDOgIOm+0ouzgbsPZ3oVQeJBV4cSqdgX
P2nhA2CF2zV0sO7iZrbhb8TfoGDV144x3KMZ1/eoxYoDaXDAHulAHascoMOYCjbVeoZtWjnjfqBp
dca6kOy7Tgb7uHRQSydGcFDu9K128vIMA1UdgpxgxBePabXFivalxge8VU5V7uIYw3Igyh74q1Vu
+mqYtw7DSA6CisBiGJUbX+oH06nEpiuIBS+is2UhN6jsG/Ryg/HszJHYWLnOTknrwKpqCNa1mOR9
GhcPzfawyXIIvfArW3dNoRCEnqp8RDkw8MaPnd+Glr0Y32vQLXASwPQ7RKz6Aq5WptBUkzhjHGUu
xjuce5N3X9h5c0NUQFltWvpxVw31/h6jhb+LAH1jnyGeA5IlXM9BmEt8SLNanqox7mgyWQNX48GC
CBFNw1faCmSGRErdZFNuojnisYgDhQjP13p+axsW1V3s2fMJ9FRF/T/NE3Z9Hi29NWZX6C0pgZCA
SY0YvpttO6U4xSL8lnocE8axfcC7NpH4hQC9baYr6Tv9a+/wtEj28AQwoirFeVIF5QH+S4O8z5AH
0o74ZDkKtzlzD15Ss0roSW5rgVeFgRe6zmZZqfyttQPasPZBiFuS/vKiOVE+eWmjr4rM+Mwr9SyX
VBAildckVOAgM1qbRobMw64gKK0y0reo97uQKW76VHYZ3ADghOml7GYFVQSIWriYpXmDcfIR/kOO
f5lmzkVjF/XJDED2eJa6UHg372wrMO5zKBOIHZ00jPOAeIgy6LIN80JeY1Adkm5ipfeYjcSliyR2
N0QDbqNhGFAfJvWO3wNo0BDzoVvfWlgc7m25KGsftYzKMc4lB69QNxByUvQE/XEykQFuotVQ3fqL
v5kjt7qdrPmVo7JztFUZfO1kf+uBPp02fQ5/0PKHF/fdti2EsSMD+gwJnw83B10Qqstm+B6hu9tl
xmCczwD49v5qFK8EcY9kjUEli/3Vb26yHvjzVYqH/3oxhLqc0wAt8jwScUQHf6N74jqUJ8c18yw+
JIHNeHCShKpl2bhpzO4wG3HHGjxcBiOr1kJU82Ztym4Z9ldnHMycjTuheI7N6W6kUbPJ0Uns6tVl
z2cLjq3WB2Nug7NOKOa1pgZd7wbl13l17Is1U2RcXfzAeFs8VKu1n1ju/gE6UhBCcJzD1i7I3R7a
s8AIEEMYzXfdeo8katW7JQBPIPqGBsccICex7RrXi07241jqk5G3b/ivLrE5jOemLmAlTqvbSXrV
taQyuYDgWO8qMZMBvdIKFvr2R8OBYNA2HEghI6UMyoHqI7EkRjbP4FKXOetd635aVhJCtTIRknz4
JOs8P3eaKNqYc1WQhgaDjSOWecEzQNbcilSY8vw7GLVgr5vlU9zwW/N3+AJq0+gyqs0ID1/G0p8H
8ZeyMactqdTdTZTLaJus/IbJ9hWbu4STImIYbs53nE7f7CEt9oVDwaC0/VyC9tuWeU/21TpGXzq7
QyGjh+/daEssJhnUIBZRBPHAJGqnyG4DWTdn4h0zkQ/cBugTYxmJkMW0ZtVO1bM/12wYg3Wfpi74
oRjTY6Z91nU3Lb4AmZTbcoVcjHbp7jPlzVsQBNWepI7yQppy2g3zYm+VNX/pk2jeKJBdmyngb5iS
PN8JzFpPvZDLTW6hMGc3RXG3SZgcV9ywhj9fDXn2ymufD5gJK/+h9Rx+1hLzPfjQM7dg8G8UQXw7
Eo594wxR9upl7j3N9GkL6uXKlnV/tJhHWFudZM0Oghw3Gk+x/Yg7dtpqxKVgVPydvUSuhKPsxXzT
aoIbsyJMUldhvI5rielTV1g7+Z5X+kd9rcwFvfOivaOnHf/TlPfilWPp16yJhutFWEa2UypRx6wZ
LCJ4XIX5OtMVK2szKNAN8zaQKkCE7zg8EaK8a/3AuZtmOCFbVk2DEgOxytax++J731k+3Ow+i/lO
mX3WmxlM5aFpTIdXpsL6faRjv4zbkW5miAj2vknncesN4sLHlfrSEzH6pYrbUzElEar6Oom3bWy9
EfzlYP9M5VdoP0a5XRh7rFKLUZ8104rWSfMkGxE5zfqrWCE8zTuOB1HDGVIj75I4pOIQVO4N6LLz
CGuSFyq2A32kp5PxOLvKe4tij8RB2XuEETnps9N09qU5pk4Ir6rYoaVqtk3dLJgIW7zM9WDVd51l
dym2JNFf6Vz6eHyjGorU0IxwMjp/KEMM64CNVsRRbHbZPlrRR0xN5a7h7zoMYN4PGVDC8tB6RfrM
apY/s8WNL8WkxT2pFdFRZF56JpyJijdq3VNbKQ6jqUEDi0DvqXiKZZrN58qYwYMu9BoDQ/JCJAJ0
YZMWwQnyvtrSjzXzjbarBvlNLHaLgBY1ICt/Fv4yvjnNpI5+XwfndZYN13acdI+15XQ571+dDaHV
umFeOowRqK6WJ6as5LFxfOgnuFGssFvOSWMQLkFjudhym1nt0oz3ARmCvarRVqzWFPmL+xLnK3JL
+Zqd1R/tgBexA8w1dy6Oczu3XXjwefKqPBSEFCvjfbFUNC1hmBmXRaXT16h0qj2ZIOXqOtAFTvOK
kDl0Qf7GtnPD3/QrXUxEOroFxV4hX2J57crgHqRvRRHWjl+qlVNmJF62d4clRiWxkszeoWYDs+EH
k/b1hs6xPEwr/SxbOWhzSQJCHbfFtjGWAut/1zj7aeWnAWHoutBZAAhkKs13KjPHi7JaRlg1WXUc
PR3fSBIf5zvfy7r6WseJdsIg1qJ1c0wmpDmmb+hTgnllQo5SNv0b5WaKQXSTe+1k39dDTBuVZWyu
IfT3xyxIymBDlr1azgttG8gsM3MH167qQqtPWEc1GixKJ9c6DonrPEsAmGNIW7Dxjl3Ou/iF4OAo
ZAQexRepUmmL91902Q727drzGomuyg2PMJmEJPsLNRjNEVWEeafbgbMAgNfD4mAVUrRgT3h6m7OO
Z5K+mZVeNJmTbiM5et9LtPZfRbUatbsUm/SBTJaHPg+i9NVE+rAtwbribnWrjd8vCw5ZbCjfar+J
j+6ICWljDomxbZHhPC3ZJHapy+q8C/oi3/dkEHwWFNbn00zQZ8H5uPYacaj5tadFtsNt06TNS6Lt
8m6aTEQIDb1OicEldBITnLCZlNYuzgGD1QKGtGjpUutcmdsOu8eVbbdrw9G0H3uqyB2Ds2ALnTTb
xex1FOfopLTsht1YeGd4jFVYc3C/G+I02Hd0Qj87mAeOJVqfTQSyYYNgxcdcVCeHNLZU2NVr8iES
RL7ePpm+FAFkPhBg15ZOgjcsZdeKv2TTDUJuGynnY2sWLaXUGF8gtvGJuwvsFWLgtvsm0M6uxQq/
qXgoxQZSWrKbojKBRMw2Hmkj/9RT02/qwCuPRhpZoInYSarJrfAhFLgv0UjMoIQYvtSRDbAp8Izr
wVrmu2ZKjiOIjEudI5By8Ex1VOBGsSvmJPnWNK59iUwtZaFtYzAKwJnznoV/bDIc9UmxhVgNtiof
FJvONN8mgwiulI7BqWKxPeZu6uygI7Bg9nV9SoV54/slDq++1zXtbyBnHjSSqp6H1WLU+lfIKbst
iQD5ziwie5MVgfUa4zHcQIxmhFcSgPyKkPK1tUAmJsRg2A4dSDrJ6k1oNlaEX8vZXMIRNjl4rtEJ
w7jRVbzCDmESZF4MP3wpPjuBleyQmyUbWekX9HTnSeyH89ICTS5e+kytz9so6t04VLCZtWXtXDyE
NAmD6JSlSEFzuISbMhYuDfDZFFujIoBs19FmHbGVtBcQxSqelt470CH1thId5EURx/kN/QchwtHW
o79TjVBX/UC9TT9chu3a/tF+3yDSbYvdQuziEeaM+DZVHNGyIVPH0h7GcDJaeZsNHh2Bpvs6JHo4
eSVoXwFG/IT4P0ySuSHi1CX1UBr5CSiHIhEoifcxwBDOa5Ric5WCq12y8qwaES5vY9XPz5jaAYAj
BLYQkz5RSj2kRttuvW7wzhMXJE6rFwrHOgGdvqz2bjq+YaXGT4HZXk7mbG2STD5VBkteprDgNC6p
zqQi+8/0sMsNaRZY+oSvCDOJnIelzslzXXJ5Xs3JRWpUr0Pj9ce5T+47F+8jK+l+mqmOqrgBf11L
sp3NAk93Zb/1cOP+h70za47b2LL1X+nodzgSM/JG9MOticXiTFGUqRdESbQwA4l5+PX3S9C+R6Ld
crufT3SE231OS1WFIXPn3mt9ayeiBneWUTxPkP6/KVUYyyEqA5w2dD0ovifVY1Tzisdg7rDtVFFK
brIKws+D6HHaT0wCaFDM42MNeQ9UQxBCEaABMR7c1pkTin9s2k4+gfnqbflYsmB1G2W7pL4wBcUg
GDRxZ/AmIMgVWXNCwLwZlwQQ+hyFO26V8m+y1EUK6Tk0CczM0JjvLDE3ngXmcT8EudnuexGrW8L7
gkv+hf8qK4NvVmQ9OmnF4hEk8UkqkZ1ml83VtMevYaYIxMpQxu4nTzvhfSYnbj6dlsTPeNXN54Yt
aZubgDd7S/cCVYmVWvb+xjc9HbnbUeVpn6TlUglHrcWS4E0NOcS44I7+UH+OguWE1ZQUjkRBFIiM
m1DC/GCkWO/B2J2UCXAWEbu/9zMvPymX9h9ssXZbUuqj/ZqsbejU1000PBBt+yqKhCc+nF1gM+VD
7cALozHjX5YOEEbf6OILzi40EJfCuBst51NiOu1VFxpqNzZeso0QDFzEQqGDrwqToD8OZ43bt5cl
o1c6F11FfIf7CpBCPvSGoA0XAlyLq/lzFsE6YepoHwg6SjZpZ38J3cH8MAZutvMmeC9bsKvjb27r
Dx9Y+9AEeS5wc1H3p6amGYVzlJQzw7nJm8Cgz5Ik1r4RWYYRo7xxuhzD4mI7/c5KRglLJTILbO4i
zk6A3EFdLNUhS2Z1bs2qemHibhea+7x8hRqHz92cM+NceUVzh6TFOKZseA3MUH86BlnaXGPztbZk
zaUxQp4ISz/OYLuY5y/UWbxakSrOCY7+uwpxNX6wuP9qJN43kDczUu3YaE81beiHZXJCHAL+WG5V
IsaPweT295YVO8ttMwUVod4+sla6oAWQyI4UFfCU3sGsEtMHMZNMOwXritysZVbAPK2Y80Jo3JoJ
vp6ty2ZwTMLhaY7cj1QI7oc6jPD01XN35D0AYNS00CFk8DwyIt4QUmB9iARQgza27wKzDc/FhNcm
LcJgi48cPE7OId24GrHZ2dfE7rSbuhviK2qIbjpEXlNtgXR5/ckpWX82XidUehGF46SbRDgrGaXW
1DSFZ6J41iRRe6yUu/W9qnlulFNf1XUQgLrENgB/XNDjm1UabmfWBXLhJ2nfMmYWTxhuTW8X1P3y
qc/IduE1Dmka0aAmuqec2xu7V/21z9NTE381AjGsywSUoFJIiWnwIHrvIyqmeew2ptURmIpckUqI
VealyDz/s9PEAa92n3ZHFTCbqo2ppmhFdkVagZEPW1R00we3Vx3NJ5EpjyQ3co+VZchnhmMAf2LI
orsyCqNpR09tfpyzYcq2Ni8aM2HNi/RbDt6TxRZNCVqo3WCrbyPl9Z4RwcNsUNYvWBlPCkzXzlX9
eBElYf0wRYP1KU2pwIHPs2AvjWvet3WFERgMWPDYMiuj4m2i6j4H5/vJcJL+ZONW7zcF4JgbLCLd
J3Lmxa3AX3BhYZ6RHF5b+6F1A/9RkuwFH8MM5ZVhxNaXOU+yU9cGwwfLsmmGThYaADIBWFY3hRuA
KQzaGECS22JaJI2VHasnw4mY10ZG6S0dfm0Rl42dX6WmNbuHzhtd7nSR4shsonQ3Ze39ErWQ8gnm
sfZge6cnsfjRKSX5bIsYbP6W4418CfHmROwUhAbR6WhuYwlobROlSf2p99zqMBrsulGFSWXkkdpx
2En2IkKjoAx4RwQPF1dNOPmXwyi6vSL66FqZJQr1zDfFdbVU40eCKFDIE6ZQ7CBrOVsPvQbLSWc8
oKlXt+48BscC2Pa+HRZ1MbawVWyV8ZQYzdjd4IWwf6V7a7CJjepJUN9dN1U9HvqO6p92pk+Xxogf
QQkN24BJK037Kt1Gqi1u+k5+NbCW7VmcwPPGbrczMEjdyIFXg2iKGKaIfVnFZnAPVpx4+tkdTp7h
L+MGeDJQZ04dPRXjln5zc2rJ4riBsJldo2j+UgaTuUdpCdw0mM/RXOCQdRD3hEFKW9EMC3plzfwM
WDo8+OAO9srCjWvwoF/Eg2qxT83WZdZW9GyqrJyxbwXLLrYnc+fBEtx0bkUtK5bmJcmdectRYTki
YvCI3DDBhwQ+PhsKvTzfla415I+TG5NFGLPZpK4GGBHvl10bfo1bjfENPVa8iXMVH5CQLBtZLbdu
tvCfixD1wzTfjR26NGvInmVr/WpHLNbEpO0Tx16Qb05nWSK9gqye7EZin3etkYsdSerVwTIz5zg6
hBJH6eMSkLdQ4fvbyh74dhQtd2iqGC+n9SfV1um9FwEkMyycw3V3MRBq8tmYGINY8D3RZYmDWKiQ
J+wfF4qchQ0IoXMh0/ph7OuHvrLyeSOqgK3d1AfBODfuiCKdt3B34ssaZzGqBePVMfz+ZrXHN6z/
G2wqDY0e6fzajTBeomK6HpSaLpu8/vTvsfX/xN5LeJ0GjPz3Y+uP3Tn+YWr99gd+n1rD9P9FuAKJ
n9Bq7x+m1qbzi/Dw77qmWGkpjKb/gKUAwURwpoX+/39cbfukEwhkibiQXNRhlvtPxtVrCtV3w2qS
nKWNkhkpoJ5UI/v6cVhdAeahjiLMRTJWXGhkAOGbD0TPyOdCa3+zCTg4PdhIXTGWQWc7z5CatIhk
FV42ALGvAAMhgtFyaGBp6APn2b1nlW2FvanyiaCRjH1a9Jx1isJzwvHR8Oep5OgiB9wUH6mUZEFn
ogDC4UXjwCYs8tC4kwUzilPVpHQaSek0q+Cbrfw56Y8jcs1puIz8His8NllMaSeUdPXwQQ1c5A9G
Wfl05pzYcvZROjbE0TFwpCLJKMoEH8s2r5gRRoVFQF3kLHP32BQOMqQxT27RIyF39lnItiO226ey
sCAwgGc48qOqXb70xheEkclTkDoUCJALUgJJAThMdCkXIBeHuAr7szRB6qIvAeyUUJtuPXzPW1kN
gOqQgS1wmE4pFBXXZ1/KGP/sx1EM9ZVFkVyaCG6C6TbGK2lcTmNFczjLjGj+gJ2zX+iVI3zSkxZ0
6P6FBWWlh68rqg5HMa4uU4fmMUDPpkcIwklzo6CJENXLlmtZxXD57xXhf7QiUM7/FKD06QwpFKra
jxAlUET6j/2xLgBRkqinOXUEUqtQePm/gyi9cZVWSNIfSwLriGBShG4e5TVgWP6uP9z+LgRe17Qx
J2CtQiVt/pOV4Ud5rRPgS6F2wwXARowB6L2/AtpQ3Rttz4hxyLEal6AnHxoY/B5ez7r9/N1Sef+2
3vwHp+f7Kim79r/+80e56/phgKSw5wvpePzcd/LnyJ2c3I875yHG5/ey2kjnbpDPWUJnnbO0UC/I
UZyz1EbW/8VHwwNmbdZWC/fdApgYmTl1dBwfiLXmo6Euyv2bdcXvPfPJpgBCHCEaxJttuKCK+/nH
67/+X+uv/uXohCxTBBj5uHHvP96yk6iUuA0fcoj1zP4MDVYQXb+oU1Lpj5sKWGg//8x3At/fP5RH
xWFv8Ux/VTB9p1AqFbFeETjyBxe781NJwuulhaqjPuB/kM+qo7PprJbz3uwRFMZd3716CtZkbnhc
h5pEqQvla99uC40x3C/L4pw9Rqg6SGUQ5tWgQu07Byieb1qSrTngorKx/0Y0z7vxp2vnYR/BoMbe
yR72494VjIGNfjC2Hsyec1PW54ga8x6tadAiqMyh519NGZTcn189Ld96f8egaqA+Yy8H1PHugQEl
6qeT2+AKJTfwiY4tAat+GX/D0c7By1ymR9cBgcBMl4C6Oe7/mUFnvXm2udpBBFtI8P5dGaQsQZJN
Jrx0JLuJfmFo/cBOGGrz9uc/1fzRLPD7Z2kTSoC1y/+Teyyc/a4UojcfHG0qMTjfZwfY+khSQ9tG
H5w5znkQiJEj2vjFFlsBL4uR+pQD5KD/ze3+84rkU6o4rJbs1ign3i0SlmNUshaheOi7mpfEIeSl
uub0LQZS9nBn/Py3/9VL4rPs8V7yP2Dk3hklTJWKxLAH66FpOTXSwESPTKIwHEcfMz9iEIdGZVvR
cgDMsJH5Yt4Wg5w00xD8CU38pbpaWRsR8owIjD/a6i4b5BsKI44HRLpkFvGKcxAmm1yCosoPP/8R
7wxW6w30Le6fQHQJ6+29cyHNo7APEJI9hGEq6sPq1Fifm6kr1EvTFMYWTBXr3swFLGiyAA8B6bht
Z1kf1Vxg+UoyByvRAvug2ZmhaDEfwVD5+ff8i1VQKzmRYDp8Wfe918agLzAQa2E+gOLmgqyX2VSN
ejFFaD7V2tP/8w+kSv7xLfaEy1PNnitwOQTm+08sushKRTa3DysnYxWxA6dzz6Cg8Qf3wp7uG9tj
WhcmIepjMaQ40QhikR8SAhrVxi5nGAXVwJMuWAFW90ti45lx9DOxXiJ4WmxexEHL63bwweZiHr5e
BeoWR2VwTThWfv6r+AXvfxa/hPuMrduxMJG8D51dgkz6NdSVB3BkzPvVvDS7FPbMHbn09OxK9AEj
1LKBWbDlQlYjq5tspIMEYJducn3s2M6TotxOLZQyRecfhhWzFnstkQylGTEBwAXHSB+ZJdIYEY/G
Rxr0UbcTflWR17mS28DxI8/HMcabkWqsG1uAJrxpAZUTqPKBtKX4KmiL9JogkOp2SMGNo8tsBPof
KycIY/YzEjTn/KvIWugA1AFMcshsUny/IX6dXaj2p27Gup907N8nId2CdE07Vffk2IKlYwoHog6q
iiD4M0aAP/i+oZ77Mk9H0Ay+/0HKOhabOgUIucH+X4PfciMIcICW5mbrdVbwBSoR842ywB11XAAK
o3vte6e5tECMG5chJsprK+oZp6shPBG3KyGMDyY6CPK8mgdjRAu9Sd2udJF5WBlCmThS6t6Pipwh
mHTicBeknLQioPLPKuMZ8dFQwiir0M7WRYyYlNIA1gWAH75d5bpnBHOUCWXAakMJyEI8wDt4fLNh
z36LAj606bgGRJwwxsOF4l8zM8p6dmaTDpBiArpSA+0VIejZVX0N3A+wYDSvlEGVTMElSt74dshk
9zVAUIniz4oFeTiEGsIgieA6O0StShp5NSLaUYjlV+yIyclCDkC+Y0Dfr6sqetJ1e0HQXXjgKFV9
Jhvc/ZUQehfes4pfeVCm36I+TAEex1G5Ez23ZxuHXXlBYpq7K0x/wOMdFcKONmE5TQjYiHncBFX3
6tRM5SZOWurJcIMkuxrKoIWRXZa5LJ78AXCe5AHI58rfFX6BgWDTgXrTLWrHlVgqM9q2o+XSSnYS
w4w3WDtn8hmgoUn1qxEPns3XzVL6L3M9F8HBICn3Il9gu6DG4QaVJDtciQgHF6u94ZxrYG9AIXNN
sC+iMP84wYAYUNxhfqahj09p8CXrCi0p7NEr6ycOTDZTp6z5O5h/4p1rWu6sZy7cVBSZxlYIQAyj
HHm8ypVNkw0s2YmD8sgPyJ9ZZk8bOEbg+4nAak04GKtRMbpncCnyebSwxbaLpoxr9J/hsA75TsEh
vYmZ7NW8oQEZgdpTCtiaL8eJo7qirANXpA3NGSivq6zMrKdaaMUIoix53eGpSRCq+ujOckcS7Wqa
Hf9JBI4cK2xC4WOhHYRa5dOfOwQuF6ex2Kk3xO3w/9HEZnpLh5olBtkVZqO6kNfSr6bH3/mFIEbu
1zWSGi64Dl02UT/FiBxWQfuKG5NLKRvHfGrbnn9dv23BTD1l9OhM9xVlpwUjJ5nv67UWyXCIN3cl
U/xjFA3mLSRTUrEcKsPZGk147EgXV7tan3DcsPPUIuQDu3HcYdTazbp6nC2GwWYx86N4JfmkLB7a
V0Tr02Oq/40WJ2OMiNihS5EN7nmFQNB0aV9Vji+yllH9QvYT1e+UtPPjWigsWV1iLE1z72xN1Pdp
m3Nra77MZAXpq2PnPixHyqHLqta9dlQzQLBCcdsiMK6ueYy4d5b+tmVVw9FoceCt6CGRCorwSnsT
XTNTLyiu2c3nzMI/HFqSKn21xA+Vh4Cubhu++e9WLXoM03VtgK/argUO81O8XEvavb4dfmxd+swp
TEhgULODQA+tI9RUcrydm9GdcYsirCZFGUrjBdsOX1BZEwyjwCjHFK64GX4h8gSbXrm+Qmbo4mcb
6JlQBrHzgOgcHwJnbF9z2XKPVBhQ3PF/SvTjzR6GOmtbpY8qxGwkF+ZsUhhoO6bHnb6FbeNf8nOq
K4Rs3iNaNOSTRpzzbZHNaogDOy56d+pyjBG3AvEZakin18aigXLVCSBD3eDNM2K69CFnQNMDiUKG
LUEpe9p6fBlSgglfQ4fBP81AItJP/Kc0I4py39UiubAtyTOCaMI9k7VGVUqmCL9/XQSy3J4eYTxw
VfIsAZE6A+qqJW+Y8vTHF2MXbEnFoBxDZ/uSMk68Wg1glPv1kYB07irZA8BG2ci5DiMlqCyT8HnF
pk1wt87I1HhfRY5O642VFbm88U3T8k3WJ9GZUqySULP0s0GNvjcROZNrFtVRey+JJB4vg0rfoLR2
WJqsKqyPRWNKci2WiZkXx9EWsHxHUWQFOo/GGqPiA75J92ynqflkGQFnADrZbE2ESjyNJIERkWgx
1tiwzsscHrBUL16kqN5rc5xgDvHcshNNjzCBWIGaCnrEeuBdRgNfMdikJzI0ESmwdIvNyJH2SRO+
npjvcVs6XaUtwJHzt4px3TbnRfBEKe1WtoOY3764Sl6XVmCQYWEVu6bvOclo2Fyjhknu0tEkibnR
Xyf2+BVZgrVcoYGyt2VMMHaeldOjIGyeoEB7sQ+oPonxcNuI5YiErIR5SMDqGLcN2Zgxj3zPAx5q
l3SIu3EEmQvbw0VA4Mo+dx+nhmhPlDsOXVWjEe7ZgZsPhTfB3FtOwMhyWEWXGUEY1R4qwJjj1fD4
03kfW/UHU1gjjwhpgkgn9eZCwIde+yYsyRdVZLLIU4pE+kjO7BoabsEzsV6At7VIH9yH1GJd0Asr
qXDsOOuzy5yRbW1FAU1+Mn/BeBs+rM+ng5LjghgTOoxl7WQ3fh/wiASib46Omw2nOJqb4PcHAsVe
8E35CJ+2RTM0RyOF8Jqj7TpHQFCe1qfiDWyGxti89UjNuTDrEnaAqwF3WasjssmpM8m2dUtWonnJ
jC32XJoQjUtyJnli/CBj1OAwBtT5tnFG/ruZQqjZcfY0b00HmhGPnPnkYsIkfzCPeLP8sGaHATiD
Pkrx0PRpxWpvJ+adS5/3gZM6D/WbFb7D8YTaj/fLwbda7AgX4WKjVdDbd5dylWwUdTSD2IDw6ET2
DFZ46FgUqqgB3VgbAfC3EioDLOG+4zWz65nPxb8yPRazw5FAcVR7ltNM4Qe2LkEQODBjHC2nM3a0
lCdUY9RCy4eBxOvp2PVDGd+ZbSqqy1JzXhG18y3coOMTsAbxtAszXHDVuj1FSGRk8lmMKrkoFaqm
A6/KeO8gE/nQB1Nxh+H7a2yExjZDt3Ek/htpfMPKPoJh+xahiN74FvkJNk6fbDtUNi/whJs7Bepd
b+cE0U1Hy1NSoczec5ZiQ3UTxSpXuXjICBtOsf8DXxk2UU1mQjxMxWWiVHpjO61pbtk1i0tO9tOx
ZLpFGoBSJUp0u/omp5x6wdM+XSYWPGFNa6GRnqa2E6daL/4nVI40ImUcU1P1TsUJJi/zS6Oy6MLQ
ZYOflYej8SFKmTWDblb8s5YmF8l2l+meDuCIpYDkErtZ/fsDNU6hS7o6DrA+RyRQ5Ezltr0eaawH
5ZXaN9qSV1XGNY5n0fD1wgUmIWmv1AfMMvim07qZhDHrNt3/KsNTJFmSMqnkPtV7uIlA8zkMNHhq
PRhGglzgU56niiWvY02rvMkPyRKdmiNuFnmdyMi5HJU0b6PJlc+m0bWvK+UATa1zyRmM+1p6Fvsn
agme1iJitVoBkAOfvF3XTZlmLI6SDXO/TmqsXNebKpTBddEgJN2FzEqexslRLxmS9k3Vse41Na9Q
l/PwJCGyMqMiUlh77zbLgnp2y9kuPlrMYH9zBg/LL7oC3rjOQDfnZqRkGW8VRk2PxGBnLhA6OZe+
vwj/kgPb1B1bzjfIhfvmogImesA3iOsjaDv3jMnYfMLZRMvOlaxK9Hm4JH4KaRBHosVJovDYWLxh
9p5iOtaI5X37UiEOvG2WSC8Ha8nsEkHmRdaED6csxCHKCj/Ye3NnHfjk+Clu+unjFHvLdYz86yPy
7mzX8oawOnPaWQ5siFpE5RWINmdHGffNCuimnAbWbTf2dLQi1/jaK9t9hXS3/Ibgb8BoN7WU22PO
8N6bifRVrbg2Nfk71wxwbRNtUEdpNHhdlynZS9VUn1x7Sm4TH4B4lHrJp0J10QevReax7YuceY8G
jhMmNt9KW4UfY8PPvlakaqNRXtnkqOnglC8rszwX0QiqoEP7u2nk4L2sbYV/W5X/zqrsrQ2U/37m
+ylpv4JNTH5gOttvf+r3AU/g/bK2iRn6IoBZ3cV/DHik9QsPNGEYAKyg8ZEp/6/BL0PewKZyoCXk
WD69sX9NeSyczLZPP4PERD02+EfBiO8bb7BT6KUyUNL5i+afxr8MJuIMI5f3Vmw2hQkmwQSos8wE
QG9XbO7PW1R/9YEYKZnz6L6btzKPvhs9gPbAY6IK9wq8b7DDrphcLLp77eVBfYxmKv+ff977Pp/+
gbCzuF6MV7CEv5sRSCjTrWRcduVXsXeG0kQqji5WW02t/vlHve+98VHcakYCDCTINtHG9O993w12
g6jPTOcq02dw3MzN0e0WlibPilhVkd09+1nKehWy6fz8o//iV/IkMUJEX8AYbW0Df3dVQe0MszAa
56q1aEuXgdJteLdkg6N8/jsw0p+mAvxQnkD8IMTB0M5532ScqrwtSJVzyP1mmMcRkIoEH4OgGB46
n92ipA0Xnwo272A7NxySWQMrji1TntDWsMq/69X/+ecDZw08j0au7/mY73+88qkZc86NQucqGB1+
roRGR0c24x//u89Ck8HglUeYB+fdA0WGsUBVNjvkJUCy7cGQvfpdMT32uqz++V3VD8z3kyYpPfr2
AVIiX/BovZ/0JIA52X5652oI429oR+WeA8w/naqsH8KAd/3frFLvnloa247fWblztSDTukqDgcNM
QJrm1qT2/rtpp6mvzvufZFu+CWBIz67f4wiD0DaHBT7wVWppSPU6QEF+S/UNikO9BHXGiUijLVeK
2Rx3+OEHYix+fmH/4gn2oLnRf9avqi4yfnxgQoscvtDLnKsp6KyTTRCKgVWa0kgZLU8oB59in2UW
tfq89Ewy15fX1RPQ/wHn7a+eXsexYePoO80M/Mcvk+XSmwqch1ftwLlxrVNXmhUnmb/Dh/7VRwF2
CpigsbX8ac4+qYAjtl/bV4nLPO8N90yiEUt94HH3f36Vf1zqWb7xszI7lA47C5On94+vwlRPFqcy
TsgHOSGAsGPOZNPoWkYalQM627+jvpo/LsH6I/EB+CQTeLw6zp+G+SpbHIuBtzwJfO8XqG1pQMCu
RwdDWMlj0iLt2a+ngTigd5ZEvFIF04Mr39CUoCDxiH7UPLl1BXlr9cwL3RSyZw1QSYluy/z8Irmr
wupfrwSKDw9sqh5iI+mwEZm9u/3ofFJnKmwHbJ4oEAdieq8SzzhEZpv1GJuKmZkih4Wmwsqcqtnb
m/xlDw3NlWJPLA4nT4LrWXtDF2z2Yhfd62RlPLpvp1qLGUa8ozKkC+OaHPM2ZkQfcD305BrxCEWv
e13BZj7I82bXwqm6HC2Q/J2eWgWRQ7RwygXczJz37oF80EsEwyKfcZaTahDLsDaPZuvyV8OhaMZd
IWP8IXmDUWkDT8EmkKas+QzdoFrTk+taI0JARaA2p5Fk3mJv5wlRDkcoevakGRiU3N5pnc21XVTQ
h29MiEoZUXOvTJHqF1+VMEcKM5kfzYCqxbA6g16PyqLkszlLbhk0cA/r7Eh/6HmlDZdd5p0zgqCZ
42rY0mxKGuQmFrONBzrxXNAm/aqW0DoOtV8/Nl5XANfl2OsnkUMidCsxDY3kLBXbtfto2Bx06Gkw
8wtpU9iTQ64C48Ln2bFIxNAd4HV0vJ5Qu8Xi+oBn9x/bNlqerYHWspK6HbCK7cypaV+zIrJwKNid
3C9tqCnqcyOfe4WrkqnbDNp/Tcgo9LF7zVlwet3uXXc5XDHBAWVyDgasiJv0iEkJafvs45QhWccj
WL4o58U/4ZfUnRm6jmvzXaQWp1+madM+F4ZG7OsGaZ2AE9hlqBDPPiYBupgptmIaAsGMI1uEvnda
j5LA/jmatc7AiNiatADEdv0Mx1jHvuhVuHV5giMCDlZEZGww+NrNbkFLhoY+nQt/dthvuozD0cYs
bZ7lgSMf/uyQvzbo+mA3GfRrlKnjKbrOR9wx5xrLxUyN872yo+Vm8fMl2poJHDKymt2zpyOacYg2
MLPhZDUfInuxjgu+SX9ngef6XA5D+RRgX7hB857varxq5oaegBkczEQ0pySvEBfmepTQ5hDPCT7F
ciXa0KM7tyTjRnjMxTaE6cy3cIwF9oUYn0WRSblFyk6jn7HHdi6X+SmTwt2TBKbUKROo9klty3As
ibZ8oGWEGyAN+4KGQdN9Cxw4cOj5+lu5wsznKUWt2GesTFtyB4r9KBTi+U6T0D1CkttD687eV5SE
2Go1R51RZxMdtJBjBMqikp25ItervrqVZALjF1za+HOkJ3B+1SlCPGCVM4cIr8jT8uuLADL9i6LD
dphLgAFIMauT7RS406fRWT6XeZ3tIQ0tQB8HbmOA1GebZWP5OVWp3+ES00Q20fgXuhhtN/7EzHOn
JQb7mhpwQ25xcSgCq9MLE1MALJuPPS2/S+Qs6jIFRnmY3X7+DYPJCCIpMR5mWRW/JtlAptMMjYso
MiK+a3AreH3Ofkd8V0AoxC4kPmxLfq15KGDnp/h46D8zsMRjEVZQbBpMZTvPZ/7UbelS+Daproh7
okrfeTVeU+kGR8vWhH6owuPGWbn9jkb4Oxrmj4empS0P4H/RqH9LQ/+xVWBEGcr20LsZAIJYfM2x
WP8q84SsCWlOh9bAptnnfA9JeNQDuxKZAgD34mvPqUeCfQV31EeFcE3/obxH8qUIbO14qA2Piuy8
jg0MK+WVaPVoZ1+pDiSJt/LLLXuih85q271GjWBBqhadWAHOz9oILZxr/B7NSdBPrthnSQwFoKtq
wQyZUdyyZfRfYYlgYLZ2vPwZznvXSvbjoHcxdGNjra7eUHjCnBRkpVWHR6KIzhRF7GtMnKNa4A6E
5Q40bgbl8Or3MVEWzkTy+nEdPinFY7utfDCRm4xe3YtV1RH1XNxrbH9lVbzzcUtmqJvGgfo2q8HR
o0VSaHO/a/dl6oy/oUmpI3xIhvuJeT5Ej1i2x7yaCVQspyjpNWkx/tIO3Tmlrbp3nSSKtiQ61+2v
GFgACZIAj3I3sOLgdqBbtvWwpOzjcaxBPnnLYQ5K9RElA7YuUuHHj4PbFI+MKL5ZObgYEF93WWfR
uCIREHK2JD3X6ZX1CrM7el2SZPwQ9T53jjc+3df0ZSWjCB/r0gAldQaa2vonQsDaajeNGFHIQGUd
32Z9G41HYuHElVNX8w35JvajRxozCYAFtJWNx10gqYt+wjPpD1O5n8wOC2/TOHdE2ud3NQ7pxyIJ
6m1Tme1XHAE5IIPF/lJJb4BHrWCiuKGVgGgKbMKqY9QTY7+MclPUOcuFDF28j4FzQq7wJcTj8mHs
ogwdXU9OdhK5n7PRy6Jtk8eSvVLHBNLDjgCJzclNQ97KyZAj0ZHxELVnnHHqqvCRKQBJBnriCQPd
RdcWDcbYOTkYFLPYVUzLgtBJmMwEUqS0nzwM7MehtBfIEXF4LeZ+eehiQBNyiMaXPu/qfi/a1klO
UPgmdxtUaGw2QQhU5tabaHBfyLhvYaeUxnXqL9VHhM4ADIysB3tkGb7I6IsG4+3IDv/NHOr2pldq
uJjYCK/KtC1wPBN3RNfe5HgBSxPDpYNympGyYtgaDf7wEJE+RApcGrqK5zJvXrKpszfNnLvXU2Kx
jMIEkd22JgN03FmQUMJtXlbWTefPMK1QUJEuHuS+w4JoQpqyvD48SHCfzALo7zpOjWEp95Zj2/vJ
Y4sf/2Nvzu1zAD1xT0JJtsWUwlSEbCk8ebS94Wql/s5Wo4/1kCQFbJcd+1An5mEbGgMmbodLdT8s
nFPKnBb21q3C5A592PRRNKNx4yYdYorEru1DYNiNv0EJ6h4gkLigSwBdthc9z+43GpXTJxXY3VdC
oPzX0SN27iAY9BLrnptMXdIq94kLB9P6bemWOtk15NdgLO3UNzeGk9CmyAo2S9J2J3uc8L9VFfHc
8ZTU88YBFrwls7O5M0g13lvCCzswCtTsERk4gIAw70G0650uuMp6iDfw84ZfY+bVyGqiJb2jL+yL
TajK/K7EGdRtSlJHEQ7b3LWcBhKefTXmU/88ARDDYr7W6//uhf5NL1Tryr472ezO3fk/fltl8rfn
4rf/+s//m5+/nIvz9w6Ytz/yRx/U+UX3Kk3k3dTjcKc5Lf4udA+CXyDpWnSU4JChSNZNgd/V7raL
2t1HKov+1AGF/x220Ra/WLQt6UV5iOeFLf+R2v3HVosLR9ojV4ZvIXRcCI3CH8/gqaksp7UdAwSx
gZmQ6dZy7KXTPn13Te7fTnXf69x/PH+/fYw+7aGtJ+LiT32HxSRja1gG49guaFiyCvuc3YvgrhgH
4+/42O+O3/onScDs2HoQBJLdwe37vh3JvYCuBl33OJuVvGMEMdyAubZPwCApqD1IC2+vxtfp/0S/
VX/x41Cr81d+f5Sl1wqgncYuXSuTc7iWE3/XhsSMSUyY34THZG5CVFuMAK8rrLIsAAbqNYyLiN1o
5NnWQfTRYGNqz9P5gjkt6MLajUg6GwZyg2ExITDXoy1ZTRT+s2ygCU1Jc11LIt3xIMuLceGEXzBu
2ZbhVJ44HxYPOb0UNOpN95G4ufIkh0YdjLDA0jN3yS3mPbfc6cDli7kWzCWjdt7XbFQPRMEuv0km
ts9x5jTPvopuRD8n1Gc54EaVi+Ni2dkNjQ5Pp5TZ/YPV9sW3xV6qu8Ue048W4jiMvGF+cOu41GeR
YdtX5XgUVUiZudTWRTCwtzX1PO6JrlObvLPbK3R91W2jghF1VGafBXT7Y+6NNcwhYzySQ4Q3yJlk
COzSsKqvLfqKa28ppgcEQHG/QeiAf7QJnINoLSyUGbtytpvixm/rDe7laGxfJHOJub0mDjg9+CWV
5nYMec63LLNCIfkqyi99g/oMHUHwKZWZ9SgjIUFAiFa+ppAqoFzKxi83GrkFqSlNGDoyrkYuFtjx
lyzOA3ebkOJ4J/IBeaHnRNW13489gLhyfA7mJSdPO2l2lpXz7KWYdTdOkrp3iW0+siMI8CbMl+Na
evvWFM1L4VfDoZpEdwgGjz12wj//2mhLVlzGX2dN+4xocF1FMujxSC5uXOxbLk6MXOemxqryCWKr
8UACwXItljCgfAaZdOmVgzB2WZJCYjTgrDqQS0BKCec4kDS1t+cku6YT0r+iROm+ZCaNlf0SQbXZ
G10iT1yCdheH3te6y7ejOTa3aJZQ+Pj5q7CZnupeYqgjslAHfpT/j70z243cSLfuq5wXoMEpOAAH
BzjJHKXUlBpKpZuAqkrFeQhOQfLp/0XZ7rYN9Pm7731j2C4NWVIy4hv2XhsdA29SMigM3N+bxSin
qJvw59e2a0aAc0iOa/rrjIG9g+aCNGEm29k7I2DJB/tvjiSTmAQj+DTgYS6SzKozebb3YtIa8GLg
u7y1eXomPLE3bITtHcOdj6kk9FC0Rn+T29XyrZ/qOeI3K741U57fpWFlb/Ol7y8KImVU9cFFqTDd
DWJ5NYbWuSWczt6hsO1ucQYvO8o7/VhV4QC+MxzhJrkPFTwmn5bKPqZ5oKnVe0r5+Ts0LyAPchyG
euvhvgBZB5kfL98CZQVEd5mLnWcPpIvNhWLziqZlnk4F4QozmK5YMQmShsFIhPxnZLOrR7zTbJyN
Wm1RRnTZk9tmQcwsw8qmYNRP/txDxrHgptHeJy1EDJmncEZQg6HQCKrqAFbF818neAoBe9/cFicq
QYTAjK7mAFBclyoX81/vsSAmRvoy5oKPdJp0jG8ZicEUqcu20sRRkuvkbBqPpIvrkBKrRvsotfhq
N8nArtWspAGpp51C+yUbtEEtNXFG/iBKnF9UAlbUuMrnJh7ax7yUVakOjJzyr4Zo8sdwRMVG78Yx
XJe+OI5mX7z48G/bSDo23Do9eM6VmMYaacgy6mEjjCQ8CIRJV9qW6mxRFR/tEjvKZgKeOyNmoAe0
EyAomw7VIHts6cnHeR70d88GOQQyoWr2br6qCrFlMnpzK/bMq22GhXV1lU7I/3uglhUkAyjAGyNA
CaHctbXzRx9CNjPiLWO9aoekqo+qzgRjZMxk0xhShm9Ty7+p3qgeF+Y3YMUqY4BLMOryYXLc5sP1
kMfzQjBI5muD2cwh4QKDFxfJrp11fQrMIrwrROq9F2xwgDsQmEreqF+ipEbDHOVByWsjZ4I/E0Zf
/rSDtnhxgELeFzmLvm2wlPVjXCZM9DpMcxTMde4By8Hl/ncV+O94Htl5cef/64X4/5LgUFd/rgI/
P+V3u+Nqg3ZN4WAAQPv+WZT8bnfEBh1QHuLLsMCWYK36ZxW4Wp75rIDZ/uef8Bp+8zw61i+OzdKT
LwdHlpyr/8TyaH+iuf9QwBD5RQXDuIc9MVwwluJ/LmDIrAdclZPPaKUNoxH6Td2XBWQzAW37GghV
QGh4pphQD4fcLovS/NIHjmftmNKV3RNosp78SNxbJgnfGJcbnfHoIHcOHkFZMp2FPAo4C4dAg/Km
2ruOZnjDMTszjdDaSCLGmqtFtx2KshvJVu1xSjQ3VTFnhGSMKddZiH/iLAiDuKKoGs0TvJT5ZmZo
9ZQ5inwDw3s1uno86Hr048hE4hiKrDlnJV1hSVi4tRECUXdClHgVpcxiICSV614gaFH8akcxli3Q
1IC6LbAWLKum2WxszgOsneNNaiaIZu2k50Rq0dbil0DBWRyqaSwORLMXwVaEdXryylj5t2HYjxlu
IuSxyjCYxnnN3B/6NgfSaxRGgULRzY+NbPU+W1qfqT1qYRSU7jr7LEc53tlCgo3Ss3XRXlKNCIfw
riRdx02BpM7mZo3nBXwtO4JMqPG1b935RS6170VtrGAgTHUw5RvZCv6irjQH+1WCajhrYRWHzvaI
urHyccfIR1mbzmrPuq4tuNiur3fIi5lOpznMRo9z6CXM0EgjSqZRTjNX9XtUnyYWDN7qMJMBNz/A
AtyxiajKg9MXEs22mJgFQfIiGj7LSJ0ey9Fnv+q2NY4HOLaNN5ZHVUuW4/E4BHtba73TPYBcdgFj
vJ/tHk8MjghYHhYGg5++TM33RVgcooKncb8WVzuzcmeiG8LQ3odtKQ5DPTWP6DiSa/AvxWttZhiZ
zHUG3BhxfyzGJDa3duvfleWMNAlY0UpVZ9XRJIXFm4ZoiRHudQEwEfzqLvHb8G4SqqGqaeGfKTcG
Aw8PZQMQO39k58CERCQDxVBm1CeQqPapx3ix9YiJeONpaEfGKFb4TZYjs6S568f8EPfKfmJvNZx0
W/p7uxjp+8NKdo+BO343tTC24wwtRAYtTBmegPQEHdBBFBpPYxjF2JfPpVe4V3kigq9rU3EYuwTP
j+gWy9qK0WYfxf3obDupnoRbtLesnZZvRV/K7aDi+YXVU3mUCxczuSEmiGKYkASSsAO+m+upusUV
kVGag9JcqSEplKUuR7OSyPrZi1W/0UZYnSpAMl+IRScoKehlccldGKoEgDYHaPqHvg54H/rS5fp2
c/NBJGqI5n5ywj0xgzaKRCEtCXc9AAQt+uauLWW47zyz+KisfEYi3tU4WRDaj+hFN5Xsv2NLdLeo
TnWE9cU9QtALo9q138HzfYGZJiJC1MNpG464zPKtcgS/R+bNKmkG714zlo75trnwBtLX/74V/51b
kXuJTvdf34rbj+Jdv7cffxyO/Po5v12LPmMOtv+MBBhBMOXw8Bz/di3yRz4QSAFsZ/Xi21x9v89G
QnIr+B/ME1wEIpj+/3krMlFxLfpwJiM2iipGN//z33/q47u//PcfhxZWuI4K/nAtAhtA6UMcjImt
Yb2A/7KizrMxIUoBI8LszckrB/CKn20cDmqiA3h/+i1Lo0bN90VtLzoqkhHzEvDCSpoNYNiUcGN6
ZetVpgMQsgpPWZSGpv6Yes/YojjJIoQh+Qap9n1F1B2ZCMWbu8bQOjyi+yrmvJ0dk2T6KfRwgLl+
egQfKx4z+Mxn8vAWcO6i52ECyHNkISndiAj79sqDzLgdakmV6iO+7BMwngww2utJUb17JepmYxLZ
QfPiSMlpvebkLxBFakYIF+SVRJB26VvmK+M1xZ//FKsKLK6aqgMbxngHoY3mgB75bkHptC2n7mEM
YHcZrPgq8J1sN+wH157zfRjmxMwgct9kcdUfwHf8bFpn3SSGJA8AUO8pqTnMbdU3e7Xw3ZPRfvAc
wOWp39+wuyHtxrYfUit4otO6AbBVbdjqPGq1WOdJ06XjU2BHTV/GP8pzPZdnjJavsoS8tFj9RB8S
v7FBwS5Tk7fjOA/5nL8pMWLhqetHkHsLOmAQvI0DkCsPmmHP8HWMUuIQeAs+TY4kPYBrJGcLyktQ
7Cj40qGanIO/+OadkxvGnnOdArwLi5d6HtwXa4Lr51Tw4CDwO3vUZBNFRE+UEzLdbmnuCahbjtI1
CA+Z1XvtWu0TnQUAt1SyCHOaYqcDm72YFkeow7BORa/u5jFpX908ePK6tD7UE3Mgq5vjsyfBFSLO
tshE8oIdlcgzMF2D7G9HP8eujK/csu58psjryCeU4PRMeJX4C0znAQmUc1umilWhthPMhjWA5B3x
k4+OYaHhb7lMt3btXLqi54AOJJMkJ/EQXcCiy9IxXUlNYzSWkwoPrQLtdQIzayHQn2tyLUWw6Zln
1GAgp+E6jsGN7XVriGd2Tuk1IHPzDQTeuO0YVAFBRR3FBZbX9d4KWgkzcJpNILm07qeanEUquKyf
fxoVMRQHJD21/DmHvr4pbHadEOzcnA1a6lCJFnGECcl6/Pug/3cOekgtHH3/x0HPRqNNv/f/Vf/8
L1jvQ/kt/VMv9Ovn/37oQ34xOephoVGbBJ+Ql98Pff8XJIZECK2KoM9z/5+nfvALemGcP6HDoBzx
EC3K771QgNQ4RHhDVCG2FZs/+ssp/3+e+lwffzn0AVa5DHlt2jQP8sKfe6EZu4CFTco8EqtDMfqT
4eTdNMtTFkBD0NUR5OcVff6OB+kV8Okmc7pfu+w/XUR/vHjCv8i5uHdoFXEGOYz5oVN9yr3+ME+u
Gf03QRCbx7qdzVvpvs5hg5c+31Ulkxub+SVbwm3YxLDPCnnTNHF2ALdS7bT91R05+JJtRcF7Yy7G
Jq2DfQ9rvvFRt6xloivIGWqyrTGySzab74iw+CCmIlVCSNJb1tlQ8ZLN7LJ9S+fnbqkPack00djN
IjziP1lhkbl3Zq1OjPxi9jUtTds5ztbMqfGc6mUGudTynjhOXrAp2bwxqr+OB00zkC0PrEhRWhbB
Jg3YzIks2DjMhHddfnaN4YGTZ9jBNWaVGfYPXvjVcoxdF/vvS8cr4JHGpo53z4PjrUKWZgkqk2KL
3SZqh/wyGXSD8Dp3eVfuMCe9cV+Zh7QY7uEVg1Ksvi0M23EzwXLRxQFgcrDRPSM2p6q+l5NrHnJ4
f5vZ1N8rN97GrP7OVadhJpvA8z2QtvVCrp9zF5dZHP19uPw7hwu7J5O11L8+XQ4fdRv/+UD57XN+
37GZv6w1Wuj65gpswlXwjzIyEL+smntWvTCOvL/s2P55gpi/IM8icoGgcJLJA/s/OUA4e/56gqyV
LF8MhBSrEeFRu/5xHUTQRxUg8yqOThB/1XkybfqOoB3E+q9MKR6BzR8rc1CvQWm90s9Y+8Gf9900
wnXAtbPAwD45upxPXREuDC/pwsMhLw6cBfTnhqoilC7tz1mO3rZO/GBbB/hujLho3qhnzYthz/Zh
WcGeToFvrQlIm5JQvHdD7F+oSoN7ELaUOn15XWnA8v1Ipqejldp1hm1vZ+22V2bfRmos7+bOplfv
XaKaiunUdv7yQK6H2Na+9lED6uGJ9TmM7XmSJ6I+mo1rWA96ccQB+eIXzy3pIDVPGnmFyU1PcOZ1
5vCaTOa/94xV250wPHXP/GvnpsXLMJEI4jA5mJUnjqU/vjPMpAV0Rr1t3Wb6llKcEnoKkt8BQYy9
V3kHQhzMXeuiv9JIayMN1npHnfejzyZnjwFQbtMcJQFU63cbwFVk9OMVCx80WSkTn2xh5bbg7duF
hNHoxK8uper2fTHvl9q4k+s+ZDDUdGycULP3qK1LCKnjtR9F84Uqcl+G+oFCs7zkzPHOaRG0pLYE
fp5HaPNvWpR6emezBItUpfLXYanTh9wBTuB0Rh85DgQcNFFj+6gcQz6iuxH4L5ErboxStMe499RZ
Jk1629aFfpUhaIN1//mCcDavkBcM5B3UPh70ES9Xp3HJkYgdPPhaM7YijjhG0zSKY+8EzVc/zRgO
AUEpXqq8Etd4C0OcAqge3Qqr2maxVitijNrujPUUKi+rKn54oc3oLBmUYqrQVHQGIHWIs2NwroyF
elgFlU9+SZEzZ7Jqlo7cCDjm6R0Z6vjZm2/jTN9OMmZ8bqMSzYj3eESiVu6mMq0frXwVV3lYMV2d
hWcyp7O3ppFsP6FDMDJPMcjtS2LqfrU9w3BNb4c+5+pbcfS7jrA6ID0l9sZ+NUSLdJy3rSLik+q2
eGE/YH5r8YeeDMcZAMdSyBzjtuZj8Gje8wM0IiYM6zTPNNFz1aK6mnq+JL7KGe1jRYqzjfT3RUD5
zo8CqXqGJiieLz6q0RQ2CSZuZu31dcetDaiY2f6uCQq+IM1HopiGsjaYRxben+QhMLZ4DJFEs7yA
k78lcQ0PAHq24gWwbno7K1iTqVrGgzU4zYeYiFmVQw1ofX1lmcyaYD9Cf1z4vdr+Q4wSGellK7zI
kUnw8Ksqd10RFGUCF0RUw1OHnCxiqebRfK5/8R7U9oUUq/7Zn0o+sFinVgKFa7dF2DLvzLAbD5l2
s7fPdxoNJt9tIfxs2BBiK64/1yXgNes7jZIo2YCGYH+9qOKFQAz7iyY8jAiv0vUfWoHcp15N4RYs
RySRNE5gY3z3SLAxpx57mCujXLkfttTNvtBIuHs/SW8rs/bAaHvztZKWfZEEMV+0MspdwjsSNWEo
5Fto09RqwdKDnpNFuDEGfEd/xuxZxInxCMdvPCxeVj+qmNakpn3Zff62MGvXjymWqyDqcln10HfH
AIU5T+8Mo+lsqc6VGy+gm996MV8eMnNMHvLEu37hH2nA1I1ha2TDEI1IX7rtKqgxTAHgBj6NigHy
KOq3Kg1YtXnAiIIbux/uTB3fJ6NJt9+DWsjan0KH16GDFrA3mBjY/mXqnL0zJofeW17itkORbE7B
2fP4go0UlDTGxm7mOiLvsL703GPDxnbq4WCllndxm+y5s3BZeSNneG4FMdLPxoE+Tp5sWpJKxkBc
TxlDQdStlS/vrd6Y7iwc9PugjucMwbiXIEkgiDoIR3c3NznpVQ1C+XGkke2DXCVbo7V+VPEUjcr+
IMiHLRk7p+tsGVAt2kQKOLb43lrwlgLxwCqEFfg4OHc2XfBXI7ZfOyP4Dv0J/HbVlftiRMRUztW4
M0pn3pJ7XZD41NojlZZXPw6AsyJmJMuPchQRa9qKSAXEsk1P+mE2NJBP84OT9QnhPQu/4NSz9pMi
kzHTc37OPevZWzOj/VABc53LNXrLOZLXnG9NNujUmDnG5nC4auIFtQQYe8VgmkiNmkzs3PSvWt74
B9zecJRG+dW0SgWWR22Qqv105ubSpIH/kdqMZFytzDffM+ot4eBPPY7193k2nB3PereKzoLIHEBm
yy7sr9xQuiCZloXzwBmLY5wtDouJACr2Um9pzh9V2f1IZrSgJnbyW0QNutk58FLZO/Y2srBqQYu5
jDa6Z8sjIE/nD7ytGIV70iKCAwmdtoeKzmUwsiMYm2brdjgEOstuPjoCnHdLaRMkgqbBaZr3gcnV
VgUdPAhrfDUluaFmzW0f2kocDG/4zn7qq0qcgzkrSUoDnB/HIWFCODpn+iqMm9YVz3KuTPgFzJsy
wKCvMEUITOicbQ/H76xJAtpRJAQ/XF+MF1+k1nNOS08NwYgv6rA9Xeme7fJmtMmHQYKYPWf+ALKo
c8uPjuHLR9+2BVIEtKoAgeS2Ho1xz52u93nH58aE4cxLb976MqsfHNeZtnGiqKxWxbdu2uC2GRv9
Rvhc8aZty7n1eiIuBRUWemjCnICBsN8u+3Two6QitQ7MRBBuvCmLz+PU59ZVB7VhAnWxeLd2qIZ9
gIPA5JGIX3pvMu48C1gWKSwT0Ybk30ayJY9xzDNQ+qIl2NKqEAWh0G/sjbtorsEJaXqNp+/KFSXj
JSXKneyUfCHTur/ofEkzfBCqQrwcVsZtHwfiRKWQoyut1S6dWLAwGardXdJOP6vStu8sQGTPuk31
sUl89cVTJEcUnIXbeFk1Lb7utoZLdJ/pL6ccWPF1OY7GlVlzgGGZVMdaEsTaEHIUZWiI8eGg4JQK
bSjAm2/QtUilaqW+y4FA3rSyaveIytuDshl4DjqXhAW0N1Od7V3DOMR4DYDrLV+ztq0bQtPGIpo0
6TeLlVubNOmKfemafVS3uXsAt3rDSn4+tCsyE+SGsxdFN94va+xSjoCam2sM7matikeVdfoYMG/7
ilHklp1+94EilAIEn/s+bLx4PxSy2WBPQRzUpmt8K3p7Rg3kowXmhRu0vqt8OCVNOMygTbV4cZrp
MOkJ5jl63Nlz/FsErhYjqyA7zJV18HSKBN4iOH6s4w81zay3uPKIOS4I2cnoVM1pukpHi+TdrJMk
H8tzGquLK4XY+sDiT/PiTQTyBknYbzMjya2d5yyXMOd0ta79wfDScYdptLCaA/bZLH5wvAys+69a
EP7CqzIEbR4ykfhTMoKxYtWPkESPmGT6FJaIT5FJ9ik4mVftyfQpQxG/alK4txGolJ9ile5TuJL8
qmLxPiUt3IZfJkQu7IHGffmpe3EH/ShXLYy1qmIQj9XMsoV70yOZUYtDEEPjXdKwJt9i1dUkq8Km
YNd6p1bVDaaSOcpWJY7VWf2NXtU5KTKdNp5BPQuUO8Gq4WH47165n8IegcQnXLU+elX9xKv+x16V
QDOSIACdEvzUkL0j1J6j9FM6VEmSyokEAT5lmlgbOqw5I8GrclUdNav+aOpdTLBB+BSu2iSBSGlZ
1Uqo7n74NqNiV5XtrWdh1iLji6THbitXtdMcr8Kn7FMEBd6l/2a6uv/h5yI761UtZQfEgoAIEac2
Cx/NcSBtAxU0XoycsDjCbyV76mVx57ObtgQgrKqsgk3pTZeU32lAY2L3bIV8S/eLuJ4rNHIp4i61
qryIYC1/+J/SLy37fj/gydi3qzKM8sXbwfaYLj2prhE10MVZlWTOp6jMWvVlbFnUFvU1T9qqPvNW
HZpqnOq8fIrTiC0p7vJK+SIC65R8q1SHkE2umrbSSrgKzE+pG61hTR1QhMEPhk8cHGMsrEu6KuT6
VSuHx44ByqeADm/qGtz2KawbTF09VRT94JWWgHTCvt53HIy7wFpO6SyrTaNpsup0yW9TxkBfofph
TIFjkaOVSVKiTzJNfhDf/E7FFCVZHYCQrdKwf2LHs4J2WQRUsPTWhLqe4F/ipglA2Dpdz4pYdePP
pCvLo+/06RGsVnOcjOojnxZES7P0aR+7c94OJX1WG1xgXIz3cdI3FycLl23OJmGzZK6xEXHN8Fw6
pCOFgbzihT3T+EE/CpN6b+AaOBXIov7eHf4mj/7/6arZ+LFu+9dTn9OP96T+4+bQ+vUzfpv5WJbF
7pDLHGm1w75vZYv/Q1Hj/wLRyBKMTr3PCIHfNofuyhDHmmvaXgByHAf/PyZArsV4GaYxMmghkKr9
Z5tD5tF/HgEh5jEdk5cFjgvatPNX/mxuSTWgAfBuReIapxiOo7qu/Jkj0AgwXKFvnewyd2g2GZUX
j9ASRPjNsv2PpF7EIxkuDrKHGreIZ01fctiw15CByZks7IDU3qbygjUtswvJgaTm6y9GsRL9kxh/
z7NZKUkCOL4Ip7zOw7Q7UMFn2a1vJyEtkyqCfUpgzqnEWRn5GYjMcrYI3SkLF6phIPZJimllB+fl
IWcr1ZL7pOW5oFw8d4PdH2ZvVFdYgvQPJgZvLqbGH27YmV8LXfsHE1vpG2YeM6K28U6e073DHbL4
+wYJTYZvo81Y5mQ6mk3t7vlFGbdVZshp6/tk7gI6aGXUsmQcycWBslOOJJYVPOa4bbI7I0nsLyNa
FJfmeGulE4FLaWJe5m7tiAaFVKg3v6CkC58nQe7JVLGla+zwy0SM7m40SRNxxvLBzQz8WkNr36Kv
bU8Dw4jIzNKU9PFan4SXpDehUbyHvaLFaiqibBsvv1b4HA9FbYzfutyXp1kKZ4+BvvgoC5QoSxZY
H+yqsSYFXVsfQzv9GAa73YU6nV6FFWgSkFIYEWiiiIQti+DNtgeMhT5pTsRVfSnT8osy+NaoppaV
Lzt+lb0hdhR+NeGEqR+JxsfiQ94VbUVBT2RtgAWUjz5BKKvKJWlO6zvyWY2dtw8siViQCVR+ZJKh
AK35fs+rH/0tDM+Ren50vBlc3MQy28ut+OLmVn4/z91yJ3ViRsniqnOCopgWxpwE38UBzAZy5OBm
RYun1nDSR+11xVmUzXxOKJ5u7JBm0kukvidAqt1XaMq+94GLjswy1+zpnDzpEPccQS3atQ6ln+kz
JVp6nETVnXs2nQQSejr+kYDCXRlZ4phYjOY289D40IU4iDdp75u3DPrMjdeGS7FpK9usmOaP4SYO
uuGFjSEuO+XM9j53csVdYfop9tdk3I+JLaLcKImfrUs7vB5JVs3IwHIJiKSia/ehns6p4kX5kFqv
umXunmMk4OVmzO3kZ83sbhcERXj0GSieW2H88BZBvn2SZBk25dhjk24QOjotcckO12n2fmaGXxhI
EXDd+teNZOgJ1T5hQCHMb6NnFXub3v17ruRytUzlmETeiDd1XZASJtXr17B2nXsjlz6U4UASilSH
MToXPV/X2nD7KGDOfAUjUDfbcpXkzoO93PuCaO5FIXn3vKnaIrqxT1B420sBFuIApnN4EYmoH1hx
JzNGXHZYfhin10bjzBtRhkGJYYG/kldTfW1ssJRR6Wu1Wdpx3lnLSBJqL+ddqoPleZwUedhaWfsE
7M2WFFh+Jb0rb5Kgau89T4HODtonJPreJXSGY4vx7U5TMUT15F+JgceaybI9nVJZUtxrr4bkahs7
S1sdwqImmB/zrmhuEAXaT7atsjeyNtWWHEbJXKaF3DjjojtVCCXZ5SsW87QMztSYN9SdtNC1fohd
1Z5nvLoRhyckUQJ3I4ZpSA7LFNUT0AuE9ZpIcmX9YNbu3ZKnVp1sa7RPJTkQm9TqoCpXjY0wWMaH
1kazJtPmyfCbWW5m2+kfabLmj9JsoAwT8XIkSd598GfF8Lu1mCLRgSR4I0R+wJ3abFPJQU4Qd3+N
CnF6RlDv7tWaZOixKb8xp4rg4JqDKIwTvZV5GHx1ajM5zri7SH4sQobdBNcyLxHeVy7B5cja1Piw
MmVgWE4g83ru8DOTBkmwYNkunfKsqCEJcXXCvsdLGe+IZC1Y6o8j7owO4XUjVfLVXuL+3JbFhUTT
AZkbEeRO2zbX9ipPWao1LGwKlnvTSsO7Dvm52vSDXHZu7LWH0qWTpEINtijFxu3gJ+5HvE52tD99
xwy8GqZXGK7MdRK1njDOicEchAw7/aWZwjRyrWa5eHDYGU/W3tchSHg2HI/QPhEUJyvNp5uKTE4O
rFgz9Uvdt7wY0acC/b61JNL3xaytd13GLnPW5Zn2QUa2nu2jGL2mBHEoBanqFqF/5hKcyrC4LKZ1
onowN6SsWd4Olzq/4Ircg62fjtDR8/gLGhlUrwPLz9mrkvus6OZqY6hYv5ixp65Ch8DIGAhmwAkq
wyPnphGB7Tt3vuFclmW4H+K0xwtrFtfDqtcXvPeestkuryQDBx4J7IqhVWFtwW0dBsYlZ3pMr9zW
7EQdGUduFQfHlCzMfRz0xa5zhjIyA3nOaB8PtdcNp3U0ykjIJLqrKd0TD1SyH0pol3E/ZBubBpHY
VVmeY9FyfGup3wkRaw4G4QXXy9j53y2/KL6BoDFuRdc+dE4pHpfAfTZnt7sl6xi9qIYw2/bGcghw
/O6U8MfnrkyGK+GV7xmc3FNC+Oxe5WhSRtwOx2EpfMJSjLi7SunjWOzE7qWLq/p+UYRTBtxc4ybL
Hqy4sb9iktXnkFsZ1bslxy9WmmIFWkZxLps0u7JTsa+dbEU9mEwf3JeJiDkcOGWxSytHbvx4LJ7C
IG4OQx+ouyborWjqGliMSn4ELAkiJrgJDv+QnovJw7Gri5WB5+rrBm7H6xiurvpurLfkoqut64nl
p1DFU1JWVWTnmf+IzJT0PStnV2NhTvAy52bkVN01ifUmO9qGsnaTu6ypz4U25hty5s4zDvNnoAEs
SDLH3SHoGg8p/u19OuXyrR3m6eDi6XqjS6GFDYmPIu1tPPk6gwzodW/a4lwJzRI2Oa1qvnaNUFDf
jUGwtUAPtvEJobsKwxkeQFxcTz2MLyhnG7cux1u3qOMoCcw6Sky/eMbrXT1SVOXXlQq46oVFQ5Tq
PMju6rq3DqEfN7dF7JJ85TSHYDLbG+24pJhi7D4kmQuYJbHjs78CTQlfHY4xXSOTOp159wy0plPi
FoxdgwG8RZYJtm/6DeNxhvu9FcT9aWu5w7ebRYh2rauatLa9CPT0PgQyAFGjCNOTeecJfPKIzAgz
VO5W1Mv0vcqT5s1DiGVS5r6XMVACXsjPcijVPmNOUcOZMNrT3JnAvLPcOMZLi7zOV3mJc8vNK8Kf
bPYxJLIDoy1VEuGK+UF4or1l26W50ry234hwXd/k2R11b9SnZrHXNuZ4UzbcoFpaVytYhTkn1WaC
Gv8oHcP8Ce5OwFUvoPv2rDVqr493ON/aDaVHCww9fxAwDxwmTDOjH9mtqz87O5n8qt9wrcdHe5Jy
55NODD577nJWajiM2Vl0W6Wh4IIol/4rjP423FuDLzbpYj74DRcSaZmkQ1q6t75PjV8gv0P3YI52
wfYnt/eyInvXeiSbfsjkVo4kcH5HeUhGLwiUT0L8lOTg4uUnO76fgrB+0vPITw22/LRC5sNP3nzW
etaCbKNYUfRArAXK9jT3CSCEV2+gcu4340qxbz559iGvkBpBvPI59ZsRa4l4e2xODBInlFgrG99c
KfnDGKgb1fDRJLvXXx2ePCef2z21uXEDQgTXEyOiQ+qLBvJ+M1U/WmlaN/UK5ofjtfAEIwi69Qfv
aUnYNCu2Xj9cMECYx/yluZYi1Ds2Ae2lLZENZh5CSKNsygdTo+yD+D8zhE30cHSLHtVH0s1bqj6b
SENKGFt3JZGGaX702sLd+YWwr82qQwhpwqBJhQkMG3f4Vnhz6SDW5/sRX1o/T+nofumsnJjgDlW1
z5zdICzBLPLI5Cd30Vj2orTo569Yyu+IvObHittnesRzFG/HjHDSiNAj8wa3lB1lfddtCf2c2LWi
jB02Mm6Cu4BbeNVBq+GUdWucc9dU5dVUZtlTTAj6157Sk56pG29Br8SPpVg6PIT8sJFiZgdkNHRf
AlbIrSFH3ZJCOiH7H4g/JnBUPUpZwiBHAJQdBhZrhFa2a7x3SFy6stRLm7TWq9UE6rWq4xdZ+ubZ
tRsN6L4yjaNjNw2uhRBL5TCa1wBFm8cxmbpqKzGq+zfDlOCfS9S7T546GqRlQnNkJCbcLW1y7adL
jO2V1DvvLi/m4ktG7u0z0RDyECCLIlJmsOwDrVD/zABH/xghqEU4luPrrowb4tXjap+1DI+2U1st
TPN7wUxftdQ6gHzsrUyE/rZQ9VHxGwIKfz2tgPwAUSoW+vTSxiGVGLpTVjJAsnddYFg7gujCE5v0
9JQsS3YWyZieSqzGtwWsC+guHm8m0/hWBPXynCCvFBvPgkuzYSlU78z/x96ZLNeNbFn2X2qceIbG
AQcGNbl9S/KSFEVxAhMpCX3f+9fXgiKiUiL1qFSO3yAYFhYScYELOPycs/faUFE+JiwVxHf2gw7J
QKprbSqYMnSlv23nMM983idZivuqhla9MCo9OPgm7NeSnS/CU6/YwV4gCo+yjNEfSZxr3bDrk22x
uY5y3Z5XMPQKUzXgHGiiOKsei3Zws2sjiRsL8LRDMVYZvAUWdNBDF0CJQ7sbJb6jvmjMaoYbw2M6
5JAXwi/steljm4/leA99nMHvQmspeNsbGEsWcYJdJ01J8LJVj8ORS1K77qYIkJItLdKfmdP8F3mF
TQjEebxSwbj1ySWFF5SNDz+0f27eeshfQ84AChGQY+NUYldGd8d+ZVIqq3EgFcQYrgKtsVeaB0TL
MHu+kWyvoc3zgyczs2bMN2A7e6OR1WGHxtqVCOQ6tSaLdc2pbj0VrxI4ie9/uFnS84NS/K/PRh4b
Ri5J3MlrmmAGaAMbtDlclWV9JUv2ipjB+z9ielI/cQFQFIE/oZ+ry9cXAO3rSNHbD1eRiT6afxwt
3eSy2Hw/l/+gHn7XkgTa+a6f4fg5bz43P/Uk//orf/ckPfEvUKRS8k3ZQnim8d92BkMn0pSGpA5Z
F7ffdwPgP11JBKa8uNrw//4fC2msR4+L5cHCxjM3Nf9EySrmJ+LHu5JIbovGAPWLbcGYeO1fqPzW
TeNgdI6ZWbrG0kQgh17IGBinLbtGK1Gkg4H3aZiQ01H4V0U+GfaytkGqeivV0nu9SykatezQkFte
j2tNjcQ771y/M5xlZ8FyW8gKsflVEtJulRvo95kYrlp9Zi9RG0sCoRk/s0PatE2aOadeVM1LEgwX
BjTSXxoAa5ZA2iRIbDa0m6YKViQpk/fpKgT+ZL9HaOipkfRqMXeX1NY0asRu+Wik9jIG/EXvAq8C
aKTK7aobOonJXQ3R8lOTKotSs6k6Y1nXfVweHZTs/pqEoUcNKHDBISZHrUcvNWEugKfMWcFzMIlF
5F4nGB4+VVIOLDPF8MRLPr5RNqlQRTfxPueliCCuN6njCyvU0LgXGvM7laX7mGr3yYEH8Wg2llmg
iIq8l8JzX9JxhqZBYqKbhLaPH/65x+p8HdmRvvOA267b2CK+Z846Z2bhEYoc5+Gw1KdJX7UDEoCF
KHnDLgCb1YtU+FhCBsPud0TxZTcEFTSQXzJ/b+Ip3iolp4vXmBPEoriqSaAAFgNQXIt2hINEX7gf
7Euc0Alc94WpXVPwuNvRdohTKUbjxAQqvw+VRFrldjAylJDIpIKwIMC9Nc9IiM2PGjhcsXAq07ou
RDDLkVNUB1ISFh4Z6pjyLu5XUScIwTLR9JIuxP6VTu/GwnayS6FlsYf3K/WkTVm5cfGob3lpqz3p
tepFz0y5D6kk7pQ++VcMYopToQUdUdRKo7HbKac3KDx60ZqkGv3z7xaDdR+eNXvelywjPfs+H+49
kdcHiGLBkB8yvxnSYgVtq4q9jVlrt7z02Y1Q0yCmUGtsnob+8p8V9X8k7XXoEP7wIn1DzzmC0ule
kunnNfX7X/p7TXUZzGBdoe8yg8JnG9jfUx7X+5ctWUk9EzqOaxvz2/C/HWLEwBESCbsHLjUZ1D+u
sGL2EBA6LSByzX/rj1bYnxdYMfulHdMFCz3zX0zzlVcA+0BYuwqHTW/4CJEYSsnLYASKexy7U1RB
d+r1ZyzO476s6DosGG16KBH6dlfLrN9abLG3OoWn/peY/N9aCOzXlm4+Gic37xlMB9UoIYt89B88
BCOQROzOrrOXKFWLa89L9GtXMRmG+OjbBIF1qOAMoYl1VPsgLSxvoZU9dfHodf4XaBLGpUEqXdXr
cpKZ/IijKLiawmpoWbAb41MWhi0m4rQv1UYxtiaix47p0mRULo1GK6XV3B3aELUSekLqHYkkhL+M
lFtQDD+E+Gt3MG6yeCAQK61uXb8B/i8kHShcCLl3QEdrMC2f4vVYe/es7iG6J29wrRtlON0HryjT
BWMGIuVZwUkg6Ia4es6mTEd8YTHG7gVVEz7vAs2US31mbHrfDNMD/cU02dCUT4noQ2N2YRjOFDgY
NnntPyBT1bbYi+tDFcTGtuus5gXnd00otz2unLg5sic/lPTe7iXRwOyj0YTIpmsp9MP+MGq9toqk
YsVNQbBfVcKaTnkQbrSInh0qWqO41YT3SbfiZqGBxytWCrbrI1TmUi70zh7OWlBoF9Ul3riU4dSs
h6gfT4FUd5CD0ut66ojGJZaBSnNwMEO7iSbo39H08MqwWYzMPRVvZj1ybnU3KW8xIVrLzHezG7tX
kkasVRvJGW9aY32IA/B4o6FF10pVazH55qby0gGeoo5fLbTy/eiUNmEOWb4pZRsmS6N2umXDPHat
cmnsMMeVa8olbWGRPoQYBg6lUO2wNKrAuXDVqyPDiXoTI5Y9BCQ4HzzDcQ/kWKTBys/19LFELkeq
URF/qwYDeULSaeUdqEt1ZYE3O1m9Lr8EMnQ2wm+rdVZx9ggE22U69Zjxo4JYZq672KhqoGgukzL8
nHDbLyyzHpctdxo0lmC41SW7Znbt/dEemm6disjbiiokwEpTUPMGBgEqh0UYtlmN/w+KYFBHIbc0
mjN/M/TozJaqEs6jzS+Zm/C8S12vW9NyMD6bQUzCYTxNX2eh45mwNLFyRzJNRClInWzj2PnEm1gB
OJGhsTd7h0DBYrCmcKlamU9b3sBgY6TdNAQKVZk0l7YHuRfpkjet0iAN1MJpfO3eHht0w0JL2703
1sbRK+3CRsiop/ueArtZZEYanvDm5EdALFw9QYN+Kfp4HTc9UyfUu9CaXF+8ZPTpaGukQ03NV+Yn
DzM1l09VyezI8TdW4dE/Jy2Fp4sMSaAx7Df6LYlMFoODFsm7JIzD3hJ25+yTtv7ghYN6lr0a1/7Q
iL2H7nYBn8HLVqXBIIKVcPgENMet8Y0iy1xkgcoNsER1gqOdHvBEU6iWT7kvvW5lVzWDuYKeXH9l
ZSXpxoZCIMJkStLb69swO820ZHPhTX2/LwKnsFcNiwjNerqK13ZROPWijwLzuknFcHFq9Fn0KxB8
L6a8Sa8FD8Z2MN0QsQvCLm1Ts9HoV2WNvs9hOThmId0BsrvS7IGNUIUExmqL9YhQ8OxXQ3XS0Nc1
K2lV+nXkxsW9ZAuVrowOg7pe8P8d7lH6pcYUHnpl01I1w/AmMofkAzlGIHht2tTB1GUriH2MgAF1
erj3k+QFJLWWQ4skhAgdW+3cEHBJKuiM+x2WI+CiW9Ma3GgtdSYdNMlqp94IPfO+1sqqDlNmDJ8Y
SKTLnuyxW3TN1W5Egqc0R6OdA453p5txr9MdCcUxJFR8IwesB7ZVqHjhG054wRVnfixA9NzKacyM
XVM3wQ0laVku+qlNQIESn/hUTLBXFwIJno0rBYeEDwDpc1hBfqTDPPbnli4/TTzGaRjJLDchFQh4
0bU2tlqCnLbhcEyVSJAxJ+/W08JhU0k6347mcYjA09VJsDZv4smK93VijutqsCt8GDScY5n4jyRt
GfzgpmOd5yGH7ZPg2ipykutmSTzdczNfwsWQJyOwyWuVkxkic2oMxjbjgNW5x0F3bMlW+P617TQ3
PGZUE9jgLE6yN+QapsJLbOnDanAFgZkYfh8io4XYS7Fw48HW5ajZi1kRs7HwbDxhowZtxGfpV3Z6
CibXfxmbYu9JlEdMvBC2Ghmubx09QVmK+IpkILkVFA78BTWa1zkPulgMEexOxjj6EnmAucrCiVzH
mh+Rq2tP8ZBUl5pB21HYFVmEDcnUn4Tt9S+9lTZHVCNyVWfFuJ33JcQOJsULd6mNYW6SEUsH5g93
PYV+eIKUwsyF12l9tNxqbFD0EmG4NBolxbojFlSsMFV41maq0fOvRtXpD07ctvm6cqrkWbQySNaT
Ry9rEYgAk03caJOC59bOQIhQDtTSbqq2ZRL1ZEuhUCatMUwe2MLxdTHNEHF/rekiuZ105y4ZfXsb
x6Seri2cPAr1cGidmwgE58Jg43XtJ7nYs8UqnqbCbzdtp5FQ1up8X0zAcBprVpw/WXaV8Tuj/ouJ
iXNWRIv5JVpnZ7dqjFPDcsZT1ExqGSCg7hfsu/BSpuAruEGkmXwmYuRToxko7yfDEkv8KOUhdmlo
YY9yNUGBOPogl4nbAo9WVNktSon2Ck7GdIH/GN2Naa9bK6cx6PLWqaltuqa5DTyMj2yK7DNDd3An
BY/YKTLBCa68sWlmx1JEopqdCXp6s+nAjyf5MsRj9ex6VdnTJdS8gxQNo1PLspGUZKS4rUlcb8Wi
Hmq1d2NHwo8tOudEKrgSixLHIzoETUkK/DjuTxW8OPrnrCPxss4Zcy3ZntQfzVhO2qUHdi22HS/9
C0+toh/LPYC/tUidQx/XvAkEUoFqh0xBjPB8/ZCetRTsv4rUcu/GEQpMUUmUIgK5/NEFcoNYmvSm
rVs4aXyuwykZYSLI7CqG+v9Qo6G+NaxBPlUoZJljBlTTCRKBF4J9tYMLjwUqYlMz29DmGNxFaChe
GQS3djhRS+PGjIIwO7glg+igk2hKcl1ES8Kg9D08kVRf5ijEF0xL0e6PHer19ui4k1k4f22y/9Mo
+12jDO/2u2Xd+XOUf/2ppvvrb/xd0zm0uSyHbjN2EMe1bA/75z8OcFR9LlHo1GczEVVS7/3TJpP/
ErgzTVd6FDPf2R7/tM2ERW9tbrtB3vR0Kj/5J0Xdq1aucGfbASpB6sS5qHP4cD8WThPYEQt9hUIU
zwK3tqczw9IfitxftLLfHoLmHl5TwER8ZErRnw/hD12KHcZTO2S0i0S5wOTQMjhc0v+vl/xfHGX+
FD9UgDW57iNRqJBB8qdGeyrGr639uzKTX/FDg5Fr9fOJvGrJy6gQPGscolMXqV+mCObn8/tn8aqH
KWCSfe91e8LFCG/KV4dw2HXRtneJshVzmLmGACoqi0sGVBBtZfZnffy/j+bBO4AlgKr01TcjkQ22
vJfr3VQENvsFfkRkPq3ToPybpffvS/TX124eYUH/hb1mUpW9LtD1xmFCPRqcWOgG94ShVOjZe+Os
AxP5C1D0bw/1So36/awQj5o4pkgDw538853AeBLvi8Wh8jrvTklKqrtTx6ghRzUuqmDMtgUD3T+9
Nzg/3DRADEhyAs7w6qB2hHVPK2jNTglXkaEdgzKYrUAv+fH+PfLacD3fI3AfeHLJpXLoNP98folF
amhZavUum0JUISmhpTutwn2RmFSyaVpXN+WEgydJVXjuiLb4zfHnu+Knx2A+vmWxbKEpZml6dddM
gShDPQmanZvhU3VIf6QvOnx4/yTnk3h9EMvkxmQKxhIpzZ9PcjSKdmo9k8SCtjK2cggZwgZwSa9S
E/qPAglH1IRHXkJNDfv+oX91/1gmTCVAgcbM5fj50J4tRiMwrXrH/nNaEwLZBnSRJpAymp5WCysI
wb6HeNbeP6xBu+7NSVPlCU7W5KVgGK/nak2qlXHQY0K0tbx+AW6nD+tIH8y1HFh1bD9Jb+mX+wc9
7fyD1ejdBhclX0E8Gttp7IdtVNb1gxkqixBWwKyrupUX00aDtKIcRHqEA2xT+LW+stqx3xi979+x
K4SEKjGd3E+JO7KDkvGxcXoJi798ylw8Ta7brNPC6HddDGzeQ6ux0GhtrBJNhmeEq9MiqTqgfxhu
j07dxftQT+VRp//2Sctkjp8agutZrzTnSH1Pb0EnYjrUbDIMgqzjRiXCZkUTqDt1sEI/RCAqVmEZ
ohCQ1YtjZvLgR7jeXK0CnSMVXXGzOYnEbD+M+SQuA/MZMmkl4QiIr/cim22nnSE2qPPYEY6lcXZ1
0mqQJ40I0cf+1iLLbQtbqD1JFU/rQrnmRMXXGGffp1tfxCy7QdGFFz/uhxevzaZLryxkKw40PFCP
9Mq0SH0dcsd/BLhWx4QhpeqDMzCZWg3K+FrXI9RDuxHtN60ipmQJL7d9QCWNHHZ0WnHpafUgROEC
2wLVx2SbmEPbDLLyZDsUyn57Sh3faqmOqRJ8O5flks+X0D5sJXvyWLuKA/G1bdinD1PbfYnV+EEo
86uXe/an0bSR03Va9NhC6t3jZuSS1CEPEpHUX1Vb1N4ixAqyiytWDMKl+BJsX7UPnc7vy0Y+RzzK
5JB5dvMQzbc+Ig15zGhLnsts8EnXqmkXske/4GSK90Fu9SuvLmsERa6+pcFDCgovnAAM8uSvXbhG
Mek2bnAgU56QHsPhAKZyllUVt1vipJNdbMf9XVKo7q4tff4wCg9uDDeyL2lAxYNoIjm4rL00hIpu
TV66uHY9LifiZ2z7WV2aK5Nt0xXYxjjex6aTbeAl4Jcbq8jwl13tG7c0iILLFET6XZxjF8OoE9nX
EAHibRgE+tYQtf/sS5v2xGhq/pU5eIRxJWjJu7n6B3Tg++IaFjHUiGByliifidYo6+pUadK4NTLV
7x2ceTc+KQVbilXrRmJVPA3CRkpSqQtu74aSzO71XRdWjrmvamAsJJWn45IRog/NGTaFVw5kKlta
R9b3FLrfBOHz37TAb5eN1gzHWkJYDD3dWAddJQDEIL9Yaw1hzT6DN66HryeU+Wr8koJIg8rZj+k6
DEqd8C5j2uH1NE/k2Yp7nUC4tT+5JIZhHTW2rszrrU2r7NE1/Z7mlB1e9KzSd31kps5KdCMKFtSi
1iIThvtiJE17wKuWXcGwgIuHcv+cd4F3TfvKuk+9Fh04LT5tPVZQHgYTtIDVJ3MqRu3eAH3PP0/o
VS71REb7GIft1Yh0F9yxnM5N5dnHBEPX1qhs/NFT69yVNFYI6JvUrho0t1/aOsS1RWXMi1dq+u2l
BuqQA+gBD7bIHcdeRfj76YIP+jcROW22CNMivKsYjn6xldPsjJ5FCH08meM+xekI4WRTTqTgtAUe
21VTRg3o7ZD2gC6qYzo4dHHCogrvlZlRQSPF5HfafuhgoGK2a8pcHfi0wb1pFOow4fk9MiEg/JqQ
l2oZOzmyHDuLvb1LsbChinagjwbe3sbWssE/VqxLfe7Gh0kEB9NBFrV08bxtKBDatT7V9V7DW8dp
VO60oSjV1tLvZkYrAqtl77dchxEp4cKk6LzJ2QQ8D1Xbsoz1yQXfn4u+EUdIyyrwhOhGocKUckfW
UP+VYTBMOmy3RxN2NERZsB4LV4vLz3BcjGeats1Egz/yvzWE2z9MzThcM45KDt//uJk79h1NYNSJ
Y5CZtIPkcD2QaXLduFO77l1Sx9bcw4qr27orYQRoB78fksyehK1DI7DVTqbXLKy01Z+TpG0+Yv5p
Vj3Q93ohapBIEd3Vcw74aWk2gXkr8tH/FBPH9dBHGfhNr8u32OL9daQMnXe1ni2HSveW+tglB7I1
PzMja/eudEA1BR0KP9dP9Pn1TnDcVPdXHvRVYH6hrdHG9KKzk9DVMzR0YQtiFcZdoXn0pNzSsPa0
o/Co6m6fHZCngZxFjQp7BuS92gFM5APrI2EvKAidO4MO9mPb9OoSCfQAizJzI3wtbs5+xgGnocqO
wwKe9Q+jwktp1F2PlLTS7svIGQaohXz1LtRCwqMsnDupFX7xDP50ksbOXYay/OiT+rANHIR0dONp
ceGFcrcUovXeKrXkYfBo/ed55dwBy9PWtqi9pUtbaxvglFpi/yOWxqNd/D0obnDQXpHcCWjUa+hD
+M54Y9WT+AwMIF0TIqMO9JiSg+KOXpKM265xNudfseJ2e7PRm/smgeXAjRTcOKEWXLdx58EuICTB
EeQ5RHWZg7GznMeWWrQlEtDEZzXAHFk2SFy3pq+NN22bqIvS9P5rD3X9QyZLn7FBGxsrV3P+/p6S
doSEp/NhR5h/G12UxpXNQP0+8BMWGWSWB0wWzODtMfqUd41LkEI/bjQGTh/B94qPfa2Jj7FdTle8
qZxNWIXaakKKvdJKEe6k7xdnFWj1bYFOYG3WyCS0xBqvvl/1FgbHqmhc99pM9I2e5wUvviY+ojg3
FlWBZiDv6F4X3Iib0QYnLYmKWOceyvFsaq11WWWItmtd8BBLbzp05pRe+64R7A26n8ny+72sXENd
PE1Am6TVcFRuNF7JJvfXGVkRS0PQ6gYOmCfXehVne2canUfPZ2LR+jqwYTfiZUhjjK9fVepM4Ks6
GzRuGT14gHX1KQlZAg2CGbTouU6m8YpFYdqbOHauZa0U8ki7w4bUlNODTgPPRnJPhg8Rqc1GGol3
Sj28bV0iY3CQIW0/y0wOoiPtOR4UQ0I5aGu/Lkcc0g2vbhkyHJZVoZGCoDKZrBC1kD7mGqG35t3U
772afv/CF015Hlokvctc5sU9cON807HgsAfKJZNIYbYYZkE21J3TIyBO1XkC0XCofGfYWKaBoBcV
unbf6HpRL2nJs2MWFuaxnmVDD0iqWqD0A2vSRHYMjxTVLP3GfNsaefqgd9xOGbGQB8uLjGc9ENNZ
gEZaiWHQnyfPNaGgRoW10ETjH8KGBzNieoCPaVCXOpHkfw1iWrvtVGPSQRBM97QvK6Y4Du3Bti9Y
6WBEqIvujDzzmkW42dLnP+4FFgsIFMz1Tl1L0KbPH72JLVq6C6Au/g7MidhGuqVA8vm4pRDzzWd0
LcMR9J1nh1eGikwc+VF2Z44J5n03zjGth9qW2h4/o2VP5tOUTy4Oiby6s/pZWJlE2jHw+5uOcfcC
TTDYhFj76laIfgyRP1pdaiwIbfFPnEaySvWCldMOmnrjuvWwLtLA3JKfB++ZfckRVSi86LTSJVl0
YXgoFU6SNoQlVEYFKVBO9iJz7aVR9vWITmhjjkM279uqPa1zmCUquh+KUC3J9At2rFbYG4BsGjrK
/MCnvIOm8ajlVs1w0QIuHgGPWLlDEDCSqFv4Ji3pgnYpoGGWnC9jGsGuykQHDkP9PJYoIvMwAM4C
k8kh9TFCxtR3iIZichI7eFEJ+iooXB1KYTw/xV0pHBPkUKBXDBnN8BjGTnkDz7Z81AI4VLzVMxrn
ZfdS9tK5k0ZNozh1YYF2/aRwcXjJVqRhtwOAwBgd9ai4EW6tbmLMQ3clsut1n3USs95YA89WjrOG
resD0sC8AQQt3vRVQjeOpO0DY/kJElFbPXu1yo4IWa0dM3Tbq1dDEVhwhEj/S5Jjkz+zvTc+jZTj
Z8PrWn1Zm7je+ipGNGZCzrrx1QS0e4KCBZkB5pfb8Shm+LgWCTOpGSLBtwi5yn4WoaiGZU/a17Uw
2viS23jcO9J+Pjk1+yuG6KF5NbleC0s2lAfEw/lHf5IzuyDvrAd9fkM6Rga4MXTD3Zjn3TGMXHEO
s6b9yODZ3o1tNRxSO+iP2EiSlxYQPGglcneRe7X+TS/L7EvWSH2JbVB8xkRZMHVCNHAwkDyd6pYK
3NEosBdTnwtq3Qbd1aS14oOVSzKdfYIJFxEjn6tCm74mvXQfzULmwJ6UuwSUrWabLfQPQFVoCELF
qzDE5LPotBHF4FSzksVpvIvLPl2UgOz4ennbHiaqChh0lkKJ5q6CplQrpiz3Who9jjnqwoBVfkHP
FnKmN1EUG+XH2oqtVeKkdC90IcFY2uyMt+T3ZfdFkhWnVqXmvq59tlLrIJv8gOFVUrodYvNm0LId
5ZKjfQVoMGMUantvdI77ADwBLnDZuVuqmAF2ZOR/SC2tPfFSTG/YKsafR5IXP8RVUj2WXTnKbakx
5FlEfhUlDOBtZNxJwpZGaG1+gQ5Kak2D9eCJQGEmRV09xIfe7L4GxOoCLAfBPnpufrTY2b7kpe6g
ZJPNytGSK1X0jO4bS0u3bQJZfuCrOiUAaIC8V2V7RSMwuIrZDC1ikcYNjlK7OteB4y+bOjZvef6/
tLk+h5RA+VugvUZZ7rf4fYqmu0mQI60EwSEPY03eqj6hGjTyzL80ZFQ+0wZ7EjBDnsQ03qnObMRG
OgyUiBYwtnGlWNlLzYLV26V36FhR8oRhVd/aeorD0XcavLudjpgH0pfNHc9QtBDbEHXmyUwc3BNo
8BHlZR61aWwGzwiMGiBzxDsBeEaJEozynlKH90ngZU+zVWBVBt5HgjGHow5mZstvATY0Vu2diMQX
CSoPrFk7PQfKx52bMNjmuk3x2fPUsMUxyxUrXHeLEgcjieZxUSxffpR9KO6jHr9u3EU8sLXHHDNn
TzWFjrexNXvbWqF5Qw3yMAeaXo+lcg5V5TSLdmiddZnm/ufCIww5rQeXNqEVk6voIwOxsXfCn2J3
i3iqgkM05LdExwbscDX6zVm7b90pu/iR5txIRPvIgRzzCoOn9c0I8IsVMaimuotQ8+NVvM7tMTyl
doKdv4w97J2T8rXuU4y90w+TZpux3K57bMIobUf94vuds0sHZItFmxTbiYHuXcuKu+jwnq49r9e3
ddrdBx1Mm1HqzsEKimnbDvUTABa5i/G5LQc2ggcWUm2HYaE/sZWTh4Ek26smqBL2v0X+rWthaKzS
tny2qrj81JA1XFECVGHyXOhxrB+NsvOPZEfHK7olJCgHjXnfmdo4LVHc295VlNY4Vcg1xDVjAfgh
+yenjbx0w9q7yqc6vc8zIN2ZPXnbMGrQ89LCunfM5ivAcrK7EG4u68oCMamGF4BQ2cFOCRdhU0WR
VPUQZXEx7DOyZFGtGDuIlPGB599+lJnzkAXsjYVfBDt2hemKdsdLY0bdCpHXbOHn/QpPc9eNzmdJ
CTLG6mTX+oU91Mw9pE2kda7xIrx0OIqC1FSngimCOq2+Dnxj13ua/y10LPsGAbR5aUbvWzUK7SHg
0fsAbQ8Qtt0UeOm9evRXjWsAacQWu9W9sUOLBH0AnXO/cHM6AO83Qt92QU2mTij55uEUk2Hr5/6r
1XhAHiP6r7KK0wNQhA+OR90fOFS3nqSR//7h5sHQm04zwxZdAFN1DetVpzmoK91AHc3hmta+r8xq
SwWABoP8yd+MW4y5c/z2UKCW2YYzcdFfd5aV+rup7ahueGm+N+knv/sytjTpNVI3z/SV9K3jKv1z
6M8VJb73/0X33oIdTVigZQr3zfRAWq0aAr3eWTIQFxuZzLkM6JP++UXlK5x72DqDz9cRO4JIzk5k
zGC+j0P6eLb3etOIVzEuf/P9/WocIaAbucKiNYf/7ufbJYEBhLxxYLIE7GNlDsWT4xZP75/O747x
aroT2eiueVrrnWG2Z4UFXLjZ5f1D/PLm4P5DF8itaMs3N4cXu0NtAuwseYGdg043D6B16Zb3Q/QY
aoxaYBDq10FNrxVpg74nTeF3o523jx4cF5s+Ks+fR/3yarQj7LKztIIIiMCoQTUiOCQGL6lOqRbD
FSy9fPX+Sb+9rhwPBDoeIts05Otnr2Jv5U6lVe0yyLBH4UwXNIPyN+vJ2wecIKZZM01/x7TcOUHj
x8mwF0BgqpO02kUtOOymxLxPxhMuXxqa75/OL47ESeDZQv9iW0K+uk2wV0dqmtxix9KWM71tjtYk
78s6fnj/OL/4mgyJvcbgu2Ll+s7j+WHWjcc/sWBYFTsVAQNOP2suab0JOU+Vf3j/SG+F1S4q7h8O
9WrYSKHq+BmCm13Xe3Tv4IQvskG27WIEtUYWdq4+TDaDaRTtfr2qBC0+HUvKJ4d967pVZruOGQFt
zYZaOsPsmdE9VsnBduMScfIILWgI1ZmsJrp6VU7+RUDLmM1Vu05NIkgO8HvHq6HoaGNNnZMuqbXR
MQIy/M2JYjZ6vTYzyqS5j4yefFT79dQvJUfc8vKOa9qE7Ucvy/Ur3Ly3uAujz5nq5KFLsT3Wqf+p
HpNgI0n8Y3AF88fJ1pHNeMaoymRpdh+IAIRZ7UDcKLLbcnDPIF8VxvkE4nRC0nQVWZKgqhhQXzCQ
0lH3pjxosdYtR1GIHQOuYdW2rrnkOPGKOl6eEoGWIQZQAPAMUZUXDEslg3ElePt4XC0TZRjGcf1Z
otX6zUvrF/ea6TGMRMECKtyU87T0h3uNLKeKMezEdYm15tQTK7PnWx9hedaoXkffGnbv33JvJ78Q
QiSmMcwOaH5fT36rQhAmWGZAhdwWMWxUZOsKzdQJy3679YmIPIX0X+4RNQfH94/8i8eXsbY+myiQ
erwRX8Ds67Wwc/Idte702DuD8VTR9L23DSf++v6hfnGSTHlZjSh4+Of1DJ3hCJtOslN3WV/TGsVQ
AVSp7ABXxnm9d5okgtfLlA3Tk0nn7v2D/+I82VdZGDi/G/de+zjgKHTUnnm+g45LYhs8u2AMmPfG
/2RF/VspxtsjQarneZIojCS8+VcLIoVgExRGnO5M1/04TXOAuguSsk4t649vU7YbCKYQRiHDeBNe
VM4YlwC0O8NFKOE4P3aIJK+HwXZgajtf/vQCCt3ixMzZVsNM99UbBUJ2SRZuxWnZmbXTyikvGCTQ
2G2AkDe/2Uq9fQA5GFsbtgY2U63Xr6+KAXHodBlnpon70NI+Vsr9Au39Phic3+xB5mf55/0ph0Kf
43BqrPn2q/Mizj2CM8E0ds7ksWiYeIWdLmTaAw3M+wO9it/tRn99REKxkLHND93r1wseP7eYj1gZ
/SHxys/FZNxbM24HF3eKhcQ8/flXx8Z7Nop6vDpfv6Lthrqj9WWy07ruANViJwSxuY7+m8O83diQ
ZKmjkbFcye7jtbIKAusYRfzqXa+ZGvAk9LzlyBvx/ZN5u4pwFENns4E1C/req3pi1Mwxj2Mj2dUW
ZS3l3jKNu28ydy5x1TJVcxWI9uI3q+TsEn5zl8wLh7RtiCFvfLZ+ploP/Uuy82w00EMKFn2Zlwlo
W49RncqZZDUTNqWFVogkXOKYKel963LbjlWwJ/QV7gjbIjXZ1S1RD8nq/7F3JjtyK9mW/ZVCzZlg
3wxq4vTeo+9DEyIUktiTZuyM5NfXYrzMKikUiMB94wckEsibV3J3NmbHztl77VgIioOlLIBQ4ZzQ
xrj3galcAgFa54tv/+GN8YPl8GP4AVr+P7cz5pJJQXuz2NOiAn46BdlRG2l2fH5jPlr3sMmx5hk4
9v4qOUtbso3EdbGvOg/hcD3s9dy4873uq6rlo1sREOjOFuS6nGH//DWOV1iVkBUL0SgsptlRgolJ
H7ef/5qPViDc2egRsVWj+vrrmunmGPdajoKgxWrmsU2NTt9t2rb4PmSIkT//uI8uHj9pMf3jjcRD
/ueP8rvUxezAKzrl0Y/l2jWpe1020ePnH/PRy7P4BT0kuRwM3tvFxxac4Vzz8hSp41/lk0GfPXJ+
0HGtt03s+K+qEBl8RLf9Yqv6aM17s7ujoPvg0EP/RE8se8j3MZ6drtJe5izeiuxBZPMtL+IXn/bR
A8+xx+Rh52T5l1qw4Dd6rmiJX43BaJVkSl0rM9PWn19M46NnhIvomWxHuPnfH/iD3hx7h77b3u+V
/pAmOhRZFMdgdwG/06D31H1m+HXY191wKcktuHAKz9olPsKueRIu0yUy3w0JQquAzb9N+j776nRr
fHjlPU7YvJkW/tp3r0sDnQgQesluM9r0Cjv5YnQLW8ny20Pq+Y/9SHfCEwmdzMpKH3I1tIcoqL8l
jHVnV3RHocCO0UWClz5pUEISfsfnF/KD68hgixLU8yxUlu83xAJmHqBiym1VzT/EbHRbXaCoigqG
2NPL55/1weUw3oSGzqJYper+80UzDayPONwp7SPjh07DYV06+ks7FdXeC6psg2a4+6LC+OClMwza
9lQ07Fh/ldgEB09jE9f8vMx5StJYC01G9zQzG0JuzEney0bJNSPZYf/PfysU3WDpSFEgvl8pbcAA
aeO39Z6z2oV0IQOBPrpGlhyvkjx+mHwn/ud1Gx+4tAHwJgcsZe+ursvIobVlvdf0WIZY1BhNVlZ3
rWRQ7kuXg/Tnv/CDZZPPo4ay2NgoFpcn67eDWhk1dpKCUtyPS5hvYTdqrctari1kcf+djyLWzvJd
Ckb//SYqPDvtyoojmhHU1RVeRGhEXuee0t4wvli+PnpGLV6oxYewSJ7fPaMDupgKOCtnlbK/65P6
p+PA22m5f5Dnr31ys//57sMCoZumg8OdCvHdbTNGGu5mO1f7GUTkSvfUTQPuTSyBMp/frw8WZrTF
umNZdJ6xcSz387f7JWaFDCTiCAgf9ZEgoJ0/y7vPP8Kx+DveFfR/fMa7ZwLsUZ7ZEF/3qHoNAu5S
QK9O69yYPdF4UaHA3cY6qCTViHXrZvF9rRrsXw4Dmx5nE82/HklURTpobY/IYCzDIKtzKvap1TXH
2baTazMgIaWaCA2JhF7tyhaFBqfbiRDsmJQsx0etTWzAlWM0CPYwexk3c1CiuKiMNt/WZdtA54Vh
wgFqjC/xM1Ed1ikxN9hlL5PRS3YwUKZD4aDTGqykPB8gDO79PLhL67wNucL5tqRX1KwS1EJ7FEow
Q9QsNlGfOCgGc3UG0S4NFQEG288v70fPpm14JNljoWBO8e7ZdGUru8nl2UQr+CLH7gU65qVtaVur
rDeRhon388/76A2n5qbYo32PMv7d5znJVEkL0OgeR+vSc7pQZn5QXfVF8fq3v4DcLewTNP7oEbjB
u4+xxzyBfhNUe5Sk10KkDcIh/1Xm90yizplKh71jfoub6osjk/Xx59Kl5YpyuH5fkAWilDiEHXoi
9TQ/JSOMGpKHtGvU7nqxYXDOGUcuESJdPsh1AbOBCVfFQi7hSTpIfZ1MaQdL77Wt0dlVGKEO44ET
O4wfjLGC7Ltj4NNVI3qg3JvjNaw4l96LN69jgzSy3G5Df3bkKu8yO191s4g3Gd9n3RXiJ8Jv4yp7
83iOSm5xdPHPy9kJk7bLNp7mmQ+EcH91Kz664y7gIS/Aj8ANWS7Zb2tEqrdOWeVDtde7lwlfyGpS
hDYaZOd+/mR9tBb99jnvC6NBDGVRB8R9+s5iKKTfEEK82Hz+IR+VNq7lcVo1rYV8sHyJ336MLk1R
S7up9gyd/HByqhWH8cc6x5gOnvAL09mHH0a/kjMLkKm/yl63YTEiTb5ChOPC2Kjn3WCLLTIwBJVd
+sXl+2ghALJPB2Ox7P1V/BbTRI4JUop9kzXXZuu5IfTUx7pofnYp5q3E/eJKGh89Fx6TNQ6weKm8
93OauRUF15c6LRuLBKuHaRz9uVEHk178ura0BBqD7MJRBNZNqkfglGOUzXGdVud+7JNUXdvTvYcv
AI12FBM+8/md/vDrsSDSRqJ/S1jtn3dajVFLOjZljpLipxXED4k53BYWw+T/xud4pK9RUbqLb+bP
z2lh+SUCUc6ek6igm9O9VJOm1nXffLGRflS20pzCvaYv/+W9ew8tFSDjRoC17xCOJy06N1VdN7WD
X9q4BBp2VxbBF42Kjx7g3z7yfcGazXaBUEcv9+B0dtAMfgZ2gcLVPTb1V6Q966PnlxMpQzLKR87C
785F0BRtYJVeyTJjTt+6RPxSaeCGQwEnlvZtHGpCI7CaFXmTykVwrBmLPKtB+RMM7SNwq+QxIldr
35vIlrG2YDZIuuaWPKZ67VdFAZOl9bejp/wH32HVXLlVi2pCa0eIMEtrszZ/6QoSulf7a3jm3zLY
p3gSxQYT/M/UHxTRaWTx9OVk3gqUl2z2RHV+/jR9dBWCxalLi4Pn9v0AtgCu2laIlPezmA9zN5OM
pNuPjnBO9Ewfu3RSX3zgR7d4sWfgGPRotr6/7IKgiElSDO1TGRChJfpGbGdOv2srjsi9aBdh6j/+
iezri9s4wIjz1+kycCefqHir2OdBvARqTS6gcSq0Kavbx6wxZkBNyffPP/NNr/GuCEV7QzqJySvK
0fbd0xVrE4hsvyj3bjkHIUxa99ZODFi71uSckrogDNIs/XVmI9l60yn7CQGRZT93mw4t0U5TCsns
F1/qgyYmqgS6Psuq7f119o1HZxbRwBvdzhF6NgsoNKo0a9tGTQsn2rVWPCnIp5xiEwAOAjPf5siv
bWP9+RexPlgrF184cgyDY479vr2vI41wSWMj0KfKLEYji7g5tYr5GoElsaXcLu/QZUgS8VlAUCaV
Z2NoJXNUuHzDlbKUvp2mSH9KbApvs5v1J8riCowsjxS2iXyLsocchD75CXgO7Lg+bGw3SzYIBu11
o1XdPnGltxmT3lv78cmsc+uWqJbxktcWJwpRc/Nj4vfBsdC9Z31Bnn9+AT76/UzA8KB7y4T+feOI
dhukeVI6916Rj7cJ/lyCtMf0MTW0ZPvPPwr1JVoD3OhsG+8KEIZOUgK7KfcBHMO1kP5i6RlFfgyS
In78/LPe7tv7p37p/lqcXtkG3x//iT4uelWmHA4GJ4KZyMAYx8dMEgi47WFdeYVxMmo9uupGQKqm
qcXX5pKNaVuF2IlKbw5vX+h/8A1f4BtMWlis9P8PJfAXle/8pZmKl+rH7wSHf/+hfxMcPIfwJZiY
LF0cJ2kOsJD/h+AQ/IvqA90Ro7mlz8/T/f+xfEx4ebIDACNLt4uz+X/Ap96/qCU4XtFstT12Q+uf
EBze7yLB0iJfTNI0ZDgmvH+qKx1XbpnkgA9iw5lX0WBX5ArH030Jmwi1s/MVBmF5TX5/svlAz/LA
85p88787yh0DH0Bi7rQnvLi51gnYCV1XfcUYfn8a5FNQ5S4mfoel8a/NsWNSN0iH6KQJujX8qlFe
53XD2ujZYqNrqlgZLS0uW2baTUvwxv1vz8DVf/2c/4U28Yqat2v/z/92gvc7xFJU8uIihfJN7vH7
Y3DfTz7cPK/bQ4Ypxi1hI/O28BL8kAglzkYzaY4jUt12hxi6NEjisyKY2yKlUmqZst7WSJJgsEc+
hkYF2RVAFL4Ef1b5lvAN/l0sICXROYU2D6tR4BDETtgCXEV3O/2is5CT2ebn6xlPwj4BQgpQjRwO
OvjyCUvhtIsGYgGJeTMmOh6StW1Fw3Xe63I07tDkiYtGMXTC74ytysIwrtxWvPhlmeqIvYeJGDl+
0VAVw0PRw2Vrs7E6iwx8y9hz4OeqmtTVJNJpf6eTeDZinT+oxjQ4a+VobqjIo5tg8MpuPbRCrw9c
qqoE+6TzZyMWX2tHrhU/U/daDOx4VO6mevLX3lgnlw7ybNoyASIzrCSI7L20ua6LAZLQsCi1s84j
hNNFGUSSYUojolRrK0qbY96b8rotu+iIJGfcuWS7HCQyo41hdcNDppfDg8xm95a7Y25QxJgk9TpF
2LujfJ1qxfvgUXmkqprucfDXz9DvuDPk0eh7d/HYe6rBAtRVwZkLKXAvZTL9Uphk7vWGPzLpTfvo
otI+i0bCnjHuGHd9MVM6dao6G+s6OCtLKqw1FFo7W9klEv6VC/AeFkMhNq2IipBAK3NTSzO/EW6C
5N2IUeuadfNqR/zPOEcgGMaYo+O9NjJJrexeQtbidfa1btq5aV8cap+bO3lCwfvJioQ4T0gXAKDa
4iBwptG5IHnEs7VxpxEgfRMj4du6fiIvbARQsJDi4ScBMPqqwm1H70zXWTSM+ls6yuGBccd8HsiB
v8oiqFQAU1wZI784UJq4iPLlZdekc6nF+oCkk9/i2lmw6oKkDAc8BcRHJdXw08jTaQeG176Mbe5E
hHhsZVdiWpOkZZdrHOdc1zwWLx5ZmiGUpSwjuklLK/wVUXTj6pF8Zfg8n1cqme5NNtJdhQcJRKHM
txAzux965hp3sOPUOlkMHYbGtSV3BVtnv1zq5REtYP//nCBAbmfMDoSRzdwJ20VIbhs8/5CbxHMR
e9GxaPNnpbXkAKVNeRn7v3SyLodVqpUuyPmICOGkdb7hOIZzjHL9ITZ5NvFd5OnOxBq1tm2S4SJv
+NnZnrgQmcNDOZLsPCbcKFyV3TaStrgUpWVfBp1yLntSU+6qtBXPveMSI9HZPK0eHlnylupvFnLy
U4Yp+3b0J5+M18zHtlmp+iX2sQFSHk4asuwgX7/9OD/hJWjrVrsZJ1F16zHN5nO6tO2j4Bh+M5F8
4hNhwfUxOgOraZGVoav0dN/VpocZkVT2HVbJ5pWmgs5tKnOigXGeyyeSiIIzbMMe4nHTkhedi7vT
fKT5auTu81BXqntNm95+TrFl5PF+sObKRmY5a9UGoZ3qz6H2Rw6hxVZv32DMxKJnj9O9gTOYqNue
kGuD0Pe1lLO75TkkX6yjKV+tamKNtkNfXfR1YK6wBwVHW8uvOr3Vrmu9uNGc/sIuRbnFQOJczw29
JMcbrYvGiW8jJ7ooMTqsif+N9zFR2ofSzO9bBpcbYGb9pren76lfktUz9D/yxASoX8UkddsJGQjM
gyqjF2eky6hN4QxjSIOk+2FgOtvEaUv+jIy2qI0NLLt5sDamBjiC58SIGOL0wp7xDWqBGKaQqLej
m/lHLRdynRYkeq4ECUMHdDeolLXRDjFVOKsyJfd3VRbFr1jMJHXQQ/QgKxC4Dsb5Zqq8dGOWWnDK
sPCf06JX2FZ4YfF9GqeUzJFNTyDQYaatHprGoB90Au/2pYe7UHSWvyE4zQyFRX7iUC2cAx2hoqmV
+olUqWDfx8atVUbBluZKe2ZUgVVsTK79ayuUckOHYynKRWijEQePbtjj5/O2rkG6NBCRs74lioVA
uh4NZ2DQJQ1gUzsRKWhT1L5atep3sROz57GB+1vsZMMqASK+ySpX3jCeNfC15e0W1VYCQS0nbiLw
x2++MyDwtPLxVI2Lv6DI82esCrUXuqM77YJ0SFXIRNtfB46PumSwLSpEi1kQcYRbu3cIcKLPaOrr
iUUER3QuzHYleK/O7aIVJzUT41WbunlAM9GuybPjrWo3cYzmqKLhspo6wzkKtxnvZ2UBkFsMzAyh
9qpYW4NWH43GnV8E6XJ028r5TmSCDCKjDfbj7ASHso+mqzS35vUQ9fKYA/QMXbPA8uESJF4oOIKt
bdnXXkuLuY4W1UHcYIfUhb+V2sCMBZLISpF+sbYDK3vy3BivrD4pmLAT1qxg0LagXGuEsuV1YWjs
5RBiDmlqjdYK5eQ61uLgAdSGsStSnniSYJKDP4wQ7lRkn9d0/gjjUtpNSSLOhSHn6QinFJ8bXEVg
B9Jtyp92LC+wH3hnwYjuPbSVaojHQTeGSCfJz0U7GwfBtEUCHHabUzFH1nMPXM+G6kr60cqELX5K
pjj3w8zI9J8CO1EB7bhyCcfJ9IHwORmQ/6E1ux6y/TMxQORXz3mandld3L6WVubq50ZrD0zgjAqm
5TOGIB10VE6MDtxLVCgaifZbL3GG73Vm1GFXqKUuEPIa302xRqxPjiQm/fQEvhbdLvbEzOPxK5MD
+vnmLJBtbaOwpXEIFdVJcSnCZA4zrM+Xk0lI45xU4rspfK0NGzHly73RV28lUpZZ7EPoKmCWtMBk
zchhcRbdDz+NlGBWwhF6q+ctGw7q3+kX52if+aEW3QimDrwDOWWCF+kiWsdOT0GUpGUoE+FcznjQ
b7RaCH5uahFtBiYQnyGToLCkyEvATI/i+0i+h9gkiC1w/rI7I4sGhvpWfMnUNO5wjLY/BBQff20S
Nk2dXC7dpHGJY6UMdW9H0IYt/lspcbcDFF1nJFAeaNxXZwX2772tt2pd1kDiuyaLs1UpTAy3idOy
uQdlrd1UZDs9pKYVX8YllUbluOKCLOnlWwTyyYK/mq4iKZdFeS6nXx0AoVUaEKx+CKQ0rlgGqx+W
cDkFazHdDnK6WSpjFqJV2fB1FuP5LjG0/oH0Nu6dITW/CvWymXZx6U4nnXyDTdIPah0vprCaYusZ
nWkZttNS/uIeeva6sYBJwE+gsYPwqhynXxgN0t04R/WmytJgZaQKrMXkRITX1MIqoGcRQvDFIcL4
+xCBqcFf9IYgJpah3Z8daqfXkFJOmFNGnHchWFKRbWRJ9kM9EYsjUhSxQWJ5vwZzGvYQS+KtZpgv
iOMfASNYDPnYpjRHxeseRfT50Jj28yBwNaezlZ90vbS+mWjsRiw8ohpOGIj9Q0TS9xpE5EwCGxey
5Bbu4wDSjW4kOPbGkjqhKIMzNu55S2TsdEI3oNaNRDdbL3fWhBx0M8SNe6s53vSrJB0bolllE/9m
tTzbIMmoN1RdHPqeByeJamolDinUg3HOv0R8Are+AQaCwXCpkcZqltcVelnuJR7HtQ0c5QnEOAhN
yN23tpWLDSlh5GogbTjLesneb3DUA2gxPMSzRopS4JjFt8bqc/fYFbMH4zNSMRcpTWOWgrYbN06c
E+TaCysqMM9aAHVhVdFRae01P6gyH+oIWk4rLXzanjsX8QFWa7qO5uUfRBRS0VrH5eaGUYrQbkCP
5JsnJkst1k2L6F1bUUs1epItaU8Jvzgmlg0ctUMlCGMt3Xkj7BGNNMyQY4yOm4wCsPXt9lHH9x1i
8HXC1tFAE5SBQCuJ4xgXoS2+T1mfb5u0S3f9wK6m52rew2KikEsqt3/o0uKb1yxZ5qMhnn1VENnd
TKTtvF27YPGRHud56f05iXaDqdY6GLyw17k1pLsIHV0VQmAuDp3j1y/jpNUv9mSwJ5uFaa6qkftp
dX5zxQnAP5ukjnNecdhyi6p9rEpqSICn1kEfu/pbt9TUVRIUYVJ2sGXtuRiHFdarfmsQAnsAg0G1
WHnWij3Luy6tpn/QDYKmzMqsXwhcTHcYn6aTMDi1rImw4s3riIgDzMpBXspCXHRwe4Hc2mP90kUV
jXC/oyKNbBs3Y+3MvCOt3gMUGw3+z06f5Sv5XlyVkmxcwDBwfVMSQplfyqMUkm4IsHNoTsGydCUl
NB1n8pY4YVM+IUH1zwzF8RZSU3AWG6I5ppNHPiXZIztmPdOu0onQrf1qeGAExbFKTenOX07eTIjE
RZlzLvdSjicMg+ZfPm/pvEn9WTznbnk1jJ743vUdxxzdiS+NyoYloBImgzZ/aaUtBcvyrUc7oHng
I9xpwpp5y9lkKSJAl1d15CTLRpIr4hqJmXbkCO+tKTO81MxKNv2QciJdDg3pqHNwSkZbXutVw52p
M7aAtzWQoNUKRGBsTuCSfR5Vig3O0xb+YBpa/LrCm05zDF1nHOhqvD2GYBpZwOMK9NPYk/Jox5w0
rXaS128n7cri8cEDVIQuCI8VPJPiALUjJeSEjaxgvnTWRzB3345lWqxxGZDDEnxj88K/NVDmFIRR
LjiIk1X3i0iJ6XzmdavCcYrZBNTCTvNjuga6GPMbKZCerCg8goV15aAg9MYr2YP3ACzCLY4VRPgR
pNOKeanJ4XnmFWSYTesjchPaLrnuhKLX6g0QYI6RNEzUpgLWFYKChP+Vwy9io9EbGg4Ms+i104mB
niKfZsumQeF0Sr7CqiQwTe+m+wruwCoym+KgLYdanEQsa5ykouPbCRknqb7yW1haYTWn/E2lySFb
zixxlsHHv52bPXBB52NOz6yqE/ug6dpPXZ+XMsXTuH1FySYlW4Qt//VokmC5FTZH8qo2ohvdKKoz
UZv5GmuAf+Z3LYFoBr0LwhbpZSCbrM4UUv7LwabCDWO9Y3HXzPYHXqH62xg3/rrRZXCmPNbZWiVc
wsSRzasOxA1PdU4QRUvZumldyiJw/sHZ8jzLZlmGMYy0p6It6AQFqUetkTf8caLDp1OKjOEuWbqN
SmbLLkBh/M3weSTsuW9/9DKqXxIjii+9ngwNo1meH8gRoCDo/xQuPydaug5vZYUf0JkCtZHflKQR
bGebbdJFhnP3tjcYHa233o+TS48ln/M+zatBc+xLL9YctgoV+Gcy4ArLKTfvVEOsZkBoW+jWVCA2
x5AwcTPjTrjAYdKeGxnQmDtMhV6dAfmrzhyCZA/lcg8S6qXnFrGZ2DZzTVGkDFYzOx4eJkV5Ioi+
O9PrwrzTyorFlnXsCTSQeMa6EB05N7rhWytm6GgW+fB1jjERR+tspJHRspqIkPIyJ+125AmpR7iy
HUVmyYuNqd+i+1QXvBSTPtTfwGvTGFT06qw0okTrKFgsqJtrk6YeobPLw/O2zI4eV4MT+3RqyCl6
5DQ1CaKpyqWOa0dO/401XjUclu+FR7WkETUwhQOBCZfIAdJdMvAe5YHFruUOgtra4lnT9OhmVPQp
zGIs00MFjf2oREHzZlkqMcqYm4b48UswipAX3SUxNQauZsmA/SHhqMo72dAVRAw/nSOZx+Ehvf6n
V0XjruOrryqZ8+KmAcUfsUriO6weSg7ZziRMVbxkqUiTSwhr34bB4arNJA4fCDTgVRlyrkFX6FSh
5HI/UZVk9qofJ3AioBoC6pbeSS8URDBjpSTlRF1HVkiSAnGYPTd88vEt5CatzLf/+fZiTmXGFqMZ
ffPqEHJ8I9hUDtXcjVdgAactMZPprlY1L3Rqy2PsOSwyzHjiS8wsjLZnJ53PhTtTCStvgtCZ/+rt
uXY3ScvB4a1B57WgK0AM3qilCphGSSlMEFi/4wDHL1YHr8gw9vv289zECcQEOuAdB9lN73h8WF73
/rGLuq/0Ze8zB990FFioMMFhgQQMvYwaflPo9LVVlwLryN5OaQ6HuNSdS8/tzE3cQR2bbJa2JKD4
7mJ9vPJinHnEcgOkoTiIo4qzS0UuQ2sN06lSQj71vW1fQg8c71kS5i+GeX+NlZf+/GLXRxaKgP8v
4i4DvtwbNKvdaykpwUNbubeT4CymG1lyqfUcTOhWUIgaA4cioHKUVrQyjjk1z0smaK2+3ezPC/63
kf2fsxEL6ZyNBAg5kP2X7CgGL2EGadzuy9KSPGiBtbATenlG2OSwa5o+WXN6nzcTs0gKnZ4mWya4
u16ynOQwBdxkiocK1y2rQeTUP4Dbe9e+GwPF6AB2RlpTy5XsnC8F/H+fVIgWQL/PaAcJ8V+WlcYM
8jqOtW4fa6Y8RqhNls491aPMZANBcJlEWNJfD6yJ39qJXaRSFefCvnP+PXv5n1HlV6NKA3/fbw/c
36PKtG2X/yC6/GNa+V9/7j8ZYv6/cBDgTDQxDSIWdfkr/z2tDIx/MR90rD/mlIws/zOX1P+FMAR+
KLE+TBI9x/8nc8n3mqmAFwHV9qKPXVRT78VZvd6h4xiSmFZ4NZ+/Hd8tBJrk+sGPM9Z6nDSvYz/I
VwEP7gtflOv/NRXFm8ZOwotoWQEuOS7C70sZoFLi17G9HIiPmM+J75i31EBmH84lhyyno3Do5DKg
M42OvdGgVrDJj2XkVdv1dE9MJPO0miKUEV6OVWAVGBMleh6ZbJ8pGxVZEuIZgmVDfFKbpf18ilJv
6jdVK0xKvY4piscxkG9J82VKUNVevE1G6MtYfSghBWybxIJ6mSF8v5ELZLfJ2BB9pcart1nA2wCG
/mZ0rB1GI2imqOz4mqxp2LzFC3b1ectYmL2PNsNh6qfMWLmJrVViX5Cw3De3RjT3ZEyQj2SsJo27
9GOIrdjdqsDTzAd9iOJ0U/bx2GSklGjOc6IHE3w0SqguOdWdlfvWSpVSqCtpeohwvBju2gURWAmp
uFim4htQIu6WLk1JbFJKfoW/Nduh09fEHlvgquzl34w5J3hPY5MDgHSlTgw8XQE0YKB08zAyWi9e
G8qfLT9krGDgrl2VbqR7Ljix+Hs5T/Hl4E31pqZEhpnkTVKsjFj6T3M/dtqmMtS4YSmibe7OWEfU
uKIhwd6dyeGC8Hi9DXM9tvaFaxnXjCHrtYKV+IT7g+i8Ylc25dJr9IudH2xFM/gZujdXnpqSmB5b
iitgQSYPjPDoh/Xw7LQpiK4HoIv3uXDyJx1qIxbZirgSdK3EqufOT60asxufrsSKEkhCA9OCbcIR
CaRSYD3TNoQ7iqeI7LSmOqRB1R3tCA+fYRQ3SZHl18PYVdXK0zBlV0oyxVPusa0JKAumO04WOEm0
IGi/O8txoOSIvx4pFw85QqKNrrry5MG4YtpolyFss+K+HjiHSM1IdvFYB68ure5i1YAguBo0V77E
A4pztKKTfhFMPhn14Da1I4do/hTRR/p1szTkFEOaB8ss7jJNmM+wnUUc0nt6TSH4PLg+L5WtLHtL
q9E+xDlRWq4kqrix1E9C4f2XecyNTSBAFzEgjLuXZm432ZxCVEnIYM6FOg124lwWeVtsLWDbzE3j
qN43sZ0fatTE50wAwNuZPU1rr2IgYSpywbKcQ5E9BWFv1/BH+zq+tJRT78kqsk5MDseLAsn2nvhs
ByV7YlzQYsmeZJVkz9zRYjeOvXXq67nY91VF/wnR5auIO/BkURN7x7Sx5ivpdMNZ2bH1lSln1lUk
fO9myrqyWGmaxbLChPocfpB1Hcy6y+yCV2JfjE2krYSfpseK1uZl7/fAExorfYQJS1VsIeQ+F/mQ
nhM0J+9gn6tb1FriaOVQCjWm7M9IdLOHZnC7ExxHxFxj72VgpLzZ3BplQsKdHkQHZJtqh+grXutZ
4G8bOTi/nKGRO+Ak0+OYcayKA/CIuSjpAEXnFMX0r3oI7ipwRmhq8cEMxGkiMiGMAotMObv/0VeK
TLkcW6mOL2UFW7FeG0ZL/ZJW3tZM4OHNoyu/U231J12qlDzbKQ3dylbXWe0wPMD/sa+b3rqOJjU9
9XU6vzqRMVxzQaJLQrr6x9mbjHCwVbnmPenWdTlmTFjsbEdYlAs3s6+JD0ubYsdt523RFs29l4sf
dJe73UxDl/S/iJx6tGI2PYimg7U9VCa4N8jcmTkkHMId89dsJuT1kY3U8yhPsFqpBWkqDOdJVF6J
oQsuzNqMn9DxFDvGN3JLP1QbVhyF9HM3zfXzoMuDC60uzWsA+z0bBdbms7o2il1QjJeF7AkGMnhR
j30f2+uZbg5wOdWNh5Q8c6ITaRfGvgtgsIeP3UtIn57FUlMV1UlznexowvC+dafSMUO908DiSXd6
TTIFAw7OdUMuW5tl+3Zq5ffcRaanZ7BWxzzYRHilv2WcFQ8FaXA7ibnnzmgyEphAf12YHbAljU4q
/bwpl/dt1QcXo+PN50MrtBdR9zo7mqFuirSW8Yq3xzurlJp+0CCEsJXH0oHE6agjmUTDLmoNzDdd
Yx3pGlak10r5oBynvRqdKVpTts47Kx2Ta3Y28ewGff3d7yrv15TmXbFyuzbGfRH/ULDol6MqptBO
YPLx+9MEe26NG6QLobpDvw20Vjv4INGIZWqL4QViskG+m6mIKXNnLTsu3u0HTFPdpvaIX0RMnEah
42b5LziQcoscWT76MfzvjV3H5Xcrjv1dJcfovDci/zT44OiKcW4OSeDv8Z7TeuBszH5S2F1x0QFF
usz8sj3PDdDVPXZBHOladx51GphvO3cuVOENK22o+kdEve7KFOifwxapBXIVS/XXIm79MxKspp86
DNV+FfQp23XANQYh3ml3SeK4zzLF5Tvm2OPJAQT4sSzaOGDnOcLbovs1fY3KukC3D4kEttU694vJ
gD7v+DsPdv/yTJDhGJqBJhkM4U0da89/yfUZg0Nqvdh9WxOsWTm3fhxDldZH60x1gc0yOJlXKI71
kNPa+XIDj5KglN3c9eEwVekiWzHPe7+D6G/Cum2Sqr6qY9O69/wONqpHALuUtbPT3KzC/eqSyeCy
ORY5rHSttsRhmvX2mmm4/UqPBnIvCXLzuldDcGs4mdhWsjW35IuCVImyxA5LgMtXeSQ5rZvDGID6
Z/iNVqoOlW6d+VGjuO1Aps+lbpx3TL+OQWf6GyPV5M8EfnRHv10Fe8Iyvb0HsBz+BtGVVTS1V2Iu
BKZuIfdMt0yyO50q5GSuhUrNwbyLaEA9UguYd6MVZBOQS4Yw5Jn0zyW6rW0E69WRhbfRsuDaMuls
8/v0jrpDoXI3WfKIBOmyhDZIox3cymwhYtsu0bKeJufXVDSlXLXMA49mP66dmu0NTxztmNhut2WW
O1cRtenWwEZ56v8ve2e2HDdydetX+V8ACgCJMeLEuQBqJqtIkRRF6QbBpkQAiXlKDE9/Pqi7bYnq
kH6fazvCjrYtqlgYMnfuvda3aIPJ3ei1rtwI2B4ynFiEL4Kz5KZr2kekoMWNGhWxfNGiW3v2u3Kn
LOiteU87QksN92DSKbpxDRqjdHXTTxRoThciG6EAmaPDUMsIYHKGlMI1kMMc7Tw2Qp7s/JY2hiI4
3JqkDZSdZIVSdTMggWy8c1ryUsdFjEdHn8ubnk4L74lwWh4O3/1C4ZtsIVyY+wyhxRljDMU0tOip
ZLagj/eK1NMPelblHyyTGhCy4mKFNmPBmzrr/aslW8FJsR0dkSSQGRjrklM8Cr+Gmb+Kjumg2mUz
xUKeZL/GdabKSAdKTL86FI0Zd19FId3Oz3BrzQYiGc6m15Hi1D8xzoCymDTvHa0TZ8tq54vftMbG
z9I47ONmOiUl0dcxhf/T4nhX0nIeYocR2GCmlzK1IR8L61RkrvEZsaEZIB/NQyjT6FKgMj4ZpOkd
Z5AegRoTsWkGWl21WJ4JfvsjdbX3Xo2fxqeRtskXg5ZpQ7O06stxr6O4DjPUaBNHhKs0N4otefUf
uC1ih9jQCn34+huRU9yAlKV9m4ozqpVPDMIZ3ypwknGW5Zss81qG5zkXphh9hhk0+Dwh6qByrfIU
J43YlYO3S+JyPqFgvEmQWD+Ktsyz0Jsq+N9Ew+8MtKvhok1LGGWD2CzVTLg7GC/XAyi7pFJ8moGL
7CWMfuZV3t6PbPdmcgjFrZ0yO6NKy541fDCma0cPRd85h1qL5pNtdjqY3zzdqHi0wsVr2ea6JD2m
tevt5q5fwrqjRzNbJDPXVR9fSi1nZ8/kfGPrfDkcdkD8SWdxmrrtQ6dmXPPdifkfhJ0/H0vJ1RaI
Oi0m2j97tZLImvN08NKjxHpKCTeh/2oXj1XaZrp4D9GeEym1VMmWTVvx1x/+VuzucxpHVIoY2LNx
jL5tsC1p2TrzUqdHY0Lxt0hMlDR4khsUVdndrz/qJ5WuzXnG49/r6ddz36KX0iaVzpTQrl2ngeWW
dwTsdznH1ddff85PQne+Ex53a7UuIO103uI6smqeLahs8XGoo3mXYNk8OsM39V3aMzbIkJApP9FT
bnrxXLsxJ+pxoXkPrGQ9XEcJv923X+m//aPf9o+AGn13937uH1UlFrjnH3tH337mr94RjaN3+tpR
hVqj64ZvI1r/q3cEUAAVPKps4WDOZd2jo/J3WKH/Dmoe/xehZLZN05N37q+WkmW9Ew7SIVQQur1G
zBn/SUsJ8vSP2nPddqAdrV5rAfII0Mb61H/Xoa6XKkOBOTOtqGvfCHOtQDY2JoxU7cbJ5oOLfYXY
gCymSR+koj6jLtbCnAjNL10E250ORmEyd9GTZkLt1xRoDTvXeVnof24Z4qwBQ0U9X1dN1uYf08Vq
rqtu0b9IEU9oRgZoo4EO72wVsiol9tCRqw9u37vmsWt8pU6TSNvx3LJKbhPClzhBmzko8NlBN8Wr
GhpD1Af2rF1jpamJ9649xGOyXMxNM7ef1UDgqUlw+9FSE0eyGX/hV0CyA4ljq0XJ93hpCJ0u7SS0
nCQ94xEcjxSa7kEDU3BUVSHrgGPa9F412t6UhOpWpo+YZIK1QpR2ERYxwQrBPC/y42R3dSgGmMzD
PF0nvsFxXC5UCMYG5XjUb4Yqlxy0XNHa1HLlqufA1NqxcUQZ9jjuPFdZXwaDuOfUPjHV7G6RDkrn
aiTe/IUrwti582VE8LaDqa5vLQKrrtw2nrKtbBHNWyOSpn3r1aSTmxhhzsxv0K3luIFmw9DLncNZ
TyFGt5KkFwfQKGTwoMnMajW4VzSAytZfUN+B/aAJlGSDTAjxjlvUtwRqZIavqLtBf5CsOxkQtLIj
fEnXrRm3sLMqYRp3XUcCUY7UcfriE7MlX31pdK9Yqjh1XMwSB7Zx7xaRsXP61K2QErqR+1SjWVvP
nXCnkfQRMlMONReqzUjMnXMi0FKLtOBtm2fvDaNqt3pK/AQg7PGmAzoW6GkqeSynrNrMdYa/kt7P
yZNZhQ5RX3YIwbJ9hk7eSOvprncGC6GKlpub1KcmJ2mhj0+e17sWbiGudmgSDXGgU6OgZmKqO+LU
bHeUud1zZdb5i0mEnmCTZaIbtM3a4PFIDg9iRt0CMpdvMLPpx8AScU5NkUrjYJXD50RaRM8vlWXf
rvAUm/qgjvH9W/pVLK1iV0y2tleCkAaXjzvTXqv3xmJM70sEx/jPMoJEibh1g6LxxiEgnDC7okZs
xhVpqDYewe1HhTjikvaRJL+3z61rx5PLqaTMDRZkx5tsSJ75HSVdzsLYDXl8cZKOwnewnGvddbun
ZMqiz0mb+IAkFrWvpbC2GSkgp8Fw6w+yWy7Iae3365N9Q6NR37i6IASiMc4LesWAUUZPyhJUb4/M
FLKGRK2/VmBxbio7i5/iOl2u2saCIKGy/NDlDqPU1InJblbZPko7GBpN3X0h6rzboxj172NLo68p
PPOa4dTjYuo3pZANwYGRc50tyma3bzR48t340W6YvQcSgP/1lArzE5pvei3DvFTsj7ku7rBTDjRo
OvGquR5jwp6rscsWgmSGPn/B/u2HbUprbaMNc+MHmXKs+1qMhM2ZrqpeLG+OH2xpwVSvmNL/0Rew
Hku/6/g7au1IX8wMqRq1AClFfhx1pzplE6HynpQSvb6cdqKMvcNkQwoZEZd5ASYKuevtmLwgd+jT
K8NPhgfOeVmYc30eOhw6PNbVnWfOuAUSLbSzyD9oTCyJk2Lie/II10bEYeXeF3Iqkls/91JCYavy
i5vqPikj+GIIScLvtJ0rCyWubqBmk3d90XrHWahpk/F03xtIJAtOYrPJEV5E4dgvHzydiKB5smM3
cN0mvchcsbIPuvhMVgnm4WTQyHI2LLmZdMf+ZHujvxFGvdxVE0FIltuOH7MES7ItZHU28xqKo3Kn
F1SmaqtM0b/GaGYp3hu0w3nS7SfLFE9muRQ3i0Ews0L+djuDR98ZJL3fmm1bXwEA0e85by0ZTR2I
hruq6uItSHX92cPqu7Fgud6hlKj6cOYgESZy0ALyNuJXguX0Q6lK95PA0KlBs2z97cKSEyb9rJwA
6cO4KStWfm8k3cP1lHM2myUmWk4TnLQM80Pc0NXzCKQ/VeTy3TZw+zd9oyuurJ/MX8ny6O8BtDQy
bMwIBwmJqQ0BHGsywtQ4gcHQ9LiQzTaEltl8xTMktpSsPnIXszpDyZIhCqb2eimr8X1OdA7NG//c
KGBOgTsTZYc4QcvOiW40G8Ns5Oe8U6g3cOmf3dqb7/XRIN5PwwBzZyEyPiiPjlk1RSkdkchas0dS
/aZVdfaxoHfyEW1Qe1si3kdyEaVXwwSNP2Fi8MFoCd2BNSb3xHjNpNn1Dc0+4tQ3Ft+WxghH0f5Y
5guBPLE7fLDw981kKnblRqMxE2IGR2mjJ/ptwxRCbF0vqk4l0PU+LLJxJsFtLrIwbVE4eFBkuI79
+GRNrh3YKnHI3Cw4PcsmWk5GajgvcCB1LayiMr2N+2QMHan7H+fF7g66tbDRe5j1VqFal+5oLjrX
yEHrB3wjLSJGu0U9H0deapFtM10PDZEPtPCH8k/s0H+L498Vx6bn/LI4vnz9oyXR7sfq+M8f+qs6
9u13woDVBJmYOpRCl7/v7+p4LZxtauZvCd/oJ/5dHBPXraNSANnDbBXPH5PKv4tj/T8phkGZvCmG
aTFSa4L1Y9dasQVviuFcDBpJEARHCYz1KjkvWYsRnwQVTJFzea3c1Jrp+6cqSmiXaR5kG8LmHmyv
dY7d0kf3eeFFS1Dy659bQzo3NLqc60kyHg56smgJ28spp0zRajvEbMOT1RXFpfXcRm6U6Q87v/fS
izl5gpWxJcWqVjjxagAZIWkp4kK6q41pUW92uvKK2yzTy9seM/+dXzqmDFIcAo8tERYnS2s98rUQ
3j0xTogeASRqZtB4lX+XQwi8A4vPiClbjgh0pz19LhLmUHeuUrj2jh5RtKOJ59wsETpgbRQ9ERpU
hRMuklA5xrQl3oU+QsrY62FI5fTsugU0+K4iAcVaSLlr2MVvSUxIPjaYn+aQBaUGwqDMnZ+4VH92
k9zZk0OAiW6RbaTp5XTdIvS/9pruA90OAoIpQF0KCCrKUBf18lD2Q4YUZfojm/CIBkRfsghoKr1u
0lJma0hV9zklVw2DCvfwQ57J4uKNKtlpfbKc2oLTdpBQ829y5bmhLJGa0QHW0luCEuVBy+ObMZNy
58oJXUZik/OJROagjxXlRELsNTLF9JIYhYNutRjne1bGYZdNPglztGxvPKwPh5nGwJlsl/GaBXE+
cLgXz0yjq5P0jf4eTggZlAW9QDyUdb8GyJreET/LcF6MRt81hqttyigv32u9Lu772eo/gTTMX2ea
QA+mGtINOYrlTYHq+SIwDsW23j9xreo5RBLgs+R6xZNoU4KICeralKzVzHGzZU9RqG010U5fmrHr
bmgiV9dy6qfQR9PcBJIHh4kCI9CXVefdhk1rIKbRFlHSW8uTbGtRXbwvO0XqreM3/XaGWRsUeqV2
Hp7XAMv2szKVd1WuUjtiJeqL1RpxOJQER2rosIA6xTh+DY2AaUXxe12DOoPTVnsHttD8qyxjeasT
h8AzFS83Gb3tOpB2pL141eq1iuLOQBk74hsOaM0MV2XquKxfZKOlnCsDrA5yI7XcfkqNQv/Y4iO+
dvxM3yZWN5xTt7aZYdeNeo/ocvmEMBrWiZbX0xVStPgBmZx94zFv59gU75Vyy9tU7/o7hl7mNrNF
TztbgVXhmSzdwK6aAYVnP9kbp4NCEHRjqY1B6jls0lJGzP+M9mjPbM6B1xj0LqkAOOXSzC4eWUZq
6hpGqGXc6FtFyN821Wr9TEwDHU2mqfAycXdtaX42N0VcxDdtYpn4bxzxOU9z2rO829PHLkpcusPe
MN87TibisC5zUMHSSA7Ul8VpWBQD70JzxyhU2EvVDq+ofiMjYQD5IumwuGj0zx9do2RY4zpVhCC/
aSJWkpQJw1JUX3IDQzk1ajGdxeIS7MUgnsAkCdP9MVZd528lmMaIlgHgfJEaEqSnLBtzN03NQjan
V0/vzVw3PrZdVA5hzHmgbna5gyVsOhtA3Cd0CWLNqzZ3VCZxseYpzo4XM5MbOv0e67Y5Ox9it6j7
OzKZBnWomoK3/bTUZqct2LplMdUbS5nZeN/KKfZe8EtEnOcSN9dH+0Oh5AiJw6ttDY/rMPTyCybf
2shQJhhty8YF5OC/dcDv6gAemV/yIC5fx/85fW27r/MPfbI/f+xvIoR4ByLSceFv0Ynyv+33f1UC
wCKQHoH9NnW25e+VVpZBLww5lGfatNdcyAb/qgSE924VXOFwJfPAgn7n/CeVAXrNHyuDFUmBet8z
EMQTpfATF9psCC0Vg90esAsyKSxbwSIYV212lTAjueK83qj72CbKstLTZDgqIAnvkxr/4T7DP5aF
LZZALBNrSiwxwwKlIhIhs57IRY8jK33P2FPfr2NKQu84RCyTNl7wrjMPMeYoepjM0n5ySvWcGzM2
nrx4APFo3xP1tbzvWv+hWqN8c6Dh1PtopTEjGGzQnPSX80BcNuA/Gl93ncMQsq97/cnPKE+QW6Tm
XVmO2alraXVUa5zutwnBt+RaIEvTpZiqbmNohJtGCzipotP8146UM51pg2C0oQqGv7GSdGOYoqOh
Uka/XUYiFhYLV+G3C5UtaD1WDhL3Pw01reOnR0OxSDLz8vZIJ2EGS0JvF+CaoSuY0AedPXYkkLNq
ycAp/ML/qOTSxGGZe/oTjITl7NQE68LhRY2iI/Xux452nQZFezGQfAWlZJbXpb0PqLKCA5T0fmuv
xE6OxCPBoaDlvKHYmHWsfRoG8BJMaYsVLiCM69brfH0/2gbhzFnuotGMB+OpLTxEY9nEIJohUTLd
eHWuvS7J6IeTICgG21jyRcu76VKzuu2//X7d+lvxZJM7IfnPo5n33IxvZgmwjSVhuy1Ry6AxyCn2
kPGnFRf5W85zuWDjDdw+Na9jzxhwmgw91pVrh+NlcohyA0AJ+08rdont4gkTyxrlKaNFC0qtIlTY
qo6qtXosQVINuz6NzSeE55CgjXomU55HZdXHFzwLJG2e5EDkMZ+eMjTr7HSL5QziBoaax5bImvuk
buenpk66a68U/oNcFAMx5rjOhiVZnEp7iK+w5CcfwUMKsq0BUWk1N9tDSeAwUbTTUFV8SblQidiL
CVAJuQ06JbuhUeb4vRNwCF4+LeU477013TjPTfE6OiRyIh0qiiowxDIlm9gk/HDnS71PyA+u+LtI
cqt3TuWYo0n3jiFfGqi2ciWi6qy7i/AGYu4bs1BUGZ7YXo/OhVOkU8hAzduDqzZ2bZ4IkB0eNG9v
0qog4xidM/ZMC2+fGXp331fWE5av4bqw9Y/Egc84D1WzdpuGRVu29LLORYzFLOwY5+ywLEV0QOiK
M+9igAi7w8QXQVzhsuTVbecsxftOE4gG5xnVEabi04D3LeBcH28LuFaHBY34FgTSckKdkREuS+c0
HHNbfKDnqgd2MTOIjlqcBeNEJ9Dq6HiWZpmqkP0+25W9mrCd96viOJJLOIydtm9q0Z0HyvobjhfZ
FSWLfUvvydziCURUorsYwYK4yCNJVLlvkUnckIw3Trr7pBYtPUeGgae/lfJr2VfHdubWL/UqlYRA
BRXUqKBOzlI4GEv5meel8XnpNdlO5QFde3Pf+DpWzVEZyXZIlEgDoBPLB/QuOmVLk1yUwC+26HX1
iIxn3puNC2sE7VDV43ysdWSJ82LgC8h7/IdJiRtiKJksjywURjDko75RDl7WERjU+2Rauo8+318c
rWiZ5BGv55qvucT4XBBKIDkEIoJr28v6oCgBZgd6MyBlTdzKCN2ybsM2N5MHB8Epx56cjpyJT+xK
9TLD3NGmSaBL00lp2NfYmX01AQKIy5DIkudq0Zttm87msYoa91LNg/bAlJnFfzAx4fjjJAUfQYQi
09ylvW09ut0u7cANFojlvelQE4IOHqJP31aWJuujV38qslNeraHkNIT1P98i7Db2/bSwRmF39wgP
1VlWlVmh1EI2i9ikcsr9hFHkSG1oWrwOo3ln2OsH0WOcNmgs+E1yhV9j1Ef6Ocmo+eWFbXu+dC1T
yE1VQYzrBsTGmE3+yo34b7n0u3LJZWj3q5niXVJ9+fo/x+4nhNafP/h3wWS8YzxscoJ04AB6PyC0
jHccuJBWoT2Hg/dd58RkFmkYa0ahAWecsf2/6iVKKYPmxzqgXCus//t/fkgk6t789+85T2BH3tRK
ILo8odNFIf/R18VbnXrTIpQufGQlGmwVeMFJde9nZp9uY88n2su0n8ZCqTP9kJQFtH4C160d9RGN
XTWgqSiWZHX1WAU1UVHewip+xFMOtKHOG7mrLHCOyyrPbg0cbxa6kZ2cKUSwCF5qnuYAt+WtnMb2
mWz2szPmZ6GNewRy0aZvbYStY2ETYT5AcGnT10Ef0kvBdQwbty6DocQMomveEky2yZlOX64qX791
jE7AhxmfqwkxNFXLdrYQKbd9+krscbYpgEivpM2LK6b9yHEzrOPy1c/QhBnqLiIRmcJj2FlmdmYe
cWvJ+UqP+VOt1IIpSZ/nuq82FTonu+c9V8YLCRNPDenwVQ5kBhiZgAYKB6b1nGDUOXlV3dpm0pDu
9uIpU/mzqy8GMN7xTm+z83oF+gISgpXlr7IuNYgAvdyJHL2mKMYM1IWbILZRD7EY77xyckKSKAiq
zf0X9g9/b5DeS1TqFXCo6riALQy1sePC6Hpo2enJTAYTTdX04CTz3VhbT4nITvGUP7eNZP2zL24i
WidwrG5r8YVGK30lp/fWyrlXs+h3tNIbct/XGmVAiNMnRcAolHK44kIBmmIKZLcIO00dKnfm9+Gg
qeqqr9N5+82QaCXF82BAD9XnBavoarhbP6u2+AOoxW7HTr/tTU7TyXJleHAMQE1c1W6l4W5LXkXO
H7ON9JyBRDG5OQfaYliAAdIwkZsfaXph8O2dnOGg0DZZxwep1JObhA35ukViCk37sbWaCJvn9FDo
9mYiiAvIM9np5H89Y5zzCdub6F0sV8qM01AmbXrJGvcJY/EfXiNu/DE1QuLQAJf1h8Ue2kMzqYcF
jShE+Z4HVRzigntEvZaHWa/6YMAPAWgp2Y50G+jbGOLko9baTgvRgY1ZoDTu9McyNl58MbKpTS2y
McaPhqsemnZ4sKb8tSDiFrVSxRy6mB5EhJgqS1GO5mbFOMTRktAwUgrA9bobpXPxfeupakq5Q5BA
TWu5u379Ob4nlEfcBKNwnlDcz4c1ABl/H4WvSYY0XTU/dGUy45KN1Hvh8NjlUxyFc2OhVPLh3jTu
rFCC2urY0VA7TkrTbrJkzrfNUhc3JQFgqBpzdSqSpgtNLRcvvdF9nlXrXBteVsc8NVXagNvMklpu
fErQDb7t8TlyK+Y3tBpyZy8JOXjMyuixmDRnQEnc+Snm4RSIVHSxygz6AQVpNuWgOh1SQcEA1P3c
bhtrSoxNSzwQHVWyNU5e1XMGcZtLriW3JW6WLfOMx0qjwdUNtk0Tx36eiC5+KUtz4K1cWaAorj2X
o0u9+M6uSIthY85VdGv0zP1jEoYYx5ovlVHVyNmgiCZKh8ZjGjvhVty3mVcAWivx75GhbybscTeW
7g77CW5IMGfuk6s5F8Bt4zFS7as2tleWk/3O8fPTKs6ZmlhbYH0Yl9y1y/69MASxkzXIMasOltLo
gA/QryNvuqR2Q/6i4fxGRMbOU39v84PqSFsMGRc5kRyv3yJtfWscSgdYAGY5VW1KI0MYLRImvyzo
322m/wu5Gp+0al1cPgwYIR2CH7/X6IK1khSJB2zkz37Eargux5LpZ4h9uauO/JP+G2slY4y3304w
owbGunYQfgppiUXpJx5dMNCLdrK1O/VQTbzYkNsOo4Z+cf2+5GVetR0L4K+/rvg5sYLvS6IV43tc
Jz+lpiCGGBc5e2veRys2kjP+7YyNf10urmQlswP50y9jN6ldNiK3kchVNy1SC7rT6OaZVcflckUS
ILuusA++X2ghLeKt6Y1XI1Vq4DkcdDIElU0lz6XT7gpb3U1F/KjbSbHBTHAZPBRDK8tvbyPc/RQj
awotj+Xh19/0Hx4hzHEQJLBdYk97C3828xSWjmmVh8Tsdlal3+r+ckt34rdJzP90Rb9lMtEQopf9
NtAEEII3UXfxrPq5deyI4piN1NrqOYtw6fhy03nZuY8NcFJqvnV7vXgPuoGh+BK/Nop1eS1VOEgA
bzGnK4zdEf6w4UHznYto1T7xWO7tGp9/HDMShREyPcW2CXgmNmFYpDPzWr3t7spsepxatn1Uttap
B8C2HZ2+urLK9DVK0dKXWc5dnLxqP2nyNaqWRy8edkvfsXnX4pDM9iFJyjSMCzLhBc3wDD16aA7L
LY4wEZgmf7fvaZ9bm0OPa1Bj/fqGvXUUrm+ihVgOOwLNPfstkB3TedVYmgAPPuKWopyYWNns2qQv
NYrDrz9rndy9WV+ErbNPwYklN/Mt378159TFU0NUQqburC49ER/7mwXzG4D4zWeQxcBIev1PHzHd
jytLmnBWg7lXHipf1bSeJvoR0YIo1XyBLjTve1yZmWkdfM28jJGfbDkFnrQp+ogh5Q/PQV9hFqoF
0CbFgc41m6zP6lTPxZmj9+vijIzTo5R4NeEsDEfI4gC22V3nqbNVXv3B6/mfnQ54Hd6hOcxt6hbY
l33ISbzema2ZBMJvzP0w1X2gm+mrXfIINml2VlN2yux4Xrs1FKjGSPVr1GFZJnRt9P6uKk2U6WL5
DZDf+oc3lnsByRlUNZE9by2l6xBsAtlaHoycg4JCWxumTPlWxhHfOeEKpJRbm3z2LgVIrDDqWnRM
RnHTS57lKMPXhUxsN0bLGPSOUW2wYT2NshYbDwX9KuC5RIPrhPi+L4lvyo3dshLVnLM3pN4/okd7
WTo9wNp6PwmqQ7/hC7dQPqFgPM4UYjBok3qPgHzv1+NdbDtDIFueT6tm4QNuMjI0QwEDDszfm/by
6NetOv/6wf2Hl4Q9Y/2XASfZ/CYW/k6fOcaNm/cjgSWjV24ocabAHfl1LJo1UR3/5o4YP+G1eCdJ
KxAsa8xXSS94szs2lpjFSnc6tLToQNJ2xA1E8hSxU/kG9wdoRxYsmBrpNLBMSUkFGOdnJ6MAHKrI
CarSr8OUjOOtT58rSEGRI5L2/ugy41pT3k3uF12Y+FT7U1mJjaih08kFgNZ8VbjrZsxjFovsGcsX
VSotPbngVhlKIB+VGVKubmnCeLueW/rteLlYk9ikNn/Qb1ENaj0/UY9qV0dDH+RLnxwnb7r9dgiK
ABVsRlrmp3IYH1JCGtDMEWC+NBz17GV8aMEwwAxAUSXUg5kZt42WnpB0NYHhDpu0zObN+g8aVDwA
r+sDWQ/MWq22266vUTfZl8odH5x4PUDYmcb7VCNKbKiW6MOdpwb4nFvzp1vNfmqkzSvWR821b08v
LZa9ceACyzw9p0zFQp+809DKrScEmHejsBwamPZBlcVJU/K0FLipyVfm+NPnJw7Fe+LKmJ5CfsM8
vTw6Y3/ODftzwnDylBn2RaEQpF87h+vBCMMWBOimra5QRFzoqD2ZdKx+sx87//B6U+swu0FkzBP1
FtWWzyj1TMsmEcCdXxge33U6+57imBXZvNZr/fXtqF2tPdjep9L79s6XSb+bx24EycmPNYXYZD3Z
eT5wUA/Dp4tLh/g3SOGk6U7DfMiNTuOAhmE6iK10S3hn/NJouX+uWx/UR8y+2C8AqUrW8nBxkaBq
rDGynx+VoNzSW1GHjp6SFh4zkwe3dMG/fcVo5ioRJNtLBJZHVyLMU6ygCCfuWo8jKV3nsxqGO8se
gJfkzrRNQbZsmnG5KpLxQUa05AoD2qddzS9Oh5OsZYzpcjo4ZKlzUWwiHDKHB4FaYq3me/fv/fW/
HbbfdNjY6E3zu1X2J9X+49eWNO7++2nkXz/z7+aaBbQFvx2oHWftif1Ll+SKd9BEYcyjvEe3j/3k
38IkqPZEMSErcumx4YbhhfhbmGS+g91A7W/ZDBFROrn/SYvtTTFDsp3NlsDAk7fKpdH3ptDwDDUs
Ka66g4fVFylmgpIlpmL77pr8bw5KmAL4joDY2Hi4Eqvv57udJ4IkYYoqxu0mSQYjhAZukDdBU17H
C7eF44pjvqDq39Alrj/9+rPX+/VjvcaHIwmjMuCyuVzsHz8c3lM+AUvwD7HlQ9RzWwiaajL4XFxN
d9KAfxf7Re0HXZmKTbfM6deJvCikyK0jgFobCxhPsEK94pwlGq05Dav8u/Mk3ROZ45jikA2SK44Z
kHYurn8nHzf/H18CX4ePDAJZmfnWyKO3Vi2YVPqHZsG+M1nVsis08k5Td5w/NALed2RkoKC1gkYE
rtL60+jTtbOreIXWp/50ixFyuq1WBLmulnTvrxgv5eHRn1gud56CyVakA+slNCUQris069ff4ac1
nPvguc4a2+ixJL09VHWWYDbpjj75hDDrWoARGOfghrqVfP31J/1U6Kyf5K0NAMoOmzn7j3fcVmhl
a4NP+gZ7RF3FzXO85tT2kP0g/hV/yjZ/6Ft/36d+8xLRBF8LKpfZG4/4z5FaptGVZcE2cVBx2r5n
RemCZYj932Tw/cP1s3QUhfaKADKF9aae8luWixzfOfUUcDqPq1YLPz1knffw68tnrtfnh9OHw9qD
JIexMevCT4uCRKTsjzyDB45t+XFxof0lPs/MPHPjZtiR2OoTJoZV1Wd388omhE6ebSwJ8iJhxnNV
2HbzngCjFYyiIAvWRqqrQDF2PcQ5qLUqB4SW8mx+UDFMtFAsOlS6WI4Lo/+VaDjVQNfJvE4Pnel0
H0dnSX9zivszVfaHbwn6lUOLDVYJ9SlEnB+fksiMcrq67UTcrTACrDfszXHUHTUE4QBUOpOWUfXK
xE7b2FneIv935SEvSKpURt3DSGzbS52lYxr0Jbu1U+ofDTNLL7Y/W5/dsSg+YnvatsZo3hu0FaF6
jLkRtk6UP2C3ADqC43ADhGf6gB3U3JRxOu+zeGdIFX9mOcsOTm/bN/FgUqqBoLxid0kORR0xysQR
e9BKf4a7mRbbxCS4phOV99BGtjxKTRa0vZqEZm4cvSRsPGHBWPdIjpi6qXNjbAK1uNZ14TX5XoGD
3NbKhITNUSR0BqfKw96I4XS0VfbYg7SHj447sZi1G9uvoRDMc8fJMum3cdaLvR1ZElCOk+BZzWpn
o7mL9d5OhP5QD13x0cXb/IrstJqCDIAN6HRcMrgWKl1Q4CfTk+uVAHsKs/2G4znKGb0dE1/nxsmp
cRGxMs4WRTreDH3Z/FHK3H7Wmw4Mhy/DJMq+apnmnTUkaxsrTuOt5ranomB0nDtGswX4tXaEywui
NLAkE1B8KJv0dbEI7xkiX6/Xc4OTCq8V/Ql6diOm/EJ8shMm0XRv9ZWXUlxbETETWp4hgUAUuFyM
gUiDYF5FfTr7C4qTkUiNyveOw2KJ5zZyulvJdSqPvT74DIQ68ZBZuzKpeSIUPMChEeK5omzeAbnX
OLtMSBMhHLUfyrkbwgrrCbdmQrwyVfFhnIddkoj3ZgRymLVNHXsCSqAG4adepZ9fBCR0+szG/2Pv
3JrTRrYo/FdceYfSXehhpuoYbHx3Lk6cyQulAKMLQgJdAPHrz9cSJAjbZCbNA3XqqOZhKuBWd9OX
vddee+3ZhzKN7oMBKWgt1Bkhm0RFrxhMRAFWhARSRbmZaSGlcz3DOA+dlfcpDr17xBC/+atSufLz
XPk4UNclCWDWc4lVrU3juLckx56Mdcv5gkxJ51JPU/XOXhVLuBoIfyaLNVRUhfIgRThvnSOTSKY9
KkQcUcWyq07jsGuEyeq21fGc/iRboZrY6gz+as38ks6sBpc+1T27/kRwThC/XLC4Fku7xzU0uQzQ
58BfQ0q4V3iW1k+zrHVrrpPkLifnv5sS83dDYjQfCqqYd/AOyUwEkAhnj2vKN4kyNOr8tixV49qP
V9GVqgeI/yZsF6tVJjBQATHWk+ICvod/7ts+WHruD7oIecTDdGF4X8OBWowsOyu/6ot0eTPtdBbX
k4WTI6I4M+5SpTXrz/MJKhcDlNMLlf3VKifofFJ10tMJ7NuZeh0jr70m1WJOTv1U8abnq9Z69dlY
kECnK5p/rVBq48KIkDwPS7AAR8cLUKlcexfAl4IAPgXCI3SCem8xmfUCqqXcODOyny1UOVB7QCxv
LuRIByFlM9ABWSYPSulFPSr+LrrrBbKAqdAjrcq4BR43RyVMTmUAKvUskKplxOmNLYQEl2k5gQ+h
IDqbK9nz2lkajxob9QHBlXnRmwxysF6FAlljNUQU2IkUUZwuTIe+vfKgzQT2Fz/I47uYEMBTS8G+
QC/Sf4RphHUi9FjJilGQDnJQGB5EK7zOAgwWiqY1+Rh5Bmp7Qr0dqYxlL2hhF7ZMpI2iCRLHS6gr
lzOhf53k6ITOAzMbrVvIhEUh0r1hyiDnM8wvK0ooPkNs7Yqqn7MH3afOgy20jculThEGWA6QTpMY
vb4UyVhE7f1HR5SvMQtdu6gEdMkv8B7X9gzaG6QmUbjBibJnz0Izt0h1ejKh+gi83pwhtdDDOs91
KlmQ/xWaF7qDSFJV62QdZ0F/lmsonodW1HVsKvxgqyB1i1LBOXZkerOwWK8qZVz+xgZefAmQD7/Q
E9T9QnIQIbOahtZXlem8j3ajeZunSLuXvMDvtSJu3vXARlvTLH3zGzU8SFEBhs8/KvaM/wOHQAtb
mwuanPpV6Zi3ACZh317Mk35G8Rq8YV3Rb82V0s/nHApqWuhQZubG5cwn8XaK4iYqW6F/megD/yKJ
iyd10NLI5KI0qzlZmhckhL1PB7GzQJfMQ3hotij9PtNvT4ap0Zn7d2k2ncPPKglQ5au4KGG5p0ov
BTMY3DmDqTnjZC0Rnok7muE/rKgfNV1fVzbM/x3WXzmsyCgfZNA+lwmF7byGw1r/zcZhrdLMTZ3I
EqwODCTBudgm0qiqSKTBi+MyrJ3SbZa58FcVkUiD2oAlis//9FeVNogjwLwCkwMjGdhxjwJyiBKy
Z2rjxcEsgQ+CD0ROjVNVbGx4kks1QKhk+VBMR14W9fzo+2HjV1h9O1bhixcI32LnBelKj6azFS/o
QGolv4WqHi6C7gHFMaejw6+qQOnGu3CFBEkGI9sxoczsWfQltxM1LA31nqJEpUJy+LSl6YpVoqWt
TebmN0paQET3KVOWK1grFVM9AYyHt67oytybjpJ50rEp9UB9HIDxPsJoSp8AXUFZVgV557sirZK6
FZHgHdXJ3ojulbcWqY2Dp3KeX4YiOTxDVe59SNQtgHc3mMc5kvgklHeq3HJtYUHZOF8udCfvmdEU
zT0YeNQPSzEZ44Wd9OgEl1RgkVxyHhfaTarOgs/lKipuo8EcdXFuoWh5OV0EkY7+XQ5gR8LO+gEt
KXP5jXscVidSVpRSybW0C3fa0B+Nlj1b34aUrmp9WiqtwKBoEWWSHBKfOGvz1aBvR2mQ9f+3To3N
8SdQqIs4D/LyQzFOy4/jrIjyH7tIfFpVznuiWsbvfGm7PV9v6AxSJm+uz6FhUsS56IEXJPHumcLu
3NkMP1qq+nuohcil8WI0/uOd7rRNXHibcwYyEA+x0yjBC6o/JoOII6eDhKhjVDENp37hzhS9NQmH
x1fP5uHvNEbgjjhQewH86GCY784BcDXR+0Zxy6pLLydhr4mdSbDbaB1YgCYoeIgH9HB3ElTVaZO2
IFDCOrJTv/CEJoEqqx1+OblZ4AoB6lQsVHnqpzkLSOeSZdMB/6DKpnhObiloQHfSs0DyCgUvqVha
L4X9teDYbJjqjrXrWTi9tUB4FsNAai0Y6CCDZ7DxN9ueUe7uiI4D+7SDJQ/wVz/VC09oR9R1lKUm
QaQkOfgLigHzSDz7x4LCWoEPwel4aqNHGEbHopQavtZpmyJwQSCwfvaG39Ha1BXWDU6e+vOTmwXM
OGffTP+3d4Oht5F04kgk4FQ9jHJ3J9hq2yTcoTlC/Uk89bSf0k7AlZBcCpDNTQoiIBq3mYS9pWAT
LQMtx+sATmfRndDoVcJh0msAGj4OlyhnUP/Ge2vA0bkTuDhx6urPcWdOaxZgG2h1p+pwywFT8W0r
yWkj4iDW+mYRsNJ3dwLclDZwiobAwsmNH+k1oz6efn/8hkZtACaAQHP9K+9vAoaP3wxvtF5vJ7QJ
NIikstcBtyHl+yAYQdmsnr2f3+E6IMINTXdjPp7cUaDpEE1lT0Kt7SDhQM7zxibYOwrIfQbPgT/D
uVM9p7cVgB3rn+b3twJeI8F+CIBcsNXDBdM8Cqy2ZZrsBALE4qmn/ZR2BPkW0jvCaBsaVYJUsLjq
2VsLqmJRh0SQMTqnN37UuQDCpAxEnARDFcwW+/VVgIHIJzom4k9s4bSuRchs8icCQgggsjhDhLer
Z28vaApyCBsO0amZBYg5SZ8FatsgTcLo4HNUz961CIKkc1rCftLq6amN0RM6C/BiDel7wWYvCJpD
ZwMLYAM0TsRqFZCbs70+T+5E0NEt/odo4psmIlq3IIXQ7whOvLYXgA2QwcWpdP69y/gPFswPcLbr
B9GogmWDcfYaevvWF7aA5MvPN2Dk9eiPdwJ1bXxRoLT1u3+itn82JqnyiHY+3HpI1Xs2f74Z4MtX
N961HdX2H6+CceoS/C2rD8pNNx/cKeDufyL3uzt1d9FS9ii31M+e/PGu0c+dG+EXDe/JxAnX5wjt
psE6aaozowjMCSXd4XTixpmbbVsSPyOp02xC2Za7bkQybBoHjWmuQWnptpMoSd1Rsu2l6HWNa8m3
HMfjYR4MiwaWTqYNp7Ns471x5C7ddLxtSXSbBPMjTPYW/z9L/j6jMG8x/d6cdlIujrAKIUykwajx
e27wNNmZ6Y+T1Gt2WWQ1cuzKtnzFjAfBtp1qeSOIiPMh2/D1yPUbC1A1bFGIUrpdktDjJGjuyBq5
lm46HpGz3fz9DGSgjtDpZLnXbAUuyXb49uXZRELaEfbLLT0rhpNyO/JqXQgjZPsPr/IcfjgFh66A
uwSy14tprsNQsvNx7wZx4/QQPPwj9PnepVCJG4+2oxfTgdiYwGvku5xl7tAvsnGeN9b0BnmSbj8Y
+oHnNqO/xCWPsMPvA+6CLMkbK1sj1HmEDXMfUKuT/94o17kT4/4dM0S0nhRp49jbQF3S8/12nQjJ
Th8S2ZVueuE27y2cfAH2yM6GEAS8cqezzA+a1/omwnKM9t8WHJSeleXZ/XgVDBvXGGCgAICO0fO/
UA3ctlQdKTXOKN10kub+WddNE27K5uZERPEIt8ND9YKeO9nf+7ol0q1l+/9IlbJtK9W01JCTdLOT
CIuk6dVsAv/STadjb59gUwFEsg2/H8exqGrh7rkJGtloR7ClfiVAJbmBPiXFGwsR+Eg9wr1cv+Dl
QhTNH8EfeWL2x1k2bpgUOqzvI5yMT+NV06vUa0hNdsV8zl1/d/NsAniyzR5IpJRcJF8CPJu95U31
bZEHKNvpZ5d7J/by5tbcoHbSjY+z/OzVzhPHOcLiew6yYQIRvWG5bbA26b6/zTI++Gu+hjT9CNq/
xJ+2XL3X/qwJrolvDKOxm/75XwAAAP//</cx:binary>
              </cx:geoCache>
            </cx:geography>
          </cx:layoutPr>
          <cx:valueColors>
            <cx:minColor>
              <a:schemeClr val="accent2">
                <a:lumMod val="20000"/>
                <a:lumOff val="80000"/>
              </a:schemeClr>
            </cx:minColor>
            <cx:midColor>
              <a:schemeClr val="accent2">
                <a:lumMod val="60000"/>
                <a:lumOff val="40000"/>
              </a:schemeClr>
            </cx:midColor>
            <cx:maxColor>
              <a:schemeClr val="accent2">
                <a:lumMod val="75000"/>
              </a:schemeClr>
            </cx:maxColor>
          </cx:valueColors>
          <cx:valueColorPositions>
            <cx:minPosition>
              <cx:number val="295"/>
            </cx:minPosition>
          </cx:valueColorPositions>
        </cx:series>
      </cx:plotAreaRegion>
    </cx:plotArea>
    <cx:legend pos="r" align="min" overlay="0">
      <cx:txPr>
        <a:bodyPr spcFirstLastPara="1" vertOverflow="ellipsis" horzOverflow="overflow" wrap="square" lIns="0" tIns="0" rIns="0" bIns="0" anchor="ctr" anchorCtr="1"/>
        <a:lstStyle/>
        <a:p>
          <a:pPr algn="ctr" rtl="0">
            <a:defRPr sz="1100">
              <a:solidFill>
                <a:schemeClr val="tx1"/>
              </a:solidFill>
            </a:defRPr>
          </a:pPr>
          <a:endParaRPr lang="en-US" sz="1100" b="0" i="0" u="none" strike="noStrike" baseline="0">
            <a:solidFill>
              <a:schemeClr val="tx1"/>
            </a:solidFill>
            <a:latin typeface="Calibri" panose="020F0502020204030204"/>
          </a:endParaRPr>
        </a:p>
      </cx:txPr>
    </cx:legend>
  </cx:chart>
  <cx:spPr>
    <a:noFill/>
    <a:ln>
      <a:solidFill>
        <a:schemeClr val="accent2">
          <a:lumMod val="60000"/>
          <a:lumOff val="40000"/>
        </a:schemeClr>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Revenue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by State</a:t>
          </a:r>
        </a:p>
      </cx:txPr>
    </cx:title>
    <cx:plotArea>
      <cx:plotAreaRegion>
        <cx:series layoutId="regionMap" uniqueId="{1A0BBBD7-385D-4A4B-A36E-CA19AAFD8A22}">
          <cx:dataId val="0"/>
          <cx:layoutPr>
            <cx:geography cultureLanguage="en-US" cultureRegion="US" attribution="Powered by Bing">
              <cx:geoCache provider="{E9337A44-BEBE-4D9F-B70C-5C5E7DAFC167}">
                <cx:binary>1HxZb9xIsvVfafj5Us3cmYPpC3xkVUmyZHmR5Wn7hZBlNXcmmUyuv/47VEk9UrXa9mAMXNgPLrhI
VmbGciLiRND/vJn+cVPeXttfpqqsu3/cTL+9SJ1r/vHrr91Neltdd0dVdmNNZ/5wRzem+tX88Ud2
c/vrF3s9ZnXyK/UJ//Umvbbudnrxv//EryW35tzcXLvM1G/7Wzu/u+360nVfufbspV+uv1RZvck6
Z7MbR357EV2X2R/G1tn1i19ua5e5+f3c3P724sl9L3759fDX/rLyLyU25/oveJapIyq4lJpo/+4P
efFLaerk/rJHiD6SRFFFONF3fx7Wvriu8Pz37eluR9dfvtjbrsOx7j6fPvvkDLj0/178cmP62q3S
SyDI315c1Zm7/fLLpbt2t92LX7LORPsbIrMe5Ory7uS/PpX///7z4AvI4uCbRyo6FNy3Lv1VQ6Y0
9vqLeZDRD9BPcKR1IITP6fP68cWR4Cpgkj0seq+Y79jK36jlzycPlfL6p1TKxe34y0djiwf5/PdK
4fRIM005Y/dKgewfO40SRxJXhCR87zPyYe29br5nR8/r5t9PHujm4uNPqZvI1PXtjctuevcgoh+g
HnIklCCCMfGszyh6pFhAA0LFw6IPPvNdu3leNU+OcqCd6P1PqZ1X1113fZP23a1zgNwfFXPgPogo
THHFntcPOZK+8BkL1MOie/18936e19DB4wc6evVzhpzTssxqk/1I9fhHhHKCkHKPXvopugX6iPBA
MhGIPbrh+t409lr6nh09r6B/P3mgm9Pzn9J/dsgGsi8/MFujwZHQQhB+7zj+QbYW0CMeKMZpcH/D
QVLwHRt6XjN/PnigmN3PqZhTM/5ArQDPfMWlUJzv8ewgHdDsaA1Ekvj31w/SgW/t5nmV7J860Mfp
zwli/8q6G1N3Wf2AJD8gCeBHkmktmPT/RKnHORpQTDEKZ9LPu8p3bel5zTx69EA9/zr9KXHs3PRZ
l13XP9BnmH+kAwKnkPdl5UGQ0eQo0CSgNLhXH38wjX2Q+a4tPa+eR48eqOf85/SeV1nXmd5mDxL6
752HBUdMKhH4HCpa/9CnKYBGnFGKKULvtXeQSH/Pjp5Xzr+fPNDNq5+1+Byuf2QGwPQRE5Jzwe79
IniqGULkkRQCqXMQ3GmOPFjF3m8ubr+1n+f18vDcgVYuPvyUgLaW0SfXVdOlmb19ENB/7zacHckA
Vb9+KDwPEgG1FqZKUu3fk21wq8eZ83dv6+909ORUh6o6+SlU9XXW73EJ+uTO/5T21EjJGDI2pu68
xD/QlNZH/loBMX1fAx2EnwMy8u+39bymDh5/cpKfg+n81zV8p06c+ZEpmzrihEArgdqnbCj/H6ds
hPpHAuD3Z1g6wLbv29PzGnn87IHj/OvnzApWMHl1O2U3P5KN5kecEsR9Lp91G+LLI+IHTPvBgW6+
bzfP6+bxswe6uXj1U4Dak12jk/M6zX6gVrgPvwEroNXzOQFYAVxh4AX+DXaPw863dvO8VvZPPTkZ
DvZzBJknu171UZTXqamuH8Lxf58KMLRlAsbBCuwd5ZCp0QoBaGVp1D3WHZBo37Ojv9HLn2d5ckoc
8uzn9BV7m/zQKMPQvAkkCEz5LDGwjzKoTdFWe7CHfe78+ps7+RuN3D93qI93P6U+3t9O192DYH6A
o5AjLlnAA3JfaiJwPA76yMQY+mxaKbpXFwqex+D1ze08r5P7xw5U8v73n1IlV+46fZDKD9AIJI7u
DOqUe+w6KP4JQX9GgZqh8oDI/NY+nlfF/qkDTVz9H3XM/n444M8pis21u97ejV88mg/4+tW7g2Ms
5ODRe0Peq+xJEfCgzdMvv72gHMXHn0Md6088cYCDWmLvG38+d3vdud9eeFIeacUYOGoUNZpwH5ob
b9dL6MQdCYKSNEDVikmQAP5VG+vS316gXGUAQVRB973SzvTr9wQzCYwi39AEcyEawyF/zr28MeUM
tP5TGvf//qXuqzcmq12HiROUWs3+tnWX64qAXC0Jo0oCmSk20Nxcv0N1gbvJ/5QktzUZC3EbkNj1
eksb3nhl5DdDtnwQom+Ka+5Z0e3qdu5mvnF0EukUeSb2Pye15bUXGToV6qVOxdxvCu3V7cmoq7J7
VYqq8ebQFJNoPovC5ZPZQFZlzqJEKU5u1WTm/l2ZTqq8DgLRxDesYq28SGTWNiysSNZhK7wRtnqd
Et+N9SYphS2a0Iyiqs6JmltsOakqMp/RitX5H143GDzzSKXPCAmR54mMwBhQrlH76HVUh/qwiMcy
UqTK+lSmwW08mjpvT1zFS35S8qGz6mTpEpeN0ZI1mB8q/Tij8e7ryxO4/NP1V7aPYeIBuT36GHq9
/khHS86CTvoy+5KTghVZ5AwTLA21pl6b7+w0JtZtbOoSnoYe95amfjNyNnc0InyRI3vpZFp3RWhM
yyy50CJoce3rm4QJP96jQsOYoS+p2Tp2sZrl0z1OaebR1DLvi/Ts4NNNsqhEtbsy4I75YW2dlJ8K
4ccOJP2f7vZt3azrcs0VBVxSHbDDdZt+Nsp4LPiSzLA5GQ5+U3a/pzymdRKOedZnr+sYE2cuTFMD
UA2/vjwSxYNjKwRPHlDNBUBZrWJ5pJpEDJnnTyn74qlStSwSoy/FNRzJc6dmyVR5kXnEkFesaOf+
suh8f0lDFPclhPKf7gSso0TKC87eB3PiP91JqtK4zGfffuFyhMvtZiIXUuyEHfuOb7Mg5vKT7SGC
Nuwk4s8n48+D1dshM34zfkMrYKCfikVQMAVCBFJIqIYdWIOTmZ/PRR3fxHqphT02bVPF89aLq07P
x3NgJ5jI189PDpBM+UL7HF4CR2WA0+BAAIlecqEb530G7agq72Ry6eoQ1WRSTLP1Y84XHmVVN9Mm
nDRlEITI/LS/rBqZz1HtEVtf6iqtbL1phbH0XTVkdff569tc8fQR3ipQLD46lVwQDMnAWw6wpB/j
wPrtMn2erLMwAr8vfOjHn0YmvHCybPAuG1q0q9O40awfWZP039DPX4QFphpNU+ZLHXDGAW1PrSVo
aefmTprPdSk8YHgO9FrGcJh9N4szFgvgfpf0triuclEDUW1TWSJOAi/3hiJsU6DtivxziqfqbCmH
Mz4Vjam+ASvk0MEwAolmCF1THmhYyoP4NLGxbnS9sM9dTKVXbXPXNWX/pl1c1tTR2M4tNuepasA1
M7eVmTdBscze5dg08WmnbZknUbUs/nxWpW3t4rDWvoxd1AvfK9/JSidLFVGmJ0Ai9fKZ1C/9RZf4
1SKLx7b9hpsSZNRPDIBKEmippQ+uTWKe4AAxYJl1O9RD80kJI3IRNX4gYIpx3GttI7IoD9Aez3v0
LHuOa/0dnDQkDnBpGh2T7a4f2bd9iB+iOEW2oeFIhFBUaX8xi2IquipOTfOpsfCidsu6IuCvKEnZ
fMa6foY4dDyUy4cqneZZhX1qxzaNAPijfJe0S+yd2Irnywfr9Z28CDK5JggTH6pSHxe9WNVjOqZh
QvOgxPCusXmxfFhKWYxF6JflGrQySB8KMrVO8SWbLTKRoJom6I6JfMZHt/iJCzaN6Fi3k6pfdVdM
SYYEo71bXgeJN49hYKYcP2GQPGDnmVevuYFrRFVcT52s22anB0uGS87M4s6tLWIblmVlaRV5SVxN
JwlHcP1YB3XMPwz+QGBkKkiQZwxtbZCifB0bDlET0legJEB9cyUFIwemweK5Tohuyk8LqTqbhBP1
VdOFo8lNecr6dgRQfH3FQzSi69QEJYjbIBX1X1bsrN+lY8XGj2zpV2Mce77CH+1UgeAth1bIT3HO
FhjhSHvXJa8UgAV2+vVtrKN/T5yCKSmpQqwQ1KccWfJTOFrY0LeeltWHiteVY6EzvfBuTZu2QKO0
6GqytbEy2ZuhCxIgTpMKk2yTwNHBhIFSYzmEjibtWRkH8nJitgzmsBuJHN65wPOzqBXLZM5gRH4a
5j6PsybksSSrs6c+7NAMKbKL0zgv3Or5A1qAr1GDqWYOWWHZNBx//cSHuBZgvs5fazh6Nz2MmuDp
iQsZp/XYdupq6GsfSaywliKJHZbVbjmSLH6SknGC2U6FZvhI3F1m68lmNWnW5yONL+NJriZN22yp
7EnWULZCZLt0Ptm15dB02fEi5gJeF4/VmlOTOajgnYq0cKOvH4keIFuADChA2ASqQYMgFA6gumV1
tZi8pleBSxl8yzXJugHnsX513Ts/xuDujL3F6bS6OLByhRTbtAg0XkqQxpNJrF+ZtuiK61Lnip9k
Y7nKoZ1HIy/idsJdWcrWI85JJbtd4SnLdk1gB9ZFM+IFjvuNox1UADiaJhjsQsc9ADOFfO+pttxU
EFX2Zr5iybAilbMtTGspl8zcOD8oaB3OzrTLB0XrNT5WniFQyCSrMpm3SyWJS3aaef14hSzVQhyj
yhmsjw0L0KTOPA0T42PZrOjWAzZPMtqMgDWHjAQLZi728S/UWASiqBIOUTinUs9FouxzuESqaY5/
7eWzQmEBwvVrmfaBjwZIF5BdKSoClJ3+X1JdMi5czrL13g+VMkCHfXpL02AaigiVZZrU34KFg3C0
LsnRzaU+wpIvkTU9FbufG2StzaTedz2BhbgZk7LZMWI/5MPzhhuxjUfPTF0oSzZD4OUQ10hZAHqQ
0min0r1RsgvifBc7HgAM4JDDOwsKDBGg8uD4bqoRqO7VlrRjDVFOZVDDV+BFqzqSYloV4eUZwYee
cz28801lsBNRFIhNhXRrnfp1aXPNcLhHmSIOvwYBgATB2x9/raiQDnZe4k/z+zSdZRmHri9YE8Wj
H+cXki7czts2tbIJQk2pztPQ2jZrX/plzyYRNsh2vDObVB5/FVepYlE7mim58bPSPxnjnstNoWpT
fuF5udh3lZEVXrlZSDm+5gPxp2UT5LUWTdQif+z63TiKYLiwbRpPJpSVX5Fz5luiN3VtNYnyyfU2
Ds0UtEsepvVg+RQlUzHAGYbFjnMZTp7Ieb7TlPT8UpZu5knkT6Qf++NGjymJkb/FiTt1qUJmFqml
HJcFZS1MsTmdijnuw7ZrcrkbtErYRlTetLwfpaHZh56XSbxh3FESzahPzRzKxHV6ozM6FlEiyuQE
M9Fu0xp/XM5iXfv+MRlJSneJ1wWpv20KU/GrWQxJ4V1p40/T+8lNzL3yOld77xAxVP9FWCnt1aKG
pDZhYwxJu7d6WsriOM7AbuwWw4PKhLowjKaRskvXBp9JlQf1l5Q2Zpg2MJW5vdW9G0c/KsqxI/mJ
i+tWBBvUAaKUx3HlFfJCE+UVxfEgG9qV6W0a1MxByhNhgeWvFmYGmPRCbNekbzGD56S/rWveNOq0
13GWlue1mIo22eZD4sbhfBRxkmW7mFdjL97FNWXtqcx5mgQ72IpkRdgMi4+wXnZBNuow8bhs3SaN
7ZLPp2PSeWl2PGYVok1U6JEDYIcm68Xvxuul6E5hHKMXRyND2kIu+gZZlw7dzIJJvi6pUvhw+y+9
LCtxDQ0zjuUW0/H289K3mg4vc2mbhJ6QyfOUiuZcFL06nuqcVGUo+LDGRV94GY6TMIGgcj3FM8YP
o1ykWiSv57EZG/Umj718LHeqYB5tTot+1sHwWuZMZDpstV45CWWdSIsPKoljbznjvOwgKW9uAdmv
gNptKs48FltVnpOszUj5Js/HPIi3Yw4gSLYmIwx7B2StW5oHr/Tp1k/SOWs3flPkNtjUzvdE/TtN
aI31qrzU+qpPgraNLEpvSJYGfYYIEhGZrj+C/SNlCdtWrzk9TzucPmpSUjO5y9NxlRgrXYEP06XO
u6wrtUI+H1wSqEiPzsAAlhr5xrHTtsJ9zf6oqRMLxNfmCn8QS7oYq5UpQZFZk2xVD2l4SsW/SDmt
cq65zsEleb1noQqvLoKU37YtCpp2Z7MMmVY0BmRWbZQFqeg9aJD3bf/B5XWf1ZCXly7mOO0XTqZX
Qa7WLWfQdLNcSlgWVmC41H6OvWk1MGm9VfNi9vBdqatVNMNAcCtCbNCO2MOAwVWc8f481jLWfgbh
luI7MTVGXhaCx5pFfNQggMJGpQSyuLeeeOk0flLl3nq42M13wuhhNTa6z3G1WMT6L9aJ4hXzM+td
3ova29/+IOT9fWAKaPFK0abCBkjtpcPnIpNNZo+zms04dEsXvOkYJpQlmX+JAjwxOhR7RZllcDA1
VN69TU5roudYhKRIh1m+1lVvIKWBViVuoQ04NhuB5ogHHRb+vCa9SSUovixV4ref9V6CpoEHAdf2
Z0pphhotakwtR3Iy98Fanft71e7NQ8ZFCflInuGJrVDlevhJzinsNCF2XSblqcSXs2l9lV4tXsZ7
9xInZat494a09HOPXeKQ66+QzHZ4DqMlDNbVuXTd+l6g3jIu+IcpmeFq6/miLvLThQo1NceJDxLJ
345Zb+DTOk9W5qMbod9sULT9TGRSw3w6gYwVh7cDkt3XHbjs9QfpsH7wIQnwUdb+6g7VItb9171M
0vGqL5MyyXZ1EuB305aRhJ0U3ayIO2N7W8nyTjt1fC9ynQ8W25kyVuBHEAEMFs+brECcH0i7SP8K
mVseDJum9VydRX6XxFhc5CneGt24sgG3WYIwAGUDNaX9qTLJ6s494iu+K+Ze5sGuQLI4zS+Z7srJ
nDhu/KqKSs3LagjjLgFtSDTpcX/q2g4fSBpFeVG1Pf6eqxG8nfBHAqqoBZdfXgyFi0EKjDbH6iRN
zPBB1vGEKiCel9X2Rw0oz3cTaykQJrBp2QfbskKIrbaTV8e6OxUaoWr66MspB94kpTFFcXJPJ+eu
TG2+69MS9e7NzDu8lnfS5CnEcczufKY1QQmBdfFYxMsHlgZmdFctG9NRnrj90SeddBARa6alwImK
ZOzEVi4+Aco5y1fxkalZrQZ81Wrie/406IoREiA9Xc/rsoziw8LAcX+bgX30wqxcwCtrTotah6As
Zlm9Yg2xuEPOZK1hB9F3sKs9ybIQUdp419etjelpErcLfmPZU28xynKwhq3gBSjKmBQofasKtVMd
uRLEhDirCrn6k+NjBhI+KQIHqGQynhHzuhlIk+9Q2a7C6zO2UgW0Dwpw8XlZJ3jcziVO+XFEehZ7
L8e4sza70CxfSUrTI9y9UkXMpHvLQWPN8XaKc29Od3JsRNltQF0QyUMFEkh+4gkjKMkRDDWUv3h8
walkXa1hoxLxam6WWgLj20sydwZMNMv8jA0vx0VUsXpbLP3oXVok02AVlqbV8hPwFvbljc0CCeTc
X88QN7UH8Ed5ubJUZYZ8FZm1rszYfJJ6TlvymU+lLC+kbJs53nFqOuf9MWYkn+ItIhorRdiV4L+9
KCiJsh/ASI6Fe+8nbZ4kUSxmlk7vRoXcpv2ih2xo6ccuDkBNHNuiHyodeXTpig8L7yk3YY/oMKHY
J8Qgp1RK6J70sPIq1zQa8KWnhlCN6ExNm/uT7HXZNjkI4gjTu/N6rDu4KcthxT89JyuaIPtfnTfr
qvWO+o69j3O6fieI7+GOOZnXG2MGdqLaonJfextZGTdw5QTZYnyxuJk02xyOunqlrtYr9yaLnBJI
pDGjikt7Cn6FUy+J7DRbpkJCrR+86VOVjCYc/RqEPZ+XWNPTsa1XL0+8ZaUDO/SJ8MGRlrnTdvFh
39xH/+ECvOW68yJDp/HT/ULCaoS0FqbiXe4rtjrLF1WEed30/G2xB6xiTzS2GMyANXhlu5KQnZWW
802VVK2Jw7SVvXfZZ6LBmd2ILt7wMqPJmsalfMIaaijXbfV3DueZAnEkjEW/OnlD1zbjph6n1SZV
vNAiC0Xa1VW1TfMS3rjbCwQ88Ap6BeZH8Lu8I15+llJWquAbxNdBQQ8uB/gAC6YAN0n+QiunDj0E
8NX0MjVGYtcqSSZ4w2gAs63HVw8qBxAvaThk7br3b1R3T2u7dXm59mr89X0yrH9Q2Np+Mt7YKVBV
e2jMwQFjF6gD4ElfX+qAQIc3+Rg8w1qgrPC3XMv6Rx2qMSjaIEYq+WAjfjEZE7VNzPlrpdGzAiLL
dFVqn+XQsOGWQ2X34Pj1vTylEDDQAPsJ8GpwINEOh53Tp3uJB0ZB3+bJpUZXTX7KBFnz8a7DW3Xb
xSB1/pac/7og5lZAHMhAU5CL+oBXLFLrk7Ly43ftVCNQJAUi/qmaC8DcvWd//YBkpe3+XbSvJ1zn
/ATezQgo3jg7JDKnMudJ7Ur57h4xxnRZSftZslmI3cS7YNjlTbzYt/3I5nxT9fWK58wCGrxu4YhH
39jRU0vHjlBKrS/zMKUF3lw4bIvN2vdGNbP2Xbl3qhF5HXx86osYuJ4FQwYVpLyf4ZmaITggtfDS
dSN5w9p+iYYWlf1OVMwIP5wALXMEqG9xO/wjJhfZzFBPRuO+n9XsYfbrhzhUIxTHfeYLdEww/xIc
dlkRd1tHJ2+4SLtiRablLhFqOlH3b2cv6DlelPx+qkugASK58O8HNqWUB+SsmpCN4N2o/uI+7E1J
2uahb4CsJrRdlvxH1JrwQfkTvDECx8BMIv8LHLAxBhM9ZPnFPiwhSV61oYoSflF37Rowvn7AFV8e
mSkMAu2n9SUizKNwMJoHfOY4L1NmF1GcqNqzhYhUVSn2SVo4zLdc8K9LQXUBOngBR6WvDqGuimk1
94lMTvapyCDAjsCOaFvh4+unuh/FeHQwcIVYSmNAxscb7gEGDZ8ijO+jL6OytDu2C/XTbkvFtE4j
9PgfPnrzR7fU6KFHpkvAreqwihdUi6ETiSPVGaI1RnCSyBQNmJ9zysE9+G+qWCSJOZmRGwhzEU9Z
QaY5iilaTh+7tq1QBtmc8rrdVmW/UBf5xpddtQmsANV2ziZimHyj9/28QqIYYa/juiLt9KpI0kFj
ZKYfZEbAieQY1ThBoaGyalN6eQNV3CcoysNjaVjs0wpk6AGChbyDsX2pUYw+oHtMKwroRmm4pgHj
QD0ktIYGqBNq2uMGpFiyVxesK9dkztvnNg2ao/B2vwnIkoVF5yqyhHVndZ1tZKPKvA8fKI8WYTMN
7xOZuwwKnbUR8l3aYA3iqh3ALKG2KCTdNoHBklWBqmJ46aNbkSVROVUd6inw+WVeXjGkvZpdyNlp
3pzm0vdWMqAbLHjWeV+H6XHuWLtJi74C7QoGRqHLEOapC0wceb1JRr8KW4bpIfpGt7pR4zZp4dzt
ezHrYTHv0W9YO1rIAX0qL4zr0ER4nzVgm5MNhpAwTrBLbUtIHlUESecfM0rPLngp5DTST0RMswsu
QJvFzdta67yg27zuPB+VMN6unFyEUS700re1maHbzTjRxc6h74GZGCKkZkQE0czneDwvdOe6JUQ7
esxQTevAoi+apX53zP3SjZ+lXxVzuok5Eu46rFRd2d9rMC9eHwb7lts9FrXohyfyPKiA2/muTktJ
e2TRd3kWiO81T5xrtwadvWmUd9lgrcoCJZvVmIhpwsH6siJAssQobIMWBQ3Hwhv0e4C4CS6bWnvl
rspEIsI0ScZLMWci38zZGB9nfGAnmc+W08pOwwmYDPNOWUmjSYv0QmWu9MEZD/Z9DKM+4YkwXQjv
Sz/ntil/T/zMbCZNYtSiJXPHKHZBKdFanAWN/8kUcMd6bOS5HLNmo3iaQru+Z3e5mvg2N1n/eslL
52+RlbttMPushMXK6iZt+ktKeHNmuZecVUPntqIDBY3Zl+RkML3epHoM3qombdHXb7IvWdfGmzJt
knDmdb0RsW5fBgutdnNcowtcN4Ljp4O5jnheq92InzwNUI99tpPpjzH3EH9pdVEeFxMpl3DWudil
uW8uGw5uPixB0XShx0xyNU5LcF16tUAp31fvx4BmW586/yX3dZqFxvPYOQdNt7Ouq2+7XMVvQR5m
mFdyTH8haPWgniENeTfQPM12zVx7W9JV7l03cBAOgIJNN0/9S9bZuQhFNQZRrHScBr9nA9XzKSYQ
+puO8pxsTd84lDlZlc7hgP9h4jZwQlUbL/bsy0pjHGHDicvfTgMrUCdV5kx0jrRRHKTm2s+75nxS
3D/rJFktNBZrDzUZxpcT0tlXviqGU7Df3susYCndBEC/L2QcWR0uS0BSlM2N93Fs2vG29bwpohlZ
rrsuNxQTBQ3GB5elg+WmZVOGmJiy/aZZxmJ6KfukTUKfNNnFTBSAGCVVNIysZC/xqlLZvLRTa3e0
6emZKKspBNP7QYzzjd/H8QUncJ+h690G1KKfhclUDWojZsO2XLn6okm5/Tg3E3IyH+3tpAv7AjMQ
RaSyRDSh1zN+jc60CRkt62MDoiCkfuXeTqQu3nbp7IqocC65atO5/d1OTUXDduqnKCa2ycMc+0PH
NQDnBseb0iXiUzC+0bRLy6hehvw6r5olRJOn+oD/ZKQNm2YgbzWaCKcNtUHUWz9+ybOaX3eBnM5z
8P0D2g68x6KxC+Pea1GR9sm5DDyThSUp9LX1UAxsAuRneSjyrn0jR1nsAPRSRjpb1IkjJn2DOR3M
doypvaKmbo6HfiLHeTPIa8viqxF18tXSVktw3DZ8DvO2Sm5nCOQ4darvt0gD50tntYhDy1t0bIvE
hX46DKdSF81xizyUhInq9JWunf7Mpoa9z21sPg/LsNz2MPDNoAx9xTFYcOwjUmzaqXWXyC+9UIz1
cO7Zrvi0+KY+ZiWJMZkFOvkinX2OWDYBkfw8C8AHiUKeKDRmoqar8+NC9PYKs10M+x/oS+LXbJdL
1n0EL9e+0XVqT8hc6suqsstZ0uXtdlKAXJTBVXZRc9+9tD0f39RdbN/bIOA3rBgADrSdhws+V3Ae
cFqvCXP92WTVeJqNEzPgbYL6OJYV36A8xoQlaA99ung2Po/j1L5daJBeBaBOPrZL4N4j4CcncDb1
aiGewwyTzHaljsU5OtyERa7S5SZY5prB3m29WxLPvClAwb9JJtO0ESZD/J0d8/Zj43qeoLhelnOr
eX+GQaUC7EBl3ids0RUwu5q2TBXBCUHPLxqahb8OhoSBmbfeFy+mmEE7nwVfMh3N1YRcd6N6UNrB
eSHYoNzWx//oVbqw1E18PnpN8gYsS3nh8bn+UDp7jWcSEL0Z+dD9f/bOrTluG9vCv4gpkiAJsurU
eeClW92SWrJky5ZfUL6F4AUkCBAEwF9/VieejJ2ck9S8n6qZTGVstbqbILD3Wt/aFKhgekP7iyt6
4JepjLpzMcv4owmYsdXIbXgP1Me86+JtW448HklSFTyitwmbVX4oQjEVZ8FzWcPHTfZyg99d58Uu
aNnva7GVgrDpMgfw+299sFB811loV3W3FBuMnsipyJ6mZBEPxCXBGzoVnawyp/jc8EKqp77tNtHA
8vX8VnTD3NWBmlJAiIxFwZFuWu9PPp+U4cdr6RHWxeIwo23AtzbbdjgP6MnVWEUUlUuVCsO2e6gl
va6Iidq3lu6zr+ZwzO6A67GothFKxNsVjfj6knbo/hT2ESXXNEPh1E7Aim62NaPnNHbh1L/diWfx
Vnq3hIU5x9jswlOewBE4LqOfVM03nZrnImiHHgROOxaqVAFrx6EKksI9dwTUTBnzZHwz+yjYjxaN
Zl+FdInDO1v0bqpiBR3/no7YTmsAcns9Q9k69/HaVRg9OJzXwDvdP4w+yIqd4OufQidq6DRiuFJa
Mk7Fw7omfb7WPuuzMYbArmfcDznszcpEPhZNEpmR3w0c7mwpJsi81b66ZSqJ8DB+qOmHm6lL0rlp
YRTeDx1k0rp3nbshLUYh1VkecgpJrFfRaWiVhB1pUurL2ML9ztZ4vQRp4WglepbokiYDgRQHze4l
koH6uhUoTYiSPj7OM4tI0248NnGFEo4HcwVvHiiaLSnPnnyQzBSFmcl9N1bYSVf8hTkMOgQ5sQkt
edZwOcoybZfIFc0gaER5I2M3p+l9FGyZeQczV7CbfsmTT+22fdx33r5rufzYFjLtS7QJ4tmC7WhY
ztQxxOERYpPIFOwvut+OPh4vinTmsHFVVHKRuywpME1ZCpGKZzWNWa1U5kuTdwn2120VX9aW7Qc6
j7DxWsfu4TDmYRU5bZd6x2GTPBaak2cKgEjV3QatB+sBC6YED2e/RrMc3shl0nmjKW3v9DzNz2bR
a9sY127sBNW4pWUgXHESc7/U8bSMh2Fh6fM0hFFTrHy+HVga3MeDS25jCdNybjXM6wJtUR3HbPs0
GWqOu4vjsQwpDuE6LLZFNzLK5gv4QbuepLKsLLQNXbUMbV8lmd5kWUSCgSEFEGlOOsOHazxE7ued
YawTg++9HHv4a7XCTWnL3Q/qglMeh3+XDWPd9agv8BbYE06d7mBokVVmkvyl79roI5Q3dwC0Uxzn
sBAHKmn/GPShqjaR8Q/hJN6NPUiwFo3bgcasf51tvM5lSub5lYRMnU1MmCuZcn1edRBHz0zG+NBt
CIW7c1uFZpc89GhLzpuNui8DJ/TjwNrowxARe7fBua1TucwnAsn4BeJ7PFz3NCdL0ofLfcYYQd2K
zfG6CJMvyXBthv0krqe2i/XnecuDrhmzDkYoxOQ5O03p1M2VVp1b4TXtM8RCavuoIiP2kTILuj69
H6WOP3PO16GMR7yHsh8pz6sBr1tB/sKa4F6mJ5GZmNYrB8ipUGsN7VnIeX0v0bXxapCEhB9x8FpV
FkFut5tgHbJ6lX1w0y1p/O7KDRyifRtM2flAPqSp6z+bLZc4HtB5HmbDQEPNLCV3sO7UrfSASkrV
oqS5c9rIz0O8uq7SkBm3sttG92VdPe4V3JTo04yEivl1g2u1lXDktmbqN3KGSN0CmercjmIe2Oi3
BAgpOwjK19vEo38rA5Qjaz2yJUibYBFgfsN9S19WPY6vVG6uGjTR9RgGS3gxlkbPcNfyAlQQargy
Wy0fjxZF1Rm732Qbt3Deo5QrUHqC4gjmC+E2CirDriSeF2EqGyU3JAxApGARVQkXvE+G7dBuGawU
MVT9gCJNNdc2dquYX7oYNTWZ2P5h0mYaHuI5srpGV8EGbGlFNu+yUpFpR38MwrifkofMEJaXQ7R0
5NMIbDSYqi3IXc8OMMwGF94PfM7mokK37RJZmp0LbSqKAzf1NYd/lY+lAc2d+HraPBPDrc9ZTMJK
GzRg8nHcoA6R0gHzLsxBGbl0H9p2SOa2trhVYKMgjUMmVW5umbP10KJWm06Gm0D8qhfttrTh4J/E
1KQLvLZnFsbwXo4SoNQ61conQdg/9kYOuA5JAFzK9CCZ4QFswNzx8b+JoKAhvkfdT74uJHfphxQu
E3/+XawN5NVwWMfiKo3GEXPyFhnFq3UPXuDqg+A+3OnXNmGhy47gqnfcb0uki+7VSMsDXk45hK4A
nS3rbYYjAtvx+mI4BIX8bkVB6S5hX4Q+qUyrzTIcd7hbuFo48vq5/0xyM22iTsfV+OmWGHy8vcSw
3DjWFaAXItgzWVPZZU0GULUj59CYxc/gkLoVNQ56h3Y5SJn32I+Dda4HUEj3MWAulO6ywI7piw5F
VJ4cu5UK7yVU2A1KalcBqTKjTZp2ckk3NtKCuCmgHUxzfrej9MsbFowZgwu2sUKaMkqWImmo30ly
hO8nXmRuxncB6Jq1jGeEz8rE4N5pQJuIr+E0oMoC/c7V0MyZLni9KXAqrtzjBebjnhn/G2V/Lrp2
e4RYut1AB+7u5pCRaogzc99H3otGEgFYaytgBMtgfO4LZ+lpQQlHSzJJn5RussN0VGsIitHl0k4I
52zDV7mHbMDWmghWZjhHTb2S3T/pLrAOBUIwNqhA0SGyXqbpUWXJKmomcvc52Jnzsoxau0RP+dAN
aY0Z0dMXFcLALnW/oTWY9mBDN6L6iDcoJ5S+MTwdtq9t4K6KCyrqeKr2gbcH5LQ2FhyEiXLAOfFS
TBULk3luEh/qm0jP9HXcxiTSFWVxO1cQFLsUHSr1+iLyLDR1HKZm/QD0AdgEGFZQdhWYjmVDgRTF
4Iogbl1adN6iTBbU4fcOhpsrLRloQ4dsPAetnoGymxThCrB1UgDdiL3RdT6lBSypYOVH5BZwYahr
g5KArbtZ5Lj0lYFg9nkHsIC1wYo3JghnfM5dHrJIukePi10nBcuLpgdb8S0AvATxsJftXYBtWH9E
c2n5G9oLda26SNzdoILJziqhafcZWyTxR7Il/dNsCbsHJtl+bVWEbz63uwOuxgyUkX3vXCm70L7L
XWoerRo5PgJibHCHqZixm1KBsMKQFk8R5ENaF/1sTxFEi662YGPeW5IgR5gOOrmZkr4HnqjS54W1
82GNp/BDpnRUFhQcIlfjDkJf775E5MhfkKmMuzo2ekOoa5wAyBfdVmynNlOg0/S0AwdtmXV4u8V4
RSPQDVdyoj4+wCGCzxoSBAvrdiMbtt4AeYeuXCUFXkhavaAomLy+J0aauzaOtrwO01bSA0AI+dY6
uoI6Xid8StAA9GOieN6WAgX4wxJcK16NrPVUoqb2XZkNrACOMiwdr3Gg9yCvIJc87gIKQLlnUmbN
sAGwq0koumZfHH6mTYHTARsRst6I/NVqPjUx066ya+pfKXaL7datk5L1uGz5k07VavDr0nRBQ9BB
BRLxfE9GFt/mfBwoMCHmRakiVtwGAY8/+7Ebzi6Q+hGsXl+BAYs/IRVjJvgMtPBVl+peVdQmna+N
9b0uR5WvrDG8y0fsv4qMt30U+/SwZjZ9CRiX7gLlaiAQA2bhy1GK6LUrQDyUAiDGZQZhEjbUph5N
QREj1bCwMBWNiHr+dkidshXOTVR1qM9rTtSSX7+37MESCxmaxDO75KMgHxZQFm25mfGVaDF/UOs8
l5iRA+0RRCVAqXbDkh/VaxvYsEVt5YIqQOVxrwziPRq6y8epNcFJ9bipa9UN9GE163xe0wVZD0WH
O+gC9CZgYf4CxbijWAZt9lnGO2lcEuqnTfn4NOh5jat+y+21WgsF0JkJEg/VOr/RhE9ZvRcBCifR
Fe44pfE2PiEt29UK4latsNSTaiGpaVC+RLeTnznYQBt94My7DwVbo1JqEyI6mQ6NyEf2K7DisE7S
ZH2Xo9w/RgmLPs8g0D+E+JG0DBy+OCD/H5C5ye8dTP6j3Fbcdbn5BEB5fZQm9KzM1zmMcB/sj0Ub
DKhookQccR6oCW2GJnVOAafgp+/sEqv3PcSOOndoVBZkivfS8Wh+CfIxee45SUSVQNU/STlFsMJA
Wg6EfPEG6r9qBgk9SH3GATWIrYYHjhTTB3S0s5BPKtFzkj6sPV+wy+s8v7JJakH+GZCA871Y4DXA
cJwfEg+Uxh9tjKxGXJM5dCs/hYaLfj8B5PbrO9Y5m35Jp2Qebvo5F2tSsUSFa1DnW5pYhc1rAM0C
Twt8RF9EXRbWAO+iHWVjHvquUkOmQncy3kHFLLPYpYckmWz+MZumFZvKIofRjdjHUh6mNeo8cAp1
4LO2BdCSgLECjowyHlSVRxYaNw0w9iQFCsrl/C1cAk91DUMToF6jpfUDh2PZtQNoIdmyK0SONbjA
Bmn7dg+XNxvJV7QwHXGZUi9zbtnW1zBic/R9iAx1rr/0/azNXGuLyRpRE0pi9PLZDPsW+RKvIjtf
2TlBSVbukmNnuGGISfZFBcX6+kmSrA2L8chbt9HlvQnaPU7LjuUD/gwsPM3cbbBqNMy3vddszCoX
FjndDv9gz/0cEIH5hwB1gawsTE5gegAffjbnphA9R+9k8SXskSL57nrH2ZDCflJEtKA9bb5NogpF
omJaUjUiiFSO8FF0tZLJ0Xf9b0bX37+vn91lvC0MIssQV8W4UpiH8Ip+fltd6hFNajv6dZjlNdsk
fgc/xFCMWIjBDLvsH4zKnz35629EjBvfxjU7DMv3OmLgRyYDomG+hshLfBO//8btd6qGpJOCNa8p
TwwguC10ASIfXQ+z8vdL8X1+wuPvjujvcwC+zBLJmpZ/fwTGH//6329ngf/89kCGf/+f/3V9Hse/
fuK/7//16I2//VvHb/N1RIv+81+6vps/Xgtv5vu7u85Q+Olf/jLO4f8Y2PD7kzz+jz/8aZrDT+Ms
fpzmgOROHv+wOv4yz+E0ff1x1Op1RsL3n/k+yyFPfoGADZoCuTmEUygW0++jHII8/wVjHICbAG2B
vw7c5I9ZDkn0C0A0KO/g0RC0S3JccHjJ13EOeAQIxR9cf6wApIIREf/JOIfkOiXnZ2c/IihYcZ+l
BJY7Jrj+aWnBXOh2pKtOjOyuJss4fkp7xlrQPSGCz3zfrnKjxmmsTbBZSBpxdJdxJe73jMEwA4gw
NCzstq/UROIBJff0sUCYey5bgJtoWND+1W5m60FM+/QRtCE5Yfhy/KA6m60lalICdXvM92roQY41
ukCoocvyZwpF+Uk5sz2E2ycxK1VyDQofq1y9AqzYwJJv47Qfh1BiBM64wsvB+AcPf4S0MYNnOBFX
kpW2QyOzZfjMg4G0JVGihewWK6RHYt+dBreg/GNjYe5b7xg5mJDtSZ2qOE8amGXIwShS9BHMGbgP
S8ERx3ec8TvS0y1viKc4+gPIcGh1gmH+IrWUr/Ma7hejfYimbtS3LZSsL7nYptdk7dKx2vIWiTQ7
LG+87NtPMY/jsuvjuQS1e9iMgBxtIB65LreXPXXzIxBEQOE2h3MFMcFS+OHdcAF+6t4kI9nh8UFr
1fMJuUaDemkw1TYZVWbJ9Vjs6GO06CKG0yW+OD1GaAxE/ojtVp7Y2q/PgLB1jaG1ukmsJzdsl9Bf
pmCYzuna0rr3u7nNne3YadfRct72kSN626ZFW3bpQu/yUKBHUjg5XoiArYrjXJW9Qf4L7tgWfeiA
qX5YA+lO0qYLcicFKoc97ktA0Vk57+inrWP73d5G5v04eDgXaSHUnWVqueV5vv1aKGT1y9avwVDr
MeEPWzKhzUUL1oMRLFBGRxHd7sfAKfQAmRk+Lb4fm1a7JT3CvpxFGfdWf+x7gLmVZcsiSyTm28cp
L6boBrtj98TlQN7HrejeFHuK30ZCqp4jGYNlXnhyG8X9BsbazPwmIFfjz8+yjtcNs0t8tD21XIxV
Jnr3GkytOqNAL75ZZak6wKdvkxIiX941kKWKp6LPdltBUJ2DD30L1oPDskPoKWfBBM1zH74kciYF
otLx0LThLuoiXaNqEdH0FtdxeGcjzR+p6/W9jjw/UxVvRRPNdrnjbEowMQUpxxrLdX6bkyV8aFH6
6joAj3IXzW1yv2yJgdWBIusCoxrPKiitwF3+wU0R4lZoOQrAFeXgwDPJM/jaEP8zT1GLOscVm++z
Jz0jdoLIUBi6CYIBqNL9BkEhWzKEgtiTtxvxZ57y/max2WOU90MtE7pXhHRX91wVz8De6NZoh+qc
scKX0QhtEZZSUmgIivFcTUKnzwZoqCx9F63VCsa54lMXXhIp3N3VHTkmSw9SeNaI3w6+bZAzH5qc
GCxF3C9P6IFCCr1wG985hqDRXWZW6Eu00/tY1IncTfic7NoKUO40m9JLHC3BjTXqJYHM+iYY8mKo
MV7BnsDanZHgyu5nKdVRrENco0baj9II/wY0e3wyQFLLOU/bU+71+MYqop5GsCfoVHqkqEgxNlTi
QgKugg+uuzJa+AX1aWkEqu9w7e62/ixth1ciwXI0lC0NkmivyPymcGWDc9/HJWxlsO15pPEyga0c
lJMXnpDkBDB8riJ8LQda5PqhC5PXwkiIcjspmtluwT2cYHbTXndrb8L3U7TKkrUMF9l/VXq7XXd8
h2wNb/suXn0VFUN4QM77nUOHUo79/JJTT08il19SXDEkHuKn0KuiZuv4ghzSQ2b7/nFdpg8JS12J
VDLtfHgQgBu2jggM1KBrZdEklaEdNhgGAGVL42R+g+zNUPlsgu646YWWO8/uEaDSZ0X07dqz9nBN
Yx1jiAt1pP0AhhlDH2paDPysWpp0+Hhyf+VO63uoSQnY96iMsYxuM1ztu7BVMdgaMz2FUCSPSFgF
RwDSWE1+3i9esR7Z2Tnayhzl1JvF++KJ7EDa6hZQypshcPYB9PZXOvPwPMAluEUnvjSBtrmoZIok
IrbZJRBljuX3loaqrfGYG0wUcGnc7KDCa1Bs/jK6naHUjxAEHFpTBWmiL3HRvUkV7HhCBl6pbYNE
pAZRKTGK521k7E0aswQqnIK+j7krNcFlKlho6yEm/NPo2Ceu0QnE4JceY1e4W0RqyFOGPvrZWAzV
WEl21lRMlTNYOn0Qvk81x/ySAP/gAO0rlNtwYwb6BfKqfsqhrFa7cf5AkALBrAg6/ppp2Ki7bbTZ
zZ1dE5AzCnTMBXtMcNevHQW7wMXylI58rBc6DbeEzhhow2J5xHAM/iUZR9xbxQwblA7mCYtwvCAp
iXhceu2ipow2XYY+F8nwR4qgSL3GvTqJnZDHMScFQmUeboGNPqYI2jRLFAzPogB4lK40fr/OCUBg
Gw8RVgYfRkibYYbxRXQ6+C5WIANIdoyk6m7hwhWAxKy/mfLOnbIVR6Qb9uwUjCCt69+Kv/+vk//X
QXX/nl6GBzOAI/8Dmf1LmfzXB89dK+Xff+p7oRxFyS8RQXIelXCMSUApXvB7pYwH3PyS4BlD10j3
b6Mn0Ch+n3p2fZpHBAbzOmUY86tAxf67UsaoNIIXpHmYo/4G0/yfVMp/msPyG+OLOD/6ZTwHCdH+
5NoV/sDFrwjRysUYd5ks9tXNQskqZ1SBQHqo3d5kQerPvdtQDYfhsL5igW7vhgQlSKmLaXn/w7f3
vR37cQxb9Key/TfiGIO9rr1oiA45u7bOP7ybZPJyKLjZLvEyRZd22CdWGjrDkHPbimJxs4l5pZsM
ulKJfF0qhBIg5SDgSBOoX3T6Wqxr+IDX4BCmxzF6B5A7j44+S9m3CPlK9w/NfPwnrve3d4yEOnoW
JEnCPP4TI510sBYRAFovSBC3bZ0hB/1uS6D6HFbq5xSjhFzU1x2Fh7XTDNKmH0JyFNDRIli68/r1
us1HVRfItAZKMsPNEDwE66bSAdHCueePgwEZAoNC19cO6gU73i0y06lr0Bhk953imzj+/XX462WA
FhBSXIgMawPjDn6+DNQHMCDkqC8YFFS8zG0exWUyxFgacjLu0ToUO5JF44e//7U/KxAp+G8KBJzi
qXZYi/jH9W39cPVhVreJ1O10mfI9uiARai4AcJGxZfzl73/Ttf37gY/+7TcVYQzxAUJRQa+Don/8
TXLCgbmAjbkAt0w+YSSAGo9szX1cDpI34YKwYkVCn88VQDor/mnR/DkegU+JAS8pRtnhqZfYHf70
6wGkd5A9QFzRZUgxWsqknwY8xmk8IqasGwj4c+lDXPqjHReLA2mY6Tc4gEiYFz65cxk8vIrYHnRO
D0L2HaiPmNQ89/6bDDZZhwGwIXQbyLDc4MDYzT/oNtFfLxTCB9g2UNlhFAYUnJ+/vjAz6ZSmLLiP
DBOfOgjfbYmDbJ2SknhM7zlb3g2fEUoFK7kvCO9BlOsq2Aj015Xu+1x53lJIqP32rVOEft1Syen5
7y8xMh1/vsgQJrCIrhN2MewgpdfJEj8sp0zlXYj8JrnvE+R8irxe0ecer/MMisO6GYPA2RK+2YRP
DabicQrjeTrqWMnjmEhMUhoX8SQxvdGVdLTte9uL+eQ1GgaZLvIdOLe8ZkikVWbu+w6jSQisDdbr
6WJloGGEQDNv26joSzh2UPPijYsb8FDjU9y3jy34NleOhi6XlS1v11gEpM62GF9k52PsDYnZd5SW
eX838jR/ZSHoC57lERpKtxWoPDlU6GuPdwpyhSrU+nyvI5sG9d47NOxgCQ3icHB+xEoPTC/mhGmA
8duFRxaTGmgQdahMB/a5wAALIAio+T4aAQ5WAp84Ie8pT9FSjF+7TWa474kYnruCOVpu0H7PiilT
eXwPUOPj4gG8j0OfrZZDFLloa0ZEgwDcWYT9qy3mrBGaKFANxQNnAD1RHM3rDY6a2FYILWfQ5un4
wYmQ38aqkM8pHOWjKfogPoBq3j/l2awaHbp+P2xD3h4CiOKfgMbYXxFhkGmFwEFoyqmNt/bg1n7G
zWFt49vN5Ac1M16PKxE3E/4q+uhEzfiiQcCWve77AL6mhcY6p24vk3VkFVmDScBwRZt6jQO9sSRK
ICQo0O49VtJ6IKst9NER6u4yGIAjQ4hpWYVAT3eF1b5CR4nj/VXbwF3Nv0JhK5+/xF70K1FgEYyR
4WUdVmQCYC4v+xHxh5WBI++AEvfxOD+HmH526j0hpjK4Bii0wcXBAOVgE+uJMZyH6zjYpcG8sDas
1LhG7IEvYQYyePDU8tq7sVjvMr0SrCjL5kjbyuAsPGQB79nDhlsna6sll/DtIoJxZ4dp7FRRQjSH
Zdo40EVVwIqogJ7PkMFEWIQhoc0LTO472JGOkLQYqoJDOrVir/I9xY45xQOoXMFVMAI39q1+hJuN
bOPcdvmvgdloF9bhHK+A53OTX1IQfOw8EbrStK8mp5fd3+gQuxtgs5ZTxFP1ti+HQumpO/gxE/4m
1BpCUhrDwKuoS/14VBhOEaDwT+L3gRR7VAPnGESN/4bBA/CmADTzOk3veyEKga63WMdmQPDxaTcr
ARwLKzy65ZZrOgGOi/l6ZGqT0zMOY3KGMxEPByPxDpp5Hdu9ySO3w1DovbT3Igf/3gS4VRSSFZFB
g5emY90y0pqaIskky45q1CcTZpfu32ASFRn4pxVsGMb08OUUhV1yA8l9yCqEDxZSd3PH6t2wAa6W
VbLAHA/bJxVB+HKHkdjvwW3IxuQQSQYCmPKCygZqyT6feBfZthmKhGMsGP5eGRVom7B8WoTSIHMB
2gBvFHxU8Ns8EuO4j+JLtGNmYVfmWxKQt360sblksvBzPcGXuk/NhCOphfeAHygAwZADhqpE0yta
nomfFwyacGhW0r27xVyn9W0CO+NT6hiAhjzC4kXAHDmVRmd7hzePZAbyPAQDrSpYO02HoSKvo7Wo
LPq2355hu9jPUnECssm2rMkxJRWMZc7wOuk4Y6zMpLboAnaMJG/0mkZvoxWEUGkzTK6pVgzjcA1G
GPTdjQKCBxSWgjl46AJavEzhcl2cfb/oIx0114/OJ2tehYvFteF2whubwUxHtzjBiheYY1jdAruk
qvOocPNp1QWLH3sFKv4pzqciObmkt+Z+deu1+OTePaZDkDn07QK/ep73HXBPLNYdYDe9fvjrW7fY
n/C+YAxfknTCpzALEuglH+Zhr4oB+lUlx3bo3kyYuQLoETrRpxZ/hj01Xif+sESJh1dJJA9xuTHV
ydyLgMP370KzAPND/pU0fluQg8G/A0rFJ8IGAsjpWievk3gB9lSckXTs8hJjSwasC9Cjn+wEhgcs
Uu+fyOpCCLsoc/vbWSJ/95zjtDjqKYwuS9Eur3ADMrTaCe/i85y3hbnFmER4zl7RBXAiApZHGeNr
rYDe+i/DOKSPzmhgGQumrA7vbSZafQPcUfyKhvy6h3TLyGv0ATlpOqRJ9EFiFOX7IGTiIKxsgX8k
2Oa8svypQ2rpFkxZn9ZprGLkxcc0wXHE4+JF9cHWNmM84TbZA0hTp2Sao+WbwIbsz3mEJdWAVMca
6VMAUgcgU1uDQ8Yut5EycVaxYlw3nLQEcihVS/9RFYgBBR5l+nkvVhV9RSzFawxjhiQL6j3GSzkR
XcMMFnrISeKy2CqA4YrxR9u23jtPAQNB/ylzqm8SAVPyZrfXkBJ4Ug2ZbRzm+X7KXHIXrABuGr5M
YrttMb+HV3mqBX+LSkR/DZE/Q1IJAt9WDlxbYB52yxecAn55HgHodh+ieSf5Vu6owPw7uYKFxosB
4G84pie154BJ+5m3YbBhZorOhlOHVOQbpwO2H5WBAdt0u8EihUrWk0c3jHt6EZm8grYS6sN9EvGr
xIbqRjcWXDAidfkEyROggMDeofXYRI44VW8jgPrjjtFXeKuJg8juGSCiiklgre+BPkRvezgsDLdD
V7xgrQv9OEGpxgYbywJTIwQHoOzMK8YC2Twqh2Gj71KQuLa2yCYmiEqM+fa0MIwzxeGOFd3IjuBq
onHw7q4j6zDfUSU5gXgEFP2EGV0FPpdzQXs/qEDaWmjgeSWqMbPejyPD+1ewcw6a59DHrAvDk1+g
8wPxRvwQoxE5xbNfoA/8v5LyD0pKVOBxsD8U8H+RUn54IOK/9ZfvP/UvzzH/BRk/xFrBJ1wng2aw
ML9LKUXyC3LKORLn6Od+mxT/h5RCyC8hUuhw2nNMmUSbjq7yu+mIJ9nmMOLBxWEyXIiW8z+SUsif
pABEsiGgEDwF5+puUnR3P/cbHXYpA8ZLndKJ0bxGbRk9hXzZ77HlysO8IDuAYAgNP+uAsrc4vNXJ
i4mdA9Wxs4bfUf0Pe+e1HLmRdd1X+V4gFbAJ5G0BZckiWXRtbhBkqwnvPZ7+X6A083ezZ6TQ/dwo
YkZioQpIpDln77WBZ+sIDGWxR5w4cGLAtb9x3VQ8ulXO8T+qbIrDWqc8nXLnLeCl/nvS0LmcojB7
RgzabbGvAGWJ8uBcaijL/MJw0I7XWAX0UGvGfYdA9FDWuXzoOcr/DWRB/nzi4g5Y+PpQ4rCQICH4
CPVNIFoP5VDBqWv06U7you7DuVee0XXr7+J7/zBE/kO96MM59P16HE+QlYA2cH5BbRpCp2SQptVx
FA0S3jB7hXw0eEg64r+50oeKyHolOA2U5HQqeLrxEWiw9FLHmCezI2221jeSZN6o2RZ71D3xw2Bk
1n5mX33/j3/eqo7QdMlgcjXtQ20OMx6NnKLNjr2MMDWKtW7ewgG0/X6yMdj+86sB9cSgrq/QxY/6
j1C5yEiBtLErHaHwFE2+7JDi6ONtn6nHv77WR0DEej+Vw9tKtUdT1i8k0SkNsyhPtfhYR1NmemYU
tJTb4VbjGEfwFs3RdNs3vX49tulwWDKnqyh3yfYf/2Zb08C1AQch3IVJ5edXNtNbZ857MznWfZpH
/gS/yJcA8R6VrOhL/fWP/nUM2ZquQzBxIcRa1sdSYcNJzuwamRwrfVkupdu0fid4gyuatBGVhdVb
jG8rdf/mur++JZTWJOxMAC9gXj7iQ3GajHGIrOwIaRe/ycDTHM1+XIHlaNH/+jd+uNZKnddIK9Qp
RDIL/iLpsVAv6zCE42Os1yE9oxnhUqU187qxMZ/++lof5tv3a9mY8izixjVI8h8eXpJ3hCxANT4u
8zLqfhk4+SkD7fRn9wNZDmko/2GW+RkdY/9xHZMSL3ycdbgaPw+SXgI8k+UUH1FsIkmbRqrjGzyA
bCSwDz9EcZzTRKYfTUEFw2uwpTce/bFv+K/f4cPYWb+DTtHY4v2EIUHl8ufvMOAswHbS8R2GNvQr
nW3+JlzY1wScJE9UaKkeS3P+m/n8/Rb+UCddLwsbmx8OkoM1dBXs/FhCG0I5lEvgxMeIg9inJpH5
CZHffFMlRbRvzKpoUd2WU0H1if0eVNZ+Ho6jLKbfdQnP6Fs1qPyUYiU/sP/MT0Ec8I8lEZe/Hgn/
6XsCEWJr4LA7QHT04fZg1wxGkPHiAA9Dvs5zb+FxqjPFI8qw/h4KOBLOZk5AanJeH9OzNlBCQKAf
BMc+La0r1angiDTFvFFCtg7M76hM/JID9t8hr38dtS4gEHMFALEjkR+/Kvt5hAvZGB9zPBd0WUIA
TF7R4tT/63vy65tI84hHRmYVnSJaEz8/OnJIuCmijYlwL5cLpmd6JkVa2ldZa9kPf32tj9M548RF
1AXrB5wU+q1f6Dpuu2IGEqZzHLN+6AaDjym99xBEpDtap6FXTeN8pfeT80XkRbjHStjt/+5L2Oub
+PNwdU36FuCk2BTwdT785qypQGfURnBw+rGZj6vfzN10ajKrY9hXy0UAiX21oyD24rjPUR1VERYp
3GUNcmvsTFctXsCT6vv5rhuU0W/aOqkar8b7Qvk6zZdzFrXBKYprA+q1GbwNKAee3TlbzkvWTBBM
60Y+OPWUnozcta8GvDbVps1H497uU/kAYErDek4RN6ID0ftaFYtH4YzLZaZo1CPjj4bbHA3vS8bJ
6XVBlX9uBdaxjZqK4C13hV2dsLHlkEmGKiB0R7daoBBRH21MZwUfAByzyMqoDeslUoH+jUwk82k0
zQqAejDkAg14YL1lQ2dxGKISHiFCTqIzgp38ZNlMLZjr49c+YvIGD2O/IedxDXQrbBu9AlV46I2x
CvudFklrP8KXBsnnTO3vrtOD/0hq5wu80sa9L/WE8cbbH6a7tFRcHpWJuLgG1aSN1vbOlwVZhQ/U
PTw769+2dsnXmLG9bet4bDGqxpl4VKU5n1lnsuca7vnt++0N5NhtjSLSLoCZovRULk4WHQM9lOYJ
LEEEUAaK6LZeoqTaOu+zFfbcq6ZbmKEo34mvBWwbADdQlzWPHuECqLDi3s22G7deo2nRI+0K6xPg
gUx4RqgVd2ZqOIWfWHwOrY3oLIG6+2g74ldcNzh6gqaZw72ipkERGX7TAxIo88mF/2xshMG9zbGX
vHLiNXZ6U1oviU1eB0zPFuthEOfLxaZYjIIjbaY7bain23i2hsgnHSr+mkmKwxM1t2d91qxsa67j
EDNkcHKh34f0UtwuxgOrs4HR83LZFRDo+o1D+ekcQpwOQCTE7bzpKKZecltomrfk7HNwgFWzl/AD
KGsk4xJ4LQNsi0SmeokoKx+gWDN6bY7ydw2k+tVbw4kBhYV4lFHKDdNCaz6HIktOqZtt1YKObWqs
6RYWf73rEkc/hONSbqlF2N4syuYSdlF81DA4Xo3huKbQZLB1jFY762axnDAJywNS0+Ax7JwtjlAE
b7JIzzNX84LAdm7zxdmDGofGDdxzr8WJ+cVFw7epUPJrJY4ykfYm7S+c1wZnPrjCRbOjgodcH09x
6nFXjWdsMrcx7pZTogO9iWpzN/ZReVK8JJtIIM1Kc5Cndc7PylIXrF+Kz3YeMJgYLWbkzra+NOD5
zojqbpupczfDYE7+MLsWAFODamUdP0lgCNu5rYyrDGUk4TbA/7pi3Kcqxz67wAGJFk3i9sODFqvo
HojGq6qMl6oX7TYRuUkFwio2BjLVo9Dcz1AVAnxjZpV58+SyqvWgBXLTOlH50TeDEd9EMkZGY8nH
YQiu0LKHnztcG9vImqdTlOVMwNa6R8qN+UbGpnlGHVVf9DhrTwIWlb8s8hpO6OwCM8kTB0HeOomE
7fdaS6vDrJfgjwqcYtg+QzM56aVV6htaOc41RFa+UJnRUKbZbSxP9mKZu2nMgn7bDYa66nS9puFg
W1RYJPNF6mjZEz718Ak56PhAk5z9Q9munQjw2/M5dWicBbl0dlbaub8nedwcQWtOxwhHKRdlF31u
Qu3etcfx3hnneWsu8DjW9cfeQIgYIi+u6vyupdXoObxp2dHCk2tsjBRYUjOzF0ndibWwkDgYNSdm
Kiog61oBK4ITKgewK0efnvHn52zzdmrRrH0/DhbW1MrIge92z0621HTbYqgYMC0Sb4VRJX4nU9Du
dmLkV3iL0l2RUADVyGVZ01nCT10SjjgoJ7+DVHGigqyhM8Se9dVMpjbY2IXRxvAWGnEsIOeezJp9
+8YY3fawDDkDM2HvwBEhE5eMgus2n2Ejoc/bwWIZvvRW4b51pA8BfS9049HIbefTNC6KIrRNh2Tu
8YIFZc9+rJjqA7grdTOJWl5wF8weju/KE13tHDhBq4MChkGfU++b7xXgLPx1yXyqaaXCndDOKmhG
AumUfk1gRMEWpnBQ92XqgvEYi11gBiaH/ySyKFM0+qOIBdUH+tcnHioqSbtffBZhwBqERFjfpkVr
L1gdqRpg0PfdsgabIxkCEjYn3SeIK6MDh0m63UDpMbaeUlTBd2HXko0X6AlpJbVx5g7GvplDNRgC
fT/gHzsJVZxJe9G8AKvZXVhn9gFhr3mNZb/dwOK2HwK71v3cHct9pmEbzJbWfek7fhITDY3LdoxN
D9tQAw8ssN19NBSY+4tRx1nXBiGNhcm86TW3vNWWgG2/Mku5qVqRFNs5FaWF/HnI9llaOF+gtFDE
KevwCv6/W/pBYGXHWaj5e8dx/Lozx/7SWbgzqe+roaWSXLCmW2psvKIc7BtO7NUeEIPDAUAvT5k+
d7xdXXWmK53dVdLubt12giRRt5EiOsg95DibjlRqxWYAlntV1kATEjCLe2BF+Wta1A6+u0rVn2BT
kXEjk/RN2XkMR8apyiPyQmpJSdY8O231Neejt01dWpkHKNzIvDZYhhetogvCJNCKY0gAXcriqnVe
HRUAlBLU1UBrwEOXyZYnHkORML6NQlU+5C2Mr1gQ220RhvPZUX356gD+Oy1TgnlJsQbWkbnsZ3sO
fMtNuztdG1rAWSlzdp2xajAJIPvpvMFaBRRPNH8Lp/1GC9C1gGwVU/QWCZS1XQxbgBe7KzgmQeOt
yf87T3Zl3MSj3T8BIRlerSZ2v4S9orOySrgzf9IW12bZo7vl5B4VkeIgpDWfDCNR4TaXw6e50+Mb
LcWrJdwB4XlSJ+UG4TsUAvobN7MxgxXIaqoaRh0c7TKbINlY3XSwIOmdrTHOfJq3rBlI9Weo130P
lYjJKcLCnNTTQQ/G7qQ3iM79Do4w09m8hA+umRizhwizx25Hq9zTqQ4xLgmH8cJ2EY9xprSdSkue
G4vCHppGd6qWuP9WcTbihIGesRA5dwFdxFfgBAxlKkraOXIqSAWO0UwHqZnB82wb5gupAeLNkP14
HbjIQG06mJ5e8rGTNaknvYiHjdHbzdegsoh7HMgfoJHwxMY42HaBRFKe1vfSfA7DhUiYhek1yAIG
Vf4M+5y0N1fcO8ME1MEpFnpF7s5ahMTZjU7XSkHZTWxOfMfBMaYXeCVdztgbWmalp6b4Nc2MqCDs
zJCoyXGU40g7gMU0dr0cvyNoU3vO8lgMG0PtUvRGXprLk9HmNj7PQd/kdr+jdRV6JBkKKLwMZy2Z
oOrY+b5f9Jel4oMjkEZ7Y67JsMlpMuNwmB5qSZyF0bvhOSmGN1Fp5qZecqgTA6SlmMLuFt/sdIqb
OTsojfKAMQ3kJlUNyR5Rp72mHXhDzvisOmyETujVMTkhAKDT1bXXWjcl11AV9ync9o3JhsvjUA1y
YpxuR4lzkS6MPNjkMuALG1yOJphfQduzQJTB3aS34IizpNq5Xfu9a0S5rUS57HUZrwYM9bWBhbhr
5kpedRW1gyXUjjR0LiizX2Jp7RBJzOxT1A0S9VMu6i9jvtzCRj2RqfBUNcGZKZeCURZ3V7JZ3pI6
fEa4eE9gzL5iN013NXtRWjzul5QipQPwSrdp/SwNnXAldPupRF4AT8l4pR/JxkqETPKRccwkdkBl
aLukr66myBk3QDK/5YOqNkZOVRttLyeCcOz7T4u5fEOXQGJHb+xqJyNtdFZz+ElDMobxvHHTk9VU
uHrmGT5BbO71ZTvU8Wfcodjfu+jarp80d+gfa7emQ9bGD44ZRgdnVKnX1EP/WRiNu53GoTsMnGGu
eyBRNJOBwQh31k62GTufZWsV+zivgRy2tGCPpFdQHh3xlHulo6JpX8LH2BKfkFr04+Ry3Q022L4o
n+5tQ6rfUWjM4oS0joLOJlWtq+2NwRjNq86FqwRrIxqmu4zGH59n1GnyMlN0HilckEp7DPOOEe2M
GEw3VDWtBId/kuk7vQ2jcpOyHzo4Zu+IGyy9TuzD60hWIghFU9mOHDlTheezN4Ivbphiqg0kLyBX
pcVgBy4HEZiiazPWLTkWhQz73i+ZXqgzrT2NGaDJF8I7BNCFmjNGadgI65fppmaNe3brYD4Ly+aU
HDtiixdZajcJ/L5h26mZY0cPTasaWzJvC309nehQK74nizHeJnLWrzU9XXZ62KSnKB2DL8T1UOQO
LUe/11u720obSQb1rkF7LctR2ucuGtYjr+qgTkV21X6qi4GtQyaAO1a62RzZ2/PRQhYCTwgHdN8m
O2KHAJHzFQatrzLLDT8m6cDZWFF1ZzcYtfShoD0Pl2dhyT8aQJK9uDWDkxnZFAVaDvluj0f4vVPz
fr2hsgSwHtkcA2nSs0mzYY/kMP/8/p8oNzfuNcmxv3QStXdsezkYZlq9tHnHGQz4B1UCF5rauLDt
ERw26fUshXxQKTcTWSccB9IPdu+F4iqbaKNM5RqQQ904y2F3buI4UnsBfRhw2Jie5NIVe5nb7acy
7vgBccInMo8sl5bCy50dZ/rnvNd46jCN+M7IOI+NXUx36cR+dxGRdljSfgHQMM8d3ld+F3CK4LGy
OfbVq6sX5EhSk2S26m/7PnPo+aYrcy1eqIpQvGQygPmwCTRsFAiF7fqYBgQ7MP61RVyrMqxeKP7F
qCISKorucoU2qjXwySgwXKwd2EaKcAF9kI6jdZ3VnXZjI2m7KpOFDtliU7wKlvT0Pu4EruzdkPAE
zAXHBqL85RJ1xBkCahHr94uq4E0UVNc2gmPWJevXe5L1dNmIA77wrKYbKFjcNoqUnqVXy9koEAAi
7O+2sGmWswOw9Jb4Jdcvy3jZSYsR0FlgsjZqWD8wS+RDaCixVRF8hCrDj9Q5letPhaN9zjX+JC2s
5ogQiH9bdtwtXRL17OmmM58HPmg7L/AD/XoU2udIt63ET7tU7eOWcR8Jtte6Q50VPwMHfl0Ywdui
WxSVEkaTufChySTKF0qJUJZYzocn4ND6tdLH4DREQfkSRNp0NwcRrw6hcjxMs6c3Cd8HipNevqRO
2x2hvAkTI+SQaQNU1kC/53DALywMpArYacKUHXAwFntkCMY155bmU6fW25trWXrqgaidh7Y07kdy
rdlp8cWNNo1+z5e8eqldtIMs5e1wIuYqOHaUXHO89qJ9WebQCzUqcl3N3ylABAj/3Nfebgcv0qF+
Vl31rcBnCq0xcPcA6YKT1vF0ui7gZZ/olQb9rKhYFGrfwQdDKS3ns0kJ/FzlQ/ClQW6ALlAu+lWG
tfOWCKHgZGcm37zj5GP7BdPhXjNtih+0RV3fXkfBCPz32sYEM25syxo8si04E46qZ5Q4C0nfWlK9
0IoEl0Yvlne6bOwAYF8mMVgyPyqLO4UcRDwuHAjenAC1xEZ16xhsEMB4DuHepzg0VoUUlpSDcHqQ
gwhEYs+V0fDdlZyTPQ4Y0+e2jKev0+DShWrZkJPuwiKzjdhWsDJWCa63dihuorHrH6GPuL9XgxW8
xeWkToMdZdjhR1YmKx7r3Ww7c7hBZ9EcB1UHXxJp2xA6cHMFvlNS4PazKi7nP8rP/xM6/I3QATGo
Ttn5v3tGHlbD8//5L2zEX370ZP/5h39qHZT8jbYWjV+yjWxg8ms39l+2EQ2xA+Zpk8M1OYToIP6t
dbDs3xBHrAHguKgtSmX/ljpgKIEKQ24E/mqSn+g9/BPXCHr8nyvtZGvTyNRoZ9KWMjRSnH/uLiit
xRoAZgy+jz5cXNvKt4vVAFXLlhRXIPQewGPGvZnJYe+WFtClYVZHuuvY0NJyfIQTnROlS8KsXnfu
IY01oA1BkhQcd4FQY12MtmkX3oeVeaAMRCiQBX2SFeZ57NO70bC6DdJXl3OywRlBYkoMWkuhUsR1
13KEwC9sZcZDV0CyqSoDG5gZ5jfWOLSPhakI9XA6yyd/KvsdJ91mds0nWFdvZtWhOAv6CxvL7j4p
pb2vR5tCnJn0+T2BIf2prNz6anYi8EpTnZNNZy6xT7TNdD2PEjthOJE8CrGTvWiAzLztTRho5SL9
kNt500hhwD4Che0P0PXzjTPVK6laK+bDojXaljM1J3C7tq+1xj1kmXFfYRTC8K30c55CSwmgUiaT
6jeh2xkIWSn3AGwMdp1W5Uj+EZK5vOkwEtORM2lNPg/SDx5WfrV0VrpzbOGc8iRB8VYGTMaWU+0m
I5yKw1SYOrkw7YSKFNJQbRe1P87Rs5p142nMbYno0Rm+FDqo4qitla/NJlSaqpkNDUt5hHrYIzFB
164GUlqWh6Ix07TfxmPpCpSAk+4sVAl7QWVNAtfZ9EXZcvaz2SdshMU6QGUVCSLxqe6NColroNZT
I5FvkDSO+9xomwPKh2mP/Q/ucoxe43bKi+5eOB1ltBmhcdSxf2pNHDRhbF87KSaJZMWQbkVKaRor
naJykODjvhHw6Crhg3ucwmVfVs3SNOcyychtg+lUolrAgmsOoIA8oHkY/E9OUHQSh74R2PfNgqk1
xdRcxiJhZme3mIyXoEvzfYFx1glvTWcZhnEHflrrl721VE13r1oKA/IJcEerPQiyzlzS9hRbNPZ1
Yd5Pxk5DNjDFfAEJW3g6s65jGt9RPS96T880/VPpVtOFMNwFqXlCeXYHPRqxeyrCyY91W60o+LZV
23gexHOU2nHqG4j0KP3LfDqnNO1dYr/r3+2FjGqfOltwX2SRqDxmErzjCd6X54BssvyGAHBD9/Jq
1m6XYZTDLqNLhdOhjkpc6cipTxxJokNZZAL1IOcob3T7+YE2gQOMQDTTp5RyBFWeWppfMZrjLQ7z
8HYFRN9KQquoXVXwABATj3u+gHamBmhvc7Cv26nIlkM8F9WdJC3rWUEyoJlRs2fbWICYMoTNrGQo
cAK2kDI4upUjWK6p9sL+7Sbb14Xe4ZzQC4dHvqRg8rETYMZGKMr62Xb3/eAUd0jfw71TW5tIH+xb
GIvhY5BV0xXcU6AwNWyYL++z/P8WxL9ZEFlxWKD++3qIR6VsXn4vf1wL//ibfzkoNcyQSP4UXd0/
xH0/LIXqN81eE4RQEP1BDfm3g1LHQYkETbFA6cjDjP+/FpryNxQqrJKSM5eJbEz9k7XwPaL6h6Yz
vXXmAzxG9JtpYqAn/HkppONYaSRoiisAYXWidtRF3Ln/3AzKKppTouUOTPNUuW6U7NlyS+YmrPM5
CQ25smwHTWA5W1V4WlF1qXkuBKsx6Fuwd+t2k3yAJm73fZp0U7BP8XTH8bUdjgML28L/G/QH8tu4
1hPilLFewk3YM5tE1/qQAxuDxe06YhO5eOvFIKH2nmC6IAtPzTGLWTuCYNC+GEWzJs3LjrbMA7nZ
KB23rhWOzsWNKMWp2zjutiO0PfIKcqpmrDR9AdI+6xuCujfUNII1XrbkpfpDT/S/t+bv3hqgBn/9
1hTF929d/K3vfnpx3v/szxfHAbezJtygGOLgY2DS/PeL45i/OUB20Lw6yP3gqqJ5+sF6bOO9dSUb
SEblKqL4Uy9rab8h7mBPypZ0jXb6Z3pZ653v9MObg2yLfSpGSDa6Djq8j6Imm/UQ4ms8sI6Eum9E
QD6jpVCe3XWfZ5m+utqQQPpfui1SVQVJh1LWNM0pgn5KjlrnProDVT9BJuwZIcb14K5cbCFxDyMH
hXJLWTvhWIccCAwiR/qdZeaaX7Op5I2o1a5SIsY6hEIV4fCl4lXwQcoBDKbrsNVrYKChzjVxrA1s
JQquqdWan6Tt51VE19vUVuuqNOCgJq+SZYy6DP95qqPdLQenOVZD85ktb+Ut9mDCcbfFlszBZ9h8
98Sevw4Nl5d29Tkr47cy7JCwktrD5te46JHbboyC3yOrCRB9U3+WeqI2XYNN6V3tWuBv8dgBAXUT
zpHy55HErQ7LFLdmwMIVdjnZ3XR1DJAPGym5le+VJK3mQ7OBW2Cl4RM/gdugucccVI6P8ymBTsp3
eC9tReCnV2BLeUiorO5KokR9WUv+bWpdWPAp6fGXiYW3OVZICReD6ks4cwsqlI5bu9OXS1hmFzVn
WAJbLomDyr6yrdqki2Ya276mlmVWMuW0ED5RcKNDuR6JVVm8zeylDuiWIZgHc+qP6YyTTWXhtyAT
OvdBPSLp7rZmkVVeq0HOXNF4O3w9Lqmlg+E1iWofwY+nEPIle2qRQRRatOUwugwOEyMErgKHI4l4
fB8kMc1vf7ZoUFcO4wAD04UyOxVTDbmkq6PGpkDoIRK6DDFfKkxS68hOh/k+4bRThvl0chRb8gHT
hE+tYvCQSN7ErZ4St90aW2eIEg9dADY+zCObPsPHltv2DeP5bVIpkRo0WjdUc15JrOLZL/yvJIA8
Muii8MfOhTcx0KTFxjZtWp06kwF95YwCR3lN23x+f955CHZzyBhWRBMuuzBiyMBy49HXrBe9dLOT
podvvOSMalYDOiuMTtdhqJTruxDW3fyEMtfcSBf0r84X4c1D4lCl8U3P7XIs5xFyEqtBzXvisCk8
wQ1ZaCLxdiin/eyAv/ckeXq8cAwml7fx/WYUFS/FKPhPqzR/JTfTAK/l1KfMYONnBQzaLKWIOBdK
vwfJWXkGPecNKq7BM7uqInnTMLZNWmp+3ljcUo2azxhG7ZXbiomaCyJ4s0bYVXcLxyKCNTwEpyRK
JPT1eipzSP1ifHDISVyDFxWUEfkgQ4QXcA6zrcZ7omVDfBki++b99TKTZTloOsqkycqoupZIBshp
KjdazuO2IpWeQqox+0kz0y2QcV7DFLv4+7MVOT9fBMW1JKyXKYQhUIB1wpXKvXkf5YtDvZtzh9q3
oZVu6TWqHZlSmT8KhvP7AFhHOK/4JbYWEkBmpjEF6XVr0dA/vD/mrieHpaNN6E2wxLcDPYKXKrbF
4V3gRjmXrkyviwOx0MxeIG1JqOMR6OlbiNWQGB7eHk3wNuecLj1qn5TYmr64xqU53diTvXfH5FWE
bBLY+xfXQQq4KXN4I/pFE4fQ5j0tF1u/5jBMV0IyyIrcLK4FLS1vKZi+nCR/IUjE3WAzxIVj7VWU
UW0TEx+mI9O3WlN6nN5MH4dsu6k54qEdbamIrRXTKc61g1baJjmcIZNiqDO5jTw64VC5C3rjElEE
2S96Me8xPRG0ZQ2DZ9f87GDgK4w9bXpekfLAjoV/OBBK3+cmQ03G9v2lxeQ6eIJqHZ8d0QNgSDS2
dTHmZN7LQLgwWQCLp8nIYKqnCi8ymRppCYwUr22BD9+abnqHvrkFqRSnGVde7zVQutRPYSDdkRai
dlaBldiaOmr8rs0UaNnUGDIR3Bk68CSg2dneDeq32uH/zvtky0tPryNmPrFEFqMXa765Gjz3QmCp
LmvnOUd8s01FdCfG/sYpKaCaoxue5niCAScyWGg+8GrCodKR6mExCdn7S7Z8hbxNujLKf0tulau3
ZP4uTfJqJOXk61WibC/WjEc7RO7UumOVnHHw9qd41HiEpAGAnofsb/XbBOYnDdK4u4tCS8LUk3oW
OrsGFnrizSmxVNOMZ5eCUFTpnqxrcaqC/gX4d/l7q4ZvVqyV1C/MKX3jhC8W7N8CMqzH9D8egPqW
O1x+Ex1AUEKmV6FQ8/PEGoQfshT5aFCDs0LTKnaZWYztDRUg10ExY7X5oYODJD7PIbXbqA+H7DqI
lNnRHASK49WgluIbe5DGTGZ3EYj7gmTiU+TIxx+2Yv9BML7u+D/sa6xVMY1JjGIwKXw/nwgyRVSv
VTb9wYnnmQi+6C1OWVyobDz2TWkyrHjrrJiR/tfXXQXvv1yX8qMG8lBDqf5BBQ0bwphVV/UHWgDr
ZMc7aMbp78VI9WOq0re/vtpHgTG7N2wipLYalq4AoX642jKGoJaXoj9kMwNk3QnQuBLbkIiaP37X
/w4Bf3MIMCX67R8eyi+muU/f2+7/nuMmjIv452LyH3/5r4MAcE0DqbkyV/sJ1n4+9M9ismv8hrmI
YvEPx+R/HQS034hcAdDK6ZbRzCni3wcBaJ24ESQgT6kQma/Hh3/xSP98Pf6Arv5nf4V0fxlKpgSJ
wmHX0fEFme/y/h9IHeFsjVmRhNGxzZ3+qgT8zgbRqNorzA2Wn1ko5jcoO/X7VhegIkMSVsiqIcdC
Hw9kdQpyZoKeGahTzQMzG251M1PPsdsB+10zYMy4V+VVOSF06iWoO1bMyD4iYoJk2Cd9sHi2sEa5
Ua5NTLdF5rk/KDadNvi5Qx1Yp8IlnpJSZNhswtwNEcBgCd8MdrMix5LPahyf9TYLJJbRdn5aqDvh
C87mHTxPDRFP0l8Is9YRUxQxoM2iHVHJiGzw8CqDGiMWA6HAold+o63REaW4xEGVtH40JeOhMevy
vIxzQUaFqX2iVDlcJcBpHoNqNndzAzbRUC22bIUDmB1ykZL3mcuYkmCCao6ckAKT+5w/hBHZuwZB
ZF7CSuY7Wq1fgYV+KnEFrOXk4exa8w5JU+eRD1KChi8H8q1iq3tIiei+gyJhXgJ0nuyEZGPpu3Lu
+cUZs7ev+gBtizNYW6NCYyPnOvP5zimIN7jU5DbAqsR8AeTa/ISNvjrocXTtWIQV6X10G7rL0PnG
Km/22ScbnmWPFmqTcLGuO9EMAO0KqKouHe5NkHcHJNfdk9XOCcfDeNG3YjCIyQaYAeO9LWyeh91f
L65x6BLtCwxSDHP8lm0adM9BgZYDWd3TnELoVFTev5IlNp/0CINIPtOfsFOWB72z/Yxg9nsEH2bh
k9SWnV3w3DdI9HNudZZHzqbKS3kb9q28S00R+CKiPh40gXGZa1Rvdkha3bxU3zvDBANfzIvcBnUc
3i1j0p4mBXguga+KVmu6zoC9b1ijAr8vRHDRze4zqQgFJ2EnPUayCcKrsWODeiEou6xfGhSMX7Wx
7t9QGOoXmVeIMcLafEglTWSIgP213ba1BJ6cc8vGKm/OiG2/jpPV34jKEFtj1L5bRf7VGcey5RxS
1Ed66TgQYlO7nbGhEsrSzC5Skah/XEgYBfceZFtZB1mPfLzv84Nm9XayCyRFYC8rxvFrROt+PTih
pt+2gmgUwhYgly485S11rnwbF+0AcKdcYFtqkXbNnhgQ7aTPwWWojLvR1r8srfrCLpR2KTSyxtHy
6qDYddGgd6K62Q8U0fdaaMhPSFYegT1+14w+IJyPYK9tg4fyYGfD4N5GEHwodbNZTSJpHELmnHs+
Idw4ZhvdtHV85Uo1HgkwzFsGM0bZNfxkNM4tqNKQ/djUhF7fVF9ywFz9fdPNDl8Jq4XogzsC74k/
rtOKRDdz8NtBTrR/1X62zOiYQiOHYEjkXX7oA53qPoXx5Co1OWLgYKzoT03sas8t7hzcCWV0xKur
b+uqG9maCcFOTLqfrAYqEZ3qqwIUzAGpa0TpL4M1IQ3x/9g7s+W4kWuLfhE6MGRieK1CzRyLFEnp
BUGKIuYZienr7wLdtiVKlsJ+vg92yN0WQUyJk+fsvfaW/TCpQPo0bEmMWNIcs/RpBA5KlVQPJzdG
OM28Z1UFk0FqKtOwFZoseQsbdWEGp5SAJOSuXTbxa0IN62OSWkwDoNLserEIkAnbvBx6ibVAsQm6
rzNdHmTnNpej3mkPQ+hHKjspPQ39nE19torDEt2UZuVEep9sGP5mgG6tRNmBbSGYN5L/Fzp4vbxE
+lOTeI/OlQkV8wfdl4oO7SG1e5eVqqlvybu37vFPRmvbZosbSQOswlTN0y7QgtJZe1mafp4T5l9i
dAZaCQYlb9N/QalPTYooaFxJNrxbwOrGapz7q2wOpzdCQXr+reNsIxkSaOrEldqNQftVEP7t22xg
0lWEahpFpq4OAYq/NRlqzQWRV1/4sNjbocv6fTHX5HdlQbmwVKphsNmLx91Xs+Brs2Fj3F4gl/G2
fWjchRDj9paW66dYd5CNF26yyxygmtHc7JG6gzzlA7sBVIscBBX03mwK/aBPjsEWAjOoPYhxQ6Wu
n+xuoIZfIgLbSjcvlGN4JwQm8YZognNgz9PaaUNnN1SIybChxG8qnhT4MKp8gDGsvfgxMxLNzfpQ
ewbGoYTdn49w+aYxyjXePUSlklf0kgzY+IqtH0FZWYVcfE49OBuxcZy6GuSPqk9jTlymPuP2kWUz
IhGrhg3o4Qr1MgjqWYno0MzeC4Cb/BDK5hViiNqodHjJc3YNujEZG6X43BhNdMD8Gu7VkFl+HrhX
KJTP8DWsK3I76EmoXt4SvYFeUWuvwik5K73VbocouRm5rscAESxvY3YVOu8W5dTj00gwp44Ss7W3
cm4bX2AsKlayV2QTi3H6JFJUgQMCUXEmxCe0j3PSTQpVox6WG5MvJ/K3GJ/Yiu3ohP5SDCU7KBsQ
nb6JSBea7/JY97SnoTXHCZyfA2yLkBBzrffIu4mHSI0sExsHs8O0x6V/Jx2cvj5Rn5QybZqJqz41
mGCX0qDTkxBksIRb5t+m0hjReam5JgrL1CKf7c78aFVqfMwxKB2dLjFOqi7aXT1pA4rn3BkBgk5p
f0RaNrD0AwsHZxJ1RMLqjNlzVkyAAfbzBCvZp7GbHFHnKjYdppOfXUgfx1yHJWBZcuM43rCdTDd8
BRqj7dpukDft5NZbJq/G1mo6micACqaFKs0FwvIzbiM9DB+YXxNLjAF3RUoh+0jgQGJPkrrA9jdD
UxtKZQwrvm7zsCpFZZ0aqMLRpjObatmUgwSgY5j0+la2fNtWYJSwULSOwkCbZtFxao0i9Ge37dVB
jyZ1As2tHbS6tin8AKHhPLKEd21IzWZq0c11vE0lms6SbDmyIi1l+ymjxM+tTCLDHxM9YY7R1OfE
Q/IKAQxZegnZatfGwbhtXFxHOHLI46pTUtJXQIAdmhfN1D1mjH18KAbGRZ64uVxl3Pyn2YpB8rZy
Z3WBIn5r7tS0culn8veRz7el1cN00gbG2nEbbqxRQ3hAZiRWDs2ps3Vum+5BxEJ/JBwV7TbTo2gd
KstNt8RFFT2PS6evgep1Tyze88biIp1Kz3gRTopJjU46yGHqrXqVpUssElL4iOGMAknQKEnIVGfj
kBJ2lF8XpLuxAwekuOlkdFnJodp68OAuBoSMBztyMYAVlitv8aGpFA9egdS5sJsNrGwLe1lbIw7C
qfg6En78xaPm/kTP3jkFgpAXZOm9c9GiBLF9GgOhd0lz1Fqbk/NE67l9nALgSHYoBcPjOUS8KPVD
YyJ5W4Ndsz9b9GsAhrtVs48th3UgM73LLIFhaMIFW3cQk59ZT2MaEJqxActiP/V9ilUlbXIn2GrE
CUH002f0qYi0toR9W2dFyvxG2hjySoznm1TEHtBezIBy7PvT7PTD1dSGwxkTIix3Mtjoi4HeRcAc
PU81k3VywkroWqCGMHIYVbOpzb5b55i/UWR3UJLtyN6adMhfEdyNF1Ubz1fwbqq7amDEsWY9T97K
zmjvvUIn5RvjIvTkKfGOJQbPY+xk+lEniHfr8Lye9Dq0bxEvDsD8sFyYs84BmBGsDEdUm6nAP9cw
CtxAWlTIiztccGmWF9vBruQuIUv7MOrU4pWXDffAI62tpjcb1N0J9rYmWiVJ3l8l2INPLBK9zwvI
y+L05GT3rHxW2sTrSKsrjBmJvZkE1sF12k/1qsxb3vVGJCfoOsEmy/WaAqrLvkapjYQVjfCwiWtl
v0FkHV5RFpCtWGXeeNmb5oiZjgCk7fum9v/3/3/Y/8PXXMRd/3l2vn8enuP4+wHg33/ln6NzKf6i
E8SUz8J0iujr3xNARGB/mWRwLHI1Nt66BYP0742/af5l0toHaItYGZ6Ly3Dw7wmg4f5FqwezNzPo
/34C+IHQuVBwUYYtjAEbljF6t6Uv8N2+X7fxyyYyNO/atiLAD5g8PlWa6cgdZ4QxF5UIm1vGgoAE
nNS8j/gMnE2vnnbAuicmBrEr11k7MnWCijeQEWCsUadWy+tefW514pvXxH0yN9L6MgbgRhMMMbC0
DmU0Qp0SjBQqpmoXpoZSNvKKgTzVdNrhy0nPC7Jv7xHgjUIESAeJejNZHWIQ19oYR9fIVJDqRHwz
n72wmp5JcJpiOpRctnUU9uhMm7RBcZ7p9ZGgxupFmVHy3IXDdAOmi2knCMHPE8Ij8qzD1FkjB+2+
9U0I6b3KxAG1mHEbRvYtlDu8L2XWmp+UNc7pH1qG773If/cM32+BDdaCu6rTw8N6/uMtyGchEi1o
7bu5gZomLSU3lTk29ELKkbYhdWNH3oCZezclPqGLYjA5NbYoJd3iVO93uKwnCglZHrxZ9ZdzIKMr
U4ny1YhT7bGoZXuOJm3cyDhJLhUjwYiZ06LXztD1hhFjRdUSd+W6zacus3DoVcOFEw74FyNzR2H+
mtR2/fLdS/KL/uyCfPquUcpJw3tZHmDX1UGUMO3+8aQrF/FVoAN5FGUefDaWux+WpfFkmGK8ITq+
IfsAE0Ge4DTnU0eePRla87ZlKMSgedRfqtTgMngSb05YiPQ4lBZuwok/1ZZpfjOr0jiFGu6GSNkM
psIa+b0bPIRiNHdeHGcPacEAhABffR8XaIYjQCa7tCcPeiqbbjPrOc+01en9SZ+t18IGVQ/mad+p
QO6BLLUdjSZokcwOMdcxStMrL9rK+HNWeclRiHL4Gkc0msGeDl9x71gHZ8qafcNUEkNARLZnr7Zd
PIxnXsr0yunRgGVtGu9T65UQPtR5dtDYWHUZWZ8QguCDC9xR+XEMz+7dzaDPzEDNeJEvF8V4Hgvu
0orkk+Qyj6z6YnIzE59cUX1zoeg2THubJRWdPMf9ODvGtojaFpNpFZ+yrtMv3xGK6Bb7S6iEnJxp
KTBzdTQn+6lhhrmeRWietbgbr1sq7AvM9CRXzi7DXLm8mwj8GNYO7aNAmfjihWl4IQR6RD0c/4S4
+rBmSR34IZoi3bIMi12T6UE1+37NMiFEBGHvaOeI4uO281Sx0+j9PUz02/3GQUtAh5Nnpynnr4NJ
AFDbLT57Qmii16Qqx6vKNgO8tHr9iPwMD1eU6TuEM0+jt8w16U9+IjCHsVPfSOSKPcaSbEF8lVSL
K70DQdrKkIzoHNX9qC9GI2fiVCelTZdiQVuwXE3bXmAUZEEt02Mjq85gGK+Zm4UUyc/EEXXFKHW+
fX9sEZNjdImRzzc14zyjKoO3MnP1J1fL20cvMdrHAmYio+yYGV9eRXAGCMSNXwo93cH7QA3EjHix
42Bk3AHWJtgzdSP32tXrf8rK/yMH510T8u/1arn8FsoTcCY2ki4J3eTHyz+QbIs2rwnO7CVsze8M
x1hNTa3dJbPHGRgJEUN23Wr3yRT30UqOlVddjk2BN8vVFwyCxTuIlT+r4SekffWc9jYoLa+GNrmu
jAbrAGQOrrSZGYc6Vto/apn/6gTAo/Fr0aK3EOF8eH6KOW0bIwqdc0Y3czOiUL2qqzDc1naABwul
7rwNKEVvEHOzxBQRmhEG9dgOoA+djMEO3nj3EDCYU/lsjfDi7GFkiGVWKtjWmRvcZ069YEWLMPsT
SOpjn365+IJGhmGYJoIYQBYfLj7gRjZ5gzyXavEQDG0bvPE0B+4eBQJ8CkCvixF7vM6cHq8GOIkY
EUthI9KM+2O5oOkGz2wOmcQ7Vzq1do8ylRJ9wF+JB08V12z64gvH5PyH3MN71kG8fCMlvuIWxeKl
DQa2hPPs4s2o5/FGiSVb10Frw5xQsg03CcHulAoezchI9pqruUcYo2gNXLo4WWuF2yqLxs+NTcRW
MxD8Hk9Rs5kLpwAiS/36zQhb1iszF+Ay4TcYmxlD9tYq0xcjp3UTWUW9wsRVHTKBzaRweNWpCcab
91cvYNjw2gTEtUNm5h+ScB3gam7MMzIH/HR5wnjYM+voFdPivCV7Hc9IPRDkneXLCrJcmsQJjgpv
06XAMwWDkjzAcxU3JG2aeXqvA3UIVwIRzpOTJ18t8i0PdRiNh3Qgj7lZIIIawveLaCT9SjrZeJUY
M9+S339AKRK50z+8hh47bN0zXNbspRz8UDawViODSPv6HGVG56xpo9N5e1+bM7ZRuynApurA+o7p
eJEyTClWPdtmN9/OBmsS0sf2wObD8aMsyY41GApMjlimUrK9kzhfhWGx7UAF87oajv4yDTpBznHX
vZiD6L+p2BGaj1Atd7BhumW8KyjHLvuiQ0Ps6OByRrr2ZDqSAJttMyNgDO7RtN67oTb6tOSdwyjy
TyMjGYvfsqXdp5nxzqtt7dbixRp88kfVay35rPB8RX5TokUajbndCd5atkDxUnIu9xUlePfYjule
amye/NGM541nTY8G0aCkdrqkoupTlC+xzHioQhxyTmK2Yo3hw/mKEjP3icmBYWMkmO+8DNAyTZN6
N9dmVF6asHpQoKs0euA7ED9AFoDKivrcQuMU58kjMbsATrO0xgEdUbeMaDlYDVYgXKJXwm+Ms0ai
BwVOM5ZH3R35VLW5TQ5rz9bcipDxdCPePE43ZcnDwLa4jYaGPwfdOx8pMsHCuLhemcKhtLgPaUWD
QRPv9tbEeonAH05rRHJVSnRmt5Q/3gTmJS61DSJz/SXPStbVrs7RVrGy62utmI2LUGJXnHgQXHxK
ZXnSSK/HXGhY1gKzjV2eJzXfJoVHGjEeuBHJver3cNk95lHtPONMT92Dq2ZtkykSiJkMwf/ByEWw
DyoQeu4MuGghN4GDhGixq8U1VeZqDBtCAGA1w+EMdB94bPaGhuncIcKI0bSKMlgNqVOsswERvAO9
/cbMnWHNx8DjyixO1vcX6f93tn/a2VJAsRf9zzvbLaLw+PX5h63tP/7O31tbV/+LH4HziEpAIGVd
Ni7/nGk7DK7xRS0ib8TdmBf+tbW1UIXrhrfMmHVLN1Ew/GtrSxgPs3EbxSsmbHaknvxvZtofJSBM
zCXpHgYCc/6oL9Lb76vEcFgwElWp9qapAFVkgH+AEJmRdyGUhefQkU1xkdos9P67e/S7a/WLDc6H
ebpcJLXofbk+OFXIHfqwv6nrcPb6eex2gzL7DYhLe2PEJhQjJ873/8OhmIujBWCvgNzlxxNtLAaQ
Rg7MTRhNvMtM+r6M2KoNY836D3vVX50Vl9J7FwugTqY18v01nY0xpUEqOnIix5j8BQg8NEnTdTc6
6vD7s6LD8f3n7f0CWpyT0C0eCnw3Px6KsCGVZpILiP2U1KHJBMpOx2vs8XEVAf600tIW7Xy6rmB3
r39/cJ7BXxycSmt5iulDfzhPluQgwInWkbkrbJAgY7QpDFFf/P4oP19NDHyGiXmBFg+Jvx+O0oYu
6Wt1oHaNJ2ym52bBxkuONQmGSZWTV/L7w/245ZZcUYkya2kcUb5jX1xO+rtWj6x7It6MTgEEZpIf
pc03xzLf3JAQSyDHJ3BBf1sH/mOl/fNlBLVq4gpBXi6Mn5iQQYRwz7VKtUt0SWsWbhQ3yys3vz+v
5TJ9Vwi9n5eJBIYgaEC2dNl+PC/BjJdo+1TtrHiBfWjaBQKo64kKGgc9I4PfH+1XV/H7o324abbQ
wzqUmdq5/QAKC+Jo2DOFqbBuIeD1mMek6cvvD/leyn08QzwutkQD5PFAfljKJtq+7kCFvjNg/l0L
IEAPIWbng13O7l6VYeqrGprL5MJJFO2r3enukR7bXoVNueuV128wtw0rYkOrr+NoaQfQZt7KpJ1O
z2laZYzl1wbV/B8WJuMX959MaWehJ5Nn/dMT57aIgsuO1yge8PythMaXHfuA7DeaBqsMZXa9rtxy
8C2u3sbMRvFFn+FDKMOtrhw4MoxmQqZMLu62319S+ctfjfV5ecMl//nwMiQeeo9ZZh1hRNHGJA4T
FAUShNq1QQ/UYftpjK1kDajCy/wyw344FklzQQJLD5JsxA3b6wWI/QUYMoHTsYgD8YOCqXJhhqB2
ldlcmfasHWYUoH7dd50/YD1HG914D4osEOKGXZRLVlwzHdWcLUUvsEYL/IkqxyMUQtJTNYQeXSC9
1ZjJUyTSTwo94VUqJnAB1pxuG0vF/qB111jI530dMwSdiO0FM5kFF0zt9EcNqsouKVJtHcjpLZ2s
c0fC+8oju3jf2VF3zU8utr+/tD+/IOxIKAx468HWMtz48XUcYVYqOSw3HZ0HNEDgSa5+gDZyr+ag
Yv4MQe5/OKJksZbQ55f15scjQqvqGTum3a6BJWu0xCsb4VevEBeNRWwOgRBPvz/ez+u2i4LBZc6P
kYzS54Pssg29vuDedLtkykAB9GI4hOWAX8tsJv/3h/r5MUVpAeiBPrxHw8v+8JiGCtzxQEbdjrhS
IBxabQCTVc4fLuAvj4LDnTKFCBmu4Y8XMMc8l3fwI3aa3ejoQhxP2xNb4978/mSMZUv64zq2cLcN
w6VaZLrxDo/97guUxhpEHmQSu3E0Sp9EpGRrjzmRfS1yHnR7DiUFDz6d4/DYuI8kjOxKQU/0D7/G
0iP5+GtQwhgSADB6TPHh/tVQ1Oa4d9hKjpmDjcLLtmT8dFsxdGx8LDGLg1GMiJ/08ltWDs4Zssaw
Q93QX+bzbB3Jkgr+cAfMX/5OpM5B7gUPID9WHKHQNC2IrHZXhKo46I3ceLoiz6Xo6qugheMbOar6
nLFxWme1Nl2ril2fjVrc99yipAWcfcuMsb+CqwhJcviiSO5a13FX3U0FQ/2KfPC9DKPhWEzZlaZ3
fyoufn0CHrZEJl2C93+599/d28BoPLR7Axc1ms5hg6ldDSL8FLGKravaSRjis/fMHbvji9XkRyKT
nhFK3beN7R3g0QXrkegC7MGldwtPloxpMX+bZVAcLRd3A73BCQcSdDor6bItkVPVHz4JxnLbf3os
vjuDD28BAiN+4XJqd5OWhDCyveLYAcb0k0VAurR/UDWgc0v0g1XiiWlBnv7hKbB++RSg49YlL6Ph
fHzd3Ym1ZJKq3SVa1FU4lFz5Qll144gWq6env5Ywcx4d04i+ksrYqT5cJ6UZ+ekSqNyH7dbU29Jv
bMGmOzYG4AamqtYRB9yNEoOWSELj21QYBkulc+fgm5F6Qhab5j1WbtLsjV7qF5o0sv1cls+YsO7s
iQOFgkjiisg1+Ydr/nPptkiYiaygQgCJ8VGmL2kzpwEusV2dZI9FQBsxyXxt1iPS27Gd/P69/8Wy
bVMDs/OE2bH0r398QtsshUXLorOrwuLNI9KSrzb+KEGa2B+OtPykD08SR1oCSRneOki0fzxSHYSq
cgLJk9SE96lhhY9JNi/G3YndhJxSWki6TV80sJnF/f4kf/H1Bf9vkiVr8WH6aa4GdwGmQKJjV3am
z+RpoteqzzpgGvIbXtjy2n/4QL3Xnj+dq0S/bphsuFGy/3iuXq+1Iyjvdsc2vDgri7pnYjA2wdFe
W/38jRyp+zLORj+cKoobQQMafn7j61Qrvz/1Xz5MWNH5stC2+8nLGitIb1HP+zu4ZefrlYMymiBA
NEAlpMEoefv94X7x0bR1Kkc8uOy92eT/eOK2l6QLNIKbPDXY3yojWM/AAP+wR/zl9TXoZPAkcXnF
R/5/0hphaYiq3bFHbpCMjpHfF8zj7MDVDgOZjuuQ3DIf2Ga2GQLmhHQDiFLvtRNA4T+tkT9vyl3b
YFfIppysH/nxfR0mJeeoTfllejxGjFAIbmpmRLgLTCo3tHUFDmoXOd2i6FH6H16rj6Gn7PQYC6NU
cFCkEpLy8VnrGPyZVqE3u8kQ0UvlNJqkuRh21y3sDfI37RKMZ6n4ASttwky56m2Qsz4efiRGee0g
3xm0abjsIwsrldl1yljLULavv38yfrHQLEkVzPQh8i9jph+fjEhz40kWdr2zxwB3AzlCGwGuBcMB
2UH/9aGwlwvEA0AUXK7Oj4eKGQ1WdeNAhJuD/E1Yk3M7I49vsJbq/8NpUYNKSA5LS+2nVa3CP9pV
rqh3aFKbW480EOwHTnBKmgWz9K9G480/Vo/vQ6h/sYhxJNoilIhkwnzsVNDxDpNScSSk8KEfMMS+
A0xibvi6gRUZcwLsy+i/DN9ZHi6PTiatFsMG4uZ9uGshkHnSaSWTE3NxGS8EsjgBUdjo5p8yb7z3
Md2HVZNKQ1/SMhya7h8rbjcVpQpng0dENDrsX3B/pCyjbYHLnAfI+e2mNX2bmjxb11Y/aFt2jmrc
zKNj5bcEG/ByxRY9xgNul+wBxwfcyKZIXQUFL7NBrDH+eS6ZzV+mKIBafMgZ1sS2wPSxKjglpi42
lB3f6+VgbAfCHKaT1IAZxmgv500pGPqvwjQy7m1lEumZCSS/28TIR3tjeVVk4vAw4vybndAsARvO
DiaCHtpYgQ9Krok+tVlpTIesWFSeJGPmYqPplXHMZ7Lgdkw7+vZK5rj/LgXizeDWbkm03PK/tQEY
a9Om+LOFlxZ+kfYivHSdQjo+SvUy2Sp44nc9VM3g2BRauTealIxyjEFms/Ki+CFvCUgBeke48QEd
S4i7WpVlup3SeAIfXBEQe5HALcYBaHvVkO3aFgCpP/ZyAgjcE7Z6yjVS6ug75JXpV7lciqsYTsOz
Q6YfsI2gG9ezi7/wDp2x5uyIRUymmyFw+rsiFqhHJg1fxVln3BpuyGMJ1YEidtzW7ujFWANCG8Z7
Fc4oE1pIgkXDJ2qTBUv7T9dMlPB1K91PSYRUdczy0lq3IsLSk1SVxEqrbunzblFoV49BZWZPmebq
566wIfzmybjXpoSEgtojM2raIj/dwnQtzoFDE1VEkKUIHN2ZIgVV76X5NlT90eqnAbN3+5xgXllJ
+KS+StARkjf6Kixt2PTkLvI7NM7ObgcdaWqMysCbS7zyMIEYEoWnVlTji9MRFCgwW6wKp3+ea1vu
AfPP4CCnFezLBx0ppa3Z9Y308mZj6EWMbQcystJj4+TmWXRpDdwPdgsxpqfgYZwtuZOacQtmk2SA
aQwOARKN9ZikiqKiddYZXwm/bZ2FJjke6g4oWTzj24jn9DqluzQOojmm42j6s57Wm7FrEF9EAbNr
J81PgxX5MXf2JnDFmSTPcWMMbrTFkzuTltApPzAxu8yUrucgzKovWKr1iyJymKR1tQ2numvebK2G
hNyR+e3SsIZHWMpDkzETdACFHSw9Ng8tVoANTYqjaYzbWFYGWukJPKWqn4qYpBQp7mI1PZHbWmwG
wiwQEQdPObI5rG5p7h565RTbXqvJpZXaPRwbSJyBRW7D4vrQ4W9yH2rYTIk3+xH7hnPcaP1NHRIC
0qqR76LVXnQTg7hsJGp20opvLVqLvWt18T5uc2KZc7d/Ey35ClM8MJn00z7u8DWosi5mhnZUmg2B
sGXsdfewuaIZkL+XPubIK0bfAeie8jFlkUhCNXzGDpZe1QNPWTIBKHBT46CrcCL0pyu3ZLgBQseG
vBl5ITaBNOXUXrgTYRTtZ3QATku8gRmgKfDn1mw+a4a11ZOQYALN5HfeOZpZfh2dGfuaBYSaeb7b
OACHS8NxLzTE6MkqdVx41dkE9vdIe1ZvadLWZNI2XKlVlxa44ty8v0ecMN6YWWLeB3mRxochQXQt
YUFfGWiGtjBRBobYNc24KG71F1sPqCfp7xJoMuvZCQ1O87Vr3dDGdh7izRpkbF2MIzI+AZH1zaO5
r9ZUATmb74VqMk/u+AlKaf7WVGgfmLW3xhfSeRufLRr4K8yWn4kLZvDNNHzXUbHcu5NIPvctP2fS
MqJtO7M+ziR7rOOxEAdToPCmC8cYJGmjeclT50nAkV8/RaFbf60rYHPpqNVPTm3G+wS+UHawyMvd
xkSCPsqS9GBCt4fBtwOZd76aEZCgr9ck1jB0UKFty3VCwXVQjOF9hxbyhl0pzp6UfVO+z0FiZqsu
DvuHOhiWXGYZG+7KCxfnM8mHSJpyRoOHqiD8gmdQG46hl0R30JoyFGwNCOmWy6k94BvnFJ0q9aJT
aM78qjikHnpzVMMlQXDhdezWgA5glV6WsEUuRCT4qVYV74Qe23d9ZyI7oRKpj3YVRdcYDKovtO7M
DY0zeR02vKqbolz4ugrJ6VAiPNg5Dow4jDO9A+ovkte8RDUvFXeXJnx9TOFCXcM+r16aPmxuxUyG
Qhtzvd/FqTOJtjvQ2fFeQ6l00ng0byvZVC9EDBSkBSD+7/20TmIQBjLeyzHnx2rwf41G1Md3uevc
t9VLN1XNUx9xXWfHqb+W0JdrTDwRl5Uk2uAY0o3YKa9rX72hlddirsGs9aUXXo8wqCrqXRDRr6hk
BWSMyhwsfFXWAPP/AhyjWfmDR7SSBmanXoVFlBSsUCqA8lDqxn1lTPI6lmXwqbKjkEgZVX6xQ4gs
HU4tiObaHJBq4lJESgXZIezc+jg1euCHpIifmpyTJ15w/OQS6/WlCIN4/w6RqXQtvFbIOAgQdCUV
OARZJhYWCSBNusRSdx5NHD8GMX2McoS1BLjhRAnDIev8ZK5KtcLiVdHGKrAvED/whqO1fXVCIcmf
mUhGbLrlKQctjLYOW+ldnEf9gyg75ayHkl8Sl1t6drumerYwHt5p3ozeriqG6Hqy88JY4SZtnrJF
uYSoQj3o1Zie4+V2m03gXkgQHuda9BwoRcPnOc4Sga2V0bVouWoENU03eqhNKMDQvGgjMdIrmvZo
4eAjHGo9gjhiDfzEck7PlOzjJ9zb7es8kO99nMGIRRsoidObU9HmA6ALJHhFvwW5f2FrQ4FWuoQu
RHYDYU+xZgdnEbHlWlX4QKZD3vc2sTWKJ2nW6oal1xY8aaxZ0XWWJiW4QKQ9N5qV0MTtiR2ildq6
UX+wkcEUa6/t3iBBsmfq9TxZ1/lQvwEoNx5ESC4v2k3jG4gipda8ejUwxWx+K82kQsBtFkRLNIlU
30wUH1BCCUPea1XFZbH5krc7negFFKuUvPdkU2hnr9NZzRy7/zZWbn3bBQWN/9qsrrp+qj6PSUDw
TeeG13j/4h0CTtcHxWAdWMeWXGGX97vQwu6xjuNCv200t2WNL9NcHsqp5OK5lnPJnjjYorhrWMRs
06Fv2gE1rwPL/TK3bncV5NAF+wzToLBzbg2fzQsLbo3CnRjGN7Zoq20F3ekTwHqiviFEdGHJP0IG
X/lBX1kv0gvlVlQEl1eCQHZs27iBEQjvDK7XiommABbd8B52Vj6d0aaB8c7YNWAJDR7MLCSMSCvv
QLZd9s4Cg9D1mL1M0/iD8pKrmv6PrqL+mORVw2FT+1ofCCaPiHTeoUBivK7H2uUI1Oq6mGRwZwcm
Cu8xViGLLi5Co2DYWMP4P8i4O/YThPWYd/NSDyHnF6FTQMcpphWlPiWgx/iPFuqzJ8m8R14zntOy
t177TCD90o0dXyf+y2rrTWEb4Gw6cRrHRDxSbyN708fyxRuWOVPZbSM6y4caJyjTMtJw931STo9E
QIVnFGjD1hmrvV1mte8NGtk5MbItd5if6f/ln0lPmR2+OVwkUxMhCz07nLUzTSIC0Zq2h1TTrVUf
aPp1mgtoL0ox+DJU5VOhDjcIpfWdlSTtnarJqrAGLzyrloMoGTg3ily/FY3pCYNWIJ692LMf7LbL
9nHsPOBAI1qiDyPqQEq5VR5PJQKuIbqMXRo3pWEeIKYaL5EeDNve1fRdBxvGd2PCrIb30LYKtumQ
0ioMp8k+UVyIx0TIXSHHcsvrxAJcJuxOQ7tGTYlr7a1Plfk4VsK48nJvoc/m4r4CJ7AeqWGXhCJ5
yolcfSDM2LnFxtxuZd+OGJOoC1dN14QbpNPVt5lRk7muEHTB+ecxiPHkxysIPth+q2rCJ5kn7XrE
tLhmgIDIrjPXyrEp6EWYPCcTytRwKPZdWmfJSgrtopyS8XbWzccOYOuWV3GLCAubIVM9CjJHXeVC
Bp/IRqfMEP02ZQnE40/A2dlF3QVVx3JP7RSzeunRJpIZ3markdcY4MtyHQ0ednP4oYdpKvtLW5LE
Q42mpbxwdnGswjG5zhKLsIQ6mclFa5qCbWmG4hDgTjn0BBt1yVOObWYnDRrwtNYAT2DvoqWhYm28
8YJF204ze2Fm9TBgSeRNoQnE+lk64tgkzrgPMIz1bpteglcsT20xOKz6ZcZwdCDwaGg7yIxY9WDg
7o1R856Is1qxz3luSjCveSTndV2BJSIZJVqixTrjaZwEalnTeUHJ+S1Ai/iFijX7krVoP5O21T45
mdS2Vq/CTeeo/HayqVhIiDIYenvdvA7HAChSro/73sz7+KhZ5SD83tFbZ++kiH1ZNOzyWhvQza+K
ySmvad+gBMSiEpaMATIWodKQyZc8T4pbs3bzWzumj7yKAVfsEhjkr9hT9JeiTaLXOtBxH5oaP7BG
BXCUTVLeAaZxh6eGiof7FrPJIekdsXOv2dYhq1y+KHgBPvO1pHc2Z4apaPrzr8ogNu+pj9mZks4r
jmGK9zgHrP3aqpYmApLa/C0VC1Ojnbvgi97+H3vnsSS5kXbZd5k9aBAOtZhNIHREalGVtYFlKWjA
AXfIp5+DJNk/yem/adz3hkbSUgUCAf/Evefm1ld4IJz0Dbln94rMoy920dGEizgzkFIusfpuuBIj
tr0Mob9bCrd+Kls8CWgm0YPu/UQPzV6EIxMNKJrcHqndU+AAOWieUo8gN2rMJv6C2YrvCeVUdhhh
w4LIo9rkNqqdWRfbQfFX7nIXudS2RqVFyAQBNZBoM1GrS7a40CWUWQ9WCnKekC+sGxY/eTGCqUFO
zPhxm4pwNg7GvJYAsEJ4STRT4TVPyTfael1F0QpvhHfJWDjqonLq4y9DN5CYk/TZytFL3Oqn3ff8
1r51MByNwgm//Hox3cFI+g2WMQtSlzJRpvnWMjUb+onm4IRuEjmtp4qIWRCXHnB5/eSiH8OIQKTE
66osyGgwC1Sv0mIKdGe37mTttYtZZIaG/OSOKCp4C9m3RuRl8/oKDEL5qZMEP1wUKobhgMfeT29A
mg0/Bwz4fJRsVxKsaFjpczEP9qHu6/pTZYX+Q+GDrY8krvlnAGpqPgLesuI70fOij/YA0pdRu+Cv
zkioo8ubp9pg/9eQvMd7wmeX2X86b5nLcBUHQ/P1C1Fr3zO6F2gEIwYwAhDUjyxXeXkI+65lgRFi
gyGnIrOnqMSgS73L27kca+Z/5zFThgknWlPRuakgWZmsDIYoHbsVjN1t5nZ81AUNN4cw51dE6gaR
VzUIyiqyl2kp79KBXLJ2LSFLvyZqrUQb+III2N61ZWOe2Ul3x5Fk6gdQbxMUqyJ7XZZ0fIF8Pvy6
BvuvBvVvNKjc3+uK81+j4f+PrvRvwUq/ftPvYCV39VDyv1jsMYFjC/U/IlTnF+QnuCVCIMNkxq/M
pd/8lU74i6A+s0zwq7hYGMT+S4QKmpif5uDZBO6Aes37R5h+3/rLSpeFDQQVFvseItjVO7Oukf6w
Fw8Gr2mwHlvHIJjrcu3fgqjD4Amgb26hIzrgtuMvcw33aEOwVfpi9si1WcA0lyxN+lunYZobdgOp
ln5sxRBZ3OA+nRN5YYpQPjf1zPATNjMlmX4mHhJ6xNy376YjsRczi+2SF9UZ9autveleViNryME2
uu9s1uExpQlyWI7T99psOWMmW7nvNHJ8EXKu8FV7jfGjmOjzCnwO0481/NnPz5kS423a+LuuUlHA
mX4BrSKDA7DFmmBzkTCGoU8Utz1V1IqVJa+UaCLJpz6thx2rZjAwbYdKvspasWWfN91a3VRu8dEH
gESIs7woBFJclsa2OaTH5JpLdtB94QHRpKRtsJOMo7u3WlNsAK5+FdVSX5KR578bLGLrUul/7nJV
71wrFgALmWWUsTO+kiE3P1YwIJKTUH12aGQl7+P12INGkoqTyebsTStSUXsS915SU7Fd55krKEIG
yH/4zakufI+6YceYkKcS3QwT/DhM0K/7i9D2XUtB1e4N+CfPXRuI914KRmZeOco3kYjg+tEnTaOz
XuXC4lqksAWeOcE4aGZ7tJ6TbMVtlUwm1ubiIxcGS/utQiTGoAQzG1Q5MDYVI5eB2gF9BE81tF41
4w1QmxcwF5zNH/9aQqBaolh6+Elx9/B1eCH4HmA1hX+VNYc+7A3OH1dX8etK3V1V+B55iHSs2aaE
KGRtk8kNX4Om4MQjcyJ8tXpDJ5sugOjErSmsZ5vaJNlU/ZAdRr8BuD9pJj9Oqt13zmce5kBhiXDs
JkXgUI00k/GX1VzshNCpKIfOjxx7bR7tdjW962IBQUHkF3/AaLXEIfgJyQARqTJIYMaKM4TcwKLC
14/4eRtMfim2gd949m08lGO8Vzo2k5OWQ0ZB3uT6O7AP+ukCcxTr/vXHpk3bkQuZ57qNGoPkKpA8
xporJAImLxuON/49WHS+wIoljCHqxon/szDrPH30k9OUmsNmUVq+eUlvRIJ2mEkjiKd7Mne868dv
9PweXsdHjTWWFvdmO9hcXyKD49exK/QqNnITfytGe8AM1Vni3ZxnFUQimZqLZ3byraUNAYvhTh1E
i9wVD0neh7vCIQbglDkZjMfY6x0nYsS3ltAOIUyHuWJKRrqn90nofDZeP/7KoFz6BFCgoHInZoI/
1pUedxmsczqUDmYZLhYFUVx5I+9zUQ3t8oQojMUJ+HjeUsIz1muSMzy81TMwNwi2DdVGw3+Hc0ad
FoQJFlMy77JD0aChAUpCdeoDloshkbbdUVSmBZGtleXPZUGLAJ/EWO8pyy6bTeIaQXVo+mFsLj57
JiRPspiiyS/0uNWhvRzV4o2P5kixSvku3xzuNId0S9Si3Kc1skJcB6BwAlAN0g1YOdhGC8vDJo+h
J/HciSC1+bdsh9lZhnP4ypvprUZKTDrMdUgsKDsl37ToVbzHIzQxWgydQz4G1X5BUw1oJnEf+kyr
b7mBN3WDOid8LcNyego8gwrO7rix7W7seDFcgCtCDYNXRyEKBrpxawUSGEjElsRW1UZcsmE5TqHr
H0dqLOa1ue/scN4HDjReZFMbWwE4ThIGS3g9ub4zsvTXDvDN1evbhiwjuxrvRlKrcNxgsd8Z2qGx
bmMr3EDolQx7M+eAjzRNo44T46G2ZP1YDg3T56FYyyRIwfZLiNpqb4zd/EMAIT7HHVuBfAis76Xr
L69BQmD8niosv7adl/1w2ml8xno4n1aF+o5dE91zZrx0udG9prYgjLwtNJshyF+s6Y18Q9ldXq2J
AEoIFfXeDKqZ1FFz+cE2ruATMJYQhN3RB3ud+zPIpCV23uYiVxfNRq3FrOdbp37pipuKbcHWHdn4
A7HTNviTePEh8beEugDycd0wFbsFFRmAr7mdz7WegttyNJjNkPmyw8mCWqIIBmVdyw9G2LLiwmDz
HPQKEFuGFSW2QsXGFS9WrKAx4sN5moAeqz8oZFZdf3aSEQqs/qCUDT1Df1nUpv0SS6d5HdOye2Ip
dp+6GPNmm25uTJT1GFuW/1TDD4HXP+ngrl05abBI5M6EV/A5scfpAsP7eVm5av1KWIOU2HQHd6zB
3/K+lfI4dEgSWZcd8dPi94XWphTNIeS51N2VK8wNIivh1DHG5geVrisWm0DMcgXAkfrXTeC3NLaQ
cjRBJSOMGYkOnaoyssRKkQOqDFEOFQmiY8Mi5HwAehgF7LiebfbKb5lN4hBHIXC6fsXUVSZxwYPn
cFePTv6FSai8jASp3uqVctcF7Q3+yllvrHGSMIbrWF+Vt+TbQYT2E+IMcZlx3j4Ulqd/DmLqvsx0
de379MHYyz54e7pbilNCeC8Cwu4z3Jr4IU2teFusqD5KwelKb+5gm6ek8b3uDMbAuOs67e1oTeH9
zX71o9TjdG2XDD6lO9sPeaaHtyCD8pfQAN+HMnTv2DMk/gaTIVRBBMYoz8lSuDHj1q7hrJnGg4DO
uPVFP+64XD5rVG86r0KXL0iOROQ28iXupXkm0e+V1hUNI03FVsE9tOyEiM9cXY3ZFZ/HMYGO6Bcz
UcyIIUlxTNOLSgRhNUHT3/R+dwx6JhSFTzeSmlbPU7ORk7iOqRa8QjhCNquPcptIu9ccfsatt+Ib
TTiOFZqnI37pT3GO9i8pPTCMdiMIMqMX9qayBGrHBlnZUuzSyQs5KcJ4Id+x9Zg8ryRJljCQbGxb
Og8Brf99EHb6qekE48auHhpeD/CaYpn2pP0MN01Hsyz75MUzQViuC+yttWItCXV399DHqqcsbwYw
/isAE7B1tgWWlqudNCdj02vPZc2n0vS+mjqHfRIoTbMDqjmveE1gcjygWG7e8AQajtmkMmL9qvBh
pTEcJKnM/Kct5MWpFtyvLmidaF6BnmThMYdIV8xnL/KerbEHTjrG+6zz4NoUyfxifiBC3ap/ZYXw
OWcjEbkuOGMQfkPyMhDGvPHVKu/HrMg6CfboBOuQIU4KHa/3eB80SUMekbRmuDCB6j24RyvJdPiA
msqVbyo+UKdlilOy9avyIEcRvMqQFz7IqXuK88bfM+iL8x3H4XgMcmKz2zWqJ4hj1C0dyYOxV5OP
TXw3a8NEXRilCIcoSjhc08r2GbFJO1jNIf74H/Afn+cNmA78UcEHG+gDE5SuxCDJZukYdqQRlB88
oZUsRPQpeyax4obKlTyUrQwiAnWJwOuD/maUlr1l16Ijcp9YZCHxvxQryWgBFeW8cL4VN7ouHQR+
gPCr+1yT0a0Kt3nsqynxHoEvOyvONWS8pOGDAuYSXwvLNpN96NVkAg3mGuftWcVdwiELI3q6MmFS
u7kvQnhQKogfFGXAjV1KyZN3dpLPfjWgcl6cnBpLhKRFW83jgmhbbqok3WP+mcFtuu5tW8OoBCXQ
GvDi3f7sNKW+TFbLvq7OWMC5Wj2nY3Vux/Yig2XatnjB7yrVkF3N0/Iw6LY7o4KND10SvFKoMdCG
ZYe7XTzkrFRKgHZFUexzZOvlmbUr4pksXBbIdqKTOUk7dQOhgQENUkhTfp2KCmYkj7xyYAlF+JVT
A4SsnXi5Fj3chm8z0bj3hJAvdwZgwmyXwI/vvwZaPst+rrHLdFkvYvuAIgXfDlTHA8Hc/mNjlZ+k
U07ppS5bP76iinvX48pZIDxqkwXcC/jRMwhlSw6hJCjy1H9ceQLmp6zi3zpEBqhm7hupWkZfgFBZ
KwN++bSkmOkEK63Ev09s2d5z+p10xQk6Hv/Qyf8bkdeqp/qDBArvOopFtO6whkEg4T74c2OchGM/
2wl1rd914jQ6dKJultrPy+yz8Oys7PCff5/7F1kev1A4SDXZi/sm2sG/qgdLtKE4SFSD3KELrxqh
xJviwfxeGBqeht303+CACHGbDEHvnLrOc+I5AnecVje5m5c8+fhg77yWRNG7qhus28pg03uGDBK+
Qv8Ld0PBHmFDWEBM2UYMyXczMZ2Qhl7o5cn2jBiY2VQAW+uR8mtoCe+NO4z6SaGRUvsFrMqo2B4z
Jfuy0E8UEcQXGrYkBpeUOQm9SMET47nyHfkG2pg5KlktP4NlqJ8cCEhqo1vF13s2yzezEtN0ZXLl
Q+ioOLo3vgXWdjGY2+7DnMbhgPOvO858YYelTFreoUstb9opK2jePnrhymut2//8JvxFNMt7gFBW
MKmBOoU48q/Yn4IKOfaU2RwJA1793llObwCjn3btP/+i9e75893FL1rNOQGzD8f+690VoIE3wKY2
R+AuvMUyqKodUYS8P3z2xLtiBL5uHFbMEmYD+fZPf3uAfhFzEJijkHHtX7SE0phhJsxTc+xyaT97
I1yarM1YEtYwgKA68Vs9jdYlMkZihP9GB239xWbDRQ6QgBPNioWAdJ+/vnbGpIBa2VIcySjhpw9j
0osbv2jt5zpXtM2o8XnxA0vNi04kNarZMepFHJj45TERk/X8cTX+O978m/EmXvbVV/i/jzdvIUn9
uyDS377xtxEnQaTo6j3aExTgPjNrhpW/+eytNYiUR2eIryFYk6a40X4bcQpy2dDT8dDDimAiUOcT
8htCTpBRurrvUQ1j+EKkZf0Tnz1i4z991oh983mkooTHd+KSZfVXVTiwL6m8ybevC4YE0hxhbs6a
UF7bxPGgbgwtwp0k/UMjKHEJRGe/v7wZdgkrDrrtUQ3SuMb87SAm2UgmoLtxdy/qpknqY4rJ8Ry0
I0OSMgTCCZz7CRarjAisMi74tawNPhxUQAQzvuSAb+tN3+TGwZJtQ7R63kaegmHCz7P2dttmNcnR
MU19S1QjfzdNkZuQfcraw6m6M4YOdIZt/DBCg52w0vhcx42opHVslSRQxwvYV5fe2RLYPSlXtmnS
fu9da0QxKaF4D10e4Tqcb2IA4TuA4chKzW8pGS+btlQkt+e5tZ/B5xzQX7HqS+yDUbv1p3Ae8p0i
4oeYEPyLU3fXAUffGUmh3ztbO/vSr2A8urI7OpXH76+guHKlxFbXQXicGWU++mTQbyvLWo6Ix0hS
bmZQGlKCQtX5XTeHbDtUseyYyVisekLcEaZ0MFy5zjbJViU9bgbG06U6F5l/k1rg9S2negxNgvJ0
7B9C8C0SZd6GRHr0ayFoP+Ek5taOzYOBEh2Pxfzq6mGOBr2+CFlo1EQIgsu5T6IOVOyuDPqvlQq3
zjRVZ0lbcJEdPjaH7vxjCpGVEnhwWxOx7hmbjM04oy/vGMbhWc+NGQUF2cvZEhuvs0Pyl2PCylON
JByln6Y9G+8QzmA1n+wmzcmUksuJ02zYAhhpKbkt2Puc+Fs1mWJb89RmVpwcph7Ra8uiYhda+RfJ
xv6CNuPEWJ1NEWIwBsFUS06ZHFIH52XYynZbErpZ5O1zo7zXYFquuc2OORk8sTfqzETZuqQHX1bv
CyvbHFXqIed5HI35WO/MMDfOrR3+EIuRb/VAEDb3xDMMRaDg3BKIFx/CJm/2fVLMkZ3EkNrBVzCQ
IdBAlWCrtXtq7dz6MrPdA8WqLlACvy4zuGo4oBTyWT4f3RonyEIGEGk03AtZnbdbP5HimC6AoLHo
TZFZ8v+Q7Xw2lK6o8qd4S9eBr62Z24MV8A42DkIFLwftGjv5S2d7yU1tptXeCb4moTLPU8J4himi
8VzSTKio92hYIPNkj+wXg6hWnkmiaUo4UBZ2z2Y9BVvLD+E6QsZGtLvcKOS4+yAvxtWB7e2Xomem
y652V0+wZDRMyHsmAQvE66LaWUiZoh5Y7DbVDnFafu6dLERbUZYE0LtptbU7sDcwTNwwdipfVrX4
vg8wI9ki9yOPipPp0UeT32QRZGLzZY6FudEGS9J13LlnPALfvF8s9EBF/VQYznwfy948W0CwWDt7
Xgo+ywD2Cxl93E668qKeyenOmRWySq/rr75RE+zkGdca09OhKbxbQxRfmQijcKmD8sQOAb1KQJSO
v3A95aLcow+CacNg5SdVF6lLrE3PcoCqm3v6yQyyU18P3jlYfKbTnfsIp6HdjeyHdmkILncZS28r
CDdi8heSVVg+ZuzdY6u/L/saPXmeWQeieX9UYpn3ZbdcOu2zduLrlV8fRpwH7EnrmrW70UVoueR2
jgeIm1hVWStl722TjERTLE+qsaejv2KLyoI8yzV8LsKTMu/srMElUbfcUonX3cy2v+8r+z1sYXkH
We5AzFagGW0gA5XPKBbCElir/DCJ9segWIn5yxzfolJwDmZpWec4KGmwSrApxUxRyzZ/lTJWwTFl
9tSU9hfPU9c8EflJudMrllMkRZkH4WV2vBNS8vo5DIdPZdyNW/rHH146jtEQZzpCssGmor/4Qne3
MrDPGUZUsj8JligR92Isui/JHtzGDjzduG1/dl0PoojMzY279M1BCPz2jJHyXYtZ9DqXY4eFuCOk
yonDY4mGRjkwmucgfJ7FfKQXtC6Ll/f7wZ7bvQ5AAONxrTb1ivQfRHaP6OuaWxxCk0FKWYF2Jiqs
BHcrA9aNWblPBLWlWw8Q82Vu1Ql5KGXbgOA30b3NzJvjhaGV91YW0+cx7kk7mv3vDcCZTZqU6b63
9XiYSJ/aQ0xxI3ro8A6KPgJGP920VOn84eONJN440q6NPiV+bPKl2Y1etp/ajF2lJxBCpsanPpSA
Dozpu5NJKmjGfKdgWDqeNRl6vTj2jjx/s3OKffWQoGPcjQEy4r4LKsJTbeeQIeTfJ/7o7OnpyZsQ
0jokfv5pHDL3hObiedbqogpad2kkPx1D+ueyLkFM+yUbG+lZe7dBQ2+xQDgHQPgRl3CSLzxV94x+
m+0YzItTfy1Z2usXkWk2gtyzmDAI1UaGJlZFWwto4lXH4Nv5KCKuyFHZcvdVwV3sduEoN35qF+uH
rMkrVznH1kYDbqFLBq/34vRj7Xiwv1kh4OlwFeFXBE8jTFpzqOs1kxptA0PIt+bXtOrOGRTZ1fmv
Sdb1b8HWtQQ32938t7yudabnvymvLQpLnGP/e3kNCgHj2Y+Pn3X6/n//z2/f8HtZbf6ySutoD6le
mRX8VlJTbdM1erAh4TsALVl7t99LaucX9EJWQLmLv4/vo7j/vaQ2f4GJtHL4wMYJtsn/SDWA7udP
JbVL04jRjvZhRfzByPowiv9BNTBXWg9ETCARbavpYuQ8lkfS/x4nxy2+V/WwnMZYC59a1E0SYgHi
4tahgH0D664kCZ7KuLcS32S1LOfhXjg6fi0WfBWXNpumb6nO8uTUtMQ1RkSbO0aE/irZ91Yc7mKY
CK+zq8eHvpMOU0iSEdFq50H5fRhm9zq0ffCaTg2E2qVcP+AaTca8rZupitg/nVLcQafBHcpdDoa2
33gUWsjAK8f7Hlhe+YM4FWb65XKbh9OABrEVj2SW9cu2H2T8UztLdZcYw01R9riuZnC2b+yD2ncB
8fXTlLTUZAyOfxqOI9kvJi7a9m7y76VHtPx2mh11D816uiFWCgwWu2nUwpVhPDR1Pg4bf6iS28Gw
IecIyRM/gc3PirlxxBU0dAHvJV9Ynk1jn74vuMSPpRernTvE6ZvFFHIiKagKDmq1p7Lb9Mqn2cJw
0Lv9yW3A8ByzkSoROVZwZgo1HMxmks6W5br3VLFHzw5YM9kfzHNqI2dDY4dIvqitZFuTzvR9Ri0u
I9DCvhml5dBfPCbwkR0X7bmPC0IJlYWqHjo+UrN2Ci8dRp2Nm89s88xQBgQcNJjLkGb3j4NfAYwH
6HdEUKu+pkYc6CjMIAFGYvHkU1uO+oxjxog407k4YUlvZqAouLP82DdRoS0Q7L25QQXICP5z2ZvI
JRljBRcL2Qcz9mWeVoGbH57B48eabcqYky9bd3d12uNknLIWFJNHqSzGCbUn3Fd91nnlpBsvnZJ7
Bpw/mZ7O/dHUS5uRy+g0P1E/orPAEEZNQOam/lZ3jkd6JgXBa9xP+WkA/bkDMpuvrhJveJckuNx7
YzdsG1mzdzCczt/kTuvsrSYkEGWCgXC3aJXkr61ZxNPA/CvImnJnLaASD741ZI8j4Zn3lR3OVvmd
d9ceBTG2Xca1hWCZGuoK63VuslvT86v4NlFtSI/V2NRGbJJGd2S7gJ7hJQn4HbFqt8gtnoRCs8CB
YbkRQ72hPsas8PZGE3P28wklHNj2z7PGn4NKseLjzV4S6jQq34JqqEZKT8h5s1OmrCAGWfE+T4s1
A5Rs2wzO76ZjkbQtC+ti69C6wc4BVakR2PypQkbTvS5SxAAcO2IgzXo+elPLdeeEltU69Ym3ddBx
B4q6NW8Nos89inE26U5HdE6WL/psVx1RUfnss0IOx2uPGn07thWsYbfvNfEES3vxVNuf7byvHmeL
AnKTNZ578PJaPxqhelhSPpgFUQxL4LwAb0f9EhTfg64RW0Tf4B1Q+j0bvV2yn538SNXIerLJtZ7Q
7fDUCipCmkIFpMr08iki+JQwhTEJsCbg8Bv64t4R9WsoiHNJ8FagOXCOuU4ePa9OdxUoT8q3uo7y
zBxcMttK6LiLV5E5561XuxmfTQfrnznM4ckHBgN6yhsOgZ3bjx5WC9q7hURYiu0T3rwKS1BICHCC
XujGDQuTIW5OrFjlkhJTCsFuws234NTYOuM/Ovu99p993+0vcvRKwkFYAIcMIHh20NHGxjfyexqm
DEWy3JkYhjYZEuj7ZeDZWCQyODaLEMfeCPPraBnhtEtUMu1je4EFVZtVhBMIr31WtLcfchu/q4JL
0dnvjILmTZ9kw36KcQfA+da7Sg0mAHkuygNq2mIXUyRhLU5Krrbt5HxQAyMMv2Vs4rnmzpCRpTLh
bYUaW18zN1V3LGPG74MJAXmoi+VQsdzdmQFgVdaM/Z5aqPrcUuLcpwwSoZDy9n/OA9pstzdu3WKq
7yxW5Nu5TMxnuE3lTzUL/eZbiXjy26l+IBI52c1Wa+5LKfqbYdGEWWOYWbUoBnCSACZY5KRZ/5QJ
pzkHqXLeHcUt7TjteJ3str4JLKmOEx6aO6VcrKG67flUjfNTYlVeADXeynCdhPpqhvFwVW4ZH83U
zaOBUei2AUexj8vkzgoRg2fAcokG6P1gUwyBHyU887fgZmwbGGu6nM1SoptmFXab2WX8ktbLmELj
dtWXObMpAxdjyK42CSlHZcet2oBL/FqBMYwAGC/PzuCg449znwVcmaGf8lv10sLZvy5pPF6XcY36
Kz0z535r00fX660nUOf2fmlymrKRXOjIm3X6SbZS3TsLcr5UNWv26/q050Sf3lNE/s9OKkhMAHo/
7cbRKSCnCjRW3JUIwfWD7meVY4pzLK0/m60XQkaYPSKJzc+zkZT1scGSmH0Srh3XOtKN13MSFWaQ
3y1NOqBTd/pq11tkdhFlPFXrQnf5HqCf2MXFXIM/zngEp2A5yWrsyOpKWFoeRrN6HiegxPi+MEQn
WXzirSxJ2qvLB0fOLLNr/9wnhty2yHj/q679tab92/o4+M/ZpSfuM8YQ6s818sc3/Y549X9Bvgqb
0nJDRjPUtv9TJ1sUw2CKVmIVhMcP+uvvdbK91slsIVgksOKBAPivOhl1bYgoF1JFuKaamMSh/JPY
0g9U1x/XPNSWrDjQ1YZirbo+Yib+UCdnXiby0lLpeWotWrdRkqO51kQX2foGs4PJElvR5yGddIsP
cCVwxJHJGBoejdJNe+ysCvRU0DDTXRZfsCYnHHEkg8ycHnpaOnGwUCUZD0WYd59Y/aEjxRuWkLKM
vo5u3FbDdW0iiYKKcc5veiLAUKQCIbmGuec3G2DOywnkNtKBOm8QjZa+0+2GlSmK9qnByq1iOaA7
NIhN4Mj9xgZ/2Gq0dLtkMdHjpbLUirpwFT9ZySjsa2jrdKsoQG9GlmybaugfFb5dNtWghjZzOZDn
jfg0e5J5Pj8gVNS3XWJXj1WObWjnT41BBxxMibupXTMJNl4uH0tXDgd+fEtt1MzHBPDh2WY4S8EX
HKbM7jBdNlmzd2vXi2yV4j3RI+rV7eTiIBLat4nq4lmSOV35ZNlQIhBjfUmw+91RYYRbfOTOfW/n
3WloZrFNLfs+9RbFB9/zd8aceRyeRnnv+EZ5S6b0o2uyC3VL5IwbOfnpN9xv8iA4RaMO38OFkDXs
bhQ2j0Pn+Fz2NEtuWG2K2zFdueO6X/qrOe5o4pvbWHbVz3zwCAYEnrhXLpS3pPPVo+2F39w4brYW
yurIM9IWUxD/wAL0KRQGY0C/QnxUumdEiQj88Gc/5Z1yHimLposj/fE+Uybm3yL9mgNXfXcbb9wu
yXQhsHEmWZG0BqYHYtN50iB1c6qeyq6ooroo1a3tFCnAe3xb5A0+dGWub42p6KOMT+xLQWzjRih7
up1x6G/RlRCY7vKXGmihKVzi5HkJ1jTDMmjRBOfIxPixed7tTCmti5O25nkGoF7y9eSjivKBOAAM
NSAUwkcfBsFDQIeyIcUhjzcrieJWGI6OcjkQgoLd70DgaP1o2tzRvtfrq10IBFukAcjOIZ2L2/6m
Af/7NiBHzxAe6vQs1qQ3POdlu3GcQWzbohgPfR4ne6OlmQG5fDZT72YYVIvFCO06RmQy54J8Mo6U
JRTcinsQqAK29D42dOQt+tUwyn2qlkeIOuY+9i9iwFij2vrzPPb5fep0dwZJNhbxG9uwFI9UEuWu
DuQ3he7lVOUNewLaSND/XyqfWTNmEk7RKrOJrRzxpqzv1PzdIMWUfgzg2tKbn0SPCIXKMD7KcTBu
Rta8O/RdyZbC5I2Hobqz0QXtDdUhnykS98RoTrwK7LtwKXxCW2NQcYZj87Eyzj5k0Q0eqjcsoO2u
96uOEMrWxjR2XjSRwxWSwBblKY3ubR0rJrxos3CVV0BG84oDXBKsN1ICCwSRj8yyywcZuAlJsVzm
eSmcE0vo6aGayuVQa2bjUsrusBSTdyO6AfscHXk3i7jYjpYaH0ahX3trNo5GO7u3o7DSmg9Yg5zf
fKpzYgvCbWt1dn4/x6NTISh0b6su+Ap739153hI+584s94CKCesMsvh+doLsjjrxvRZSnFyiTDcL
oXGeHFwkbJ2pv6iOl4zln2BlWdoXKoxqzzKTW9pMSibDCA3LOS3vZx67m3TieQeWHCOhX89flj4E
4RTzfB5oO67MtWemq+RMYt8026e2m55qk9CbBM32XYM9DcRJWPbyPnFj6+TIMYX1Zgtfbkp3AB7P
vPAkiwHLdVZrsK6yDh917v+UjTlGSJHg4KRBiUGYqUALQUmTqe7VVROTFM9uLInI3MixnWeesbcW
kAuBrav9nOJx4+EOSWZCVoYuwxLHmSSEc8W2pOdsMdpvBV3HTHZVDrdnSkfbuys6RH+bvJmCY9EH
+XKdROc9TBzYTzRifEQKVAPhqdOD+1lZWXdOF5apBNI67lfN3Z9FVk/sRISqwxegAKT/2EKCQbll
md2Z3WtwbufY2Oswr5MjotDTjIaEWN6+fMK0zwSjG0DXpAxfxiikkn2TgVA7GqzqaGVJ+o6Gw0RI
HHRwA9nnimviIMrZEIzH5GQZwQ8PMuDz4QzDsIHyYjxIHu0/60KYrMuEPd7oQal7IjVac+tjCWNg
ZNVMbfCRO3Sf09J/MtfRTtuZ2RtnMmmhrCBv1DoCigc3/GlOKXOhFN8GIQrF8MlAiH9bMT8CuVX+
qNaRkvsxXco+Jk39OnRK1vGT2wwnEgMrsg3X2RTBS/ReYcxVBN+YBq/9OshiWFx+N3Izj89Vb8N4
8mQ2PsSt8F45R9hYf4zE5tlmSuL7MoaQbKXJqVsHaEXGVoCHETp+GEXDCtmja63m1LjPPiZw9scw
7mMsVxItw128TuvssFpO/4+989qS28i27RdBAwEf5+0k0mdVlmPZF4xiiYT3CLivvxMp9WmavlSr
n/uF4qBYTAMgIvbea80lVZ3+bhGtQXIFzkda0IYfoxk6pAJthkgjHtaq7Oqb+dKfa4cWKbsBDge1
NRrca9JThld7mIYvgRfVb3Qp+22hJajttFAyAB2JKT2SwtPfgkzCemdi//mw9AkkNmZboIfY6ffK
hT2xd7WhepPhSPIK4lp1qAQdvDUDRJo3knCT59qLLWvllWZ3n1iByvAdm/XZ6arswDOHPQ+/A3Uf
s8d6xTuXG9Nt9NdAdoG1YRCajmvRa/ZOZVZ8T4QrKUvm5PqFUgXjBM9KdizPCWMIeCK+mRru1TR0
NUHgnbN2KktfT/1SjRvccGilsSd5jbWpdZuhfmJ0G7hM0lqJtroTqu3W6P/kVab1CpFtAAFwZAB8
aF2rIUI1K5pXIpg7gtRC1Qofbl/5kk5GVWxQJyCHJIJp/gKEyrwO9KFaoyj6bIWRfHSjIn8vSQLf
mjTlMqJMXbo4E1IvzYcaxYpoj5N+iEHBXcvZct9IpM/2FW1X8jZDe6aHaU7mZ3doolMXCPNJdlGE
jSI3R6bODZM2LE7lHqEWv01nlXp77NHTvZcGdY8fKxLvvewpHAu7egutoLuzZSdpbYyG/qooGoNN
qA+Ke0lvF2WhK36XtVEjd86dUDt6ZRK8gO0pHqe5c9qtSUjMSbVq2vWJRtbt3CBCQlCWHgglvtXJ
pn2pC5fEX1pqUd4zdtaY5cBwLqZO3lmd1M/KtcJ1KHM3xshQGTfYiLWVR7d5VzscLFZ201ufAVIb
CAxIHnkivNQFm5oPcDsEvgnilttYxyMfhue2M+bNAO/tYCQZSXaW3a1ndI1bpevqCundxlEo+xFU
L01F5TDNQ7oWrfqWSJjU6ZpH+pPBZ4fUkG1f6nCIuJpz61folq/psiIf55iFZjSwdYQDDV4KrBlW
8jsYekTGzfJLpUUZSwuTsBJmGnPDMfsU23qErtrWqA8CddVUo0y4wZ2l1UKeeKhzRsyHkKEsusxt
0dQE28SSrgr07/SlBR1NUGEwkH4VxXYXbKrKcDZ1MM+nVBPVcUARecUnzK4MK44/gjnutuRYdzB1
6n5LVHpxqLOQuXU6P1ekmilfGKJ5D83avTXRtn4Retwc/jtF+remSIAKfzVE+t8mfS/a9++L5MvP
/KNGlgyMkGdB6Lb+qGn/WSNbvzFIQhbAIcNeLKgMjP6skRebKT9i4E7FrvjHBOrPWZJp/qbDyLap
q6loF1Pr36mR6Yl9P0sSgn+NqBWQ23Cleae8iW8dqHVcI5YnEPJgZ56HgkLrz03R8bQF0XjMwtre
z2BgJh8U1ESueIulJrUWJQp61PuyVPpKtZX2nhGkeZ2C1z2zWZmfnCThIOZwQKKSttwzq2N7PyV9
/Ilpf7ZL8QIe8tARb2UVeLhQsI16PATd1Nafe+KH6dktlsA4GTgYtKqaP/QKuHUchI7hB2NqPDRt
DNmhyIpT4JrZTjGMMseuuC5tIyaFPsjXWpJHqLXb4VDEOR5GBLk8NFroHvNawccIsvEGdRAS/Mxb
HOYhuF/XGY27UVPy7JKeeS2mWL9midYg+pdmvWUqmO3o74cvAoLIWUCuEKOjrgMDtI0OBkY4gVoV
tSVRMdSV+dVknMO5ZXJ8j06/4XPe7W6ZJrAxLX4uDH4jQ7QsVjs706vfacnVW7NhpapjrHq4NdPH
2ko4xY4Z+yGVRbKX7RIXYA35Wncn8lSZFD2XHLdvYDMNd10Zzx9yGqYXAlHMOzxUtEOnpDk7JmAP
smhiWn5GvK3pR5z0kehOSAUj0NjQ3YKJ7Bl7pHwM4CIrCxravi8Gg9xsS/2uSZM10kaPJauTUeCQ
DYgNVTGio1QvCzbY4DpPq/xAqNsBEQiMsLqcn62+qXd13dtf4XvR8MAPcOoclAAOLdeDkUf5rZjZ
D5jPgOqIpjbQNhBH6I9bU/IUTrF8dWsnR0zgVEecqsND1Q/1JxlY8fUM/fp6aHHlAvow42eOUWg/
lJ6RG2pVu5wQHrkaIFpB2cqwkKWZad6hII+vQ+AH28l1kexrlefeF3FFTxKc+sIaMnsy+2L9Vjbc
K2XYOYGfzFb2scxIzoHjZPtpVOZpOejs8sqJX5XnsjNWkTgXYWUD4Myw7qGiOutab56MwUbqywTw
prPK9lMym9If8zY75BqHqiKgDyoL2zsbdWW8FlI413VopYdYYOtKkgyOeJ622XawIJFl1XAyogHD
DxbVPaT2jYrC7j1SHjM4aC5iY1SB+16bwxe7HvNDONE9yplGMM8NrK3rVdAJARo8mVb6MQ2MSX0t
tIxX1ys+lb05P7VkYe5mPGB3ZcS8ZIWpUDvaWgt0Gwu9fo56YQtUTk79Du0yuSUrgs6ZZZoMCjhx
7hAjFSummdmjFzOPQI5C0wE37ikJuYiDacYHR6FJ8kjUAzHedp9pIfYN6D3xqSsLduTBOZZDvSsK
z/FnuteMQLIkvTOFyO7tINs7nAKPTjAXByvNcR4Rv4ZkSpqvHRNORjJ5sKWWQdDWdgwhizG5r1rd
+jJD6+MUmUT+HE3pKqns9MXVtfHRLei+VAZ2Fy4o480molCu4Rzdas24RT9VnziJ0YuQcmszpNwF
7aBfe54ERZndUYD2L1pAjEfqmOIu0UNzXwhPb31mbf250Pvmw+xIgUdLth70ERwonrdNn+GS3iwy
qpfOnRDuVPqc0aF0p3JT4Oq5mdsyhSDWLUjGyXb9pseXxUBmwD0aTBtVzC0jhFIBx0LP9Bii8IOU
k0rySpuwZplrsW3IqtFPIROBa/SKCA+F9pKAW1mIarO5iTPJZNCpdV82pMVnWvyceoN+yPRW35Q6
UlwjSUtkM9F8CspI3tm55xyYo4z5ag617i7uNMh/pLHZBXhQB7jOEuXj3eotdie/yk393HuLLpOR
E35VL3M2uVnKJ8mucZ6tKHpuPCu+yuf+DTCRs2dHhKyZtP0Z3xuZgf2QXLWJU/jdpMmrXFnNbQeR
6DrRh/pJC+LsjF692gBtD7dCluF6RtiH+qY2n9MhN/YO5fAGblu5BaxkfJndEPsSp9J3y6yXzUXN
1kuUZ/FjZwhcoU6cEiSZyHCnZsZhYBkGvI5BdCsWLO5AuBAQ/Xp80BVfPbmf8xoub7VpR8M7wXlg
zDdmMM9MNxm40QR1M1QDagei8nZTaKodHqPukMq5esxUsItFlaBhC+bbtDetTdX3HEInMmsTX2kF
pFUGew5G3rPAvnuUIkzfhtqgVYOkfwXFW7+OecRPLa3PPUnK4GFQSMnX1HHidV4M+gsat2DPyhQd
gs5YT4hZbmeCHz4qMnmOVedp2zx02xsBM+oA+inYOlbY3mXT4D2GgxdshV7rD1Ef67ycG2j+NGkO
dY7bnJupBiY0TwwrFcu/aroZIMFoIZeFMIgRi1hFtLQnG+trD2mFqrhGeD3YOYf8AhEeK1qs33mm
3rD3J0mIZ5iDyCoh/XbyC1N2d3VYZ/sS9EFM69dNGZ+hsy0o3bz6q2yq9ADSGDcN+q2r2KD2peC8
7ZlC7jtbvdqNja2qbDly45lUn9POecU9RESr+opm7NUrx/tCzFAR5qHi9er80BTutGnqGMhAWB2r
yHU/9Qiln8ioKj6IkBufm4Af7AHxcavHAJlTeFV8CnVEIkeEzy6j3zw71xy1IPguXADd3sQEHFkb
p8SDOTIlWathVN5t3dWT89KSFKtiemT7rB+4cBrCD2QA/QyDqdR3auLUs6M1Vl7HVa2VrxULKGcv
2a/FGKS42qYwP8LOatbtkBhrDnk0vsOpOKomdl/tya7f8LIzPA7GKDvhARTNp4XeGOyYX5NZ5I/t
MGPxDzs7+d2LRjhVdh2M9kZEgDpWpRanRJe6sbkuNH3aNbIEM+u0zy3UZFQ1YbbWJ65kF1rPI0na
eydGHos0SZ35m+NWZi7HSUgNcWNdKWkAadU15i9pyC6jub225yzyWMxRtolQWx3ZQbSHCCjcFcAG
gVVUTOce/fy54WrSDmXqEsXDu5XK6dggoQXapakdSSwoVNVy3DJnYoNhbTenOD6kAUgjZ1r3ZdDt
vcwk6Iduxa7F4sVsxrrLAdWvk1oLDyRXdwdFG/G4YCuPnR5eOSLLfN0VFZgEp1tPCJnflOlk+J3t
aRfXfbxNOrABWqhDXIkzNJGBhU6zZMzPEAmlv81l3isdNWSXGfnOJhv4K0lkHKOrtEL+siLnRfxO
bLDjPbe6Ktz2Q1lundqPdJg4cfgxeZf4Af9bxP07RRwGFwvwzv9fCnj93rbvH5Fqv3Tdd6Xcnz/5
Zy3nyN+4Tx0hKNfAPjBV/L9azr2I/0zbNrzFwWabVI3/nHd6ngtllR/TLxSi/5t3WuI3pqdkN8Gk
BOsCO/9v1XLfV3L809jGwAnZMB083t1S6X0z7ZTm5GhppVU0G7KvURnKneYRRUS+1vAXHrIfvZLL
KwH0wPO9GHt+svRkKHqseRS8ksE0NNertwqF32oIaGh/cx3+hQ30X70SryFNxsQGmuPl/3/zmcJO
C2ZW+2oPa0RBRNVv2j5nbFbPT3/7hRhWGxaFsMPHMn4og3vWHCwrc4VZJv2aZulX1B5fE/77n7zM
4oOCHkI+8w/XiFS1uY3IPN/TV5cb6aGDakHt+ekY/wdfHfeqtDyEp8zff8yZCCu8m2XEJ+qDvLka
dY7JQWl4V03xV1knaF6/c1NyO3iEmEqD6yQW5ev3FwndpKd1aKT3aOlTlIDT/RSOT0KbnjjUeOtf
f4M/WjcvLwaWy3FpCMifzJOasEuezbLay7r1OOQT+p14NUBBLX7XPXwtsdWYKzEF3d+/FT3HAkoG
1tdyaM58/ykRkiNIi4pqX9Vx+QCEzkRGpaVPWsLvfv0Zly/sO93C8oUStMaq4BKA5P4QQcYpTU1x
mVd7TVHl5aqaNomhBw+/fpV/8Wx99yqLUfSbZ4sKxuo1RZGJjsw+Gc341OdDcSxAgf8nX903n+eH
r27ApwDugVdivgTnb0ze5wVU/m88XvrPH0p6rITcGa60DHr/338oRJS2l4Pt2le9UTJG7DVk+VUH
wdKCLCMDneYG9vFtLW17r8MPRZJpMpmoreLY4yYDiAi7doP+QfkQP4cPN4qZ7ScBs1RXF1vlpl8v
CGLIV/11ReTDqsGm46wMWdarsuKvTBHDGD1lcKOwbO7dsQb52UjjGXRHebCZqb/1OVnkQz7a+wBa
PXjyQu4ggXiL0coJfbiZDO/TxRLV0ws4MEAvNuQHMI4w3OKh0xLrCGFi+CBLSu5EBzu1dwSvkljl
iRTIPvEj14vKDYGP+mdMVnTOWt4P6RHWex7wodO+q7awwisgC3O57pbOIMV6ENDIVpAjsLx1EkB5
U21rPRg3EAO8tdZUGphSPt2cs3DliQvrrKOrBReWkW8YF4yB2QIKd6FNcnLFmIbD/2gBNd0lzQx6
TO/KtYfHcOdJGNb0DI3nMCK7cAxx14UIbZ5g/sY7+BrArZzcoKXDP7RyB1G9VrlFJeVAscswIFWy
802TEfafOC4NuedTO3j2ySND/Y5M8e4t4Ks5RUld3Tgq+aoLrqlKHOM59+KvnH6Dh86Zy8OwLI1R
u+CqMgOgVZPp2JhIr86iW7pO430yxtaBFb3z8YfEuz6ECMsxgKKQjIHiGIdLvQMKJT6HZiVvEocE
MULTxFmUCV+iIkWTgnzwPAp2bvuM6vYIaBgKl8NXRg3Bx1RR4lMSIz+oq/CTNxvQtEJ6kFTG8JDz
mgZDQEoVwl4gMuBe58bJdnHBgO1aoI2Xa4fcipcoqCDPUc1CCSvKFKCZo5NnotEUfPawkn4aixTq
qBuRNg/wZEPDC6iI7tV7KxHyqcT58MksSu4fu9Ht2G8sgBbEpkRgOy940wbNOjkHBpegow2LfNao
wAzhRNWQxzvyqa0x3DCcmzUfuw+Cpkl6u86segbn2VBFTx3s7n6nvCJ5lwOyJFnwHCGFwtIXy564
FSCF99RD/QsAvXRnV5jWtoPW0LNMKtOeN3Pipcj623BAN0zH6/Msq/Z3Y+bZoogFpJoNdvvYu131
ykDHPrkMePf5WPJmG6XBbdGteEJ4HmvMbLkSdkRlXYcGIa5BWJDE0Rr4JpOvBuC8q0A45pE3IrYi
zCdytMjGwFXlROcQGglixUySxscVUnDd+YXLG3mNt7YjGTwkfaPSdVSN0ZcClNC+SB3CKByUTVeW
UC+QUvudmZdMYSU545t58IrjYMVf24BauNY63Sf2ZkcX8kunGncdtSgaamPflf1nFU0xCgLH2Ch6
oie2QvcuUjyUcL9hWYmsv+4Jk93gEEaR4XUQkaiin5HDziddjtt8dhdx9Fh1fj6kKGpBeMUrs8u4
qVkVEY9mFbYNtHE3JofKba3x1Kdkxqx7jBhMjZNpMzesbvnArEAs+25l8bkB3b/HrebdeHAG3rOx
9e5MMExnbILiE0Ni8zgq7qiUBfVNSdyrekbXvC/4+HaLGhxFAdk0XaGGj1ZrQBCHDBd80m29O+GQ
f2Dp2btts1A2DeuHE2kkWsUjASMN4arwwOBF2Kby7oIyba7EgFhndTlpKUkXOoNitU6mhEXMUOQa
Drw0ahKQGyDhfViUw0dkF7RkM1qYWFi5g+G9UuDdmBXpJNFggv1t8+qmrZdzNZPZUwZDgZW8jkjR
zAVVJlKAFZHkwzpHobu5rLpDFL92qSe+6AOrFR1RWCr6LM5pALWbAXG47SfilNyBk8RK0zr7nICW
b8H8+33ZGL694N7rrkR3NDvlI70UeTO7OBFH3cVkrbWDr7jCtP/0Bg4guwGtixDZIjgdgioBTreK
tUcLWT0GyUOf9vRNe7pwdLtoUIWwfc5mACBaCtWdGMlzHi3VjUfXeY9Ll4xg+jC7XIbaddfEN2Zs
0vIEtH4Dcq67DpL5OdbN4dlLJ2/t4YbYYT1mbCTjeQNwJ7+ptCa4zVL6+E2+js3oaxkGQEy7+JHn
+anp9XBvoIMhMS6v/U43qxtrag2URxMNJcf6jAtBrQyXTS+V7IZaHGVPNUwKAp5YcfTcE5+g1Fcl
7eJhQqa1LLIXgv/MNaDnDfcuhUCAStIq0G4tVOIcYGyzKyJyrkVU0VtoEcIgjsxYzBKKPMbeRoJo
ToR6eiiGGq2LVyEhLZjwNggP6hmddmXG+coMIaqt7AAHxKrKjcc2N/LjUJv5sXQ7HRKBp+qjmbVq
rUQ+Gdk6qMfSdU7TYIzoPQY9a1j/cncgWcIY4mENgjnSdlbcM70CfYyOemXkQe8drR6E1SpwFBmr
PmdxAu9Xs2xcZPPIVlYeXfYvle2EKwQ67mH03IpG/SSBQJq1jS+hHVnXJzI1p9jvmq67RVwZwpFC
0qbQwoTJpquiBqiUqRbFRSvaN5D6aeeXY/YwJOaI2FI4kAY5XFvk1rhTfyxoza/jSv9seWqPoDQh
Wg+MmWVr0dbAIrRm4ejvbDvRroWJDmXdgaRaaZYx7XhODRM7JfwFkky7vVGrbgP46h1gVrpxkY9u
DL0k2sWtxQvWgvFM37UUqzFsdDxRBlhN0Ozzmcc1/AgzV6hVKlrSjtwRZ2WmaQcsI7q3dcOc9Q0s
J4t+yOmEaski7sCSZP9VfGAEVkBDfW+y+79gCv2Yzgj7gr2TnD+AvSagTOuHE3Y7zyG4SD3b12yg
a8cY+usuVIhyvYZzQsfR8jyZcN6AnXOuSGUDc7eB/N+ZeRivhPyrQg1l9fd1xfJ+6BAIlw4Fxe6P
hRoYSJ4B3k+TiyelT6cmZU0d3Pi9yNR9MLHN/brE+KkylLpAxc0r4Zakz7EUc9+UGK3V23k4VIwR
aw5hRQC07gK5KYqoPGl40v6QKXyM/xN+Kf9Fu+DHDMjlGxdAhJiLLyZJBlLfv2DRcMCxnDRjQakH
jaAc1vm4LfpqnTT5e6chsU7biPOg7Q23l20HLCJwo8gA1RWJjCj0FCJQOZOMPrbs67/+PsyfyhPe
ny0MsjpdF7Poj0V5Ncal5lkq3Uc5nHLVt/lX5so8U0PHHDPHRsRhG6A/D1KUiO6M74diNuUdV4KD
dsyH4ChTMCxnUjkZVJ5tDDkMdztZGJYRy6uiIYk+dWhPdn0dQwhWgb0Pibrambi2yw0Yz+DBtHTr
3XTInoSKOmNu0gQpE4FgAw6mkSi2OE7eLrtiUejS84d58Vj9+rsQPyQqX66VzYkSDs3ikVrcA9/e
HKEawBFq7ZI1Dw2WGWO56kYyiQbTeiGuHhkqx0aQspGxxYJtI8rujr9+Cz/V2dCXHOLGuSgGdlqk
FN+9gw5rC7I+Ee8l9fbO1sKSqfPwV8vATx0LXoVGhQHj2yKw8sdrrmLVQ+wr4z22UnN14QEXFUQC
MB/UGc7Cf50SioeI3v7Lrz+g8fN3zBEFLpBHpJUglfWHcngSKfP3bIj2VgtWeJ9hJb3SgkC+MU2z
Ty0jmelGaoBq0WE90Von86eyAbpMPT4y5rGI0VhvoeXXmYI8G3YVx0krbfacv+VVUhYtgRIi6A5a
0FK4Xt79f8lQf2HNMZBhmN9c6J/A97dfioLgzv69iN+/tef8+YN/tqtd9EX0qwkKpwW4CIXYfv60
sXv6bwSkCAH+iyYa3Wo6Mv9sV/NHjqdz34jFaI75/B/SI/mbK7iPmSYKHpyl0fc37DmG89PN6VoI
A2ikI4BiKfyxb5jlZjvnlQ6PBtPGxPmojMWaKtE8G/QoaI/CsTH9PGfV2w6dU3NYa5vmYHml0Ldz
3Qy0OTKd2JCaIB97HdEsZCyUhmrdyI+q74KbwXGmU453eg12cxSrmWxUgesPnGQiMJrMTgYySDPh
+BHcR59oZUQB2XDANeedJozyqWmn5jgldXQW7JwbV5vnx8DQTLT45GNsGqkzxY3KvH4IUzafvV5L
VmbB0fyd6DVm16mANrQqHdMhFaoiSRStOAmaUQHhd46/aEKEHwOBHdcjP/NiT2Wi1lKT1hWT6aUb
4zIfWuFyAmOr7NDYlNpg30ovzE69KfFhlxzB+6GFacVBnPSWgJi3sutpYQ1MCRPY6L1v86X4I0pB
zAMOk9o8py6SVaCv+sw2H72Gr1loLq4dZUT6sWCN2hSuY8HNqcONIfnmrdgSx2GW+W2nmc6Wxkl+
h2ShvE2U19xERGQakDvT4kgbsMI/NAd+OkTulq6x3vkorK8Rn4b6ZnIdbJFNWjHmxl/0LFy3u1Kl
9YJxtXsQbVt4Ow+rcUbHJAkBeCovJQJVmU9jlhIxq0wPzU2I56Gfg+DaosmB11AnC6Us5mvbRma2
RNdikyRd72hqg/611ZxiY+Xi3u1vc5mhVBoID7ZC/dZSKi79tjRMpFytwsZfhY9Et4w3aNBsHw/V
RltKQztPNQAgXb4zizE7yqwJrmCeFHe23lnXqWU8x4PlrNNST9cT/W+CVcPggS253jiane9xOEIi
FxBy0yS5D1QNJVlr3XUwWsNhyXRJE9Pb5BYoGpDCdHrmMmdGyPByn8jA3ionT7/KYfgAwaBtS8vC
pBB1mbjnJg9XLd7JQzsLVBmZhBEOLnudktK9dgr7ruRu8zHvnUpCUpbq2llrUfvCeZM4m9HVthE7
9MqePN4lkwk/VIjAhRLxMesj7cUiCfGApry+t8GtXk+WLY+utxjZtYh5uRh7PyMM+Gz2WIoKbtuB
dtxk7IiegtzI9rHGFxOkfuXA4sJHON6j3ll0FDFjzp1DTzYUjx5KvHjbSjHABLLFbDmU6UMURt79
AJ2YnHL0H556MIzUHh5sSlIbeURN/PATOW/ULbqdxCen0d27zgNd/Txac94BjqS1uy0kkwGcs/HE
61PoSm8ynqWJq2OVJaLp/QagT7OxRKnZLyPi2uQwlOhIcJrMCZ8mwbFX7JoS7vBDH8fW8NClsULJ
HIb4JM6pqffJa5pCoy7WMBcKgusjmxbSVKFmWfeYtFjZVByGrzl1GU3vSFDkpVqZc3tCYcPxwbk7
jKjaxgWJBHEgXEML8rxNnZtdGu6nzrNeKf2G7sNNJTrjV74jqXpo4V15jLvCxH9eBGmHb6JwAsTa
emlrWAN11QWfilQ5k6/XaNZ9o2tI7zU0zL//3an/rcnycpj/1U59HVOTIrj4bpf+44f+KRCmPMSg
iv7GMagX/kGasX9zXQloz3P5w39szjqSYbZK3aBrYYBm5MX/sTk7EB0t8Gf8BR1y7t/bnJlnc/b9
ZgbFIBlgI+NQzuX0EyiUvz8bN4SE1ouF6DjbOuodOiMOUh7CC40J35PVv+ph7gKIAOwcE5p9ngdE
GESP6cIvpEo2GG71h4SwDpYJpPY3EZhthoMa3g7pNjuirs0jfT524x59y9r2RoqPkvC7aBWkg8sU
xY5O5HWUV3qI+3hVGtkV1Xp668JK2AHYjnYBOJIdlkKr88NcC9bkhju7OY6aQwo95xpSPpnIzFs1
31QIdlb5QHIMBtfhLc2diUxv5DG+GSkaXJrRIXUtQVxBvoIvog3jQemf03Qu39kXvWvMdIG5akav
2/AX4Hf0ZAIADXFuBkJ1wo1wZAaZBeXOYWmP7IEuaB9D2dSEecY0UXmgiUvLmy/hiPsfiEglbuOo
UvTGzebewmN3TFJXpxRIkwm7C3o1HmPdhy1MwCetJlqDU+icyaEnTruatQ92ac7ltL2MswYUEQNX
/YL/sb5PUIjtiMrpH6Oq6x5IJUawl2lz89kK3PCl0dJUIvS2gLbQzSFStSCPmoY8wr+UFpexuAci
UBY4khZfQX2xGBjW8MxZ0uBLLrLPEAq6vVyMCUDg4o95MSvEOnbLObSPadPBPV7sDFUAfB2fUbt1
R4/EeiIikEPrkzIarideCETUaLT4lhT/2mKWMFozO01wZhi+5Q4fdLFWtIvLQix+i2RxXtAjWpKN
rOg57eIoJcmmwk8JT7fc5A4RrWvt4ueILt6OeLF5kBsDQf/i/VAXH8gk+mAbLTFpWUhiCdgMHCPZ
bDKEsOU4fI0vlpIKwyEtv6ydd1USFdAGWWitenKvwqac1zaAGhrPHG0qJnJXHApxr6QXJwtIdlwt
sP/DJwZ8eF2kCq3PhGNY1SqlR7dzF1sM08J8P1czGS/9YpshhlWc59yWd0g8SZ7DXUOQdO9H+G2c
xj4j2Ow/isWOozcYc4aLR6df7DqwaMbTfPHwJIudB0Rk8KJdPD4EFeD3kYv1p764gKLFENRfvEH9
lIrXDrF8gd6qVhilivqtmXTDl9Ug3tPGZH/sp266bwcXTIplpgNydU+W+xjQEpSjxacE/YIyUS32
JbPXoxM5t9Zn5dR6AQaHm9Z3mxnTU1h4b8lihEovnqhxsUexYeKUmi6uKevioKoWM5W32KrsxWDV
xLR/F8uVg7WYSZczfYFyiiOrFaIsiHkKihdyxfFsZRf/Fq375rW7uLqmxeDlLVav/OL66hYDGK6f
bl11zZ1oGX+jsud5ZtJF3spiHvMWG1m+GMrmxVoGiC5eW5FUjGYwnsHvdo82oYwQOxZfGuLVhESa
xa3WLMY1bbGwkZka3xv00HeEi+Nw0y5uN8tt9FdjscDNixmuZ2w3+cQy4ZFjTpUh08Y4l148dHKx
0zUXZ12wmOwYzOC3qy/eu3mx4QUXRx5K4OqtdxefnrVY9uhQc3CzFyOftVj6you7r12MfoSdaCwu
M81ucndwAsrFFKgt9kD65cOXerEMTlYhrs2Lj5BOFJ5Ck/gkILhYMG8i7M7p2jOqnCnjEBwihpmG
L/SKmgf0mJfK4QRojwimLK05dbpHa6F29Au/Qy4kD457wQGQZ4hWl6P3CPAjLGy1Q9LJtOSCA2kv
aBBtoYTIhRdSL+SQ+QIR6QU8kXIhi+gXyEi28EbGZcalTlZWO5BIrAYr9PN8QZRMrlXAK/EmgkAM
bMYXlom6gE2CMdAY1CfOjUgIgppF1tw7eabfO8INb1kWx53rpfOhD4cnG+zlfU1dfa8EGlsYVeT2
DqSqvSBp9zB5uMWAXSFMn1DxGSxSA4+VRzPuVmdSeotYAKhsmMN4ilPrLEMIqCXYTkInm5Blm90O
E8AUn5Uh1bb23DpZm22eAz7TuxflpJiIW1gPqzbTKh516Pwr0bTOVS14+zMBNxQ7RTDDIu2CB8tr
nEMCP+VTqDQP+xlQsi/mrE03TFtVvuu0uryadECasqyqh5l7/BDywT+quGYGMTU2mVygccagnt9w
wI3MUmpt3ocim7aJNRmrUXRqU3eB2qSdzXqkYjEDmJrdQxRHJUPE5JYWUcOx3DBvAjDB1ormU3A/
4N4r8WNeI7UIS7/ABMmzpsrbEJjibvk+PzXlKMBhzM2e5cIFvtxoN2kKyXJjYJ24y+Qc/Y6zIybr
Q6On29Rjxevo3XScZne6Q9A+7AhskodeqPapCUqUwMLu9zxPziIOLXG5Vq7MuURhT0rXNOnrLiGN
2FemrO8GU6fYIgMHeb10BaG1sb5P6sy6UWkeXM+uHA8tGyMTD2M4F9L70MtYfojWNMoVsRL1S4zM
9U2n3D60pVbtCjPSvFVMTvbico/YpK3MtH1T191t3CcpgXIcQUAQUAZ0wnmFJOndGBN5SR1gBmzO
MjOgwRFgN2+axjDKh2KSL8R7hsGmjyDTM+6tlfD1wjMiH82OfI3JpHmg49PWtw7GqHaPdazW4Cg4
qe3nCeCDK8PpYvYxKcjyQ2YexRUZg5JvvjTm6aGpwzXFjzch8HZwAoFp8aOCasJPwuFuphNC8FpD
ou1edVr0YjOJj98Nh0fcJ8cIpXMzzA2yZ+ZsiwhaiHFEEl3+IZDmljWQS8OYWMTTGB1fOfaOz2mq
FR9JPxq4XpX7SSzCaxjcn7CYThgFEGXDQKp8VzGMclFsOyi3WQC/Wii5k855dRdpt1n+P/bObDtu
5Nq2v3J/AB5ARKB7TWTfsSdFvWBQooS+7/H1d4Jy2ZLqnPKpdz+Uy6MkMjORQMSOvdeaa1F5A+Pi
HIzy28ZFtEc6lt5WRroZVKad+XIIwVsk43nSVt/lbGLrbEsAFFiDIBTgA4iYiBRTeyfNAapy16kQ
2X7tBggxcJhuslnMd+FMvbNqf4jY/3t6+j+dnqS+DEj+d13u9Vv/9v5rh/PHj/zz7GQYAO4lTUQm
S//Uz/5xfCIw5t+nJsHRaInZxGlpot5dEPl/nJpM/ghOEXMx1GI0//6WApepwW+nJjaK5WUEjVMQ
RoRM/HpqIopp7HPImBfbb+znaVAAQKShsV7NKYZ1eLzVeiyLI8LNyoAqUvXgq4MGqC4+xE401dn0
9U58MsM5uRZUiZRTI/YQj7CV0Vx3NW162av+U5swh26DiW5DOZGB6/YOgLCyjXG2W2GOwmaYjHtc
kcVr3vv9zUzIz4h/KKcJmMw1XYoKBPI2ylSyt+uYyLA6QaNjs3HvLMKei1UZxmPiBUGhYnQvcrxV
E807rDTOEOxdZczdekxi5GVdygg3nZLkHapSdRMFZp+tBtRtN8BzGmKOoJTr66zMFtvVGCX2oZhq
7Hez0Y3lrmEmrrP1maU4knA63VahWU2HALVSvM6yacSmzhssTsqfEcUVFWSHO+GUxZ2r4uB+jpP+
BmIlFn0iBNZDmDmBR1wAZ7qhtvdLv68iQ7KY4W8Cr7tl607yNWKxsS0vQAWemGi09gxAFWlgW+19
w8SMmfkikPbOIS4n2EI802dQ/aDOc91Lcme8SnvOcryXU68RFGoUCMjKoAotL6ZrnoP8jpxUS8eX
pkwVQCDaQgk1Ip4ydGOR34/XpCLpzN9gPqpdsuEDOtwl3jzg37iBGaQwP4/9G9+YtC1EEuAsntm0
UnAxO5RN5wZjYYi/Ukc4tdebwfDRb4LCWFeq6Zcbx5738xib81YbY4RJnHeHtD+2bdeV+tWYsriV
NRqqph9mhIaDGBrjU+CHQsyvY5ROef3eDhVBXSszmUliv/vvgvd/W/BozvzlgvcR+eGRJQ977beF
7+NH/xjtmCQUM4hRHwLepXP0r76Ro/6BJN9S6IbVMqL5OdcYVznyaekAIpZCCIuf+mMdlP/grxqw
2hZeGolC8u+Mduw/yXAxMwiWQBZAxk5kiSzr5E+DfztB9Eq5gI+bjmyJlCEJ7fXcBKjnRF8jUWv7
UifQXLdD60BLCVlPLqitwDrRYPDEANhzK+cxw4dnFkG119LCGACA93mmk3UmyZmPTOc8Lam8CE1R
mJkpQlnVkeEzibh6TUtLHvrIQKk4oAZJMf8uQkrwu2eXNs1rTlzZK65LYpeAPTIoH7Btno1QqLe8
XuKbEKjmS46IZWFdY8HZCQY+9aZJlqQmpLJoRpI4mm5F1brPHfZUAWBuCUFtG2e8/wjFzSJjvK9h
fx38ZMmllcDKahS3eVIcC7MunKPlEmfVODoRDySBIt0Jc2SJ+ZJ+hP95vEWstMStLlK5VemqGp2x
COq9bkjjUVeG+WYLxHpFoXV72YfyCQ3heJtLNG2N1DF3WVljXANR8flLGx5NbEH986iyyiVTN25A
IEHEeI/rJR8W0LB4jJqU8FS/0vvVKGv+Gok/xSkrTPNtChZBQRfwBkxj4N0OKa+my0A8xj4zMOpp
/A0rtg8+tUp4TSdBx5vGOp8duQ1qg45oAnIJo+yUhzZjA8hHZ6f3YakN0XiJ/ag/4BClVIuQKaxs
bbme1ugv8cEj/v019zX/5ccXSiwU5jeOlu6z6JZvuJ86Qqz1uWk+IT2axvNQLnpQaAEo38j2S6I7
DY8XNC80gJTzDDhgrTTwXGHJdVwXOiq8x5BIUrJRJgWk3tbsYBHfZZwnFty+/sIATRG4kkFFWLF6
fg8JesHa1ufuM8j/e5yQ5nbKQ0uRKB35z7NoYuhqEHsxSFaaVxoZQUsMcF4BPS13bcaNnoyYw7YM
n/hNs7/kgtrYrskhHpnMI4hDjmkBql/Zbc/dIGoC6XBjtwAE3MmUB9wmnSKkwCaumP4JNx/xOeHa
75cxhj2U7TucCQ7felsa13CoeAg51PAFQz+Alg9MEP16Epc5oaixSwRxAvI52/TcotbK4LE8FxwI
1P5DBa/FvSArl1TPcRtBhJnxcqLYlTopAqt8yLhjfM5h7yOzrQAv85L02y/3yURV8Yqrcbx1ZCsP
mdmVr47R8MvaSo92CCjcDUf3aDf1PXwlZZSvZOb5zx+3cKTZXN8EjXaxPOzxcpP6Vo9SWHZckgFh
0+0ItOCWWp1SIYwJuxYWGeVSuFy4tihJQYbzwA3T2Tq6TY4i3AHLI4EDItotjk6aQMg4d2yqBKrB
+HoFE17vK7NcUhY6lNEKng52DzwFq5LAS5SCFbrXtLZ5OC0whptZ4DFMQxPm8BBlfBwd4XjUjHyh
FYdvngdd5wbTUMIRiUjy1sZf8rF70fKpkYRiaKXpf0Ce7UJXS93zXC1ZXG008RuK0qAVDMSrxldp
N6G8jaue1qHGiJr1FLD4GgStvbeQbm+JbyEwrxq1tRxCyk/kz3xeOdZEFs7YC8JluM4TJmrc1ysM
u+N9JoohvJ+asbx8pEhHEzJ9Ccn7/kN16eQJ0vIMidSCocvUgSO6s45blgxd9zHvo9TmChIsd19y
o9NHhjf7mhCUuncxaO/oEopHG3vwFXkWzRcnxBHw0CCcUfsRJeBBMr08j8kiWtdcDvWQnTTj0ScN
qTwGhW2OG0lEYnjM/Bg3gY4mtlMgcDzMs/U+jfwltk2wNBv+xD3FQJobfLJmvta6QdKlc6yOvDE3
jMeqmxAjm0Ay1sg5gcpl8CsS+i2k9GFdJT7P7XkiMqsyrtESvp5lBu8nZu7MCRzvKU+ikRYTUMOa
X08KT/NOpHO0i0KTuxvdxSPaKve5jkwjPqmyq/cdJp9q+3HPKwHey9PJ6EDFWS33f8dM59pFvfts
mgbmEzoFvEQ/GFV7hyeFkHAA6axvddM66zSUy/3oTkj8y8pxn4nT5Iv8saRBgY+A52GXIMPdd+ru
EDOsZS6DFr/elIZm3CpY+CjMIJZ63cDlJSZy+/HEZb2jngdSkQ1vrMw63H6srEURIo8bQqd6NiKZ
589DEEzJizlI1okUBAg6xX5A8huS5u6mKP4xcWd3RtgJD2bbO41pMHUl9M6VUyHDWk1+wArspgig
hxmezCqlflg4eE6JtjMMcyOkGRJOe5YfmQ2gSDpKCML48sLwrGJ2T1newEUUtj+iXm0iN72b45Rp
SbQ4jtNWC57ZSut93poZX1EOtX+VIP64FjyT9TpkicGwMAgoz2AArPciz56LwKiPHJA6rJKTM4zU
IbJ+FIqZjbtsRA1Aykc42OWJPca5NXIb569f93JbV0hBKgOpnknozqnp0gAsVhA+RXZlppAb/c8V
YHZNFBVVOyq2urU93Y55BqDBfgRntmRoNmFXnuzYrTP/lvZ5AWyifaElvy2XCE7Nst3bEiJnTDqn
zyFXf5mslDAUwOGZ5R/ohWesqouCH+caAl6OkHif6NcyscHpDQqD/ogFScZjXATBj14LRHVVOh75
Q0Ts5qIHQh7NW3qXw9EEKJ94mj1M/UrkZThtJ2tK7b3LbVl7QdMxBsFD4qJTVfONM7b2sYldtjmk
6UuTDhlNNhhPyuiLi6Zb+U00J87RFj53r6EoSkKn2IDEL5kFlSNJRondneqx1y82iWFIGjVzfEOq
Fj9NdvZEOlOVnlMwmneM/HNworh8SCqo3a3Tyx71c+1+YbqY0t9zxWrmJttUJvwxp56I36Xjvdd7
kmqnsc02mYMbw1OKUSRn4/ji1GE84dnvrPe4dfLtjCiRfZyUriAanlw3LqGCMq60/eEzxpQlktL+
AgRiug/NKV8baSW2EjfDSrRmfdeQ1035k1sbGBnj17gTjxqzjZUxNM3FicIZ3/lkAgzssm0xaWrn
u719Lt1IbYKqeazcjkT02qIy2jRZVVza2WeJSjLqkwGyRUDdcOyy2jiig9L2pls04CQ6dS7krHtc
tJyQ0cp8GK2iAPRXORvNxV0WL2557pDkVtFktqk6tTkxbtgE6I6qPt8GjmYdUmYYdwEEXZnLfA8/
pN45yw4B0hPsauB2ezPhC2uiSXtt/BEFCB2yyxybd12UCYLmcv0+qZckZbKBn8QoNCD4JRxSDSE6
+Axq1y9tn7rUJZwyj+2YV7s4aotPMeU75V3HHJj7WySPpHY5e3uQ2hV8p46JzrDXiaOw3pk0o4sk
QzRv229akn0atQrRkmGnkGbqutmSCKQKkr0HHfxp2+10H4quiV8IqXgEH8QkgcMPwvbQ5+Z7GQZq
I1pAHUapY+4HOXCAlCTfQLQykaZ3MX6iIt5QXddUgpGeryf08JsWCOQjKn7jysq/RCEUgC+1SNic
xEcJsgGXTCOmiS8tNYZz2Gk2MYQSL03HQuLUXLvW1O/7IUmNTWCmNZM0u+K4fh/5xthBhoJ7urfn
pg/eWfyDLYC7aj3j3Vn7Wp8Tox1iil4VgfR3GIo1FqY6svYOOvZnLWmEw7bnC4u+phGu65JpUhxW
GxsDK2oFnotItsNzScPpMFuMY916SrbMDmdQQgvlJ7ajrUVP5mkIRodbHIeS0o5MXyn8WEgzet8u
8RnnoMqgAbXNi8aE7AQI9mIlxL2zefkPIDP1T+7QWPWq4+zSHuFrT9FLQ36CfsgSy22PWmUAbNiz
agFdcWVXDUjyNCqngIMbrQ8MxVSzBKavRjMqnFe/SlnUSUgcSsIuhgl6FFqhepY7O46L2fREqjQd
vxDjQiIQTL2Tr06YseuKDuS350SOpJcz+GbGhLLmvyPXmo21bmatw90j3HoDotvd0LKn2sqHhkLE
6hV7U1SV6XTUjRn1EjrxR2rRFJ/eQFnuatRnP534/wcN+0d6z0/KCwXhCYaACRjOQemxtCR/PTv3
eonJpAr3pRWwYQYFpSBki4F+1sgiTcLBQxmmjjpMBbvoeqQFnhx7Jfr7DgAy4Wz9gCtGnyje1cc2
bbRU1R/xxFCvqCaiAHV46mOTYYbJ0TN3MaGstczn8JbY9dhdiBtp33/UyFE2jPcdOBOuyVSOpI9H
yNX7eB5vl23lLcoTROdz49BPN+2SguyvL4f4TYiyXA4bEB7JSgRBW/jZf70coaGRjdvb2k6GJl+J
KMjJOTowZyovZwr4yH0IvU04vfaQi5mz3JiFvK0JvM/D6JL59RBIpr2eOWMLAqfF/+Vi8b9wRqZg
83FalWIJuh3qmEMjU4Ug2hcLi9iL7LKHtN7jwp6njFc3BQEPayuZ4HE61Cfvf/1hF/3Oz6obPuwS
OmWi5xS0rA17+fOf+ia9S9YmCNZ0n2M1ZVILaKzxQisBjFujoecjlxku27Gp3ujcTvfkv4z3xGRw
bi/G+j6j2fkf3tFvHe2Pu5Eeu7RQj0uDzfPXd6SZzAE7dnvCivHUIuDBENvSSHpuaMxwEbB+cuWE
aN5xyMpDuTj+c4QvcPJqNlIPoNhycuI48tdv7HdVPR0mjDqYWATRsnSbfrstutBPo5Jci71PQFG9
zopCji+zmrvmk5rmGep85lK0F7mZJtZqIO7877p7eAdQWrhAahFjIaj89coMoWUUs2iDvTmixwU1
1gTRunMNXyxqUqJLWsjhu0hGYXBqS4Blm9JqCAnKW+PR0TvjiniVw9ffviyM6dBrcbq1UGf+9nUR
wAGqK1bBPtcW1+BIkbxZTCfkjy92y5YokmzdZTNnCK0P/lOy9cfa9OvapXh5a/lnkaepRfL90/2b
T3ZCHiXNdnNK6RgweZwgLTbowmK+kHAyGUrKwZGPCUSpg7GcUnMF2vDUK+h3N8qCnTuvMJ0F4b5d
Gk1lFcCraHyUo0QmUY98XK7/Wgz+k8VAIvD76c76k8Xg+m34f/s3ujVhVH/7Rb344yf/aER/CBLZ
pxQ2r3+LF20yPhB6C9JCUA9iymIP+0PCaP5D6haJIYsP7Z+knH82oZXAsIBXheEZa6DDDfR3mtB/
Mvcgn5QSV8Ey3FuS9369FRULVYCuYt4nuUmYxmzR7bCC558uyv+wWfMRf1mvneVFXG74hQjEv357
3LBia6XrOvO+SwSQTruBSG73Npgn1W7++qUYUv7ppejoIgdVOg13+dtLFXAbqhh41n7soxYmYpSc
hJAcLqBdIGOL4AMbtbYbZ8TRiJyL//Dyf7qcwNDhCqGAABRLNtlvVYlIZ3Tllqj2cT48isx+caJm
/defcPkVPy8ezCYEIixB8jjf2w+/yE+LR11rU0crqVq6y4+jKZ+RhBdeJ1B/6nP17a9fTC5pkL+/
HO00x1zWSfh8OpOZn9cqjLvKGt2m2VMlVccgyQzcuq6WHRPTz5C/qyf14epVPxy+kuRPbFAupTft
BToJxCvRCBKB4eLVc5JDNyAywbLdu5U3fjiJmw9XsagMHMYZ8qsaGc+Bvpv8ImKiUPum/Z4T7RKt
6lYXz1Pjlp42ucQco4yQ17DqyMIOE7nu9Gl8nmK/PkdWMAQrdsQ6XKvKzR4tjjQv0USUjJvV8s4P
CvPGbPPk3qJgJ8+NQNkuaINr1+fGKshcgtcxJCOfMatt383zIXGCC1TAfiuz7Luy0/siUl+t2blr
UWB6g3KI4tZHslqQxbpZjCPC5HdmMp7XmDiqHQdOOBE5xp0mHr7VoVsd7Di8KYFREY5boKwXWbcZ
isG6jiOBU65m+Uemq882bMVjHJK8WzWEMER9/01CzQBR0WDpMOL4OrtV8NiSMuthAvFgcgecXlG5
jYPf70GM+ptYH8NL3hAmi90AosY0nMxAt5LNUGtEeQTDFLiH1ok7it7Cdh8rm+okRAbg0anl5K3H
sX7KSwJetvlY19aTym3tJUx6kgoLg9/jjKN4LIykP6V1RByhNBsguHWbkaeMPtnPqvpSEOeyEXmV
bJHicItkFVqoopg80IHGhoaR2PZQcp/Z7vFs9tXoaWEkuteOmAoj8PTJOGuwKR+jsMIwz2kSj3dG
CE5l4VseIsMlAxfDie+H9V055/VtVjdn353kazU77aPqZLKvtNC4GKO09lnOvYAGJ9p2bT7uiNZ8
DZPanCA8dAF+IDniBYzcOx3t7w6HZX2B5VncLmgHgZT0EhA/x3G5TPUtBqvqleA+EgqA7zKc4iS2
q13VnSJ/CXqfQ+s2Qtzr+7LIkIFyzAVT+TnukhDNl/ky9sFRZf6ieBjuyil5imkEE8EeY28npfTU
NlayikJK6b5DZQRF1dgJifoKaWG6ByUIlJr214lsd3rnemAWN9nEvsEdvTAwNT/Q75hUTW+NhlKa
TLj83AexdmoDS+B2pdVgpRrslTijuwsx315XesWrBYmkQeJqmvRIuPS3Pi2uI8Bp/9VJ2pzWMVCd
wPeH04ihHelRN3gWB71d0+s+zz4QSzhiACZJnfQyiIwr2IDDcYbGf140VFt/AaEURRF7YC7ztWWH
b4jHX1wDLXzQtvp9RCjAXvTys833SrUfPHAWRd9nc6VlRHNEka3Z+9AEZ6W1a1DxybpyjJDpaHzR
mqq8i9FAr/NqfifevHGwepAA6RCCevDR+20MTb8bp27bornbx1qH/wxBL8EvS2Snb1VPNW4v9HDN
oK1LgC3bThTyrelTUERhaW2acQuFRj6aZul6Ob3v/JDbfXPbaaVE9aU7B06F5HEbYeqNfSg2Ydjx
DZmqnK9+mrSEQPvl9FSQE39mQZoPBkGRyOfM17pAQCxcZ0kI90nIKX0U5Xp4JqRlF7IB4AbQsRkE
AZVemhn5tcmcQ9qLp2X2thK+gVLZqY+gRjSk/Wj+/URzLoGffPNRiiNabDZ2xwi301WJMkX2N6Vq
Mhf2DM8eS4J1E03EM7ogHg/gheo9AjCC/oZ5+FSMgwTITweWxNSY9k1q8QCtNAjC391YS18MMBCP
yLnVHXxqay1TArmNNIubFbNn2hAkbm+snPvLGK3xHekKMsaKICM8bQBl7PjZhC6yn1wiRr2qTsH2
q1GhTWH1IKcJ+c9sq3Mqo6FiUDz3N1njaHtQwhbzWvurTXoX4ZYU8WvY3fHBiR37MW1GY5ebUYbH
Qk2e3U/RnjAmscGOEO4xtzEvGztzbyJ+vrEiA9+5FgSfHXMDYGDaka3D5e/D8clg5VoLIpW3XCRS
Ap3A8NAJULtr5AY9qMraWFASXtopUZ9H8uqvVm3NL00u1zjwBjp3ZV1fO6Nst0lGpnmL+nqPNQNK
BpPLtUl+a05rauVXdbK1GJgcIG0MBBVJ1owfQIz2Bx5DLKiMj63+v0X+fyryIU5QJf7v+rpLlOff
mqL9VWny46f+bU/ilEsEtsnB7qPM/5fSxLU/6JVU1hb7HhUhr/VHke/+Q6In4YBuIigR1PT/Upoo
SWigi63YkNReZBiYf6fIR0Wx1L0/VY065h+m1LZjI7rDSvyBGfipaqRActkpcvZx+LLUTDxWlB6j
kfv7iO5IucEM1NIUln1Zb0dMGnJjla38NoKEbxCEEBVfog6/jNh2XLZOKpuXcSa69dmALwJvuTG+
BI4InrKxs70oYGPrlWovZPq0t4vryae2IFaapVOzL8HAH3qYg9xypzFH2ddIjZnsjPMe3NtdWrfy
izYofzrpTTU6jFJFe+5jV+VPMvE7+9zMFc18EOkDSTUKOP97PE810SENSbcWrsVlJjFPDUlySTOt
Za1LYG+yewW4NITjCrWsdklkZKLwqzOb+QXf7QMSvMzypAAKtikRJjwZISaKIBzy2asj0u8OyjKb
d7suqgdLdYJknDbciTF+TyuQQRHyZ6/Rq4iSshdiF4vocUpkcmsx3oj3/BV54YkndKEdZbTHkojd
qgZCsmkN7W1M1MjoO85IG2tsbdEdy02F9w0Tr0Oc4RwyK8MZoTX3hp6al95l2Ive3DYOnetWxamd
XZQUmWM/lLbpP9Yt7b4DmEKpreOmNNMTcnMMMeym8SfGweGGgDXbS2BwcA3KHtHcmCO1KVL6MDbX
sstYsQTNGKILJmrGtmsDRmFBGW7syJrvqxz+uM6kALhkQhm4autpYMQz7Kd4wOdpO1PPFMmv4q0z
+f5eFZn4VM5ywoLbaPMj7GOiqtsAsgruDN1JnyN0hzkx0KhHdeDtSowk57Qpp4/d0p7Wm0MYmDl1
dZyaRKQFDWpqvrkUa66ZMnZvUIBWpbrOgIaIbfbpAQJOO0T9fI/j9SNOEWhTUmCJjzAYAL8mCz2k
zw7zDD3SKp0Xy3pjimGTzj6m19FB76PZjwmq0swUh6CrL7iAY7K7ZprMxVVVc4VLLNmpMfOPdpJv
cytpnogFuhsBzNCO5B0GGBHYsqdXQx/mrW1HFFP99ID6oMF0FYab2aric5Vp+qE0CbRucSMdXS1v
V0ljNJsGleMKxUB0VF1abAeniE5aOs0HveLRFJjzn9xJfM4xwHqUyqR3h63mqTbut0Vut2TWShkf
mmj4UtNwPGIWCk6VZXeUBpm+qctpR+PLa5jAb9Vccn20ah0tsq6g0nArIqgIGaaE38y5+gSzEGei
T/YyQ6cZj0ydOB4832ENHCQ450zXluFXuavi+aGNiA9dcAVYeUwC4OrYuOXdxydUBagtfMSlB0PK
7hvOvWnthJKLw8O2r5ilgQiTqzyY231RVbClzIdKpveJE51nw4f21mH6E/NjZKGf1xvs1sFw35Bs
kOPaWDs6JWTM1Q+s0HM4ojZVtXMmpFNCw9JvctAhSa/d9P5MneurZwt4GNK2rFkbWfotVXrNSHew
oF6GxCZrJCQzvMZyYzWrqjVZBCPnokpaz3FGBAg0IWMlaMLe6RALNtlYM0x2+4F7q2yMnO/D2okG
a8syA9o7dfoVRwbzcKG7R4vlEhY5HYrRl/E1dNt4D0MkXPNUGHdBWN2hu9toZNI5c5FfR9xUb+my
miWdz3nQiQHIl6VQ95GoiIQo2xDxVFxvy7FcIkHCT7rW4IEW4/ewzYw9KHsoVnCzV0wSmL1pvnuE
6iI3Dcv6XSsHHNuz5R6SmBG6Vd8NfatvWSacUxFrAyHjBEa9sK50CBRtv2dg18ZXbIC9V7VJu9P5
orZ6UXVXMzDDezmOLpYW/X7moLlWcfbaBEJ4jPiAomX4/zEljHFJlGXe3KMeYHUB8wS/ON7GMpG8
vUK9hSrCPx6yO1Q+6eOGu4viFiFgYm1FNvsPNK0vpVbVHuab+MnW4iczgIdPiNlbM7ufrIBmQmda
3Mdduc1S0sRDMWyJlF0cNzsEPj5XsVJXYQTVbnDqrzlU+I1Zz81eb8UjQSEJN3ACY4uZZX8y8Qde
Q0Ped255TpvwGf8U85Z0xneFWZSVFpqB+xkpGVM+ZXrJspaWmnPrNHLXkDB9P/LVQUEjJcFjGXU+
J35gfEpNx1oTw8qjpil6cHZ/gRy26SscIUQkbs2+EtjHMNRVPXYk8k6L0Eum1NkBapsPYdHu2zI+
9pGf7NpUj7zA1ZZ2gbZlM0u92SfFwgHnhTZcdeqr0vi+EHxpznWadXUXZiSLoeSqLmkH8nEa+mJT
xmb4pRzR6A2iO49RxZ4wpE+G6pm7FBe3n9lYY5I9Rd0+9FNzBUeUfe3Be9BY+xRjCN70fB7ok0Xi
MaaIkIXIg1FnxlaBwhCMH835Opoq7ZHhVOWaQAnjZEZmgB5BTqumC+QrKcAlsjkjyVda3eblxuEA
i51H5reB1nP0L2oE5S37GsmDnBsK9PD05spt3pXdWSC38yJB9oO75Cn4UnsKtWHZnkmALZaYUIcI
T0DXzxqeyBs9KPtxraZUARabiNe5J9DTObhNMh/HXj6pUS+/gDjQCIPM8i7ZmgzgSVRigF2vlCom
5I9mKjZ9637FTnlrhDYQOTW0942Z3w65pnlVot2RcdjdwLJ+abCObjuECEdaES9Oo9JHlP9HFF3t
xuDjrUWeVp9ZXtV+wC/9Fs9GvRlMvz5IwgQ2cdGHOwtow8pxStgeWLkg2PavWHKaTa4TLBkwPn+G
AUtTqm+c7xZslHWHh2BlhjJ9Kxx7erBJqWFg7bzKxCy9zMnsZ3TxEfZgS/eYaMWPeZDrdJP0Zuci
IVhJCRl3VMtDxBcWI5eT5CyQY8NzzdsL6gYBCelwdfJl0jX73nXz/kU2WDjcLrzinjZp77BlYzw1
AMpFtSJspqwVESB1eoIGV+zjrlPUCHlwMUS6bxPQGBpT0w1T8uLeycCtsNyG3Z2GM2k/21b1os3u
vmin8bEHG7tdYqeIt5qT6Jy37XuVOF9ZndNt5Vou7hC/e4pi42Tl0kXYCxLTRDa6gRDKBhG51roV
EjuxKfTcI9RLXHPyeOiBmNWZ1gziwraZzmBI3P1QGOPaDquvaZAteYhpZNyWZW88sEA2KNQ6mZIM
3Q5hulN50DDbUQmbV6PlrxUd81NgTeYW7XL0rA8IS6AgIgGF+zfJhyyUxpc8NYlQjHLybeeWWEof
x5VmpBQMdLOAxrBYzmjZKYD7o93NGmIGoH9S3PgcVLDDDCBh/GMIJiaj8oC5GvWknWa+kQ3hqaYT
yzG0Dx5cjULUuFBoeTScnmt3PlhieC8IcdpVpT2vs7aE4kqq2MEnaXE1I7hdsUnu+NaQQal25Uaw
41J6OSs0up/7FtaAmEvsn6VPjHYKB5Q4Vva/pNijLCPAxUf9VDpGupetUPj/YiCJRE37tbzGYSyf
ImWR8ov84hSFWXGK2xAdue0+THO4TRk039dhr2itfMG3RsEU+8UGGc6TgUVkhdoICYiS2HDLct2Y
NdBHAkprayK4u0r3c859l9VEiiH0N7xCQywSqX7tID1mOQH5gqEAS2kFVm1Ows+D254tCvyt7nCJ
M7d8gi1XbEgZgMOCRntAFruODSdbc1SBL9pqwIUCZuJelRaHolD37kAGuhXIr2nePRXlZN5o1nzX
ZpxTUERN23HIlVeXeK4VUhNZmvVFQ+m1rWdNPKdDTWQtNKKnsW0yaAOkXY/IolZwWbSVpE0Shyb8
bhEXxRkV1BNs5HFbNNR0Eb3396Q21sZozyBgucsBxawmXWUra3T8JwSaZ6is6lorQNFdlX+n+CVD
M2w2yGgLL9QwB4+qvxnDJtzOaZc91SqO1ikc5y0wcBfMA8WOqBxzhYYsvSQBi8sEynzr0ju/Wo7/
RW/qYO2SprwLh2S8AwwAzrixDA+xHFWPAeMROtSViJLuKnRMskU1eOTYQJtW+nQFMHrU6O+ALUV2
ZS9BubZrD2cmau8F543U0F6FM78hiCGVrenOHHMnLkZCKNV88J2k38yaht74O5ZfZENWo5+NJi73
VVLfVpE85WPI8hhW6IVJ8UFKyPG2F7XcybbfiQISlozjk2OQ9uvEOkRo58m0Q7m0IN9Gu/vqd8GX
oki4fwp517UXu/Cf8DBD1hnz4LOmid4jO/yAr3T2sEud8VZ8wpgFfcsFacTmuBKBQ2Kajz1ay3Xj
rBSdy4HqTGti3SOFnUhr5g86KNxioDzTbjur6h3sSuPMlhD7fFx2gmqla2W4nRynOdTcwZ+nGndz
ghdY+gO5yRI5HAIzyNigd7LXlEFNsYkiI7uyZakZ8bNMKfAKGMoirPO7oV1oH9qICje2ElRoWlB7
paj10CvgJb+KwUApPPQAo82yeho6pFJ9H/YHquoEDHyY75Sbq205zcFpQDu4rfPucapnZN6FewOq
KL7NI834bkZNd5rDyDqW0qn3ApPcsSv8aWsih3tUOXxUpxZvnOHjS5IrDviBfgM0FOhCUwRnOQJ6
xdBiXgzdItp2Hsf/z96Z9daNpGn6rzT6ngnuQQLTA8zZtMuyLCtt3xCyJXPfg0EGf30/ITmrrOMq
uQqDvhhgbtI4qSORDMbyLe9y4mEJvSsU2RKSEca/WaCFjNViAjb3RDWev0sXGj+10ZTMR5nuqG1Y
m8az3yFFCqy1K6BVwxR7F6KNfgoC5mtUTxg5u+JBpBUjRlB71UxVA95DnwWDgmE+q2unxl6rHTPB
WRx/QWY0pyAtPErrUNSRDGwIg4Z1NyNktR9jmNWsnRTiBtO1ng++WzRUBlyUZJfikLV2dUbceIa3
W7GFaaAObFfBnt2cLkUdNHuYGmgOd+9IpqJbmlP+CakwFRdvKT6rMo6JpH27vOKo5hSayRau6Z1d
NGiHbbqy8HduIoIN7O0t9ntAox23vxB6tDchvJrTsfSd7QC1YFPK0b6QZS/Px9b73q/gnoCSgMXL
Prlrfg3EO9lj81zfFAOvsQVGAjuC2mpVYQw2Ww6g/1zuMBayLma/uMndGoBcW1+lobhvo3g8Ib6m
FdgZdYBlOTSOfZLO1DsqSUO6C8DVTtROt1Y0uZs8l09r270PW3mlOw0M1IjXpN6eKgN5lus129rC
C2+WGY9XUa7xxq2dLezKuAudZm017NeyCwha9PnMSt1SkaeSPUn2SHByOwLAr0oUX3MRQBjpbxYE
peEmaArAfX/BFn3fJWBB/WnZk2oxkx0kLaQakcp1cuzanMk9iQAHo2rFoevD4Bg6B0tPi0o0Ahkq
LClToz5OorM2f/a032lezXN0cCswWp17C8lL80RK7stwJvOKcFUfSAclqD0w/tiIOiSpSY6qAn1i
mgnN10a28fsitXiRUXDSzz0dncVbP0aOfyPWGKpr57hwR+2DHAMBC3wowi2BskXjB/0VEpziDlTb
U+T01+PqXpRR+ICm0qGrHqg2nwAs/z4o3ZHmog6GIVixpVew64tm6xRdsUME9jtaISXWeOWXjBbb
vkd2eGsUyUuXDhItcWolK45xu6ahFpBh+75h1/pStMXNkLFBb8dpCJdtZ/viXT0p99wipu+Q1Kwg
iymSctXrgS9xknfIN29igKf7ZlwacOq4Uc99eNHVzgUKJXha41g+LWU1HajipOccWZhprY4Aievo
fkLkfx1OfHSzQXKH/nCWV31yE7GryU07OkMAlzPr0Yk2BH15Z8HhGA91NFr6gCLQPGw9J6PUFpIj
aLYPd0JvH+xT72LfpnSQdNQcJkvblxPN9K9juYhSIo8fj1QsNv8j9fqTp/b6oX4a/5dpBHwjuGCf
y+T/fv1xfPmMfLCBuLz6gLtBLvX76WnQt08A8/nVF6Fh881/9Yf/8fSvET8dg9f455V4A7e5elry
b+1rrM3zr/3Fdrex/rWpwxo7pNAgbv5Wisft6Q8gIaFNwT+IxTMf9Ecp3hP8EgX8OAInIfChAtjx
F+nTgSoKvBIUG3IkqH39e1bCRwgRG31ng0/BKiSgvQRK5TWeoi/8ap1Ba10OTB79gAUrzfLGFzjg
2QBlG/qkMy1lfZqDWK2tM6OyFwxGj7s5hZthn6AOoR8HL51Y73YXbJdCq/ViQab8iX6Z2OUhIOa1
h9mRUookt6sg6X0AardGEySziWx4fKxEM9As1tRagz3k5SIjCsstKd6rdlIU/5HepTL4wXv2uQlN
Gehz5c1Vrk2zleU9cD419XkeWTOW8oJmr6oDDY4+XUFjZ5eIXvRd9CFzxWrKrXbkYRLgsCMCDCmA
Z453YwTVex8VvlfZf+a9kCvej52KXETV7ZpOBeyykj3T7r9l4OwPou/0TeBWDcpCei741VBbK55a
tsiv/keW1lX+bWjH9rt8vZieF8jfV9r/QwvQsc10/Ofr7/9UD2P5qg328ht/LT0X6zf8mMKYoIYl
aLSqX3T6gOj+4fuIjhOhoGVKmv23JphgedE7Y2/Ht+y5Qfa3lRfwowD/ODpriELbWHz/O00wYy73
UwvM3I7jYvrmUNnkOZldr1deRN+3rml5P2X22hXfIacmHm6z2Kv0cidl4er7wiDEDqP2oEqMow6C
b0tSdc2lA4oXDktnAdTAQDSy2nLTYJOEWGhUlXSGB7u28C0c/C5c4RSAJ1VYu6D36auth53T6u3y
Yhrdd+w+piCY2p01f8yQHTfenmCPIspOMTXczTphDnvigZLt8Y3JiyAeMMk1uItDQym4y7d6zBKo
kT+9yJuXTuB/0LK5afNGjv/1n0c6476xWTOMePa/kNqAezw6LRlZK8c1eOrGWcXVBtfTDKTDgDZx
eRWnQcwlF1xQ6+89Ilb6DqnGmFtzM0xXKAw68CA+vn1LRovk1QtDXNEgvX12y9Cjhn70wkSB90NL
9viIjWtQXnV+npbnqz/1Y36SWWEOuqYWeUZHAul3xKbKYulK2h9215YP7TJqnF7EBMLrvLIV+In9
mqTocazVwqvYS7lm6302hMagO1zLPrxeYfzwtTr2x6AHSjNOIn45tf+p9v7r7R/PWAaZJnEcQVlA
++QYCplk1P0sPKqe7NnS4YeADKi9RcO4XW/eHr3XQEhzIVSpfT8OA/ToI673erbrqu7jldziEdQ6
5oSmn1n61BtsVviC+67/bgab7mXQYILKwoiYzpG6LfMAIPHbdxK8fo3mToAbUaMNyMkRzTZD8lPr
GUQGNJSlCB8pQQ7hdUDcLum41RaCCOfpGK4U59++4i+DzCEPPA2wKTYHjMLRs1vUTkVbCeotE7gd
vQNebeGno9BbpmLw9rXMJPx7Y92MMxuXjwY4Ex5B0WMouYsvMGalgfu4OOmY+08uZY0MM+EOlhqM
3N4McYXc8RT/W1BTLow+RQDzBZnTCK+VY+Suh3DEEBfl+G2hsEqIjbJLpOA9Yuklf/OMR4YR5iEB
IoACDQPQLWwVRwNKZckpZ+XWj2PlB7U4zeOk+VhByO5RboMejkPaEq+JXV+2+dCE9j5QWbneF0AW
aeOh34Km3Mam802iUoSEX9tMNUiVliodIn06zb5PE/nffDEBSskoxka8HdtBOfxo2sVlBL/Obr41
qJpyF4MVl8V3hVhM8KmFENp6u6RWLaZPb1/X+XX2UdsKwdbZDrwLdGhfXzixHBvttcD6ugaW465b
9D9y+CkiQpjV3jpe5Y7VKcukFA86q0AS7vphGEC11tbiqru8XucBXeJoWeVX2HaG+YV2nr6AqOvj
6fT23bIujiYwN4jlqlkmBL8RPhOvbzdIZ4hU09DCDs1dlmIRabnejOEyMKlWbaf4b8VjN4bXlpfk
rKax8X0OgyZEIg6GfOmn+hsTsC6+U1tjZDj+/HKdN8qBnPr9ZQP2k47dBcPfFEvnNIbsRg+H3Ais
FuV03k4zIF0vKV47KNJvMujrbNEErRkXdDHbwKwKndblM8xQMDabflkTxsItCo9NHpo7HfSD6/fQ
1Td9hkrGDeq7Rf0EPsQh5/RkMq43LP84+ISLFlMTn72Ce8RdPG6oCiKx+wndBNTK9xNi2uv9Kj2h
7tTQh+p2LPg/8yZrCnaQTZaFLe/MzRY0IoD4ZjlqaIXXWSz0JOJvINALYjaji5U1iItDuIWZ2NNw
zRO+Qng+1uFJoJZMvpezqDnMdL8UbMEjtVXs5oo05tJWPsd8HR6IuZqVopR97SE70X+m14LORuJj
XHJV+U2kT2aHZPiC3FtP59MygaohJk/Mzpej7aIvIjVSewX6K82Z2UeJy2rrol6iwN1Sjy/L0x8P
EFBp51FhbsdhsYOkaDGggd0w/UbMHtnEqlrYVo1PUhLyD9QvXVMQoKCEw+jLIPQYcQ97L08wE98y
5dp52XjZGjAGk5drLr10GZuj9lqeiVTIjKpfljMjF0Qd1N3TmQJOiW0SVnTV1slic0XPEkRtuktC
hqXToufxTJOM6dKi5lp898q2YdIUSVjUt/Da0XeijWxA+psuKFzWFPIjMbMmdYeKd+bRzeO3IuEk
4iBTzMe8cwuYhf7W14tiDNsFEC42ZGyMTvIhqkg3KXcICp3zGV4lCm5/ujYmdisMqLhA1Z5okYco
YtNL6j1KRYh5AkvmjoWr2AX2A2qdPEzrJmb+Djhq8imNvN5T5/GofP5Kq1ufpTChds8nK5WCs2vA
I51b0jw9/3PGoJF//DiDyr4NkZ/X33TUl8wUKBxQihTpLLdX1Hlk4rYE04H8evQj5n8+URWkO4YY
K7dF9cKMca+oMn6H1o4Y+maNEBJsdxUhIOQkuSCIfAAvbqaoCa3VXRfBiL7rAa6ygAUu3+E1oeNK
lIFhIOtcD9oUfdaMzu9D0XuDWdLAxvijA9kxbyKAys8/SK146g4DR5dRyFrRjSgaLPZY1FdIxDr8
wX6AxE3/mljMzGovzwfaJGVsvNOWqAoWFCfsuxjSo7F8j3xhdqasyor1ENrWAdxx2nkHiQ28j55l
tqL4kkIdXW8CrRemP7hgOGL7uJ7R8yJQmNvwOgzwcxyAC8sKZnWYFF7+rnWyPEGGAR03s1vlSuNh
ivbUiLZZjnkVifEyYD83QmoYR2u+KJG24x4Ta+Td9H6Ut8FDAxqEh2mwOE/bD3HdJ35zTYYZGykF
VFDmas9GzHazl15a6H6bdlMbx5uJuH1RG+jKMjsFJkIbN0U1iG02/LbOgYUaOJut5plj1OjQ9t4M
GSIR6WXZZmhqXEsIHGby5BilMRPlrHsQb2Cy+GRPy8gcSry8L9OLdsXUCSNDV00DKsuBx1Y59g2j
tKtL3kezWWzLmSgUGpYLMA3UF3hLDdRDzoJWo+scbuPeNrsgsKiYmWvnXSLVAVmdmW+SwvT8TA6o
tl1gnKbq5T2YFxMRZjSV2J46fwkZP5lZ7A6KUWQtOK4cmVA0/jzcsHj7vQ4uIpS+fWzrx5UbR45o
4tK+QxOvO7BdchxRtBSc8nUSdKy8yK/MIYu6GwKtmyWEL423KvIH7A86yiwftVw9AOBni0Jtpetl
wyNF7YAyKqAiE2LZFsqX3+oItZGrH3kIu74ZnLntUWQ6KQd2VfwkswJi/tlUrOsARgdKNWjkuUn2
vj0l/QfDitcXeJIgqw3zYaaycRDFbDFKbZ0JFnYxrYTTp1E+mRH8Ma3rfDY/037rMXExdDSBc9ha
Zrsfwcev9w6VR8bYE0M8gMTTVUpZU1iwZRH/jZIA6sGcOTQC3JxtdzdC/ZRYdqyODr+geVgNH+x6
qe5i140L5tDQ5/15SE0GMHKrpu4bGj+9dTEgI+9fJdwpzIAGMMoXRH/DFSBe01aPflGtUGzbsB4e
ZrSD53drbFX2ZrYqiXGUF8xdQyOtiUEb9DSpx+mAhmukroc+S5YWLS67di69imMV4WqpnG1vJCrY
5JeoXzH8atRADyhd0L4lpF+HWVcbH/tSN0aN1NLyM03dyf8QVlL76RZkT7lYKKm4GjuQLub5E+Zp
ksozmXGSVVuxVvO67uK8Wu3hkODV3l4sLA58U2V5Ndvguw8qFimNbAK09S4tXDyDcxEaQQ+N0Aly
IpI+soYE26IWn8ox3lktTowomAgXKRDIR6fC9eSub2nDXyRxY9snzoyKGqQKILhyI0W15ujie4F1
09Ec8T9OY4+c44mNfyDF7ri1l+UOZUZPwmyQjXXrW/643suGWb1BgCocPq5CpQ3ldhmKoaMJEQA7
3NhKdOEuBqlbniS5RI1qbSErwevAUAtdXETHoZ1+deoiah4zt2vBvwDx0v1TXATehBOw6FqxcVGe
lPaJTJo+iHZTaQdVeJLUVhleAzxGKv9EhR1hbfaURaBagfy3CC1gLe0EUq+g4j1QqOn14PIwBUJs
z9G3raskdG7nFFbyuJnb3ByoXe3VXfBx1kHX+bsumQdQZq2NiFl5Cr89IBpL7JkFM8AOYf431lAQ
QQ3eosyxErORsLh7ui2ctRzgLIfMD80OVwe2iTBzCwe35FAgQ5ZW5sG6ObpY+9QiJKX0rzh6gqwu
OGVkg5PQeqIFGMrkMAWtiVNgG5nMQRQO6JKt9lWNt+3U13n4KaC1xq04HR5BUGMsCpr0FfuAbTIY
RyJ7oEuM0onvBkTBs03shjmjnsEDXBTwBNn0cGFN8DD26hErSuU04eohIupWhEQNRFD2FBRAbB6U
uCSi3hQE9WA2xLqimQcy1PMJTWYdSwaoa4Q5OXH4W7jTIc0E157EKtr1g/IhrFdbjCTAKpKYtQlr
aQxahIJOYOOZfbKE5cZXMJeKuaMmAck4PMRDbOLVOFHsNq6kbfN1nvumRQqjEA0slkJxLMquM7FU
0wkTsgBpNGMk2yaUzveJ6nUZ79D8UBOkD4eeK1CgDncI0KT2EDD87OHahEjP5Z5wrM0p9eMEw3+G
cYQGZCoWYTybu3e8xGIgu9QvaKjrvCbpqCaLgWWbKcwdTKOFVM/pXyOBZvdId77zViJS0WT8xbaW
IWSy0ml0hL2TVZmpmGP7Qc5SL0nwqRocak8vr5ED03HuSf8meRf1CeoKOMSCKUG/alTCGa6bFNWy
DNR7YScxrVgRFFBK0KkA2k1vIFR3q8AHDzObtTPFp2EAeZCddXZjggpbFjkh+Oxqk8hHYc9kqanX
Ocs2n+1BAKSkr0bg7NIFZAds4ZRg0o6knYpuVvTD2vwyTITN/ejVN+sA7wybR0X1hmALELhZIvDv
TMGrwb5k3CcK1t1DgWoZ4WHvmAnmJVPeuye9K5DwMt1yc7pmSqUcmlMLfB+cvNcRBSIBZeJNGZr5
mGDJSGSN+wapdrIaw7It/9982ziOrDdoIQqOSyfjvtxtlgkTGpbhlJpg3uvM3b4sD/TTeS/VNLe8
1GFk46vp9Hsq/aJQ1s0H2K+iFKzqnrlQbXNNTAB5fvDN3K0aN26uUFeij7pLqzFypnP+QO0R1M6t
5t1Olqq5VrMOPILdqdwUKxwTWuMnRcqXijgfHtQw5fi0juXUSTYXhIq9S392JGDEJEDs+3ttuyYJ
LLqAjM12FvNCRj8mvCTx5D1LHaz6wptd8ifUqfSCX6br9eWDypyFQUleIp8xtbGE2I9tNPC0OaYP
BAY/MuIIHgCBwZKmNtlXk/bAUg4pOcuw15ZlLd88NfXrjW0p28ampctIR1Q2oPByGoWdN92Fa+Xh
AmvNyMDcgEA2STdmeCYKGxbHJPkiHkwgn3Yt8yMZk5S3JmsKuuD8IpB1GGqqoCFGiYN2vWfUzY67
Oj3p3lkvOkRgTP7AdAoDLk9pL1nNVtmxJ4encBEWmWGUtjD1IWpBqfimS1yQv70svUbhmWgU+2qc
Hja6RxQf5R+lRjMxmtnUj6zE02ZKCjuaAWn6C6pIDAhg/Ywd35IM5OwIs8TJltPuCj13n+CVJhE6
RlmzTO/xNV7Hswh9s+oUixVyCg42yyc+8Bap2DrDqmz5M7GPfDte5VAbeJNu47KLg6J7zhrRJyxZ
pX2hkB66IuCfQnrSM7vzPk6VyQJfEosqWc1NtzjS4+rBKtMouUmgY8W5r6KCiU6SZDP7Z6TjeaW5
M5lbn5qFk3C/wBGUcm8tjV9eCUDq5ourZkahIG82LMlrtDKA0GMOJweVvXGlM5B5TfkA6sVk6Ppl
54iRP2EMEeUzs/LtqtE/qBkhjgtBiYaOCH4RsIiWNppxn5u/LtBLWE5ohCLouAO5CPUb4O7A8/7m
ksdVNcpUEempb8p5LgwQ93WZSndNE9kylF+DcDbdm5epUUWWqey+/XS/Xko4ETGuZxpGtKaONBHc
LO1WoMrt19xPzP7Uhr6nCArZrNm73r7WkRaIj1AA7C7HCxDvoTP9S1dqtDGwmKvS+7p4NRqpF1NW
u8zEQPoZyzADLc1ZCPaNTQNGTDBSRFFVH1XbTrrk3VQhTGcjJuU1e8/Lzvyj99EMNGMJkUQwciYA
k5359Pbt/zJUHmVhAlvUB0nHXdv8/Kfa/jIktSHwBA8yx80x23NAmbSQw5UU6u1L/TLnPArDMa0g
OkEu+LWjt0IYhbkDAdRDnEXepE8TeDjzvbMKs0TCJJ1/O+WOWyhA+rAFdVFboGqKEvTRFYd+hOFJ
/f6h8zOzR8mFxXaDU605INzYnFlJTLxPMKH5/FS5wh7esdvVwdnbz348zHRNgQtQpKVNijb/8Yyc
0ZtErir1vlCTIHXUWAnpb1EDhvh3fsPHo+wGoCZoxCKeIeggHRevSwJDgBCF82VqWlFeYbtjUvOc
Lj2HfOaaqPHtR3utL0HTBAkvys40eSE7EjQdzSCJCSabiR6+DA19IrxCvcRsc2yKmveaDH2FI2mW
pzqLt6IMMk7Gt2/g2c/75w4OoRYADxseJvRIHv14Z8HvvHI60XzpMwARzZ5e1lruqXpkcfFslLbe
qCEzoXGIJCIv/UdR3AqkKXnVIcJh2dn8Mjh1EZgSD6V/zSpuoYuSLaxVhPsWccTcRuMu8qQV4Z7m
lJLdWsyBOSwRQGhxP88Sm4WPdAU9dGMDP1E8cuZhgYkH8qkpkFooc1ee5bSWoxVWsWViqxEjTjYL
a0DukzIy9B7eGZ7NxDZi9MwR33VDx22JlwL9SGjPrlnCXDE1nEg+R3yuY4LlpKiNFr49pjPjj9/9
QGXSVYsyRZampCz79vD/MuGEjw5AGCBo4yL/fTy1JzKLzLJX/RlWqkfMmnbSpEDxKk0E8KNk/fYl
zbp99cLZaoHhGNV1sADiWKSFRhkyxmM0Q5QITY1xAvRfXqEp45aoKY42d7Dxq3giiVqcxASFVlWb
u3n7No6fHNkdH16ujScH/4me298/7Z1N2Dcz7zL7XLaUP8+RXZX1R7ec3eHSHeX12xc73kGANqGX
RqUohHIc+cHRJMdfPMVIbxy/qL4r1vugEGZaFAV4seY3z+UeLWn+egR2Dsq9oPPmefZRRymdF7uq
GuQIkKC1o11C+VLCgqSMSqabFzOnw4aGd80/goIN83IBzXVPshYMYFMp61KCIeUx/ftuRnqXOsKK
G9ednadkKAh/siqytshMWWuxTBkgkqBMszOFEw1zGEcivq0sx+PhrDLgLMKH1HSKHFWb/ZqEAO39
M2iaua5gSNmp/wIh+lf7/IwBrtFgmlw6kN6vHdMgSCXGuNPycaoLczInLa2KEklG1Ajv3361xqvg
5/ls3imbF/p/2GBS1z+ez3PbUVN1/OQu8tvna0HxCa9LuGPmaGKrZwt66b3D1zaZYLM0pkr649Og
AEzmJAg2gxv4wtQzyQU7djq3HhMqClZZTNZ6ObJUQzpYXV3OJ9oDiurtyyYhPc5XNjV1+NH4o1tk
mkhWVbisnTWyV36m2tq88DUouIr13B0XL6UJ5VABlTsryMybhNWQ8stCsfG3OznkprD8o4XGimTu
FvQ8OPeShCoHTpBOPVMCeXtIo9fLBQSgTyff0OSNZJUd2EdTuOcJVGR3ybdKeeJTMTSBe3Bpj56G
ZdT51PgzeUj9Jb7QEQo78DaS5hRV1uoeEzdbbRp4zDRNUw/9FB0ZLV/Zf0zIX8ebakFKAiqOck9z
1IARorG/KeQ3YNQOVoY6hUjDdypI2osMPesrTqQMjjoA8nIHH8D7c6WPrM5xpSmCTVcBNtxRNSzv
rdWSJAcVZIYtYNMbn1OpPPiV5cEjHNROdrrfYzBR3WM1559XmGfR/Okk5by2nGnhSaf6AmoiuNBL
itbStPa2s0P4Rty5nM8PXdY6wSZBdpcSRmoI2UXT3M1Q6u9zz4OIFNmWj2UMdbvPGDGAMLS64UPo
jyNhUTKdFstUgO32dbcFnwTad5nj3NpMhrpUwaaRqIlTsMmK4s8pCkH/RjgG7OQ8tHfw8CiJ+Y6V
Ue2z/K0d2u99qe2vrpbjFwepkY/ZFEzbbAnri1KM+d5H1/Li7RnxerNmQtBWZjODKk1Pn0DhaEK0
lH9EHxipbmEvN7GbYF8TVq0seG12+PHti71e0C8XEwDlzDFPDHcckSR4KZOTx81jaIsajNBi3zkN
9dVNXZdXyvcm8r+0rd/TIhTlb+KxX2b+82OC1aFlwyZ+DJuYgjFuSwSxHnvQ2h3cxg4t1Npz/hIV
/Kc75PNf+vsx/PyUvusCPIgRh/TiY5TO4tYlJOIse3TmljWD7AJluZaEJ98tWSVuG7dObvMxgceK
3kHc7dCmyKsTlQfhbqkksC/AeuG7IRzi88bqxUfOW6gy1BXlfV0TvLiyqTsYVg7EbFU03+vJiy4b
yrPvlavdP+OCPBV+umMjFlym77zaEOqQ/Amp3pT04pB7obA2xPqxaFNJK2EaDk4a2A/2Ir3tyvv7
TSx0BMJjSEwYQBjEuMANdo9DAvSGxsWP9ProT2bws9zL4LIU1emyLg8NShufPStedhNGDhWiDVZ4
Cj0G7aa3p19gJvOrNyMMWNPgQRyAY+CFX2d1OBKiwkHB+DGdaBxQToOMtUSBiHcjXRI8K/16ORW1
RIY5t7qabk9bn7bUra5UZ/yPK5Fa71Yn9U+9VVM4w6n+S40FN7rupXWV60Zcak+foFTp3VEDrd7h
zFIRsdIY09tVLrRdinZMtqKLxS1ho0L1wM+/67DIMZXCiKKkUnyap233rg4khlZtMk5fNWT9jzba
s++tBgY9DDfHMCjkPG08QPF3M7LaxTbrbR4gW9CjU2hnVvSvewQOBGfiBz+woss8075RMcKog6YD
Iu5vD64Zu+OxRZDVaPWSzYpjPVSk+2iv2SJ57HM/uIbBWtx3uadRMO8bTKdmconfXNF5DXxlVgnS
LFC34JE8IHjH2sCO7VYDpMDiCbqGf07ZDIewBMLTBYXK4kAjAvaLF6TDY+fZiHCki7zM89h+b6nY
O/zm6X+dWoSaRoomcgVI3GMw4DDXwYiGeIPDMw0G8vY2+dIOK3yfHtUyDEDckgpH3SKUJQNqhTvE
E4LTzIjGUieJY8wNLFRZhzYUn3JZKVP6pYTeWGN2VYZ4Ovaet1yHU5aepYFI/Q2Cdu68GbXjYo/Q
2fW0GZyo3Ub1GnQnFsNyKEppXaF1pfjCLKzLcMz0DXbOHGdFkHcH2EioKCNfXl7CTaQFbnmwZqGZ
Vg2QEqD6e0XT8z5QpKbEIuMH6S7NWVZXHuouArgMM5F20Tak6nfjxXlDyxVE3UJHk76SxGsohXYn
uqu5Q+lk0+ZdCK42clvnDHDKPJwgQuf+idBg/mnC3h5nRzen1AOn9XeFr1/3H2aKsVkHuoYv3y91
Pc+lE1ouc/kUhdQHUNOOi6+gPDRdQ14ZOZV4xHkqOQsb66tWKPeBHlUIa749Sf7RhDVawQjkglz1
DePiVVUJpNRYj6uonhIcyKfd8wsJ1ymrLvMqlAd7VfFdD5sQx4Us2XdYUnzOokF1zJPVufvNzfyD
BYtIE7Vltg6wlseI3bWeEEPAw+8pFXb4oQ+d8datLGsnKOxecC5O11MFOa7zm/oMLjc86kZwkEHF
W9D9yyIAyc2sLnNr8r6DnO8DLD7y8sNv7vKXkEGE4F0RG3PBTJNUHg2ZqhNdx70/PVH17tOPRBbB
iEkzVNhptNW1G6qSntK4hhFkyqD9nq22KI2NEop3nmjH+yCu0ktbzOVHFx9wOiScAoehGCqGGy2V
rY8+zY/59v8lx+509/Rf//nwWCNcCH90yL/JI8ZSyCb9z4kWhuj0uR3Kf/BLf0kKO3+AcKYQTjlc
kPchEPaXqaeI/xBMVDSxCCfIbX8iW/jBHwaGTT4TUnNmEbt/I1v49v+N4tjrcJkqPYh9SpXkpXaA
8G94FC47CoYyTfuWjNwityybNHjnYT99DdjidyX01wv05VrUhG3Ggs3CMayTn2vQIPuttY+c5kx4
M20fpXG+mqgnaEbgsu/X3wGvXy+15+v5tolcbUpXNAmOnm0wslldZHM9eivpZsZBJtkgXeaAs/K9
s0aC0dt7S+TcoQzg/mY7el1beb44YF18kSLenimbvn7Y3rLHBU5Ec7YOKFvU1KVCKPAKjz9jvLAk
a3yfuPbvHvkfDHHAaJnE2sy14+YLpbhimCNRnxGdLzcl2e8jFoMo/dMlXW5SG1evn6b7zUs89DMd
5ZcLspsZFh9XNJXZ45JGYVsQgsG3o8RIJkzKiyZshvFUHXnWF3CV4ee3r+f8Mq5goCENUI2OGVz3
uSDwUzFOjw7bXLKo06ldemxvwgSyzkoSjAgEkUC91Xh5X0dV458JXTq3PR3R+6brxGyMB9YGwYdR
3CK55hJgqGBCGqnLxkskPZdP6CX9ZhZQmn4VRjIPTB/AZe0DrItZ7P7redDUiOkXtZxOqfql/h2O
fUFyMaYVjh2QDkDr9akznzttBghsgwOFc8ca1LcW1O1TKipheJ6PEf5yugseUm8cwk0WVswlTNyp
vWGjcr2gvJGdK4LHml608XoETF8jYBNgpzG5I9R5i+rMZtbuGh26AKcXaxAgfydjHddZerl1ZLjc
JJAFqs064FT1FSsilL6gJy4KIZ/eLS4GDzOwkF0i3OURrPXTwlbWn+huxcltP7gDUy4BQdpsxKit
FK0ENIKcJ2bpAp3fydFTupJ+rPz3S6PnSxB7mCmEQQH6PPZ9TJPMRjBoYxq5qHG5sWZO5bjscYfD
xR2nvcLtPq8DdnIckER5i1L47dWeurHHEWXnuDcwn8UucOyCHfwQDfZyi4qa425qlWABmcnl1uot
5y6QU7TL1zx4wIHCRQoWJ7/PYSvhSobAVkZGFnX+ySdpA7+KTHRdjVwwbrA/RK0CE4YpmoOHih71
dbQqxm3wnbsp5qWtYArv534NHp59JZ6NSXpvDryDhlofbePF+KuMOC/dvszVDAV06iGIpE5XeblQ
jClaajpknMg2aNWNJ3C88ACxMLXJzmOR5PVZ2Vt9TQ6G7Oy0l76b/ZkZhxSKTZhDynLCcQ3+AfME
f3L/oTW+oPRJWfzGWCTWQ3zfofKKpl5jnE+WEvq3D4IAVrax9PO6drmZJt3NOxW6DCmru/uMzgH+
oCkGD0Zme+AlxZnjnU1ZQfI7g6G+zWcfLlqUtqDLzfj7i8Qjfor8fVYKsUMiNwN8gDXL9fN3ZJKg
AKDtgn1jzU4tnvV9JqTazXAODhDHmMCZWR5A++budByLJLlwUCzutnD4J3KwJYqRmwLFA0aV1vBE
SS2yi2vZh0gobiJKFsuHLmxs1AOTFlz1Ad9ObYSl+IUG/R/7DHyIUAsq4hYOLOOICB6uhVMx78CY
6eS26/Da2GQ4hSItmAG3vnTXWH9GNH9+VNrq1XYuxjW/mbXlzn+ODD+Syg1W1aObNTPGXQiGWNi4
bFtQ3BsrUAHjPN51XpJhYaGpizaxPsQemO6sX85mr0eCIyq86yAycslqPkUUe0H9uV3uwnpC46VD
oD10LX3tByW9JJE5n0YbLyX0nsMNmkoOajWZvJ2zHl1qmajgi/TLGAqPN84eOmP5coHxjDr1ozZF
R912W5jF7XodDVP6CFcPL8M6F+cktuE1GCcciabV15cONpi88MUaW+QA8A9tulU+xuh7z7vRwl1m
x+SOz/0EE6xd7Ksx3kCeTO49ykQYLln+RwQYLLApPZURgQodJEH/tJ89tmw8Vph0g03TaqNLJDsz
hw8b9mU8OEmRlz0FvCw/DS08Ged1gIIxyu5zQAfs3qhzFRuRRv/N3pksR46cWfdV/hdAGibHsEXM
wSCDY5LMDYw5YZ7hcAee/j/Iqmp1ZZuk7r0WspbMmslgBML9G+49txKRmAjPXHQaf2auat21rtW+
z7j6SVEt1AcqiORzLjwOzMYunnPDzF+Ja+SL9StwNDZZGWZsWU9BG66ZUZimtlyjzbMnWOln0D4G
/oxkT3hUIM4C/Wn4ugyt9aXqDWM5LQiigxM7MVQthG+Bm3Z6qy/OHpnCX0FECG/X18W5DNv4oow2
ue+J2zwlQfjMUK37XI79x1yR/scjaH0G2SCRFfM+QYDmnBetlZ3DprW/SCMG3Y18wLxFHus/YWwq
cJFP6oQAFAaZozrQh8iGyRZv+mAfEkF81dLWcr+49ucqDdotggMIMlOVqq07253P7N8VE+aYuL6D
Fe9+LS2H//+WG6t/ESnj069hoLI+6ro2bvYLSEu0mEkh3U1BdPAFx5jkravgKSyE8r3NftAcM7wu
V8g7JjhTokB9C8TYZrbj4R1pMLXIOsy+OAp8XWFNfKwd/tRdht6Nw8Itk/6uD4aZoPk8uDP0zLWA
UrBitecN3/8IAo0R0iJGQ04edZInBVkWoh5trI+STGqcAwzB79glc5Z2ns2Znof8OxM+uAPK/PAy
KD4aWC3hmsQrkfFFMFDZ9Lb4eqK0qHkEtZOE0KRa8mUSu+C87yd0eunEOTiJda4eIka4AJY3Nnmw
TkFyLpNq4/hkw7YOv94TCgo2euf+SPwU2aNMiz+WOefA/3UE+giI+h2i7/XRZ7aT3o+qDmr0jsq9
KClNENxrxjDK7+F77eCcRUHZ80SwCyYoee1ah0xwTlciIzFoFWSlK4vFp2KY0Qsc/nhZVi0IL+rS
nEoiNgyuLyKxmpuuJGaUXba+Hydq3yog6tJaSjJzbWV79YBSonL1rcVEw9kwWm3eFcTW9GqLiVed
VS1/q5pWl0aNydh/dLu2HLgtPGDvkL3SZE2yU4E5+T4ScNc7y2LI4Shi/HqKjUa8e6nFwTr3JCbj
a9OQk0qZQ2KUFgNAWARA1szSu7iLEwyci771VDaGeW5lavwc+y48pFKFGmXmGhr2K0/X1orHIijh
NWy6cLSeHXTxYDJ7zYKl97G68Uqy9R3tGj7xUqwZubINoPMSQTDWT/H6iWJU42NiGVhty4GP0bA6
uobRRnNuEgrRguYqAxGbq4bfJZuEq9JXT57D2OAJTnLpwShTaZIGjzDaQ4+rikhqhzVJQmTcHkmj
kVgveUC1nBy0GkWE+UQ/lmYjdpnpAtADbZyxT1kzm73ZPlRGSA3i26l5ZtpPxnQ1TpuMBdSO/5BF
wH7zXOZLS25D2j02ASdLgcrrTRthdjbIbIrwlHH1zEF1TGzPimYN1wu95i9Mu7etV2+86Yc37swg
t6uchyTgSHfAo+zZRVvbfrEqBIhsYRvmsFEyltYjxkJE+pQhMCKmnszUgooEZW7x02BYSpBlEx/D
pamIKu4QS/ANVJDb6p913/2EiHsNtatOPNcUBrIzr+HYmldRzdN2MquNN8zVUUvR7aiNY+If5ZqT
aBbbHMPgTrvu1UV7cattWT/waXMv17o8c/NV5DAUzOyg5DE29HZJWN7KgoROh7fqahJI/dIanoTa
bzt3zVTlzYaATgpI3R3KsCTaYLp3KuuRyq/e2axZfwovFmfHmdwsiyq8FmaNSAvcdXA08uWH6Dw+
EFfyFd6znVTpFmpB2VBoGxPRJ9zAQzSjGOYESdfIB+4rTsMxb25kZxsnj715ezsUBH8Rp8Jpk3k9
T+QyraSjmM3lcD8XKke0R9m9/ddt1Np1/GO4TVcS0Jew0WGwYDGC+L3tXyZobdx47bEVv4p+vFw2
clCexH/9e/5H98MvQpnBLIO236Vx+3v3E8aQE/JmbI9/pO9J37eeu9UoFrlrDrvnrq3Lr+PwX//e
/9H6r3/g6mH16ExxQv/WddGSl07e6Pao89L7GA30KtWgyQZWRJH3u6aq50fPSzmLu2mtcv/1b/+7
Hu3Xu4tIhq6YLzgv4ndt1jzkTE8srzmCAKUBWYLefg7WUzf3B077MVnj+YhFpC1ZK29EdH/FLv5n
YvdvJnaoWGxmXP98Yvf8gwE4y+wf/31k9+dP/RUSYH1C5sRUfR0n84/9gUYxQvMTHlTICKjgfGe1
YP8XG8XxPnk4sr2AJn81sa9jkL+oRO6nkOUs+WBIIuEOMLD4C8z053gFptM/3cWiSfn9mwutw7NY
wiJyh1H0+xANjQCnmRL1CZXKYLUH6M5JPu0wpCg7GiscsNGaQKku45rZWg0dev2BHFfM//6xq1zg
uiKG/ErKgXU3kBn1rNcUWHYe9TZJPMKHIJySp+HpN5DZXbed2bV/hGuarN2SKytDoehYyJr1Y/+7
rFvSZ4GgHERWJ1sq0m5jrSm1JLDKw8xoEdG6Q4jtgsp5j22HgPk6oDTI5+bNbbvgowZDe5KIxEkF
9/ZyoFk0x8ncTHmWXK01O7ees/LZTh0CdafB5QpybK95SzE3HuzJWM4EvZCNw93mfY2DNZxX/wrq
rfokuW36eXwp8jG46HwxH6Xq7W1dsleWVnhr4knfBhUJIpy1lP1OQQ6TL2GaZx0ncG72h95HL6Iy
ql0MjQ8NFqtTT1m99wwSahYATFcEAOekLraC1cM98Bfun9jGCjirYFcmtEySSKknBhf1TnWuuTER
SF1wfw4nOSwGttPFOrtFapzLAWgysWvgX7lctiAlm9vuV3gyGBsYiErJZ4sKdQe3xL8kcSUOLmDe
vd05gn91WB7ayR5u/cxAjy/tZ0+T2TwXkvwbhUkQOvbwsBQx/xBh23uP8dnWaEl+dtcMaEkYdFvP
X8wqGw5W68A2nxJSh2ySCiYssfsc5+D3ICMq9FbOdn6biKqIyl/x01qTRB1U5bTN0iA4kpLb76m6
Sb1iCbJj8E3o65pnjTkw/Br0tfpJkFW4X8waN20Hn3nH98Z9cGc1lJc5bxGJWPlLoJv5w2BHSbu+
CPMWks90ExhcU01l8iFnIRHSbbJqdmySuNM1kzte07kBEzS3HL8vOE3bkR2g2x0D2RQPuumMM663
6YqrnnqnyzyNMscF05qh3faP0gD0te+BSE8ROdSEhi9rfrhHkHj+K1J80b2zT11yxu1fkePdmj6O
sTDf1EtIZIbtSlDEpU3kmaO4Y6lYEp/ekTpI20t1bxjiSOopwFRZd7e9Z380ZefHF4j5Or1prfLV
y3qfLb04xEZgGWQBSDe2D+XoECrOpAyHwzda8i7bJfG8XJk+DfeDtIPqW1jTX1xcEAl1MMoX0Wrn
npCGtJfgJ/1nNx7yHWg7EprLOjyrxrfB88UDMVlIxdrHVhuoSVnRTsmxdf2if7FLhSFzK8yihtEI
tKxhMjAICHs0HLltXjkoed+rqV32GPlrj1s1ic33hbHAuIGalNxBkCVYDzyK3fW7QczWQ61DGX/P
V8Qw4bdhxAkHZhCL5M6UDfz+WBSwflnkRSFDtYIp31ocmSPbTd+IZ5wy9WQ2J9GU0FJJfkN59Mc4
KsaO4d7iy1jHAkxKC8vn4m0II0tOVjrSz9Vo2O7r0Xe/z64zFgebGXJ79OfOr7eTkYVA1q04xrgj
Cn7lQhvqRZU26SISClm63ZJpmanQNHD2rZd4EVPS2eHAkpv0odyJpiysmyuNpN2AbZRd6ow3MN2E
uW3IVWTurP0EdFztXbHb6L1wFf/TLCfgmIL3eONZ8fzM1mXFx8NRg73Z42pfqlAdUHV7t3Xodqci
C/neaxFvRVGu9Gbp+AegqumBSKvg0KR9cb8CW5YEvycbdNFcdLpGuzEB3zdq1SyXzKz5Uk0ZqeAS
nkY05p59DoiFF0aNVicYiZO3Ei/b9UnjGHuwbeaTX7b5zrNZ224YaBr4Wer6jhYWzPfkQxVgjfQu
8tgGcesgtmN2w94doHGh3eQw9uMyQMWU2IvZF2Ozn7uv3FH93bpXoCaLGQ/B9A0i2+zMp4TkiD2j
XPi9TMweXJdMGhN8DyFL/nBtxoD+BQP1eaJ3+bbYnrjHKbodfC85cXTGx4p/6q3wkScxTAneJ4tE
JuZhwOVz0ekbnJXLLSPWIEo6XWxbNedfUrQ+Z9E10x2z0P1o1G6kRxOC5uikVkuT47i7fI6xi4V5
zkgzPAxl3WLlbcYTm3V5gJWwHARoPUxmllq5yAYDwrJJrygYQd332g5uMocjHpmM2LY9k3LF73/S
oSsi20JMgk8wvW/nRG0mgAw7XJLJweMP2LdDMRELr9yUo3Fx3xyno+eaUFp9TIE93qKss35MuHj3
CN1RepL/d/SGznnFnNTu7BDWbUtU3Z5hbcskaizvCpy5nyXfw1uUVf09lobwQotdbxbYKRc4admh
c9LpriDtbAPKzzuWy/SlC9zsMrtp+ho30gSEbIX8I4NHJVAtuDEDYuuayjHvBp1W42rLDO7RL2uy
G7z+I/BrohG9YuvAy3noB6HXQKDAO1UwDx4KL11urLxovqohQU2sSTwpSMo7pWbyGoMq2lh1RSpe
TQiOYczOLrMLNMimRadbx+bO7fGTiSwzbxwD7VPE7U9zTCDg1rVSlzm3Nb6AQ8T8JQemNxjR9S5E
5Ms0XnvhpmOXtwH4TNpHndhkOFbIYjySez0r4V8z8aw4AV/qHp8irG7xYeuAmsIFXxH58JK43XqC
m/hWeXPqPzl9HtAoM1uG8fk8eHObPfwqWv9T3/+b+t4mIJs97j+v769p9nfo6B8/8Fdpb37CBQcX
C+UWDzXJr/9V3gfuJ+p6i+JpLdeR1FDD/5X/ZYFLRFQSkgQEL4of+0d5H3yCJWai16fq5Mepx38r
5/9Vef8bvwvNNhJLdpvU3qunjQbk7/1yrIxkSmshTjTkbQw2aSkeU2IFzxDkABTOYngNSfTatz1F
iaV0fAbt0r6Hg6lfRM2qBy7N8EqxObwmtPT/Ztn7e1fNq7NN/nxeIKIf7/fwdOhl0EBU6J5yfMgf
InX1fceFtqYJrZPWrJwPYWuCCYbr5/4brRGyot87nxVPZwGMRUwb4OT7baMepzY5A5idT3ESv4Fk
ASaucITcFiEis63XUhUDAOKkcGbPv9FuSCxY3mdf9FIv3305dNO2XWZIdpTlQJtleRjhFhU7xoHe
A/qfdt6Q8SNOsarGCzVwu3fNlngLohlQDVSwEthtVNfUntlC+UyugaV23QxQmp5FyqUis5LpZAfE
isJy4lJ9JweS4BOm/dEyBKzHGb4DOyjlYwqCYN/Mbg1ufHSCYp8wBE83zEvyjZO55qvR9wabV/9Z
6qUvN+4C9CXyvbYmAYAMdCM1FINMfMBHLPjxpjAWJ8rpuehKfDWRhRaTqNSmNSkStp7f6nzdkhgk
EF+EymM2u/P4ijWUXKrMLJXJQZoCruED8I4AieY9URjeQYc2dgPXVkNkenb3CIEof2BZklnbPOkA
zTamRyQ9ZjpCoXS4UxL95n5CUjHjmvI9ZA5BoklJ7DwWy246PluywWI8+kqewgAh05ZmanzUmQxS
gGtqiMFuWeYevUYcRHU8FkxOhddaxs5NljUCoDch6ycZSsGCjKaILQ6BEC1M9aOYbNuguPGA5wvx
5udzsEuFV98Xda/3XCp2D+kGjb67ZtgB9tRY+HMSmPpRUUGUtnFY7IBFGJyBfWFme9zc05ZvanhC
wFM9Lixk2TU2Mj8veZBvAzH6H+ws2+NSmcsuLNvxOGd9s+xHe0y4FnJ7JutyYhO6mbp6OFBXWYAj
An0OwVR9dnKbjCmVkuRU+iL94SpzuiJy1iLKar/6gTB1jRxYOicikxjLNWG0HWk3E7CfCHQIjg2+
e0+s1tgZQl7HSxIB7vPUE8k9mW4jKttmghcUd9BVdExgctCOxfc6T+MsAOyTH2yzUd+LYqrW3KS0
QlfZApExb4cu7LMPUn5L8njqybWvw9DH50Uuzqk0nXx6W7f64WXGW/+BTHWUxBxJ3fOt6IzxWx3L
vNz24dhR1I7gIXYjDClj18TBfMuWup43g+mP1k7SvmdPGHjnGWYIkO6NEddM25u6r5Jtjza0/UI+
EwBksoREHbGtq8G0qMI8AgJJuQrG+tJDkWu3nek0H4gznZPVzyWPuqZPmNlRPVq4ajkMU/5+iEv1
NV+kf2fLpoPtbof8tn792+Y0pkuPF0vtOjEAkCK2ZHgdMy93oz6bePU6IXy9a0g+zBrVvqMSYCcy
0QCQUzYRhJYqvsi7AUwTbglTy69m3kuToJpemHdhrJg1tnBbPvqhDCkAjRII1HqUh/zlpO/l0t7h
seQcLeALIeqwl8/l4BhZsykUPsfhoGNI+cuWm8CaP4SUvdmeA0pd/k/B1tzlOaLdodZprEVNb3VC
zM1AsSTqDzmP9KBEOgw3aHi9u47JEcN2jIzGHpIYOYiuAYumC+zyOtcpW3FcWtgYBivXDzJL7Kvb
NHyxsjgor70oGePUideILcmB00k3/mhDsMFPe6mQljBi4BXw7Fate6oRglFVdz1s/8URsdzWQ+9/
MaaarAvenCLclMDZLIK8vdmMcJMGEL06X703ltHcpd5MlCt8tQZmn+meElvbuwIi6teBis7RyjtN
IQicAxth9SC90im3BvlK0yFIg44Q4iCrJmI3QmLt6E/2liRpgVlSTECPMdeXlNSWZ7sg2ymimxHf
BKoJYqegx9MtFbvcboxlU7KiubhoM27idEpBxi89SS8dORoAbFqB17O3qDvL8YRkfPEjHiDjueCe
Aa3mhHAEQgJmIhZJPgZoMRBgKBviYaJ59GvU9cqZOf0mL+9JSl+SDZFs7l7HHPhD5Qyv/ykc/1fM
+lUC+C8Lx6L8SJvq47/Phak21x/6s3gM3U8uzlcqQQjzFCMh1dmfs2HGUHDpPY+lyupG+1W4/Xdi
PX3sirFfR9N/zYWdT0jnBBcqv2T9uf9T4UhH9vfqCAOcg0Ce8pFXYOEf/a066qciqLVndWd3NDQu
rHI/ptO4Z10YPAjqAKYmYWJA8oMvD0m+9yQRa6MgEZWSlw255gBY0ORUYRYfDGk4/bMEEnEToBvJ
70ev7r+w6fPfxeLV59RKCB8Fl7kN141yZ2ZZdbZ5ZPceKDmoIHl9yaFLNu912jac+bJdDtVsERiy
TLAYAVjtq0n1QHfYVQfHwCSig+XX7L1NSssAhobwtz5O0QvfQIj7Dpj6egMiMOBeGo30TULVxcrS
N0VCfywL7zIKM8W9igPYdDd8yzPSYwlGDRx1V6asavw9qdRLC8Zv4M9NNacQZpI5d+MjPjenZwvc
dPArzzWRAMCFOhsDiNgiqKriu8BeEF9Eccn72a3gOamI9hOhqbZygiUE+zK2zG9KlYNadkWaCWqq
gnkZFP0aahOhbxIcCNQxWdP51wFG4o0eQ5fOMQ2WzrW2Im/dZVN4wMFaKFCtnaL7Bo/VLPl3cMjz
IApgL8kstrB9MpeVsDslB7vQcX+Hxcc4maSI3TM1gQtJUFikJpft7JDicAC9cUhEaz/BtZJZ5Awk
ggKtUg9Q38TeC9v5A2RnsVOlLDdzMafbrBlQeqGiuvRG5hyawa0IyGKkX9RTN0aQpFCzAoQ5BZPe
+HBR9lVVY/7z0uSKX47gv7TUW89Niq07Uq/kXtIcSXmMH/pKVa9g0cc2KmLybhZ2pdcy916gqSUP
TtIN94TK+A/Y2ab3tAr0lkkWoWBtqh94Hpr9PDUZN6OO70u7mV/RRRiQVyTJlrFvx1viXfy7MCzi
zykz0KNOPeNq6JhgV9aO4X7ye+cSg/88GLmRLVvL74v5M4sIFvFx6b1gG6ifhpn4yoiolURvRN45
AJ2q3tebZl6WU92zaYjCkR2KlPV4UhToB8AgyWe0c85NuPirUqMV6tkNrYGeoEUYCYqtL38ywqEQ
dvwFs1KCUYNxf7NgjLXFPf0cqwUlnvOOiXEuXSdyHe1fLLbWCfck0gxMnXK6yiSxbyytmyN7T1Rv
ORGMkQQx/UDFXn+GwERwUuy3XxXKQKvrpw3CuODMJ13t5hag8zy0we0yl/ohxq9xJqepf04sZ3mT
zlIRB6a0/S1vevPGWGqu8q5z/LMqdbh38/bHFHbx0RJmt0vhV/IJ+vkT/Gb5BnW0fJ0psF4dNWZi
A52ieO1IySBEiW+YZ4zYY5jJ7kJfjXucMzeqId2mwpV7gFwwX+uwFmelSVuK6rnIWyK2QuNq5Tho
FkHsBW2Amd1D5NRn5vrUmk1SMHO1mMqmIkDolaEn2BKXOe8aJdsNfLZ0fV8weBBlT1inuWnFoM6N
GdZbGmn7s4tQ4Doa/Uu29E85bsPvWjTEqJkhENZIKHaDGxvj1bPf5+5NhTzygu4A+28+xFs/S07Q
5/3bWfUoIxo5PAGPKLeiN5tvnmSU2aqluXficPnaKSa5kWWQaAq+tL1J8sR9SVIyR72utN1IVSzp
liVMbqFUy/eRwB8AjckmLph4QbrHkpTr/iyzNvkYwBj/KMn5hCXRXWxJfjKcHb1NJ+m82VT2R/C7
jDa1UvPF1sixYY/Sv42jjT2zcFOsa5029j3VFSsvM2geinxYUzlHC2bwKmqdhgxLHanaTM3TSuX6
aK/i2Ua5Q7ApEuU8gfINvmJGZo0PZAWBECCAcBfHKdskIw4uzVSLDyn65ib0cCJT51icc9J0UKES
ZE44UpASiKxc8xaTjPU8W8Zw5ych3WsiHQVgTBBcNcAJaCoqXCDCVnAB0d3cDdlQ8IiKZjOa+ht5
kfWjhUzmBBVw2PCPJpskj4eTQHRzGDtXX4yRFjZElv7NbXrxszHc78y97YvlA67azHjZIlRgOxiO
jKAxztwqnQa3rAKLS2qSO0tT/S1FZInhjRIOotVLY/ZPhA6Zm8DqUxCxdBCAZtJ9xmjpYLLVeOis
vtkZHivLjTuo4ZgYxGlCUCeNKou3fd1bxKgI95BjUd3zff+WL3Xw2NmIZFIKxecExVxkpX17VnlR
QZ2LRXkrcDZvxFBPt01tJkdDkW0Mg5NYZawWzQNPboWWJ1T32dz03zs9kENls1K6siYIPide7J55
hZACwHpuGtHSLZaFqO6r2CDa0saZD9/S3kDV0Nt5MLOL0ZNQ7dV1cxhBVW9J0hrf7b5HYxY02On8
4ss4WF/zjkDThevxMqESBcU5ANRzg45R6NAUW12l9mZ29PDTcqZiJ61ZPuWmJ3DiqXVhxOQDNWqA
3MiIn7LJGu4Y/owHFbKZnYesv07QKKxdvoRrCrhdETzcp8ZJyRvSsdONqMnKNt3yS6eVxP8XFN+J
Vbd2ROXyuQbBlzQof/RFNpzQ/fobnFTFthP8NxCrYURsiHecstE8mXnpbiFwww5Ag3lZWiP/FuYB
zPwyNQ4jpJjIBbDwkI+lc7aHPNu3Y94R556QdQpJ68iKe9j7msqLmbI4FHY63QA4RMhTatYso4UP
zZyXkfi0Zto5/lB/G4XKNrz250wmZJLOqXdUk4NEToCsRfNcI2ZCJBLaewz93zqzfZASeSBU9Jxu
cTlwRBvR7BhvVoZ5DNh5ts+KhQoD/PWuMJs7v+0ffBOh4tAdFoWf0gQHsc4MHgNjLM55syT7Gg5u
1OFbiLystiNm++eB3dc+dstbpzKMx3DQ6lAC6ziCLU62i1M9GEV9T3hVukdtkEULsZwbr5wfQnbq
bM6L8oBCFyDE0tZbN2kCcrqkdagnB/md4TtXY9SEcIWG/4x4PTsSMNYQmmT96OCU78ScV1EGOzOy
s1ZwkRVkPtaOfFA4oL9lFWwE3+DxIzXz6OmpfvAMAhZDEkJWzTATubCVJ81695jXCTs3eBfnitSs
MhNfoGO//KeX+t/0UvjeV0fqPx/CPzVyTP/f5oNZZlb/raP680f/MscFn8j5wSaF8QzRzNoe/dlQ
BQ6RQh6k1380Tn/1U+KTjaaKrfHK5aEPoNP5q6eyP5lYYoXPF9eiS8Ns838YxgOC+XtPBVoEV5y5
Bh7xOlCx/WYgk+yY6j7PmqOmxFew2woE3tAWEJ8SmrX3ahb+DELy4CHMHEQDdlZnd8oDhzKVSCGg
xkvrOY8z55VKa75vPLt+mgYv/oI9DpUwcnE20GoRR9aBXCMh79FNZiCY9Iu60Rt4sF5FoKDO6Vfo
/pxLUHKVFFaDwRPdtnOWS1d2uy7MmDT086ws0ua9VG8XGrCfQ0XFgPxmdveFMbjXlGHOfZHGLmHJ
ejJ2Zmc45z6eGS3Su4KZBtNog+bRIE6mZvZubYD4cLjtGKdH5ThnBTzmFGqUQqTTsu81K14UdvB4
/MFvsZhHEzRrbWJZDw5lb8dO0+dk2P0S2TOAxC0NsrgpdpmhoAKYQejvnMWsfmZ84EeB+vDeqwVb
cWvJ4u+LJyDgFJYaXtvFoMWKeWWvLkXca63M4jEs4HvEmJ+uSsb1c8uA/ToOhPvd6E4nggsL+xRJ
zGByorIqrXhjWnCdgd23wQPBg/Ou81reyJy1fxWZxCDoyM21T/zu0n6xkiC4j8uGMRb1PYQVctnx
mYNSbPZ+UA2RoF7XbdVeC6sL78Hkr70qq97jwPsHRKcLLwR+c/KmqbqkkmNc/xKPk9vTPFlWFzyA
YcnucuauuBACcayshLTjuLeeY7YnJ9zypByUmXtiKdFci76bjKfFreadB9P4TGGBDKtEiL/N2NcM
x8WoAM5KyyGEJOu+qqXq3nvGTK+tieCBjO1OACtMsFigdQl2/ZiOiKUR4jzoNiFcaHbDJxv6woN2
FhYM8IbJJRaT8wWhBPtSnjxhw+U31AdZy9SBAyvjtnX8ZC+JHjm7Oq+zYwwfaDlhH7LnQxZL42LH
xqQ2ivn5zjF1QED24IB+PqWiEAzyVSsfGbALii1Hh/dtYFhOZPWe91Jbs3ubUsQo0J+lSzEDI7hZ
KJnBajqHBKg0/hQjz1U7RwZvBOJ8QPHBO3rjdacS0p9D8nViPp91VQLfTXZqhzU12Ce9tTB7xyRh
jOfRa6V5KlnkZK92O4TjmaENAZY1j88b2jrjiQp/2NhFfOtXFbf6NA6vaVfdxaGTXEpZZeG3nOiq
yUb5UDWucU4qE02Jb5fmC8gibuUFsw9opYXU7LnYm2yIoxGAw6lbEvU5o0DdGmHa3LIm6nZDOz7m
0qIDL1ubmWRuWwQI8wx99kAneke+3gZB707M/d8zXJACDDeLKKsltwwvkFdoZiAQJ5PvouY1HGcz
g/6BOkBu51HrGwOX1In1PeHuYf3YLMFlpJ9ho2cN1MmNPivyz3a+zsqdO4JZYeJ9UIZrfBcLJ00Z
90i2lgOm2RyEs42cvB39OxrmJyQeydZP1LrnEJ+tvme8K6UkmUY2V5wAjxb8nGjqFz62YRXsuaTD
TyXdQABxeR/Xw2aAyXdj1u3wI5/9O3Ox4/euL9RR46R4qr0puOYTwQ1zgYfFLYfp3pKxs+8a+hAF
DeTgestd1pGzQub5CLR4KPezRSevDX7KKuYCE1LftNsiWN4bQnXXZOsrkfa3oypipvPptCmcpj90
cd3vc88wb6m91dUbmFNkjJwZ43YHolGDXRbP8R5bB8qvGP9+Y9ndcWmabFNOk3EmzcO6IXh0iqSf
fFkn6duEWAqC0YmusEO5wt+b/hUAgDqacM5eVsAND4YyDkmvf8reKw9zCq9i7JX1PFl2/MUpBDAQ
HafuiZVEhaUzsM2T9BhSH53KFTc1Xoc9RhoWCC3zoUOL8v2MHBFmmwFIR7ZpeMgWrqZ8BYOPwqUg
nLzFJ2sYgBD7H3xOO4AHIyVfF38OO6xPjqhiYMcyvUMa0X2tG2JCokVnxVvrlxWz9KmP4swO9kD3
wkOzYMlsVWy+Uqwbu3GSNBqqXu6YdjU3c6fQYGOgeoCDXN9CljKuAEY++/gSCVsKO+r3gdVEb8eW
jmg2CgQ5Ok8uYVEFYZTUotuUYyb9TWE7zerrYXrjKvo3geVkMzEUvXNoQaOlSnVPiHON1p6N08Fv
/YKg2oSNVEuD0jHb/IzfYGAINdTdNpN05KbTPxIf0jwgTTHvENvV22DknZYlj4Gr9qa2yQtBSHK0
bRIOkKEa2F39/IfDYOyHrPqKDHunWjZ0xoqcbdebzyhVQmdDOIjYEmFhvZDwMT1CdQ6+a/I9gWF0
mN5j+4sRyp8QgpM3lAc6YidhbgZXvNQwbm75ThUbG10qgw7OuWXu4pekdw/ayb/EnvyGsk4clsYd
AUQwWIXb9zZPc7gdy8be+n7/0VVEA06OeULTw6bbstsf6IAnEvgMbBkBOs8JG0WzsZfZBV4bW/d4
i/tdMajiobag1iZs2CpW4LtqtOmp7IR+aaPSXrU7dI3LXTKPgD2q4bvM02cCwCmlqC+yxSHBwpnK
o088/Ra7DB00Mp/xXIhuLWYIcR9dliiaW26X1nH2YRfFs4Gwd7Wxmeix/AxQUeD/wEn3iM72Z1x1
UdBnGHEN/70uLZNGDlcV4mX/HKLMurSmZCjqdO9NsrT7JZRnVRdIYVNET2ScFtsgmRzwZnN1cqb2
JGaantyzXjI1FxdY1jGtlWftrX4IYaahx2vN/NBPZXtuRv3kLumwJxC5ZuwpNhhfl+8j9Sf6MISL
caDx5NA4gQ+snHlLQs3EWKYZo7keqr2WWKL6/8/emS3HjVxb9IvQkUjMr1WogcV5JvWCkEQJ8wwk
Evj6u0DZfVuUr/r2u8MRDke3SbBQQObJc/Ze2/C/RrF8QTgavYrWsa7RlRQ0wBz6BQPPlfO1lKV5
li7gzpskbc6bCpYxTpFvXjnBVzXfetTVCf3mokEM1U9Hv0HN29tIglP8XRuYismBisW7w5oUh0y2
Mhj1hr6WlRfddFF96vjSSdY+pHSBoLbaW8dreERNP8a0r2XYwZO9Au7+iCvYvVs1lYdmSp2RXnNV
342o/bZZj8BZuXw6PN42W/qFgagrJBzwCRz+YS02W7O6ZiIYb+0pOGfi+d1J42MrSzrdhriOpv56
KVIsYkO/7XqgK035CZZ3hURCP0z9eNOYA2256pJqLd3yi2fee+TJJHhgjlJjvJ0zXnNa9LCIHCt1
iJEgmvICiYN/4ZZthc+/28iZsS9IyXK5IVAq/wGZ+6/66m/VVxysfnfwu+6+0bj+eYT2/iP/OvCZ
pvsHpAi0pwDzLNdaUc3/HqFJ+w9gJBh31oA7zDO4av6tv3L/kO4aRovSyhMW/fA/j3w20ixm2x6G
DJeDGoLhf3LkQ7P185EP5/FqiqJiFsgwoV99OPLl/bjk0xikN1nOdD4gRlzolqzw3L0OosZGpu62
XX+oC0GJgF6Y4pVJS+pu80iRn3bVWi7NOy9H5I33NR+sO1pQdH6fSc4xckKq8q4kHL3Kjwy9xXSz
Jle9IWif0LXQFUr9bWcmPq270awpy+tE5r461IEd78j0yU4lARbfLTyuJMP0BMIYq3tJu3588nK7
3dQsfsyVvOLOQd1zQLq8hFZQiOs8TxGDVBb5lky2OlpLS9F0DvNp23gkXueLr12EzBSytFsC78pN
VMpatGQXOrfTM4/uyqdp1SigiQrcDYLM5K7z/DwJ+1rPN2oksi9s5FQSKNfwiZFCLQNyiLZoQjzV
yXnLcJDNI96CIXe/pJMaHnvlJtmVI7UBrq7xrlNaedNmTjWlUuHOa2JlQgVK9kmgNr0Y0vnecwY8
5XwT80s00wcyaNaPWBqj+B6WcATSnsggzMb8+WepGyXny6T1C/Y9erOurcVZjP5/B0W4rzgOZqW5
9wZmVhsvtZrnuWOsEMctNlTfU+XJ6CuBh3+NuuNgtvjXfj55MOoKm0ciW1Im+J6GZAV9DH1M6Bbe
/IoCq3Vv+CRScGYgNIsjIwfyVIwW2hB64cQPJ9+9rsDrHKf5kSRScpViyw2dNh1D5FHebbsg8YI5
kMehnAca9EQ0nciag7Jctuat4QTTrlIlfl7bmw2Up477BpLMDDW12hXj4QUi4UxCFSHfM1qjfVsZ
zYUdi2y+FNUovOYkAVv4DX23qvf9HTfCJtUS5WFzY7PH1GcLVa69HorhbDOgxJkI663HlxzllZmS
7cQAmgQw07bssFy4e7fIavmuFlN595iD0yn01ryrJ2zTXrtx6l6wxTAN2HSCIfzW0trrQ1dikKER
GXXBhcsp9K1sPbijWUFiCO3buTQuFJtHv2WDpfdv+OmFQil/7kbV9FmWGBc2VCojc62qnM806HEH
QJusKP8KVyTHOWNEeAS9WiByN5lCbKeFoIij6EpvX8VpepNqcDx03RX7Zw0jnzcbD1EEBoNQl5Bg
Jxz3TdQodbEs6diG0uAsXSd8m2GjylUCSK4ReGaGVTHNC0CwWzI6S+9SLyVz594Rhy73xjCJCdfl
ibNRhWceU5nC8NIro64LgLsYCdjPsJd1YVn404vkrHEYAt1yrBY9WIMhW27R3n0l4qPinTLItdz6
TjY7VwMRYwjOWvTW+3jEU6WjWtgbfx6Th4W2fH0g0LOrDvxDnO2k1g/DkZVovrfbQNdn0nFxnKLz
ku6hEImczryMbg95j913Dn2Pzogjmi22J4kol/glpjwxa0rfWYd+YyB66XtxuUSZvLWrifcxsoOs
JBiT1czBC7PJ5xY0u7b8U2b4MzXYZGh9oQGJnntWXwFGhw1w8P2o3xVmvNoA+K7qPbkOWSgX27o1
mlmoPSDVIkR6L89rtwp2lp8Zwc6Ab5yENoTIh2ax01AQ2Mr3TMxp9qVrvexzRvXzSPyuemWooTqU
l7bNu2ZrFeKwwuRmMpY8wyZmb0leyfqdywCpO+f/YJM0aiDR2iAKRpG/cX1OFfRc6IEAGIKn1Qgc
bAXSQ82BfCt7V8QMKDs4whVasKPRdla9i9ZsFkipTok3hQA2Esj8KioezDm2ntS0PNs8wjD7exJL
NmSNyaPrT97teloI4yGaw0Em7ZkXILAkAGeQO3owUbyt9aTvqqi3rwrS7oA3wC40L6euri9pMrjZ
wW9r66Ud9EusicfEl51ikSfUtPC3SokBb7+C8ntZNuUavmL2dzihMUHV7F/xrakx+FMZ28W8zBzY
vIFUpC1jvTg6tT2rxpXt5+b+v430/08jXRIqQgXyfzfSL9OvSRp//rmi+vFD/1a0yz9sc6UPUxUF
7xqjPysqDKs2nR+yWGBRUNn8taLy/zB9xjrUVNhIrXeL8r+a6FRUSLxJy/5fYN0/aKJ/5HVxhqSv
g4/WXU9+9i8OcGbNemiL3jyvCKFisVF4IvSxc1RK5I+o3JIaZy7ri2zt0z2mGm6XbuakYf4bYOTy
0F5KEythZqFKdDKOA/TmbFx757Ek5AITW8Xbg76Wquwvd/rv0WagxfiDfW6tWBX5CN4pFf9CGvPJ
DKLdtXTnQAJAZCVkl6GdRvWqPHE1gQgq/k7i7n8YOHBJfL2gwoAB+i7f5gf5v5EWVmOMdXzuusFF
PXhGRkOJmhoDmI3gerOyn44QclD8T23Q6u1oK6JfwUyoaA8ImLU5wgDKVI75LCWEG43LQSJHv/Gr
1LN25O7qmwRE9wNL5bCwOVSY0vs1oypOKyYY6K6pUdqupZdBCDTgjHiquNeGC1+ngN4XUl0QIlM1
aKgyjKkpJKhIxTuMshAzfvjdJ+xrPhiHDllBOfTjuI96Y76cV8heZ1o8BGQFOJ87qwTnYxvAX5ah
MaG+1NSyXkzNsZvSYJ0DrH+5gAmDxCyJ5YNp0lnYpO8m+r7L2le4DkgK6JutBsvU13SsVnKWmmB9
uLVsk2ucSBgB3ycQ84LG/bFr0YDTPjKk+SCzxOzPZW178oqyHy6G681u8yKtESTUgEfpsxf3K3+L
cCV1t2D9fTDYZfRz45savp0cVhjK+/pNocaGyjh1BcR0OT/EPJNLF6Ryxhu6cfx1MgPGt9XvsDoY
RFlyE9F2dak8qnUnm96TgHO0E9kUR0/j7MKs+UHbmtB0hxhWbxN6UgtT+pablJIwiv2VmLj+JZnY
eI420xS8uHWO2NhJEQ+DfS7ANGlnaJf7GSMjLSoybMzzeKEuPS3rV+LNDmMdUKd8f5BrzoPWgCSW
FoOBJQoO1WWCau+WvjGCukzz8sKxM/2wbVNz2PXdzEtYBCYfsnO9yQtrRdAWs9Y4LJwW9rdEqfDg
oom/onDV3rbMIpAcizPWn+NscC5n0mGfDAZsV5NqihvLyuPPSENo/8Am8rdkCXmf16C+Z6DHxGKa
C48sDCR9ozhD+Nskm7jjZRHloGu0C8yFPOngyXDbfriV6QLFzVEej43qPB6vKS3d7loMBFnsewdB
JC2YsbVMZFhQGBYrzHgi5dep1Hx3HArs6fucIV985X+SVNuse29aYgvNwAGniJB4RnpZocdJ6gAl
C9EC6IVzo3VJQ5v4bvNpgcuHUbB55c7wcnlZxUuZN/UU7SFiNv0LUnKAcCzx3c6gltbHVNL7P+RA
Yc4dOHoNNJCewBWV1fkej6W+4RDbHsdkmfWFVRFGtfHqkau40G+XjcnbFux+INtoQTJYfJficJ6Q
3UO+LIbxZCBhbiEEdEYHQDngLylQEkyPFK1z8Ij/pMzvIkVSuEbPjdBRwcZalM0CscwrTRKk5Xrs
FCjvoWXF3IhGgNigwgCxARuGt6dpPYRB7w8yua58cfWKNASxsr4UQ2fzW/S0wr8qu5ZoIJj8oKjx
E/dFF/4or7MI/wCkJDOvv3oWTK+E4ELClKHjoA3LY2RJTGe67BMNQrLkKDfj4c0iiDZ/7lghTMj7
0eJ016A+Khc9FAohMnyKGO6hzE1+k+BxOvWtx3eODwgUKd5J/eyT+5t/c7xK0rHEaR1Hu1LgLLku
2X+WlnN5FrtnUYXnGn9xDf7jDO8ogxgHFyaxIWksPhH4i60mjf0rQjODF0eN0bZezHtyXzWAsLIe
H+d6NnY5WlxErs1KPYqTM6sIopAWNoq3EqrXBpUvYs/EK52jQYrzdFHbWWukzyjHxn7PINTFrVs3
c0RPsqnPGlCnTz0qz61VClKC0U0NFR3JfCa3Nk0m7R/NXMZfij7yvmkmSJsK0+r1AGRpRMM27/Ki
07duzcTCsVS1K9mkMPf01h3ZmdUnE1TLXiI9gva+4CUSg9fdAD3Mt15DXiVGlby4RKFWPMqMrl4g
+mFP1AUdbaX1dk042ynEb9fgDMsLx1bjbpy84pZlvfmUBWNyr+ziZvKEpulKnbnHIkwqblajZkzr
9D7u3eJxKm1srN1QVRfkBJthkbfLqTCCfA9AAEdsOwGuKjyPZU9Z9QObTvNSOWWThNmC38pPRf0M
UXO9tYztiOx0GFG43qivQBhaqEUUqB48Ud9x4XdhMdr0+yHe7adCyiugX54dJsKpSBCfKQfCvpPq
vO3L+uAX7VxwbrXqM49G6j52zFt0Lc1B0EMNOz7jS5Z3zcQupVyIk5GpdnPpjVftYEf3ARb8g0E6
9t4xAneLMBVO5zy77pUB0PycBXs+iqqazyYDM9ICEXE3913HZB75QTvOQBSr3n1QqVreMJRn51ir
lnN0ZkER/r4k+oDzoT6h0cZ/TBajAJbJB5F5i7vXz1Y7oh6a7kikTLEVk8UmhH2ELBpBw5q0we74
+6uuVc9fYEXvV12V8sRcQM0G+vpzIWZHC0lCE5wrxHHNa2qnLAwNI05/+/vr0EX85TqgUcDKUu1J
qLY/X0cltTv2AeccG98Qa6roWLMrDW5QRywY//xinoDi4lEgw0P+cCtN3mEjpgjEwIl2sq4Z7PWQ
XZmdkDX2+0t96Gly/3wBdwZYroVR9ZcYrTYOvAY/lHuy3Nm8qiBSHZwpKLa9T9B37yG/+8fXW8U8
uGED4aKV/9BDhdrPa1uUzukdyPhjC6oSFPno9foVGpnO3N7fX3O9XT8/I3w4H7Q0qh++vI/F+lzG
9hB0g33q6MIoGGCC4ocFlR24IsCEnDCa0dbWKAGwbwS6Af2PH1JQ2g73ec0Kp3384UPXld0KXeSA
7kZCb6fJsM7e2xy//5i/vgpcBSJcgPuWJMqP9PgikqTTp717iocExQN6o8M7ufCfX4UDJWgWWu68
eB+eTXewmCuSGX4KSF8L3ZQ51buU+PdX+Q+PJRYaS1g0/H2Omx/uWE6ycdqktXOSEVzPtKPfSbre
hDF/jgYY3Y1Wy98c6X5dv1jTWcP4WBAzuOzPb3iVqmieCtc+GXXkvpgjbfNFKEqRsahBf/jrTNDt
Fx6R33/UX1cWeGC4x9GQWZhGPn5UkLGpWBpHnvI19zXCd3c+IGcIl4z+2u8v9R8+Ig+Hh26OV50j
/4fF0sPPxqVKedIdyqK5hLK2rMjUwuaBgd/rh3p9an5/0f/0+YBf4c5ekWu/JDMq6BwW3V3zVDAd
OValvfpE/eQAlftv3/R3etrPrzqkcc+xbdzyxED+8qYlfucL1pMTLrzAR79VIiVyPFHcNWrprkjh
YUobzZTJACE5VVBr9VeqVTra2+jgOFzU4DxjiRIq6cGAEtwMfNPP3ab4m9vy6xNOb9laI10YNNGg
+bChVLiAkHGBEJTI56xtGqXNa7aKUXCH2+v4OaCs//03Yf66QgSCUQd2MOBgFvl+Pz/icUG/JGKP
Oxm+Qa2rCdgh1RhG05vfmWyZK0WY5z1LzauWPIxXpVZMuJUG+q7tJcTSliyhdk+VhEpkNgF8/v4P
/E/3hDWMZwUVv/hlwCZa/GfK560vF5+iWzgZWjukbn2Bbm0ztQiWf3/BX55NF8g4bwOtHB5RAG0/
35A2hdwDP3s5KTuyP/ciwzEytxWPqV4hpv/8YvSNiGYlIYTt4MPF/EUGAiv/fNL0Xm+yKg8uRO9z
ynFEwynp9xf75avmkzEuRUCLcorl7MOrDuvSbPpIzCcolRwsCdniyeJF5JT4+wvJD+ZC4jdZLtfi
weHDEYb54UEuMJ1ot/EmKogOLKXgDIdX2++H/BGYK67iJluxsHZs+xfJlJSaE4lnQQ0m1g57cKvv
kjSnT2AQvmptewZUr4sHgFYQE/wa0PWy9qJYux9Tm3M4nojNuhkqEuX/LrHm14dhxX84NEwDtHe/
lEJpNfuNV/b9CcGLH07VCBJ6StLDP09G4J4BGHkfStPlZTz94VEYYiEHpZPuROwcZGmZ8flbZKE7
Q8J8tCv9t/3Ddff6y8KIw5T1EDwK/20iW/74LVUL6W9t59gnt9X2N9eV6tTZUfD03hBxPaKVwnYp
nMdaa/k3L5n8+IiQNkmMJrRNrszknD3g59fMLqIhJS89O5nkL5VLiBGRKethJg7Iwp8HCeKLa+Y5
Nou6x+ZBKDNvIJTZ9CiHGb8Rfuj5Trxzd5d87de0HWk3G3vEGQfTgueoK90+g3VlpjfeMBtgu2rE
KccA/GpG49K3cMFAZH9C3cl2Z7AZHOahM5uT6uYGu5FLrIAzaVpjfZTT98PAxEaftgpGmx9PkmRZ
sbpZBTTb24luw1XnDsZB26l7U2NRwnLhgfOgi10tG+G1UlzQlgb41nvOCMfM7poLpk8olYFlLVNY
zy3zrWpJT5OfrvCQwhlxQZlJi9hlbFNnoPct1FR/tpYMvfemMDOaRyOmHfNt6vycpriR8b4Eulmb
oXOcJzeKvKsYD0S71GcIjGh6Bx3UkOOPVISqXfi3SwsG4b34VPD+9D4o1rqmbXjXkgrs8Xe65ekE
fDvuOLgz9Q5yaOSGhgLHmOsGFWtRX+Rxq4bb3upp68rGW6GpZtnkKEYF+0U3Dma7Z2Sp73Ih/YvY
dev8zmvM/k33gk8xWZmzfLPcitFX15q06Lyp4GvWIuUH+ejEL0z8ufcNrMsAI2RmXyjupqKjgaYV
K8tAnCHDNy5PH4TOFR4PGuF+ORPaoqyI38joLTK/LJNVnbU6G417DZ18IfhiYdcKRGXTwkkKi3wQ
cp2c4c4Em9yHOY9LcsN5te625uxNkHqBFp8phRgpD8cBYv8CBmNiOs0S7iwxTxBYfw4S0ptS78JW
MHDOEm1g7hm0qdKrHzETqAR6hLEFZ1iMAAFdxhgMRPfwA8Dto9LOL6vEd+WVkXbsDe91AD17nr4l
dmk1JG5N3wx4pzWfRzRC/JZuW62/426Jbt6TJn604Jxi5I+x1rmnnUnncxolhGv1Y4+b4MdrBRER
ZtX6zkyelcHYfCeET85sPpioGNMj3V568xIDzrjtXIenqPVdTmZJ4XBfZb/2zK2sJ6oP1oXaa0iJ
jMrX0QwgpM+RY62FxDsGz689+3NpZmsntqM9v2lgOhy1KejAv29/Hkbz7iahd+VdOB7ziA1sFZ3t
az8X/XkZxLymZWMwaShmmxsLusG29lkg4/QWfSZ/iCnoneybQvZ31YJ58dOoPctQKzUlz+/8OmCW
6ejCfHCzrML63UXp/I00Ix7ZzG+lfTubYJ/DZKY2xipLiG3JfswYAA1NQruCZ8VmmgOV0R4s75nC
PAcy6nRD3QCxSxVmMDJslzLdsoQ72anoVubfXNCURC1YLT4tCVzkp1IITauNDvmwwnagg0JUfN+I
/6s7+xvdGfn2Nlv5/z0nffimP/d/lZ396yf+NSQNrD84mkMeZNxKyuJqDPpTdiZg91pyPUtTFfhg
ff+UnUH1BR3Nv6JcZjdlEvin7Ew6f/ikHcF5EPQcmKS6/0R2hixmrdX+snebTG9tSY9fUs1RrcoV
Kf2XYSNKBUO1Nby7CXXWszJsbwOc86uvZXG1mAZ+a8NELluuq+zkX/bkjby4Kmvvm9q4b0XXnxgX
odb3V7ZhPRpnc2S50UERvn0DbNT4DHobyZhbi/Zo+5GH4MRBfXNTec5sgVhMc4CgTENM72wxO19e
BcyS6se+gMqD2DxfauvQ5EPTXOJnF162ZeNatN6AexhKm/cjz+z9ssQCcXEzdV37WPjVgM/dq/De
nJJAu2xBIBWGnZcIu98nhS2b02CD1+MgVOU+qGANsjggXCCDievVMxbtOe5R0i21WaMGsyPtH3zJ
vOpspG8gEPfOqZc9AAY10EGYXq7akMCW+nNWRf5b7Gbr2iox5LS7LmGrdbd+v8Is9dJlDWaWwu4P
ua7luS+spWc/CQBlkgAJuRHVQ79nQwKtvNSgpEKaWseSINNXXaVs3EVlDcfM0P5uEr7zOiuiAHwr
To5pT7MacBJf1phdtghnj5mcnrIajEIGMmNjsuYd8+lHWnScPKc6Zc+ekdsRHXFZ2x3TrXF87uOy
2uJfZzvWCNQqFeDKit2vg44mUi6m1wXV2VZCMcq1dRbr/ElTmGzmwMxOnBm+xGmNFC/Kx/vFHzkW
4A864Mt5Mqyq5rRMmiABMjAxZHWgWL5TS/rkFvI7hr6BhkENgTWPr4C5MrAbh9e67E+lqqtjPgBb
Qu8VUirITT9j5G8aYe67drlJ4rLe5DJ/ami+hSNq411eqm84S93L0mUTmwKwEWhxDPC6QNV6Kwpz
VL0HW9mYNBbAvBlCOKVgSsQ4xhEQQ9uJxqK79IdJ7ugJiDOgIOm+0ouzgbsPZ3oVQeJBV4cSqdgX
P2nhA2CF2zV0sO7iZrbhb8TfoGDV144x3KMZ1/eoxYoDaXDAHulAHascoMOYCjbVeoZtWjnjfqBp
dca6kOy7Tgb7uHRQSydGcFDu9K128vIMA1UdgpxgxBePabXFivalxge8VU5V7uIYw3Igyh74q1Vu
+mqYtw7DSA6CisBiGJUbX+oH06nEpiuIBS+is2UhN6jsG/Ryg/HszJHYWLnOTknrwKpqCNa1mOR9
GhcPzfawyXIIvfArW3dNoRCEnqp8RDkw8MaPnd+Glr0Y32vQLXASwPQ7RKz6Aq5WptBUkzhjHGUu
xjuce5N3X9h5c0NUQFltWvpxVw31/h6jhb+LAH1jnyGeA5IlXM9BmEt8SLNanqox7mgyWQNX48GC
CBFNw1faCmSGRErdZFNuojnisYgDhQjP13p+axsW1V3s2fMJ9FRF/T/NE3Z9Hi29NWZX6C0pgZCA
SY0YvpttO6U4xSL8lnocE8axfcC7NpH4hQC9baYr6Tv9a+/wtEj28AQwoirFeVIF5QH+S4O8z5AH
0o74ZDkKtzlzD15Ss0roSW5rgVeFgRe6zmZZqfyttQPasPZBiFuS/vKiOVE+eWmjr4rM+Mwr9SyX
VBAildckVOAgM1qbRobMw64gKK0y0reo97uQKW76VHYZ3ADghOml7GYFVQSIWriYpXmDcfIR/kOO
f5lmzkVjF/XJDED2eJa6UHg372wrMO5zKBOIHZ00jPOAeIgy6LIN80JeY1Adkm5ipfeYjcSliyR2
N0QDbqNhGFAfJvWO3wNo0BDzoVvfWlgc7m25KGsftYzKMc4lB69QNxByUvQE/XEykQFuotVQ3fqL
v5kjt7qdrPmVo7JztFUZfO1kf+uBPp02fQ5/0PKHF/fdti2EsSMD+gwJnw83B10Qqstm+B6hu9tl
xmCczwD49v5qFK8EcY9kjUEli/3Vb26yHvjzVYqH/3oxhLqc0wAt8jwScUQHf6N74jqUJ8c18yw+
JIHNeHCShKpl2bhpzO4wG3HHGjxcBiOr1kJU82Ztym4Z9ldnHMycjTuheI7N6W6kUbPJ0Uns6tVl
z2cLjq3WB2Nug7NOKOa1pgZd7wbl13l17Is1U2RcXfzAeFs8VKu1n1ju/gE6UhBCcJzD1i7I3R7a
s8AIEEMYzXfdeo8katW7JQBPIPqGBsccICex7RrXi07241jqk5G3b/ivLrE5jOemLmAlTqvbSXrV
taQyuYDgWO8qMZMBvdIKFvr2R8OBYNA2HEghI6UMyoHqI7EkRjbP4FKXOetd635aVhJCtTIRknz4
JOs8P3eaKNqYc1WQhgaDjSOWecEzQNbcilSY8vw7GLVgr5vlU9zwW/N3+AJq0+gyqs0ID1/G0p8H
8ZeyMactqdTdTZTLaJus/IbJ9hWbu4STImIYbs53nE7f7CEt9oVDwaC0/VyC9tuWeU/21TpGXzq7
QyGjh+/daEssJhnUIBZRBPHAJGqnyG4DWTdn4h0zkQ/cBugTYxmJkMW0ZtVO1bM/12wYg3Wfpi74
oRjTY6Z91nU3Lb4AmZTbcoVcjHbp7jPlzVsQBNWepI7yQppy2g3zYm+VNX/pk2jeKJBdmyngb5iS
PN8JzFpPvZDLTW6hMGc3RXG3SZgcV9ywhj9fDXn2ymufD5gJK/+h9Rx+1hLzPfjQM7dg8G8UQXw7
Eo594wxR9upl7j3N9GkL6uXKlnV/tJhHWFudZM0Oghw3Gk+x/Yg7dtpqxKVgVPydvUSuhKPsxXzT
aoIbsyJMUldhvI5rielTV1g7+Z5X+kd9rcwFvfOivaOnHf/TlPfilWPp16yJhutFWEa2UypRx6wZ
LCJ4XIX5OtMVK2szKNAN8zaQKkCE7zg8EaK8a/3AuZtmOCFbVk2DEgOxytax++J731k+3Ow+i/lO
mX3WmxlM5aFpTIdXpsL6faRjv4zbkW5miAj2vknncesN4sLHlfrSEzH6pYrbUzElEar6Oom3bWy9
EfzlYP9M5VdoP0a5XRh7rFKLUZ8104rWSfMkGxE5zfqrWCE8zTuOB1HDGVIj75I4pOIQVO4N6LLz
CGuSFyq2A32kp5PxOLvKe4tij8RB2XuEETnps9N09qU5pk4Ir6rYoaVqtk3dLJgIW7zM9WDVd51l
dym2JNFf6Vz6eHyjGorU0IxwMjp/KEMM64CNVsRRbHbZPlrRR0xN5a7h7zoMYN4PGVDC8tB6RfrM
apY/s8WNL8WkxT2pFdFRZF56JpyJijdq3VNbKQ6jqUEDi0DvqXiKZZrN58qYwYMu9BoDQ/JCJAJ0
YZMWwQnyvtrSjzXzjbarBvlNLHaLgBY1ICt/Fv4yvjnNpI5+XwfndZYN13acdI+15XQ571+dDaHV
umFeOowRqK6WJ6as5LFxfOgnuFGssFvOSWMQLkFjudhym1nt0oz3ARmCvarRVqzWFPmL+xLnK3JL
+Zqd1R/tgBexA8w1dy6Oczu3XXjwefKqPBSEFCvjfbFUNC1hmBmXRaXT16h0qj2ZIOXqOtAFTvOK
kDl0Qf7GtnPD3/QrXUxEOroFxV4hX2J57crgHqRvRRHWjl+qlVNmJF62d4clRiWxkszeoWYDs+EH
k/b1hs6xPEwr/SxbOWhzSQJCHbfFtjGWAut/1zj7aeWnAWHoutBZAAhkKs13KjPHi7JaRlg1WXUc
PR3fSBIf5zvfy7r6WseJdsIg1qJ1c0wmpDmmb+hTgnllQo5SNv0b5WaKQXSTe+1k39dDTBuVZWyu
IfT3xyxIymBDlr1azgttG8gsM3MH167qQqtPWEc1GixKJ9c6DonrPEsAmGNIW7Dxjl3Ou/iF4OAo
ZAQexRepUmmL91902Q727drzGomuyg2PMJmEJPsLNRjNEVWEeafbgbMAgNfD4mAVUrRgT3h6m7OO
Z5K+mZVeNJmTbiM5et9LtPZfRbUatbsUm/SBTJaHPg+i9NVE+rAtwbribnWrjd8vCw5ZbCjfar+J
j+6ICWljDomxbZHhPC3ZJHapy+q8C/oi3/dkEHwWFNbn00zQZ8H5uPYacaj5tadFtsNt06TNS6Lt
8m6aTEQIDb1OicEldBITnLCZlNYuzgGD1QKGtGjpUutcmdsOu8eVbbdrw9G0H3uqyB2Ds2ALnTTb
xex1FOfopLTsht1YeGd4jFVYc3C/G+I02Hd0Qj87mAeOJVqfTQSyYYNgxcdcVCeHNLZU2NVr8iES
RL7ePpm+FAFkPhBg15ZOgjcsZdeKv2TTDUJuGynnY2sWLaXUGF8gtvGJuwvsFWLgtvsm0M6uxQq/
qXgoxQZSWrKbojKBRMw2Hmkj/9RT02/qwCuPRhpZoInYSarJrfAhFLgv0UjMoIQYvtSRDbAp8Izr
wVrmu2ZKjiOIjEudI5By8Ex1VOBGsSvmJPnWNK59iUwtZaFtYzAKwJnznoV/bDIc9UmxhVgNtiof
FJvONN8mgwiulI7BqWKxPeZu6uygI7Bg9nV9SoV54/slDq++1zXtbyBnHjSSqp6H1WLU+lfIKbst
iQD5ziwie5MVgfUa4zHcQIxmhFcSgPyKkPK1tUAmJsRg2A4dSDrJ6k1oNlaEX8vZXMIRNjl4rtEJ
w7jRVbzCDmESZF4MP3wpPjuBleyQmyUbWekX9HTnSeyH89ICTS5e+kytz9so6t04VLCZtWXtXDyE
NAmD6JSlSEFzuISbMhYuDfDZFFujIoBs19FmHbGVtBcQxSqelt470CH1thId5EURx/kN/QchwtHW
o79TjVBX/UC9TT9chu3a/tF+3yDSbYvdQuziEeaM+DZVHNGyIVPH0h7GcDJaeZsNHh2Bpvs6JHo4
eSVoXwFG/IT4P0ySuSHi1CX1UBr5CSiHIhEoifcxwBDOa5Ric5WCq12y8qwaES5vY9XPz5jaAYAj
BLYQkz5RSj2kRttuvW7wzhMXJE6rFwrHOgGdvqz2bjq+YaXGT4HZXk7mbG2STD5VBkteprDgNC6p
zqQi+8/0sMsNaRZY+oSvCDOJnIelzslzXXJ5Xs3JRWpUr0Pj9ce5T+47F+8jK+l+mqmOqrgBf11L
sp3NAk93Zb/1cOP+h70za47b2LL1X+nodzgSM/JG9MOticXiTFGUqRdESbQwA4l5+PX3S9C+R6Ld
crufT3SE231OS1WFIXPn3mt9ayeiBneWUTxPkP6/KVUYyyEqA5w2dD0ovifVY1Tzisdg7rDtVFFK
brIKws+D6HHaT0wCaFDM42MNeQ9UQxBCEaABMR7c1pkTin9s2k4+gfnqbflYsmB1G2W7pL4wBcUg
GDRxZ/AmIMgVWXNCwLwZlwQQ+hyFO26V8m+y1EUK6Tk0CczM0JjvLDE3ngXmcT8EudnuexGrW8L7
gkv+hf8qK4NvVmQ9OmnF4hEk8UkqkZ1ml83VtMevYaYIxMpQxu4nTzvhfSYnbj6dlsTPeNXN54Yt
aZubgDd7S/cCVYmVWvb+xjc9HbnbUeVpn6TlUglHrcWS4E0NOcS44I7+UH+OguWE1ZQUjkRBFIiM
m1DC/GCkWO/B2J2UCXAWEbu/9zMvPymX9h9ssXZbUuqj/ZqsbejU1000PBBt+yqKhCc+nF1gM+VD
7cALozHjX5YOEEbf6OILzi40EJfCuBst51NiOu1VFxpqNzZeso0QDFzEQqGDrwqToD8OZ43bt5cl
o1c6F11FfIf7CpBCPvSGoA0XAlyLq/lzFsE6YepoHwg6SjZpZ38J3cH8MAZutvMmeC9bsKvjb27r
Dx9Y+9AEeS5wc1H3p6amGYVzlJQzw7nJm8Cgz5Ik1r4RWYYRo7xxuhzD4mI7/c5KRglLJTILbO4i
zk6A3EFdLNUhS2Z1bs2qemHibhea+7x8hRqHz92cM+NceUVzh6TFOKZseA3MUH86BlnaXGPztbZk
zaUxQp4ISz/OYLuY5y/UWbxakSrOCY7+uwpxNX6wuP9qJN43kDczUu3YaE81beiHZXJCHAL+WG5V
IsaPweT295YVO8ttMwUVod4+sla6oAWQyI4UFfCU3sGsEtMHMZNMOwXritysZVbAPK2Y80Jo3JoJ
vp6ty2ZwTMLhaY7cj1QI7oc6jPD01XN35D0AYNS00CFk8DwyIt4QUmB9iARQgza27wKzDc/FhNcm
LcJgi48cPE7OId24GrHZ2dfE7rSbuhviK2qIbjpEXlNtgXR5/ckpWX82XidUehGF46SbRDgrGaXW
1DSFZ6J41iRRe6yUu/W9qnlulFNf1XUQgLrENgB/XNDjm1UabmfWBXLhJ2nfMmYWTxhuTW8X1P3y
qc/IduE1Dmka0aAmuqec2xu7V/21z9NTE381AjGsywSUoFJIiWnwIHrvIyqmeew2ptURmIpckUqI
VealyDz/s9PEAa92n3ZHFTCbqo2ppmhFdkVagZEPW1R00we3Vx3NJ5EpjyQ3co+VZchnhmMAf2LI
orsyCqNpR09tfpyzYcq2Ni8aM2HNi/RbDt6TxRZNCVqo3WCrbyPl9Z4RwcNsUNYvWBlPCkzXzlX9
eBElYf0wRYP1KU2pwIHPs2AvjWvet3WFERgMWPDYMiuj4m2i6j4H5/vJcJL+ZONW7zcF4JgbLCLd
J3Lmxa3AX3BhYZ6RHF5b+6F1A/9RkuwFH8MM5ZVhxNaXOU+yU9cGwwfLsmmGThYaADIBWFY3hRuA
KQzaGECS22JaJI2VHasnw4mY10ZG6S0dfm0Rl42dX6WmNbuHzhtd7nSR4shsonQ3Ze39ErWQ8gnm
sfZge6cnsfjRKSX5bIsYbP6W4418CfHmROwUhAbR6WhuYwlobROlSf2p99zqMBrsulGFSWXkkdpx
2En2IkKjoAx4RwQPF1dNOPmXwyi6vSL66FqZJQr1zDfFdbVU40eCKFDIE6ZQ7CBrOVsPvQbLSWc8
oKlXt+48BscC2Pa+HRZ1MbawVWyV8ZQYzdjd4IWwf6V7a7CJjepJUN9dN1U9HvqO6p92pk+Xxogf
QQkN24BJK037Kt1Gqi1u+k5+NbCW7VmcwPPGbrczMEjdyIFXg2iKGKaIfVnFZnAPVpx4+tkdTp7h
L+MGeDJQZ04dPRXjln5zc2rJ4riBsJldo2j+UgaTuUdpCdw0mM/RXOCQdRD3hEFKW9EMC3plzfwM
WDo8+OAO9srCjWvwoF/Eg2qxT83WZdZW9GyqrJyxbwXLLrYnc+fBEtx0bkUtK5bmJcmdectRYTki
YvCI3DDBhwQ+PhsKvTzfla415I+TG5NFGLPZpK4GGBHvl10bfo1bjfENPVa8iXMVH5CQLBtZLbdu
tvCfixD1wzTfjR26NGvInmVr/WpHLNbEpO0Tx16Qb05nWSK9gqye7EZin3etkYsdSerVwTIz5zg6
hBJH6eMSkLdQ4fvbyh74dhQtd2iqGC+n9SfV1um9FwEkMyycw3V3MRBq8tmYGINY8D3RZYmDWKiQ
J+wfF4qchQ0IoXMh0/ph7OuHvrLyeSOqgK3d1AfBODfuiCKdt3B34ssaZzGqBePVMfz+ZrXHN6z/
G2wqDY0e6fzajTBeomK6HpSaLpu8/vTvsfX/xN5LeJ0GjPz3Y+uP3Tn+YWr99gd+n1rD9P9FuAKJ
n9Bq7x+m1qbzi/Dw77qmWGkpjKb/gKUAwURwpoX+/39cbfukEwhkibiQXNRhlvtPxtVrCtV3w2qS
nKWNkhkpoJ5UI/v6cVhdAeahjiLMRTJWXGhkAOGbD0TPyOdCa3+zCTg4PdhIXTGWQWc7z5CatIhk
FV42ALGvAAMhgtFyaGBp6APn2b1nlW2FvanyiaCRjH1a9Jx1isJzwvHR8Oep5OgiB9wUH6mUZEFn
ogDC4UXjwCYs8tC4kwUzilPVpHQaSek0q+Cbrfw56Y8jcs1puIz8His8NllMaSeUdPXwQQ1c5A9G
Wfl05pzYcvZROjbE0TFwpCLJKMoEH8s2r5gRRoVFQF3kLHP32BQOMqQxT27RIyF39lnItiO226ey
sCAwgGc48qOqXb70xheEkclTkDoUCJALUgJJAThMdCkXIBeHuAr7szRB6qIvAeyUUJtuPXzPW1kN
gOqQgS1wmE4pFBXXZ1/KGP/sx1EM9ZVFkVyaCG6C6TbGK2lcTmNFczjLjGj+gJ2zX+iVI3zSkxZ0
6P6FBWWlh68rqg5HMa4uU4fmMUDPpkcIwklzo6CJENXLlmtZxXD57xXhf7QiUM7/FKD06QwpFKra
jxAlUET6j/2xLgBRkqinOXUEUqtQePm/gyi9cZVWSNIfSwLriGBShG4e5TVgWP6uP9z+LgRe17Qx
J2CtQiVt/pOV4Ud5rRPgS6F2wwXARowB6L2/AtpQ3Rttz4hxyLEal6AnHxoY/B5ez7r9/N1Sef+2
3vwHp+f7Kim79r/+80e56/phgKSw5wvpePzcd/LnyJ2c3I875yHG5/ey2kjnbpDPWUJnnbO0UC/I
UZyz1EbW/8VHwwNmbdZWC/fdApgYmTl1dBwfiLXmo6Euyv2bdcXvPfPJpgBCHCEaxJttuKCK+/nH
67/+X+uv/uXohCxTBBj5uHHvP96yk6iUuA0fcoj1zP4MDVYQXb+oU1Lpj5sKWGg//8x3At/fP5RH
xWFv8Ux/VTB9p1AqFbFeETjyBxe781NJwuulhaqjPuB/kM+qo7PprJbz3uwRFMZd3716CtZkbnhc
h5pEqQvla99uC40x3C/L4pw9Rqg6SGUQ5tWgQu07Byieb1qSrTngorKx/0Y0z7vxp2vnYR/BoMbe
yR72494VjIGNfjC2Hsyec1PW54ga8x6tadAiqMyh519NGZTcn189Ld96f8egaqA+Yy8H1PHugQEl
6qeT2+AKJTfwiY4tAat+GX/D0c7By1ymR9cBgcBMl4C6Oe7/mUFnvXm2udpBBFtI8P5dGaQsQZJN
Jrx0JLuJfmFo/cBOGGrz9uc/1fzRLPD7Z2kTSoC1y/+Teyyc/a4UojcfHG0qMTjfZwfY+khSQ9tG
H5w5znkQiJEj2vjFFlsBL4uR+pQD5KD/ze3+84rkU6o4rJbs1ign3i0SlmNUshaheOi7mpfEIeSl
uub0LQZS9nBn/Py3/9VL4rPs8V7yP2Dk3hklTJWKxLAH66FpOTXSwESPTKIwHEcfMz9iEIdGZVvR
cgDMsJH5Yt4Wg5w00xD8CU38pbpaWRsR8owIjD/a6i4b5BsKI44HRLpkFvGKcxAmm1yCosoPP/8R
7wxW6w30Le6fQHQJ6+29cyHNo7APEJI9hGEq6sPq1Fifm6kr1EvTFMYWTBXr3swFLGiyAA8B6bht
Z1kf1Vxg+UoyByvRAvug2ZmhaDEfwVD5+ff8i1VQKzmRYDp8Wfe918agLzAQa2E+gOLmgqyX2VSN
ejFFaD7V2tP/8w+kSv7xLfaEy1PNnitwOQTm+08sushKRTa3DysnYxWxA6dzz6Cg8Qf3wp7uG9tj
WhcmIepjMaQ40QhikR8SAhrVxi5nGAXVwJMuWAFW90ti45lx9DOxXiJ4WmxexEHL63bwweZiHr5e
BeoWR2VwTThWfv6r+AXvfxa/hPuMrduxMJG8D51dgkz6NdSVB3BkzPvVvDS7FPbMHbn09OxK9AEj
1LKBWbDlQlYjq5tspIMEYJducn3s2M6TotxOLZQyRecfhhWzFnstkQylGTEBwAXHSB+ZJdIYEY/G
Rxr0UbcTflWR17mS28DxI8/HMcabkWqsG1uAJrxpAZUTqPKBtKX4KmiL9JogkOp2SMGNo8tsBPof
KycIY/YzEjTn/KvIWugA1AFMcshsUny/IX6dXaj2p27Gup907N8nId2CdE07Vffk2IKlYwoHog6q
iiD4M0aAP/i+oZ77Mk9H0Ay+/0HKOhabOgUIucH+X4PfciMIcICW5mbrdVbwBSoR842ywB11XAAK
o3vte6e5tECMG5chJsprK+oZp6shPBG3KyGMDyY6CPK8mgdjRAu9Sd2udJF5WBlCmThS6t6Pipwh
mHTicBeknLQioPLPKuMZ8dFQwiir0M7WRYyYlNIA1gWAH75d5bpnBHOUCWXAakMJyEI8wDt4fLNh
z36LAj606bgGRJwwxsOF4l8zM8p6dmaTDpBiArpSA+0VIejZVX0N3A+wYDSvlEGVTMElSt74dshk
9zVAUIniz4oFeTiEGsIgieA6O0StShp5NSLaUYjlV+yIyclCDkC+Y0Dfr6sqetJ1e0HQXXjgKFV9
Jhvc/ZUQehfes4pfeVCm36I+TAEex1G5Ez23ZxuHXXlBYpq7K0x/wOMdFcKONmE5TQjYiHncBFX3
6tRM5SZOWurJcIMkuxrKoIWRXZa5LJ78AXCe5AHI58rfFX6BgWDTgXrTLWrHlVgqM9q2o+XSSnYS
w4w3WDtn8hmgoUn1qxEPns3XzVL6L3M9F8HBICn3Il9gu6DG4QaVJDtciQgHF6u94ZxrYG9AIXNN
sC+iMP84wYAYUNxhfqahj09p8CXrCi0p7NEr6ycOTDZTp6z5O5h/4p1rWu6sZy7cVBSZxlYIQAyj
HHm8ypVNkw0s2YmD8sgPyJ9ZZk8bOEbg+4nAak04GKtRMbpncCnyebSwxbaLpoxr9J/hsA75TsEh
vYmZ7NW8oQEZgdpTCtiaL8eJo7qirANXpA3NGSivq6zMrKdaaMUIoix53eGpSRCq+ujOckcS7Wqa
Hf9JBI4cK2xC4WOhHYRa5dOfOwQuF6ex2Kk3xO3w/9HEZnpLh5olBtkVZqO6kNfSr6bH3/mFIEbu
1zWSGi64Dl02UT/FiBxWQfuKG5NLKRvHfGrbnn9dv23BTD1l9OhM9xVlpwUjJ5nv67UWyXCIN3cl
U/xjFA3mLSRTUrEcKsPZGk147EgXV7tan3DcsPPUIuQDu3HcYdTazbp6nC2GwWYx86N4JfmkLB7a
V0Tr02Oq/40WJ2OMiNihS5EN7nmFQNB0aV9Vji+yllH9QvYT1e+UtPPjWigsWV1iLE1z72xN1Pdp
m3Nra77MZAXpq2PnPixHyqHLqta9dlQzQLBCcdsiMK6ueYy4d5b+tmVVw9FoceCt6CGRCorwSnsT
XTNTLyiu2c3nzMI/HFqSKn21xA+Vh4Cubhu++e9WLXoM03VtgK/argUO81O8XEvavb4dfmxd+swp
TEhgULODQA+tI9RUcrydm9GdcYsirCZFGUrjBdsOX1BZEwyjwCjHFK64GX4h8gSbXrm+Qmbo4mcb
6JlQBrHzgOgcHwJnbF9z2XKPVBhQ3PF/SvTjzR6GOmtbpY8qxGwkF+ZsUhhoO6bHnb6FbeNf8nOq
K4Rs3iNaNOSTRpzzbZHNaogDOy56d+pyjBG3AvEZakin18aigXLVCSBD3eDNM2K69CFnQNMDiUKG
LUEpe9p6fBlSgglfQ4fBP81AItJP/Kc0I4py39UiubAtyTOCaMI9k7VGVUqmCL9/XQSy3J4eYTxw
VfIsAZE6A+qqJW+Y8vTHF2MXbEnFoBxDZ/uSMk68Wg1glPv1kYB07irZA8BG2ci5DiMlqCyT8HnF
pk1wt87I1HhfRY5O642VFbm88U3T8k3WJ9GZUqySULP0s0GNvjcROZNrFtVRey+JJB4vg0rfoLR2
WJqsKqyPRWNKci2WiZkXx9EWsHxHUWQFOo/GGqPiA75J92ynqflkGQFnADrZbE2ESjyNJIERkWgx
1tiwzsscHrBUL16kqN5rc5xgDvHcshNNjzCBWIGaCnrEeuBdRgNfMdikJzI0ESmwdIvNyJH2SRO+
npjvcVs6XaUtwJHzt4px3TbnRfBEKe1WtoOY3764Sl6XVmCQYWEVu6bvOclo2Fyjhknu0tEkibnR
Xyf2+BVZgrVcoYGyt2VMMHaeldOjIGyeoEB7sQ+oPonxcNuI5YiErIR5SMDqGLcN2Zgxj3zPAx5q
l3SIu3EEmQvbw0VA4Mo+dx+nhmhPlDsOXVWjEe7ZgZsPhTfB3FtOwMhyWEWXGUEY1R4qwJjj1fD4
03kfW/UHU1gjjwhpgkgn9eZCwIde+yYsyRdVZLLIU4pE+kjO7BoabsEzsV6At7VIH9yH1GJd0Asr
qXDsOOuzy5yRbW1FAU1+Mn/BeBs+rM+ng5LjghgTOoxl7WQ3fh/wiASib46Omw2nOJqb4PcHAsVe
8E35CJ+2RTM0RyOF8Jqj7TpHQFCe1qfiDWyGxti89UjNuTDrEnaAqwF3WasjssmpM8m2dUtWonnJ
jC32XJoQjUtyJnli/CBj1OAwBtT5tnFG/ruZQqjZcfY0b00HmhGPnPnkYsIkfzCPeLP8sGaHATiD
Pkrx0PRpxWpvJ+adS5/3gZM6D/WbFb7D8YTaj/fLwbda7AgX4WKjVdDbd5dylWwUdTSD2IDw6ET2
DFZ46FgUqqgB3VgbAfC3EioDLOG+4zWz65nPxb8yPRazw5FAcVR7ltNM4Qe2LkEQODBjHC2nM3a0
lCdUY9RCy4eBxOvp2PVDGd+ZbSqqy1JzXhG18y3coOMTsAbxtAszXHDVuj1FSGRk8lmMKrkoFaqm
A6/KeO8gE/nQB1Nxh+H7a2yExjZDt3Ek/htpfMPKPoJh+xahiN74FvkJNk6fbDtUNi/whJs7Bepd
b+cE0U1Hy1NSoczec5ZiQ3UTxSpXuXjICBtOsf8DXxk2UU1mQjxMxWWiVHpjO61pbtk1i0tO9tOx
ZLpFGoBSJUp0u/omp5x6wdM+XSYWPGFNa6GRnqa2E6daL/4nVI40ImUcU1P1TsUJJi/zS6Oy6MLQ
ZYOflYej8SFKmTWDblb8s5YmF8l2l+meDuCIpYDkErtZ/fsDNU6hS7o6DrA+RyRQ5Ezltr0eaawH
5ZXaN9qSV1XGNY5n0fD1wgUmIWmv1AfMMvim07qZhDHrNt3/KsNTJFmSMqnkPtV7uIlA8zkMNHhq
PRhGglzgU56niiWvY02rvMkPyRKdmiNuFnmdyMi5HJU0b6PJlc+m0bWvK+UATa1zyRmM+1p6Fvsn
agme1iJitVoBkAOfvF3XTZlmLI6SDXO/TmqsXNebKpTBddEgJN2FzEqexslRLxmS9k3Vse41Na9Q
l/PwJCGyMqMiUlh77zbLgnp2y9kuPlrMYH9zBg/LL7oC3rjOQDfnZqRkGW8VRk2PxGBnLhA6OZe+
vwj/kgPb1B1bzjfIhfvmogImesA3iOsjaDv3jMnYfMLZRMvOlaxK9Hm4JH4KaRBHosVJovDYWLxh
9p5iOtaI5X37UiEOvG2WSC8Ha8nsEkHmRdaED6csxCHKCj/Ye3NnHfjk+Clu+unjFHvLdYz86yPy
7mzX8oawOnPaWQ5siFpE5RWINmdHGffNCuimnAbWbTf2dLQi1/jaK9t9hXS3/Ibgb8BoN7WU22PO
8N6bifRVrbg2Nfk71wxwbRNtUEdpNHhdlynZS9VUn1x7Sm4TH4B4lHrJp0J10QevReax7YuceY8G
jhMmNt9KW4UfY8PPvlakaqNRXtnkqOnglC8rszwX0QiqoEP7u2nk4L2sbYV/W5X/zqrsrQ2U/37m
+ylpv4JNTH5gOttvf+r3AU/g/bK2iRn6IoBZ3cV/DHik9QsPNGEYAKyg8ZEp/6/BL0PewKZyoCXk
WD69sX9NeSyczLZPP4PERD02+EfBiO8bb7BT6KUyUNL5i+afxr8MJuIMI5f3Vmw2hQkmwQSos8wE
QG9XbO7PW1R/9YEYKZnz6L6btzKPvhs9gPbAY6IK9wq8b7DDrphcLLp77eVBfYxmKv+ff977Pp/+
gbCzuF6MV7CEv5sRSCjTrWRcduVXsXeG0kQqji5WW02t/vlHve+98VHcakYCDCTINtHG9O993w12
g6jPTOcq02dw3MzN0e0WlibPilhVkd09+1nKehWy6fz8o//iV/IkMUJEX8AYbW0Df3dVQe0MszAa
56q1aEuXgdJteLdkg6N8/jsw0p+mAvxQnkD8IMTB0M5532ScqrwtSJVzyP1mmMcRkIoEH4OgGB46
n92ipA0Xnwo272A7NxySWQMrji1TntDWsMq/69X/+ecDZw08j0au7/mY73+88qkZc86NQucqGB1+
roRGR0c24x//u89Ck8HglUeYB+fdA0WGsUBVNjvkJUCy7cGQvfpdMT32uqz++V3VD8z3kyYpPfr2
AVIiX/BovZ/0JIA52X5652oI429oR+WeA8w/naqsH8KAd/3frFLvnloa247fWblztSDTukqDgcNM
QJrm1qT2/rtpp6mvzvufZFu+CWBIz67f4wiD0DaHBT7wVWppSPU6QEF+S/UNikO9BHXGiUijLVeK
2Rx3+OEHYix+fmH/4gn2oLnRf9avqi4yfnxgQoscvtDLnKsp6KyTTRCKgVWa0kgZLU8oB59in2UW
tfq89Ewy15fX1RPQ/wHn7a+eXsexYePoO80M/Mcvk+XSmwqch1ftwLlxrVNXmhUnmb/Dh/7VRwF2
CpigsbX8ac4+qYAjtl/bV4nLPO8N90yiEUt94HH3f36Vf1zqWb7xszI7lA47C5On94+vwlRPFqcy
TsgHOSGAsGPOZNPoWkYalQM627+jvpo/LsH6I/EB+CQTeLw6zp+G+SpbHIuBtzwJfO8XqG1pQMCu
RwdDWMlj0iLt2a+ngTigd5ZEvFIF04Mr39CUoCDxiH7UPLl1BXlr9cwL3RSyZw1QSYluy/z8Irmr
wupfrwSKDw9sqh5iI+mwEZm9u/3ofFJnKmwHbJ4oEAdieq8SzzhEZpv1GJuKmZkih4Wmwsqcqtnb
m/xlDw3NlWJPLA4nT4LrWXtDF2z2Yhfd62RlPLpvp1qLGUa8ozKkC+OaHPM2ZkQfcD305BrxCEWv
e13BZj7I82bXwqm6HC2Q/J2eWgWRQ7RwygXczJz37oF80EsEwyKfcZaTahDLsDaPZuvyV8OhaMZd
IWP8IXmDUWkDT8EmkKas+QzdoFrTk+taI0JARaA2p5Fk3mJv5wlRDkcoevakGRiU3N5pnc21XVTQ
h29MiEoZUXOvTJHqF1+VMEcKM5kfzYCqxbA6g16PyqLkszlLbhk0cA/r7Eh/6HmlDZdd5p0zgqCZ
42rY0mxKGuQmFrONBzrxXNAm/aqW0DoOtV8/Nl5XANfl2OsnkUMidCsxDY3kLBXbtfto2Bx06Gkw
8wtpU9iTQ64C48Ln2bFIxNAd4HV0vJ5Qu8Xi+oBn9x/bNlqerYHWspK6HbCK7cypaV+zIrJwKNid
3C9tqCnqcyOfe4WrkqnbDNp/Tcgo9LF7zVlwet3uXXc5XDHBAWVyDgasiJv0iEkJafvs45QhWccj
WL4o58U/4ZfUnRm6jmvzXaQWp1+madM+F4ZG7OsGaZ2AE9hlqBDPPiYBupgptmIaAsGMI1uEvnda
j5LA/jmatc7AiNiatADEdv0Mx1jHvuhVuHV5giMCDlZEZGww+NrNbkFLhoY+nQt/dthvuozD0cYs
bZ7lgSMf/uyQvzbo+mA3GfRrlKnjKbrOR9wx5xrLxUyN872yo+Vm8fMl2poJHDKymt2zpyOacYg2
MLPhZDUfInuxjgu+SX9ngef6XA5D+RRgX7hB857varxq5oaegBkczEQ0pySvEBfmepTQ5hDPCT7F
ciXa0KM7tyTjRnjMxTaE6cy3cIwF9oUYn0WRSblFyk6jn7HHdi6X+SmTwt2TBKbUKROo9klty3As
ibZ8oGWEGyAN+4KGQdN9Cxw4cOj5+lu5wsznKUWt2GesTFtyB4r9KBTi+U6T0D1CkttD687eV5SE
2Go1R51RZxMdtJBjBMqikp25ItervrqVZALjF1za+HOkJ3B+1SlCPGCVM4cIr8jT8uuLADL9i6LD
dphLgAFIMauT7RS406fRWT6XeZ3tIQ0tQB8HbmOA1GebZWP5OVWp3+ES00Q20fgXuhhtN/7EzHOn
JQb7mhpwQ25xcSgCq9MLE1MALJuPPS2/S+Qs6jIFRnmY3X7+DYPJCCIpMR5mWRW/JtlAptMMjYso
MiK+a3AreH3Ofkd8V0AoxC4kPmxLfq15KGDnp/h46D8zsMRjEVZQbBpMZTvPZ/7UbelS+Daproh7
okrfeTVeU+kGR8vWhH6owuPGWbn9jkb4Oxrmj4empS0P4H/RqH9LQ/+xVWBEGcr20LsZAIJYfM2x
WP8q84SsCWlOh9bAptnnfA9JeNQDuxKZAgD34mvPqUeCfQV31EeFcE3/obxH8qUIbO14qA2Piuy8
jg0MK+WVaPVoZ1+pDiSJt/LLLXuih85q271GjWBBqhadWAHOz9oILZxr/B7NSdBPrthnSQwFoKtq
wQyZUdyyZfRfYYlgYLZ2vPwZznvXSvbjoHcxdGNjra7eUHjCnBRkpVWHR6KIzhRF7GtMnKNa4A6E
5Q40bgbl8Or3MVEWzkTy+nEdPinFY7utfDCRm4xe3YtV1RH1XNxrbH9lVbzzcUtmqJvGgfo2q8HR
o0VSaHO/a/dl6oy/oUmpI3xIhvuJeT5Ej1i2x7yaCVQspyjpNWkx/tIO3Tmlrbp3nSSKtiQ61+2v
GFgACZIAj3I3sOLgdqBbtvWwpOzjcaxBPnnLYQ5K9RElA7YuUuHHj4PbFI+MKL5ZObgYEF93WWfR
uCIREHK2JD3X6ZX1CrM7el2SZPwQ9T53jjc+3df0ZSWjCB/r0gAldQaa2vonQsDaajeNGFHIQGUd
32Z9G41HYuHElVNX8w35JvajRxozCYAFtJWNx10gqYt+wjPpD1O5n8wOC2/TOHdE2ud3NQ7pxyIJ
6m1Tme1XHAE5IIPF/lJJb4BHrWCiuKGVgGgKbMKqY9QTY7+MclPUOcuFDF28j4FzQq7wJcTj8mHs
ogwdXU9OdhK5n7PRy6Jtk8eSvVLHBNLDjgCJzclNQ97KyZAj0ZHxELVnnHHqqvCRKQBJBnriCQPd
RdcWDcbYOTkYFLPYVUzLgtBJmMwEUqS0nzwM7MehtBfIEXF4LeZ+eehiQBNyiMaXPu/qfi/a1klO
UPgmdxtUaGw2QQhU5tabaHBfyLhvYaeUxnXqL9VHhM4ADIysB3tkGb7I6IsG4+3IDv/NHOr2pldq
uJjYCK/KtC1wPBN3RNfe5HgBSxPDpYNympGyYtgaDf7wEJE+RApcGrqK5zJvXrKpszfNnLvXU2Kx
jMIEkd22JgN03FmQUMJtXlbWTefPMK1QUJEuHuS+w4JoQpqyvD48SHCfzALo7zpOjWEp95Zj2/vJ
Y4sf/2Nvzu1zAD1xT0JJtsWUwlSEbCk8ebS94Wql/s5Wo4/1kCQFbJcd+1An5mEbGgMmbodLdT8s
nFPKnBb21q3C5A592PRRNKNx4yYdYorEru1DYNiNv0EJ6h4gkLigSwBdthc9z+43GpXTJxXY3VdC
oPzX0SN27iAY9BLrnptMXdIq94kLB9P6bemWOtk15NdgLO3UNzeGk9CmyAo2S9J2J3uc8L9VFfHc
8ZTU88YBFrwls7O5M0g13lvCCzswCtTsERk4gIAw70G0650uuMp6iDfw84ZfY+bVyGqiJb2jL+yL
TajK/K7EGdRtSlJHEQ7b3LWcBhKefTXmU/88ARDDYr7W6//uhf5NL1Tryr472ezO3fk/fltl8rfn
4rf/+s//m5+/nIvz9w6Ytz/yRx/U+UX3Kk3k3dTjcKc5Lf4udA+CXyDpWnSU4JChSNZNgd/V7raL
2t1HKov+1AGF/x220Ra/WLQt6UV5iOeFLf+R2v3HVosLR9ojV4ZvIXRcCI3CH8/gqaksp7UdAwSx
gZmQ6dZy7KXTPn13Te7fTnXf69x/PH+/fYw+7aGtJ+LiT32HxSRja1gG49guaFiyCvuc3YvgrhgH
4+/42O+O3/onScDs2HoQBJLdwe37vh3JvYCuBl33OJuVvGMEMdyAubZPwCApqD1IC2+vxtfp/0S/
VX/x41Cr81d+f5Sl1wqgncYuXSuTc7iWE3/XhsSMSUyY34THZG5CVFuMAK8rrLIsAAbqNYyLiN1o
5NnWQfTRYGNqz9P5gjkt6MLajUg6GwZyg2ExITDXoy1ZTRT+s2ygCU1Jc11LIt3xIMuLceGEXzBu
2ZbhVJ44HxYPOb0UNOpN95G4ufIkh0YdjLDA0jN3yS3mPbfc6cDli7kWzCWjdt7XbFQPRMEuv0km
ts9x5jTPvopuRD8n1Gc54EaVi+Ni2dkNjQ5Pp5TZ/YPV9sW3xV6qu8Ue048W4jiMvGF+cOu41GeR
YdtX5XgUVUiZudTWRTCwtzX1PO6JrlObvLPbK3R91W2jghF1VGafBXT7Y+6NNcwhYzySQ4Q3yJlk
COzSsKqvLfqKa28ppgcEQHG/QeiAf7QJnINoLSyUGbtytpvixm/rDe7laGxfJHOJub0mDjg9+CWV
5nYMec63LLNCIfkqyi99g/oMHUHwKZWZ9SgjIUFAiFa+ppAqoFzKxi83GrkFqSlNGDoyrkYuFtjx
lyzOA3ebkOJ4J/IBeaHnRNW13489gLhyfA7mJSdPO2l2lpXz7KWYdTdOkrp3iW0+siMI8CbMl+Na
evvWFM1L4VfDoZpEdwgGjz12wj//2mhLVlzGX2dN+4xocF1FMujxSC5uXOxbLk6MXOemxqryCWKr
8UACwXItljCgfAaZdOmVgzB2WZJCYjTgrDqQS0BKCec4kDS1t+cku6YT0r+iROm+ZCaNlf0SQbXZ
G10iT1yCdheH3te6y7ejOTa3aJZQ+Pj5q7CZnupeYqgjslAHfpT/j70z243cSLfuq5wXoMEpOAAH
BzjJHKXUlBpKpZuAqkrFeQhOQfLp/0XZ7rYN9Pm7731j2C4NWVIy4hv2XhsdA29SMigM3N+bxSin
qJvw59e2a0aAc0iOa/rrjIG9g+aCNGEm29k7I2DJB/tvjiSTmAQj+DTgYS6SzKozebb3YtIa8GLg
u7y1eXomPLE3bITtHcOdj6kk9FC0Rn+T29XyrZ/qOeI3K741U57fpWFlb/Ol7y8KImVU9cFFqTDd
DWJ5NYbWuSWczt6hsO1ucQYvO8o7/VhV4QC+MxzhJrkPFTwmn5bKPqZ5oKnVe0r5+Ts0LyAPchyG
euvhvgBZB5kfL98CZQVEd5mLnWcPpIvNhWLziqZlnk4F4QozmK5YMQmShsFIhPxnZLOrR7zTbJyN
Wm1RRnTZk9tmQcwsw8qmYNRP/txDxrHgptHeJy1EDJmncEZQg6HQCKrqAFbF818neAoBe9/cFicq
QYTAjK7mAFBclyoX81/vsSAmRvoy5oKPdJp0jG8ZicEUqcu20sRRkuvkbBqPpIvrkBKrRvsotfhq
N8nArtWspAGpp51C+yUbtEEtNXFG/iBKnF9UAlbUuMrnJh7ax7yUVakOjJzyr4Zo8sdwRMVG78Yx
XJe+OI5mX7z48G/bSDo23Do9eM6VmMYaacgy6mEjjCQ8CIRJV9qW6mxRFR/tEjvKZgKeOyNmoAe0
EyAomw7VIHts6cnHeR70d88GOQQyoWr2br6qCrFlMnpzK/bMq22GhXV1lU7I/3uglhUkAyjAGyNA
CaHctbXzRx9CNjPiLWO9aoekqo+qzgRjZMxk0xhShm9Ty7+p3qgeF+Y3YMUqY4BLMOryYXLc5sP1
kMfzQjBI5muD2cwh4QKDFxfJrp11fQrMIrwrROq9F2xwgDsQmEreqF+ipEbDHOVByWsjZ4I/E0Zf
/rSDtnhxgELeFzmLvm2wlPVjXCZM9DpMcxTMde4By8Hl/ncV+O94Htl5cef/64X4/5LgUFd/rgI/
P+V3u+Nqg3ZN4WAAQPv+WZT8bnfEBh1QHuLLsMCWYK36ZxW4Wp75rIDZ/uef8Bp+8zw61i+OzdKT
LwdHlpyr/8TyaH+iuf9QwBD5RQXDuIc9MVwwluJ/LmDIrAdclZPPaKUNoxH6Td2XBWQzAW37GghV
QGh4pphQD4fcLovS/NIHjmftmNKV3RNosp78SNxbJgnfGJcbnfHoIHcOHkFZMp2FPAo4C4dAg/Km
2ruOZnjDMTszjdDaSCLGmqtFtx2KshvJVu1xSjQ3VTFnhGSMKddZiH/iLAiDuKKoGs0TvJT5ZmZo
9ZQ5inwDw3s1uno86Hr048hE4hiKrDlnJV1hSVi4tRECUXdClHgVpcxiICSV614gaFH8akcxli3Q
1IC6LbAWLKum2WxszgOsneNNaiaIZu2k50Rq0dbil0DBWRyqaSwORLMXwVaEdXryylj5t2HYjxlu
IuSxyjCYxnnN3B/6NgfSaxRGgULRzY+NbPU+W1qfqT1qYRSU7jr7LEc53tlCgo3Ss3XRXlKNCIfw
riRdx02BpM7mZo3nBXwtO4JMqPG1b935RS6170VtrGAgTHUw5RvZCv6irjQH+1WCajhrYRWHzvaI
urHyccfIR1mbzmrPuq4tuNiur3fIi5lOpznMRo9z6CXM0EgjSqZRTjNX9XtUnyYWDN7qMJMBNz/A
AtyxiajKg9MXEs22mJgFQfIiGj7LSJ0ey9Fnv+q2NY4HOLaNN5ZHVUuW4/E4BHtba73TPYBcdgFj
vJ/tHk8MjghYHhYGg5++TM33RVgcooKncb8WVzuzcmeiG8LQ3odtKQ5DPTWP6DiSa/AvxWttZhiZ
zHUG3BhxfyzGJDa3duvfleWMNAlY0UpVZ9XRJIXFm4ZoiRHudQEwEfzqLvHb8G4SqqGqaeGfKTcG
Aw8PZQMQO39k58CERCQDxVBm1CeQqPapx3ix9YiJeONpaEfGKFb4TZYjs6S568f8EPfKfmJvNZx0
W/p7uxjp+8NKdo+BO343tTC24wwtRAYtTBmegPQEHdBBFBpPYxjF2JfPpVe4V3kigq9rU3EYuwTP
j+gWy9qK0WYfxf3obDupnoRbtLesnZZvRV/K7aDi+YXVU3mUCxczuSEmiGKYkASSsAO+m+upusUV
kVGag9JcqSEplKUuR7OSyPrZi1W/0UZYnSpAMl+IRScoKehlccldGKoEgDYHaPqHvg54H/rS5fp2
c/NBJGqI5n5ywj0xgzaKRCEtCXc9AAQt+uauLWW47zyz+KisfEYi3tU4WRDaj+hFN5Xsv2NLdLeo
TnWE9cU9QtALo9q138HzfYGZJiJC1MNpG464zPKtcgS/R+bNKmkG714zlo75trnwBtLX/74V/51b
kXuJTvdf34rbj+Jdv7cffxyO/Po5v12LPmMOtv+MBBhBMOXw8Bz/di3yRz4QSAFsZ/Xi21x9v89G
QnIr+B/ME1wEIpj+/3krMlFxLfpwJiM2iipGN//z33/q47u//PcfhxZWuI4K/nAtAhtA6UMcjImt
Yb2A/7KizrMxIUoBI8LszckrB/CKn20cDmqiA3h/+i1Lo0bN90VtLzoqkhHzEvDCSpoNYNiUcGN6
ZetVpgMQsgpPWZSGpv6Yes/YojjJIoQh+Qap9n1F1B2ZCMWbu8bQOjyi+yrmvJ0dk2T6KfRwgLl+
egQfKx4z+Mxn8vAWcO6i52ECyHNkISndiAj79sqDzLgdakmV6iO+7BMwngww2utJUb17JepmYxLZ
QfPiSMlpvebkLxBFakYIF+SVRJB26VvmK+M1xZ//FKsKLK6aqgMbxngHoY3mgB75bkHptC2n7mEM
YHcZrPgq8J1sN+wH157zfRjmxMwgct9kcdUfwHf8bFpn3SSGJA8AUO8pqTnMbdU3e7Xw3ZPRfvAc
wOWp39+wuyHtxrYfUit4otO6AbBVbdjqPGq1WOdJ06XjU2BHTV/GP8pzPZdnjJavsoS8tFj9RB8S
v7FBwS5Tk7fjOA/5nL8pMWLhqetHkHsLOmAQvI0DkCsPmmHP8HWMUuIQeAs+TY4kPYBrJGcLyktQ
7Cj40qGanIO/+OadkxvGnnOdArwLi5d6HtwXa4Lr51Tw4CDwO3vUZBNFRE+UEzLdbmnuCahbjtI1
CA+Z1XvtWu0TnQUAt1SyCHOaYqcDm72YFkeow7BORa/u5jFpX908ePK6tD7UE3Mgq5vjsyfBFSLO
tshE8oIdlcgzMF2D7G9HP8eujK/csu58psjryCeU4PRMeJX4C0znAQmUc1umilWhthPMhjWA5B3x
k4+OYaHhb7lMt3btXLqi54AOJJMkJ/EQXcCiy9IxXUlNYzSWkwoPrQLtdQIzayHQn2tyLUWw6Zln
1GAgp+E6jsGN7XVriGd2Tuk1IHPzDQTeuO0YVAFBRR3FBZbX9d4KWgkzcJpNILm07qeanEUquKyf
fxoVMRQHJD21/DmHvr4pbHadEOzcnA1a6lCJFnGECcl6/Pug/3cOekgtHH3/x0HPRqNNv/f/Vf/8
L1jvQ/kt/VMv9Ovn/37oQ34xOephoVGbBJ+Ql98Pff8XJIZECK2KoM9z/5+nfvALemGcP6HDoBzx
EC3K771QgNQ4RHhDVCG2FZs/+ssp/3+e+lwffzn0AVa5DHlt2jQP8sKfe6EZu4CFTco8EqtDMfqT
4eTdNMtTFkBD0NUR5OcVff6OB+kV8Okmc7pfu+w/XUR/vHjCv8i5uHdoFXEGOYz5oVN9yr3+ME+u
Gf03QRCbx7qdzVvpvs5hg5c+31Ulkxub+SVbwm3YxLDPCnnTNHF2ALdS7bT91R05+JJtRcF7Yy7G
Jq2DfQ9rvvFRt6xloivIGWqyrTGySzab74iw+CCmIlVCSNJb1tlQ8ZLN7LJ9S+fnbqkPack00djN
IjziP1lhkbl3Zq1OjPxi9jUtTds5ztbMqfGc6mUGudTynjhOXrAp2bwxqr+OB00zkC0PrEhRWhbB
Jg3YzIks2DjMhHddfnaN4YGTZ9jBNWaVGfYPXvjVcoxdF/vvS8cr4JHGpo53z4PjrUKWZgkqk2KL
3SZqh/wyGXSD8Dp3eVfuMCe9cV+Zh7QY7uEVg1Ksvi0M23EzwXLRxQFgcrDRPSM2p6q+l5NrHnJ4
f5vZ1N8rN97GrP7OVadhJpvA8z2QtvVCrp9zF5dZHP19uPw7hwu7J5O11L8+XQ4fdRv/+UD57XN+
37GZv6w1Wuj65gpswlXwjzIyEL+smntWvTCOvL/s2P55gpi/IM8icoGgcJLJA/s/OUA4e/56gqyV
LF8MhBSrEeFRu/5xHUTQRxUg8yqOThB/1XkybfqOoB3E+q9MKR6BzR8rc1CvQWm90s9Y+8Gf9900
wnXAtbPAwD45upxPXREuDC/pwsMhLw6cBfTnhqoilC7tz1mO3rZO/GBbB/hujLho3qhnzYthz/Zh
WcGeToFvrQlIm5JQvHdD7F+oSoN7ELaUOn15XWnA8v1Ipqejldp1hm1vZ+22V2bfRmos7+bOplfv
XaKaiunUdv7yQK6H2Na+9lED6uGJ9TmM7XmSJ6I+mo1rWA96ccQB+eIXzy3pIDVPGnmFyU1PcOZ1
5vCaTOa/94xV250wPHXP/GvnpsXLMJEI4jA5mJUnjqU/vjPMpAV0Rr1t3Wb6llKcEnoKkt8BQYy9
V3kHQhzMXeuiv9JIayMN1npHnfejzyZnjwFQbtMcJQFU63cbwFVk9OMVCx80WSkTn2xh5bbg7duF
hNHoxK8uper2fTHvl9q4k+s+ZDDUdGycULP3qK1LCKnjtR9F84Uqcl+G+oFCs7zkzPHOaRG0pLYE
fp5HaPNvWpR6emezBItUpfLXYanTh9wBTuB0Rh85DgQcNFFj+6gcQz6iuxH4L5ErboxStMe499RZ
Jk1629aFfpUhaIN1//mCcDavkBcM5B3UPh70ES9Xp3HJkYgdPPhaM7YijjhG0zSKY+8EzVc/zRgO
AUEpXqq8Etd4C0OcAqge3Qqr2maxVitijNrujPUUKi+rKn54oc3oLBmUYqrQVHQGIHWIs2NwroyF
elgFlU9+SZEzZ7Jqlo7cCDjm6R0Z6vjZm2/jTN9OMmZ8bqMSzYj3eESiVu6mMq0frXwVV3lYMV2d
hWcyp7O3ppFsP6FDMDJPMcjtS2LqfrU9w3BNb4c+5+pbcfS7jrA6ID0l9sZ+NUSLdJy3rSLik+q2
eGE/YH5r8YeeDMcZAMdSyBzjtuZj8Gje8wM0IiYM6zTPNNFz1aK6mnq+JL7KGe1jRYqzjfT3RUD5
zo8CqXqGJiieLz6q0RQ2CSZuZu31dcetDaiY2f6uCQq+IM1HopiGsjaYRxben+QhMLZ4DJFEs7yA
k78lcQ0PAHq24gWwbno7K1iTqVrGgzU4zYeYiFmVQw1ofX1lmcyaYD9Cf1z4vdr+Q4wSGellK7zI
kUnw8Ksqd10RFGUCF0RUw1OHnCxiqebRfK5/8R7U9oUUq/7Zn0o+sFinVgKFa7dF2DLvzLAbD5l2
s7fPdxoNJt9tIfxs2BBiK64/1yXgNes7jZIo2YCGYH+9qOKFQAz7iyY8jAiv0vUfWoHcp15N4RYs
RySRNE5gY3z3SLAxpx57mCujXLkfttTNvtBIuHs/SW8rs/bAaHvztZKWfZEEMV+0MspdwjsSNWEo
5Fto09RqwdKDnpNFuDEGfEd/xuxZxInxCMdvPCxeVj+qmNakpn3Zff62MGvXjymWqyDqcln10HfH
AIU5T+8Mo+lsqc6VGy+gm996MV8eMnNMHvLEu37hH2nA1I1ha2TDEI1IX7rtKqgxTAHgBj6NigHy
KOq3Kg1YtXnAiIIbux/uTB3fJ6NJt9+DWsjan0KH16GDFrA3mBjY/mXqnL0zJofeW17itkORbE7B
2fP4go0UlDTGxm7mOiLvsL703GPDxnbq4WCllndxm+y5s3BZeSNneG4FMdLPxoE+Tp5sWpJKxkBc
TxlDQdStlS/vrd6Y7iwc9PugjucMwbiXIEkgiDoIR3c3NznpVQ1C+XGkke2DXCVbo7V+VPEUjcr+
IMiHLRk7p+tsGVAt2kQKOLb43lrwlgLxwCqEFfg4OHc2XfBXI7ZfOyP4Dv0J/HbVlftiRMRUztW4
M0pn3pJ7XZD41NojlZZXPw6AsyJmJMuPchQRa9qKSAXEsk1P+mE2NJBP84OT9QnhPQu/4NSz9pMi
kzHTc37OPevZWzOj/VABc53LNXrLOZLXnG9NNujUmDnG5nC4auIFtQQYe8VgmkiNmkzs3PSvWt74
B9zecJRG+dW0SgWWR22Qqv105ubSpIH/kdqMZFytzDffM+ot4eBPPY7193k2nB3PereKzoLIHEBm
yy7sr9xQuiCZloXzwBmLY5wtDouJACr2Um9pzh9V2f1IZrSgJnbyW0QNutk58FLZO/Y2srBqQYu5
jDa6Z8sjIE/nD7ytGIV70iKCAwmdtoeKzmUwsiMYm2brdjgEOstuPjoCnHdLaRMkgqbBaZr3gcnV
VgUdPAhrfDUluaFmzW0f2kocDG/4zn7qq0qcgzkrSUoDnB/HIWFCODpn+iqMm9YVz3KuTPgFzJsy
wKCvMEUITOicbQ/H76xJAtpRJAQ/XF+MF1+k1nNOS08NwYgv6rA9Xeme7fJmtMmHQYKYPWf+ALKo
c8uPjuHLR9+2BVIEtKoAgeS2Ho1xz52u93nH58aE4cxLb976MqsfHNeZtnGiqKxWxbdu2uC2GRv9
Rvhc8aZty7n1eiIuBRUWemjCnICBsN8u+3Two6QitQ7MRBBuvCmLz+PU59ZVB7VhAnWxeLd2qIZ9
gIPA5JGIX3pvMu48C1gWKSwT0Ybk30ayJY9xzDNQ+qIl2NKqEAWh0G/sjbtorsEJaXqNp+/KFSXj
JSXKneyUfCHTur/ofEkzfBCqQrwcVsZtHwfiRKWQoyut1S6dWLAwGardXdJOP6vStu8sQGTPuk31
sUl89cVTJEcUnIXbeFk1Lb7utoZLdJ/pL6ccWPF1OY7GlVlzgGGZVMdaEsTaEHIUZWiI8eGg4JQK
bSjAm2/QtUilaqW+y4FA3rSyaveIytuDshl4DjqXhAW0N1Od7V3DOMR4DYDrLV+ztq0bQtPGIpo0
6TeLlVubNOmKfemafVS3uXsAt3rDSn4+tCsyE+SGsxdFN94va+xSjoCam2sM7matikeVdfoYMG/7
ilHklp1+94EilAIEn/s+bLx4PxSy2WBPQRzUpmt8K3p7Rg3kowXmhRu0vqt8OCVNOMygTbV4cZrp
MOkJ5jl63Nlz/FsErhYjqyA7zJV18HSKBN4iOH6s4w81zay3uPKIOS4I2cnoVM1pukpHi+TdrJMk
H8tzGquLK4XY+sDiT/PiTQTyBknYbzMjya2d5yyXMOd0ta79wfDScYdptLCaA/bZLH5wvAys+69a
EP7CqzIEbR4ykfhTMoKxYtWPkESPmGT6FJaIT5FJ9ik4mVftyfQpQxG/alK4txGolJ9ile5TuJL8
qmLxPiUt3IZfJkQu7IHGffmpe3EH/ShXLYy1qmIQj9XMsoV70yOZUYtDEEPjXdKwJt9i1dUkq8Km
YNd6p1bVDaaSOcpWJY7VWf2NXtU5KTKdNp5BPQuUO8Gq4WH47165n8IegcQnXLU+elX9xKv+x16V
QDOSIACdEvzUkL0j1J6j9FM6VEmSyokEAT5lmlgbOqw5I8GrclUdNav+aOpdTLBB+BSu2iSBSGlZ
1Uqo7n74NqNiV5XtrWdh1iLji6THbitXtdMcr8Kn7FMEBd6l/2a6uv/h5yI761UtZQfEgoAIEac2
Cx/NcSBtAxU0XoycsDjCbyV76mVx57ObtgQgrKqsgk3pTZeU32lAY2L3bIV8S/eLuJ4rNHIp4i61
qryIYC1/+J/SLy37fj/gydi3qzKM8sXbwfaYLj2prhE10MVZlWTOp6jMWvVlbFnUFvU1T9qqPvNW
HZpqnOq8fIrTiC0p7vJK+SIC65R8q1SHkE2umrbSSrgKzE+pG61hTR1QhMEPhk8cHGMsrEu6KuT6
VSuHx44ByqeADm/qGtz2KawbTF09VRT94JWWgHTCvt53HIy7wFpO6SyrTaNpsup0yW9TxkBfofph
TIFjkaOVSVKiTzJNfhDf/E7FFCVZHYCQrdKwf2LHs4J2WQRUsPTWhLqe4F/ipglA2Dpdz4pYdePP
pCvLo+/06RGsVnOcjOojnxZES7P0aR+7c94OJX1WG1xgXIz3cdI3FycLl23OJmGzZK6xEXHN8Fw6
pCOFgbzihT3T+EE/CpN6b+AaOBXIov7eHf4mj/7/6arZ+LFu+9dTn9OP96T+4+bQ+vUzfpv5WJbF
7pDLHGm1w75vZYv/Q1Hj/wLRyBKMTr3PCIHfNofuyhDHmmvaXgByHAf/PyZArsV4GaYxMmghkKr9
Z5tD5tF/HgEh5jEdk5cFjgvatPNX/mxuSTWgAfBuReIapxiOo7qu/Jkj0AgwXKFvnewyd2g2GZUX
j9ASRPjNsv2PpF7EIxkuDrKHGreIZ01fctiw15CByZks7IDU3qbygjUtswvJgaTm6y9GsRL9kxh/
z7NZKUkCOL4Ip7zOw7Q7UMFn2a1vJyEtkyqCfUpgzqnEWRn5GYjMcrYI3SkLF6phIPZJimllB+fl
IWcr1ZL7pOW5oFw8d4PdH2ZvVFdYgvQPJgZvLqbGH27YmV8LXfsHE1vpG2YeM6K28U6e073DHbL4
+wYJTYZvo81Y5mQ6mk3t7vlFGbdVZshp6/tk7gI6aGXUsmQcycWBslOOJJYVPOa4bbI7I0nsLyNa
FJfmeGulE4FLaWJe5m7tiAaFVKg3v6CkC58nQe7JVLGla+zwy0SM7m40SRNxxvLBzQz8WkNr36Kv
bU8Dw4jIzNKU9PFan4SXpDehUbyHvaLFaiqibBsvv1b4HA9FbYzfutyXp1kKZ4+BvvgoC5QoSxZY
H+yqsSYFXVsfQzv9GAa73YU6nV6FFWgSkFIYEWiiiIQti+DNtgeMhT5pTsRVfSnT8osy+NaoppaV
Lzt+lb0hdhR+NeGEqR+JxsfiQ94VbUVBT2RtgAWUjz5BKKvKJWlO6zvyWY2dtw8siViQCVR+ZJKh
AK35fs+rH/0tDM+Ren50vBlc3MQy28ut+OLmVn4/z91yJ3ViRsniqnOCopgWxpwE38UBzAZy5OBm
RYun1nDSR+11xVmUzXxOKJ5u7JBm0kukvidAqt1XaMq+94GLjswy1+zpnDzpEPccQS3atQ6ln+kz
JVp6nETVnXs2nQQSejr+kYDCXRlZ4phYjOY289D40IU4iDdp75u3DPrMjdeGS7FpK9usmOaP4SYO
uuGFjSEuO+XM9j53csVdYfop9tdk3I+JLaLcKImfrUs7vB5JVs3IwHIJiKSia/ehns6p4kX5kFqv
umXunmMk4OVmzO3kZ83sbhcERXj0GSieW2H88BZBvn2SZBk25dhjk24QOjotcckO12n2fmaGXxhI
EXDd+teNZOgJ1T5hQCHMb6NnFXub3v17ruRytUzlmETeiDd1XZASJtXr17B2nXsjlz6U4UASilSH
MToXPV/X2nD7KGDOfAUjUDfbcpXkzoO93PuCaO5FIXn3vKnaIrqxT1B420sBFuIApnN4EYmoH1hx
JzNGXHZYfhin10bjzBtRhkGJYYG/kldTfW1ssJRR6Wu1Wdpx3lnLSBJqL+ddqoPleZwUedhaWfsE
7M2WFFh+Jb0rb5Kgau89T4HODtonJPreJXSGY4vx7U5TMUT15F+JgceaybI9nVJZUtxrr4bkahs7
S1sdwqImmB/zrmhuEAXaT7atsjeyNtWWHEbJXKaF3DjjojtVCCXZ5SsW87QMztSYN9SdtNC1fohd
1Z5nvLoRhyckUQJ3I4ZpSA7LFNUT0AuE9ZpIcmX9YNbu3ZKnVp1sa7RPJTkQm9TqoCpXjY0wWMaH
1kazJtPmyfCbWW5m2+kfabLmj9JsoAwT8XIkSd598GfF8Lu1mCLRgSR4I0R+wJ3abFPJQU4Qd3+N
CnF6RlDv7tWaZOixKb8xp4rg4JqDKIwTvZV5GHx1ajM5zri7SH4sQobdBNcyLxHeVy7B5cja1Piw
MmVgWE4g83ru8DOTBkmwYNkunfKsqCEJcXXCvsdLGe+IZC1Y6o8j7owO4XUjVfLVXuL+3JbFhUTT
AZkbEeRO2zbX9ipPWao1LGwKlnvTSsO7Dvm52vSDXHZu7LWH0qWTpEINtijFxu3gJ+5HvE52tD99
xwy8GqZXGK7MdRK1njDOicEchAw7/aWZwjRyrWa5eHDYGU/W3tchSHg2HI/QPhEUJyvNp5uKTE4O
rFgz9Uvdt7wY0acC/b61JNL3xaytd13GLnPW5Zn2QUa2nu2jGL2mBHEoBanqFqF/5hKcyrC4LKZ1
onowN6SsWd4Olzq/4Ircg62fjtDR8/gLGhlUrwPLz9mrkvus6OZqY6hYv5ixp65Ch8DIGAhmwAkq
wyPnphGB7Tt3vuFclmW4H+K0xwtrFtfDqtcXvPeestkuryQDBx4J7IqhVWFtwW0dBsYlZ3pMr9zW
7EQdGUduFQfHlCzMfRz0xa5zhjIyA3nOaB8PtdcNp3U0ykjIJLqrKd0TD1SyH0pol3E/ZBubBpHY
VVmeY9FyfGup3wkRaw4G4QXXy9j53y2/KL6BoDFuRdc+dE4pHpfAfTZnt7sl6xi9qIYw2/bGcghw
/O6U8MfnrkyGK+GV7xmc3FNC+Oxe5WhSRtwOx2EpfMJSjLi7SunjWOzE7qWLq/p+UYRTBtxc4ybL
Hqy4sb9iktXnkFsZ1bslxy9WmmIFWkZxLps0u7JTsa+dbEU9mEwf3JeJiDkcOGWxSytHbvx4LJ7C
IG4OQx+ouyborWjqGliMSn4ELAkiJrgJDv+QnovJw7Gri5WB5+rrBm7H6xiurvpurLfkoqut64nl
p1DFU1JWVWTnmf+IzJT0PStnV2NhTvAy52bkVN01ifUmO9qGsnaTu6ypz4U25hty5s4zDvNnoAEs
SDLH3SHoGg8p/u19OuXyrR3m6eDi6XqjS6GFDYmPIu1tPPk6gwzodW/a4lwJzRI2Oa1qvnaNUFDf
jUGwtUAPtvEJobsKwxkeQFxcTz2MLyhnG7cux1u3qOMoCcw6Sky/eMbrXT1SVOXXlQq46oVFQ5Tq
PMju6rq3DqEfN7dF7JJ85TSHYDLbG+24pJhi7D4kmQuYJbHjs78CTQlfHY4xXSOTOp159wy0plPi
FoxdgwG8RZYJtm/6DeNxhvu9FcT9aWu5w7ebRYh2rauatLa9CPT0PgQyAFGjCNOTeecJfPKIzAgz
VO5W1Mv0vcqT5s1DiGVS5r6XMVACXsjPcijVPmNOUcOZMNrT3JnAvLPcOMZLi7zOV3mJc8vNK8Kf
bPYxJLIDoy1VEuGK+UF4or1l26W50ry234hwXd/k2R11b9SnZrHXNuZ4UzbcoFpaVytYhTkn1WaC
Gv8oHcP8Ce5OwFUvoPv2rDVqr493ON/aDaVHCww9fxAwDxwmTDOjH9mtqz87O5n8qt9wrcdHe5Jy
55NODD577nJWajiM2Vl0W6Wh4IIol/4rjP423FuDLzbpYj74DRcSaZmkQ1q6t75PjV8gv0P3YI52
wfYnt/eyInvXeiSbfsjkVo4kcH5HeUhGLwiUT0L8lOTg4uUnO76fgrB+0vPITw22/LRC5sNP3nzW
etaCbKNYUfRArAXK9jT3CSCEV2+gcu4340qxbz559iGvkBpBvPI59ZsRa4l4e2xODBInlFgrG99c
KfnDGKgb1fDRJLvXXx2ePCef2z21uXEDQgTXEyOiQ+qLBvJ+M1U/WmlaN/UK5ofjtfAEIwi69Qfv
aUnYNCu2Xj9cMECYx/yluZYi1Ds2Ae2lLZENZh5CSKNsygdTo+yD+D8zhE30cHSLHtVH0s1bqj6b
SENKGFt3JZGGaX702sLd+YWwr82qQwhpwqBJhQkMG3f4Vnhz6SDW5/sRX1o/T+nofumsnJjgDlW1
z5zdICzBLPLI5Cd30Vj2orTo569Yyu+IvObHittnesRzFG/HjHDSiNAj8wa3lB1lfddtCf2c2LWi
jB02Mm6Cu4BbeNVBq+GUdWucc9dU5dVUZtlTTAj6157Sk56pG29Br8SPpVg6PIT8sJFiZgdkNHRf
AlbIrSFH3ZJCOiH7H4g/JnBUPUpZwiBHAJQdBhZrhFa2a7x3SFy6stRLm7TWq9UE6rWq4xdZ+ubZ
tRsN6L4yjaNjNw2uhRBL5TCa1wBFm8cxmbpqKzGq+zfDlOCfS9S7T546GqRlQnNkJCbcLW1y7adL
jO2V1DvvLi/m4ktG7u0z0RDyECCLIlJmsOwDrVD/zABH/xghqEU4luPrrowb4tXjap+1DI+2U1st
TPN7wUxftdQ6gHzsrUyE/rZQ9VHxGwIKfz2tgPwAUSoW+vTSxiGVGLpTVjJAsnddYFg7gujCE5v0
9JQsS3YWyZieSqzGtwWsC+guHm8m0/hWBPXynCCvFBvPgkuzYSlU78z/x96ZLNeNbFn2X2qceIbG
AQcGNbl9S/KSFEVxAhMpCX3f+9fXgiKiUiL1qFSO3yAYFhYScYELOPycs/faUFE+JiwVxHf2gw7J
QKprbSqYMnSlv23nMM983idZivuqhla9MCo9OPgm7NeSnS/CU6/YwV4gCo+yjNEfSZxr3bDrk22x
uY5y3Z5XMPQKUzXgHGiiOKsei3Zws2sjiRsL8LRDMVYZvAUWdNBDF0CJQ7sbJb6jvmjMaoYbw2M6
5JAXwi/steljm4/leA99nMHvQmspeNsbGEsWcYJdJ01J8LJVj8ORS1K77qYIkJItLdKfmdP8F3mF
TQjEebxSwbj1ySWFF5SNDz+0f27eeshfQ84AChGQY+NUYldGd8d+ZVIqq3EgFcQYrgKtsVeaB0TL
MHu+kWyvoc3zgyczs2bMN2A7e6OR1WGHxtqVCOQ6tSaLdc2pbj0VrxI4ie9/uFnS84NS/K/PRh4b
Ri5J3MlrmmAGaAMbtDlclWV9JUv2ipjB+z9ielI/cQFQFIE/oZ+ry9cXAO3rSNHbD1eRiT6afxwt
3eSy2Hw/l/+gHn7XkgTa+a6f4fg5bz43P/Uk//orf/ckPfEvUKRS8k3ZQnim8d92BkMn0pSGpA5Z
F7ffdwPgP11JBKa8uNrw//4fC2msR4+L5cHCxjM3Nf9EySrmJ+LHu5JIbovGAPWLbcGYeO1fqPzW
TeNgdI6ZWbrG0kQgh17IGBinLbtGK1Gkg4H3aZiQ01H4V0U+GfaytkGqeivV0nu9SykatezQkFte
j2tNjcQ771y/M5xlZ8FyW8gKsflVEtJulRvo95kYrlp9Zi9RG0sCoRk/s0PatE2aOadeVM1LEgwX
BjTSXxoAa5ZA2iRIbDa0m6YKViQpk/fpKgT+ZL9HaOipkfRqMXeX1NY0asRu+Wik9jIG/EXvAq8C
aKTK7aobOonJXQ3R8lOTKotSs6k6Y1nXfVweHZTs/pqEoUcNKHDBISZHrUcvNWEugKfMWcFzMIlF
5F4nGB4+VVIOLDPF8MRLPr5RNqlQRTfxPueliCCuN6njCyvU0LgXGvM7laX7mGr3yYEH8Wg2llmg
iIq8l8JzX9JxhqZBYqKbhLaPH/65x+p8HdmRvvOA267b2CK+Z846Z2bhEYoc5+Gw1KdJX7UDEoCF
KHnDLgCb1YtU+FhCBsPud0TxZTcEFTSQXzJ/b+Ip3iolp4vXmBPEoriqSaAAFgNQXIt2hINEX7gf
7Euc0Alc94WpXVPwuNvRdohTKUbjxAQqvw+VRFrldjAylJDIpIKwIMC9Nc9IiM2PGjhcsXAq07ou
RDDLkVNUB1ISFh4Z6pjyLu5XUScIwTLR9JIuxP6VTu/GwnayS6FlsYf3K/WkTVm5cfGob3lpqz3p
tepFz0y5D6kk7pQ++VcMYopToQUdUdRKo7HbKac3KDx60ZqkGv3z7xaDdR+eNXvelywjPfs+H+49
kdcHiGLBkB8yvxnSYgVtq4q9jVlrt7z02Y1Q0yCmUGtsnob+8p8V9X8k7XXoEP7wIn1DzzmC0ule
kunnNfX7X/p7TXUZzGBdoe8yg8JnG9jfUx7X+5ctWUk9EzqOaxvz2/C/HWLEwBESCbsHLjUZ1D+u
sGL2EBA6LSByzX/rj1bYnxdYMfulHdMFCz3zX0zzlVcA+0BYuwqHTW/4CJEYSsnLYASKexy7U1RB
d+r1ZyzO476s6DosGG16KBH6dlfLrN9abLG3OoWn/peY/N9aCOzXlm4+Gic37xlMB9UoIYt89B88
BCOQROzOrrOXKFWLa89L9GtXMRmG+OjbBIF1qOAMoYl1VPsgLSxvoZU9dfHodf4XaBLGpUEqXdXr
cpKZ/IijKLiawmpoWbAb41MWhi0m4rQv1UYxtiaix47p0mRULo1GK6XV3B3aELUSekLqHYkkhL+M
lFtQDD+E+Gt3MG6yeCAQK61uXb8B/i8kHShcCLl3QEdrMC2f4vVYe/es7iG6J29wrRtlON0HryjT
BWMGIuVZwUkg6Ia4es6mTEd8YTHG7gVVEz7vAs2US31mbHrfDNMD/cU02dCUT4noQ2N2YRjOFDgY
NnntPyBT1bbYi+tDFcTGtuus5gXnd00otz2unLg5sic/lPTe7iXRwOyj0YTIpmsp9MP+MGq9toqk
YsVNQbBfVcKaTnkQbrSInh0qWqO41YT3SbfiZqGBxytWCrbrI1TmUi70zh7OWlBoF9Ul3riU4dSs
h6gfT4FUd5CD0ut66ojGJZaBSnNwMEO7iSbo39H08MqwWYzMPRVvZj1ybnU3KW8xIVrLzHezG7tX
kkasVRvJGW9aY32IA/B4o6FF10pVazH55qby0gGeoo5fLbTy/eiUNmEOWb4pZRsmS6N2umXDPHat
cmnsMMeVa8olbWGRPoQYBg6lUO2wNKrAuXDVqyPDiXoTI5Y9BCQ4HzzDcQ/kWKTBys/19LFELkeq
URF/qwYDeULSaeUdqEt1ZYE3O1m9Lr8EMnQ2wm+rdVZx9ggE22U69Zjxo4JYZq672KhqoGgukzL8
nHDbLyyzHpctdxo0lmC41SW7Znbt/dEemm6disjbiiokwEpTUPMGBgEqh0UYtlmN/w+KYFBHIbc0
mjN/M/TozJaqEs6jzS+Zm/C8S12vW9NyMD6bQUzCYTxNX2eh45mwNLFyRzJNRClInWzj2PnEm1gB
OJGhsTd7h0DBYrCmcKlamU9b3sBgY6TdNAQKVZk0l7YHuRfpkjet0iAN1MJpfO3eHht0w0JL2703
1sbRK+3CRsiop/ueArtZZEYanvDm5EdALFw9QYN+Kfp4HTc9UyfUu9CaXF+8ZPTpaGukQ03NV+Yn
DzM1l09VyezI8TdW4dE/Jy2Fp4sMSaAx7Df6LYlMFoODFsm7JIzD3hJ25+yTtv7ghYN6lr0a1/7Q
iL2H7nYBn8HLVqXBIIKVcPgENMet8Y0iy1xkgcoNsER1gqOdHvBEU6iWT7kvvW5lVzWDuYKeXH9l
ZSXpxoZCIMJkStLb69swO820ZHPhTX2/LwKnsFcNiwjNerqK13ZROPWijwLzuknFcHFq9Fn0KxB8
L6a8Sa8FD8Z2MN0QsQvCLm1Ts9HoV2WNvs9hOThmId0BsrvS7IGNUIUExmqL9YhQ8OxXQ3XS0Nc1
K2lV+nXkxsW9ZAuVrowOg7pe8P8d7lH6pcYUHnpl01I1w/AmMofkAzlGIHht2tTB1GUriH2MgAF1
erj3k+QFJLWWQ4skhAgdW+3cEHBJKuiM+x2WI+CiW9Ma3GgtdSYdNMlqp94IPfO+1sqqDlNmDJ8Y
SKTLnuyxW3TN1W5Egqc0R6OdA453p5txr9MdCcUxJFR8IwesB7ZVqHjhG054wRVnfixA9NzKacyM
XVM3wQ0laVku+qlNQIESn/hUTLBXFwIJno0rBYeEDwDpc1hBfqTDPPbnli4/TTzGaRjJLDchFQh4
0bU2tlqCnLbhcEyVSJAxJ+/W08JhU0k6347mcYjA09VJsDZv4smK93VijutqsCt8GDScY5n4jyRt
GfzgpmOd5yGH7ZPg2ipykutmSTzdczNfwsWQJyOwyWuVkxkic2oMxjbjgNW5x0F3bMlW+P617TQ3
PGZUE9jgLE6yN+QapsJLbOnDanAFgZkYfh8io4XYS7Fw48HW5ajZi1kRs7HwbDxhowZtxGfpV3Z6
CibXfxmbYu9JlEdMvBC2Ghmubx09QVmK+IpkILkVFA78BTWa1zkPulgMEexOxjj6EnmAucrCiVzH
mh+Rq2tP8ZBUl5pB21HYFVmEDcnUn4Tt9S+9lTZHVCNyVWfFuJ33JcQOJsULd6mNYW6SEUsH5g93
PYV+eIKUwsyF12l9tNxqbFD0EmG4NBolxbojFlSsMFV41maq0fOvRtXpD07ctvm6cqrkWbQySNaT
Ry9rEYgAk03caJOC59bOQIhQDtTSbqq2ZRL1ZEuhUCatMUwe2MLxdTHNEHF/rekiuZ105y4ZfXsb
x6Seri2cPAr1cGidmwgE58Jg43XtJ7nYs8UqnqbCbzdtp5FQ1up8X0zAcBprVpw/WXaV8Tuj/ouJ
iXNWRIv5JVpnZ7dqjFPDcsZT1ExqGSCg7hfsu/BSpuAruEGkmXwmYuRToxko7yfDEkv8KOUhdmlo
YY9yNUGBOPogl4nbAo9WVNktSon2Ck7GdIH/GN2Naa9bK6cx6PLWqaltuqa5DTyMj2yK7DNDd3An
BY/YKTLBCa68sWlmx1JEopqdCXp6s+nAjyf5MsRj9ex6VdnTJdS8gxQNo1PLspGUZKS4rUlcb8Wi
Hmq1d2NHwo8tOudEKrgSixLHIzoETUkK/DjuTxW8OPrnrCPxss4Zcy3ZntQfzVhO2qUHdi22HS/9
C0+toh/LPYC/tUidQx/XvAkEUoFqh0xBjPB8/ZCetRTsv4rUcu/GEQpMUUmUIgK5/NEFcoNYmvSm
rVs4aXyuwykZYSLI7CqG+v9Qo6G+NaxBPlUoZJljBlTTCRKBF4J9tYMLjwUqYlMz29DmGNxFaChe
GQS3djhRS+PGjIIwO7glg+igk2hKcl1ES8Kg9D08kVRf5ijEF0xL0e6PHer19ui4k1k4f22y/9Mo
+12jDO/2u2Xd+XOUf/2ppvvrb/xd0zm0uSyHbjN2EMe1bA/75z8OcFR9LlHo1GczEVVS7/3TJpP/
ErgzTVd6FDPf2R7/tM2ERW9tbrtB3vR0Kj/5J0Xdq1aucGfbASpB6sS5qHP4cD8WThPYEQt9hUIU
zwK3tqczw9IfitxftLLfHoLmHl5TwER8ZErRnw/hD12KHcZTO2S0i0S5wOTQMjhc0v+vl/xfHGX+
FD9UgDW57iNRqJBB8qdGeyrGr639uzKTX/FDg5Fr9fOJvGrJy6gQPGscolMXqV+mCObn8/tn8aqH
KWCSfe91e8LFCG/KV4dw2HXRtneJshVzmLmGACoqi0sGVBBtZfZnffy/j+bBO4AlgKr01TcjkQ22
vJfr3VQENvsFfkRkPq3ToPybpffvS/TX124eYUH/hb1mUpW9LtD1xmFCPRqcWOgG94ShVOjZe+Os
AxP5C1D0bw/1So36/awQj5o4pkgDw538853AeBLvi8Wh8jrvTklKqrtTx6ghRzUuqmDMtgUD3T+9
Nzg/3DRADEhyAs7w6qB2hHVPK2jNTglXkaEdgzKYrUAv+fH+PfLacD3fI3AfeHLJpXLoNP98folF
amhZavUum0JUISmhpTutwn2RmFSyaVpXN+WEgydJVXjuiLb4zfHnu+Knx2A+vmWxbKEpZml6dddM
gShDPQmanZvhU3VIf6QvOnx4/yTnk3h9EMvkxmQKxhIpzZ9PcjSKdmo9k8SCtjK2cggZwgZwSa9S
E/qPAglH1IRHXkJNDfv+oX91/1gmTCVAgcbM5fj50J4tRiMwrXrH/nNaEwLZBnSRJpAymp5WCysI
wb6HeNbeP6xBu+7NSVPlCU7W5KVgGK/nak2qlXHQY0K0tbx+AW6nD+tIH8y1HFh1bD9Jb+mX+wc9
7fyD1ejdBhclX0E8Gttp7IdtVNb1gxkqixBWwKyrupUX00aDtKIcRHqEA2xT+LW+stqx3xi979+x
K4SEKjGd3E+JO7KDkvGxcXoJi798ylw8Ta7brNPC6HddDGzeQ6ux0GhtrBJNhmeEq9MiqTqgfxhu
j07dxftQT+VRp//2Sctkjp8agutZrzTnSH1Pb0EnYjrUbDIMgqzjRiXCZkUTqDt1sEI/RCAqVmEZ
ohCQ1YtjZvLgR7jeXK0CnSMVXXGzOYnEbD+M+SQuA/MZMmkl4QiIr/cim22nnSE2qPPYEY6lcXZ1
0mqQJ40I0cf+1iLLbQtbqD1JFU/rQrnmRMXXGGffp1tfxCy7QdGFFz/uhxevzaZLryxkKw40PFCP
9Mq0SH0dcsd/BLhWx4QhpeqDMzCZWg3K+FrXI9RDuxHtN60ipmQJL7d9QCWNHHZ0WnHpafUgROEC
2wLVx2SbmEPbDLLyZDsUyn57Sh3faqmOqRJ8O5flks+X0D5sJXvyWLuKA/G1bdinD1PbfYnV+EEo
86uXe/an0bSR03Va9NhC6t3jZuSS1CEPEpHUX1Vb1N4ixAqyiytWDMKl+BJsX7UPnc7vy0Y+RzzK
5JB5dvMQzbc+Ig15zGhLnsts8EnXqmkXske/4GSK90Fu9SuvLmsERa6+pcFDCgovnAAM8uSvXbhG
Mek2bnAgU56QHsPhAKZyllUVt1vipJNdbMf9XVKo7q4tff4wCg9uDDeyL2lAxYNoIjm4rL00hIpu
TV66uHY9LifiZ2z7WV2aK5Nt0xXYxjjex6aTbeAl4Jcbq8jwl13tG7c0iILLFET6XZxjF8OoE9nX
EAHibRgE+tYQtf/sS5v2xGhq/pU5eIRxJWjJu7n6B3Tg++IaFjHUiGByliifidYo6+pUadK4NTLV
7x2ceTc+KQVbilXrRmJVPA3CRkpSqQtu74aSzO71XRdWjrmvamAsJJWn45IRog/NGTaFVw5kKlta
R9b3FLrfBOHz37TAb5eN1gzHWkJYDD3dWAddJQDEIL9Yaw1hzT6DN66HryeU+Wr8koJIg8rZj+k6
DEqd8C5j2uH1NE/k2Yp7nUC4tT+5JIZhHTW2rszrrU2r7NE1/Z7mlB1e9KzSd31kps5KdCMKFtSi
1iIThvtiJE17wKuWXcGwgIuHcv+cd4F3TfvKuk+9Fh04LT5tPVZQHgYTtIDVJ3MqRu3eAH3PP0/o
VS71REb7GIft1Yh0F9yxnM5N5dnHBEPX1qhs/NFT69yVNFYI6JvUrho0t1/aOsS1RWXMi1dq+u2l
BuqQA+gBD7bIHcdeRfj76YIP+jcROW22CNMivKsYjn6xldPsjJ5FCH08meM+xekI4WRTTqTgtAUe
21VTRg3o7ZD2gC6qYzo4dHHCogrvlZlRQSPF5HfafuhgoGK2a8pcHfi0wb1pFOow4fk9MiEg/JqQ
l2oZOzmyHDuLvb1LsbChinagjwbe3sbWssE/VqxLfe7Gh0kEB9NBFrV08bxtKBDatT7V9V7DW8dp
VO60oSjV1tLvZkYrAqtl77dchxEp4cKk6LzJ2QQ8D1Xbsoz1yQXfn4u+EUdIyyrwhOhGocKUckfW
UP+VYTBMOmy3RxN2NERZsB4LV4vLz3BcjGeats1Egz/yvzWE2z9MzThcM45KDt//uJk79h1NYNSJ
Y5CZtIPkcD2QaXLduFO77l1Sx9bcw4qr27orYQRoB78fksyehK1DI7DVTqbXLKy01Z+TpG0+Yv5p
Vj3Q93ohapBIEd3Vcw74aWk2gXkr8tH/FBPH9dBHGfhNr8u32OL9daQMnXe1ni2HSveW+tglB7I1
PzMja/eudEA1BR0KP9dP9Pn1TnDcVPdXHvRVYH6hrdHG9KKzk9DVMzR0YQtiFcZdoXn0pNzSsPa0
o/Co6m6fHZCngZxFjQp7BuS92gFM5APrI2EvKAidO4MO9mPb9OoSCfQAizJzI3wtbs5+xgGnocqO
wwKe9Q+jwktp1F2PlLTS7svIGQaohXz1LtRCwqMsnDupFX7xDP50ksbOXYay/OiT+rANHIR0dONp
ceGFcrcUovXeKrXkYfBo/ed55dwBy9PWtqi9pUtbaxvglFpi/yOWxqNd/D0obnDQXpHcCWjUa+hD
+M54Y9WT+AwMIF0TIqMO9JiSg+KOXpKM265xNudfseJ2e7PRm/smgeXAjRTcOKEWXLdx58EuICTB
EeQ5RHWZg7GznMeWWrQlEtDEZzXAHFk2SFy3pq+NN22bqIvS9P5rD3X9QyZLn7FBGxsrV3P+/p6S
doSEp/NhR5h/G12UxpXNQP0+8BMWGWSWB0wWzODtMfqUd41LkEI/bjQGTh/B94qPfa2Jj7FdTle8
qZxNWIXaakKKvdJKEe6k7xdnFWj1bYFOYG3WyCS0xBqvvl/1FgbHqmhc99pM9I2e5wUvviY+ojg3
FlWBZiDv6F4X3Iib0QYnLYmKWOceyvFsaq11WWWItmtd8BBLbzp05pRe+64R7A26n8ny+72sXENd
PE1Am6TVcFRuNF7JJvfXGVkRS0PQ6gYOmCfXehVne2canUfPZ2LR+jqwYTfiZUhjjK9fVepM4Ks6
GzRuGT14gHX1KQlZAg2CGbTouU6m8YpFYdqbOHauZa0U8ki7w4bUlNODTgPPRnJPhg8Rqc1GGol3
Sj28bV0iY3CQIW0/y0wOoiPtOR4UQ0I5aGu/Lkcc0g2vbhkyHJZVoZGCoDKZrBC1kD7mGqG35t3U
772afv/CF015Hlokvctc5sU9cON807HgsAfKJZNIYbYYZkE21J3TIyBO1XkC0XCofGfYWKaBoBcV
unbf6HpRL2nJs2MWFuaxnmVDD0iqWqD0A2vSRHYMjxTVLP3GfNsaefqgd9xOGbGQB8uLjGc9ENNZ
gEZaiWHQnyfPNaGgRoW10ETjH8KGBzNieoCPaVCXOpHkfw1iWrvtVGPSQRBM97QvK6Y4Du3Bti9Y
6WBEqIvujDzzmkW42dLnP+4FFgsIFMz1Tl1L0KbPH72JLVq6C6Au/g7MidhGuqVA8vm4pRDzzWd0
LcMR9J1nh1eGikwc+VF2Z44J5n03zjGth9qW2h4/o2VP5tOUTy4Oiby6s/pZWJlE2jHw+5uOcfcC
TTDYhFj76laIfgyRP1pdaiwIbfFPnEaySvWCldMOmnrjuvWwLtLA3JKfB++ZfckRVSi86LTSJVl0
YXgoFU6SNoQlVEYFKVBO9iJz7aVR9vWITmhjjkM279uqPa1zmCUquh+KUC3J9At2rFbYG4BsGjrK
/MCnvIOm8ajlVs1w0QIuHgGPWLlDEDCSqFv4Ji3pgnYpoGGWnC9jGsGuykQHDkP9PJYoIvMwAM4C
k8kh9TFCxtR3iIZichI7eFEJ+iooXB1KYTw/xV0pHBPkUKBXDBnN8BjGTnkDz7Z81AI4VLzVMxrn
ZfdS9tK5k0ZNozh1YYF2/aRwcXjJVqRhtwOAwBgd9ai4EW6tbmLMQ3clsut1n3USs95YA89WjrOG
resD0sC8AQQt3vRVQjeOpO0DY/kJElFbPXu1yo4IWa0dM3Tbq1dDEVhwhEj/S5Jjkz+zvTc+jZTj
Z8PrWn1Zm7je+ipGNGZCzrrx1QS0e4KCBZkB5pfb8Shm+LgWCTOpGSLBtwi5yn4WoaiGZU/a17Uw
2viS23jcO9J+Pjk1+yuG6KF5NbleC0s2lAfEw/lHf5IzuyDvrAd9fkM6Rga4MXTD3Zjn3TGMXHEO
s6b9yODZ3o1tNRxSO+iP2EiSlxYQPGglcneRe7X+TS/L7EvWSH2JbVB8xkRZMHVCNHAwkDyd6pYK
3NEosBdTnwtq3Qbd1aS14oOVSzKdfYIJFxEjn6tCm74mvXQfzULmwJ6UuwSUrWabLfQPQFVoCELF
qzDE5LPotBHF4FSzksVpvIvLPl2UgOz4ennbHiaqChh0lkKJ5q6CplQrpiz3Who9jjnqwoBVfkHP
FnKmN1EUG+XH2oqtVeKkdC90IcFY2uyMt+T3ZfdFkhWnVqXmvq59tlLrIJv8gOFVUrodYvNm0LId
5ZKjfQVoMGMUantvdI77ADwBLnDZuVuqmAF2ZOR/SC2tPfFSTG/YKsafR5IXP8RVUj2WXTnKbakx
5FlEfhUlDOBtZNxJwpZGaG1+gQ5Kak2D9eCJQGEmRV09xIfe7L4GxOoCLAfBPnpufrTY2b7kpe6g
ZJPNytGSK1X0jO4bS0u3bQJZfuCrOiUAaIC8V2V7RSMwuIrZDC1ikcYNjlK7OteB4y+bOjZvef6/
tLk+h5RA+VugvUZZ7rf4fYqmu0mQI60EwSEPY03eqj6hGjTyzL80ZFQ+0wZ7EjBDnsQ03qnObMRG
OgyUiBYwtnGlWNlLzYLV26V36FhR8oRhVd/aeorD0XcavLudjpgH0pfNHc9QtBDbEHXmyUwc3BNo
8BHlZR61aWwGzwiMGiBzxDsBeEaJEozynlKH90ngZU+zVWBVBt5HgjGHow5mZstvATY0Vu2diMQX
CSoPrFk7PQfKx52bMNjmuk3x2fPUsMUxyxUrXHeLEgcjieZxUSxffpR9KO6jHr9u3EU8sLXHHDNn
TzWFjrexNXvbWqF5Qw3yMAeaXo+lcg5V5TSLdmiddZnm/ufCIww5rQeXNqEVk6voIwOxsXfCn2J3
i3iqgkM05LdExwbscDX6zVm7b90pu/iR5txIRPvIgRzzCoOn9c0I8IsVMaimuotQ8+NVvM7tMTyl
doKdv4w97J2T8rXuU4y90w+TZpux3K57bMIobUf94vuds0sHZItFmxTbiYHuXcuKu+jwnq49r9e3
ddrdBx1Mm1HqzsEKimnbDvUTABa5i/G5LQc2ggcWUm2HYaE/sZWTh4Ek26smqBL2v0X+rWthaKzS
tny2qrj81JA1XFECVGHyXOhxrB+NsvOPZEfHK7olJCgHjXnfmdo4LVHc295VlNY4Vcg1xDVjAfgh
+yenjbx0w9q7yqc6vc8zIN2ZPXnbMGrQ89LCunfM5ivAcrK7EG4u68oCMamGF4BQ2cFOCRdhU0WR
VPUQZXEx7DOyZFGtGDuIlPGB599+lJnzkAXsjYVfBDt2hemKdsdLY0bdCpHXbOHn/QpPc9eNzmdJ
CTLG6mTX+oU91Mw9pE2kda7xIrx0OIqC1FSngimCOq2+Dnxj13ua/y10LPsGAbR5aUbvWzUK7SHg
0fsAbQ8Qtt0UeOm9evRXjWsAacQWu9W9sUOLBH0AnXO/cHM6AO83Qt92QU2mTij55uEUk2Hr5/6r
1XhAHiP6r7KK0wNQhA+OR90fOFS3nqSR//7h5sHQm04zwxZdAFN1DetVpzmoK91AHc3hmta+r8xq
SwWABoP8yd+MW4y5c/z2UKCW2YYzcdFfd5aV+rup7ahueGm+N+knv/sytjTpNVI3z/SV9K3jKv1z
6M8VJb73/0X33oIdTVigZQr3zfRAWq0aAr3eWTIQFxuZzLkM6JP++UXlK5x72DqDz9cRO4JIzk5k
zGC+j0P6eLb3etOIVzEuf/P9/WocIaAbucKiNYf/7ufbJYEBhLxxYLIE7GNlDsWT4xZP75/O747x
aroT2eiueVrrnWG2Z4UFXLjZ5f1D/PLm4P5DF8itaMs3N4cXu0NtAuwseYGdg043D6B16Zb3Q/QY
aoxaYBDq10FNrxVpg74nTeF3o523jx4cF5s+Ks+fR/3yarQj7LKztIIIiMCoQTUiOCQGL6lOqRbD
FSy9fPX+Sb+9rhwPBDoeIts05Otnr2Jv5U6lVe0yyLBH4UwXNIPyN+vJ2wecIKZZM01/x7TcOUHj
x8mwF0BgqpO02kUtOOymxLxPxhMuXxqa75/OL47ESeDZQv9iW0K+uk2wV0dqmtxix9KWM71tjtYk
78s6fnj/OL/4mgyJvcbgu2Ll+s7j+WHWjcc/sWBYFTsVAQNOP2suab0JOU+Vf3j/SG+F1S4q7h8O
9WrYSKHq+BmCm13Xe3Tv4IQvskG27WIEtUYWdq4+TDaDaRTtfr2qBC0+HUvKJ4d967pVZruOGQFt
zYZaOsPsmdE9VsnBduMScfIILWgI1ZmsJrp6VU7+RUDLmM1Vu05NIkgO8HvHq6HoaGNNnZMuqbXR
MQIy/M2JYjZ6vTYzyqS5j4yefFT79dQvJUfc8vKOa9qE7Ucvy/Ur3Ly3uAujz5nq5KFLsT3Wqf+p
HpNgI0n8Y3AF88fJ1pHNeMaoymRpdh+IAIRZ7UDcKLLbcnDPIF8VxvkE4nRC0nQVWZKgqhhQXzCQ
0lH3pjxosdYtR1GIHQOuYdW2rrnkOPGKOl6eEoGWIQZQAPAMUZUXDEslg3ElePt4XC0TZRjGcf1Z
otX6zUvrF/ea6TGMRMECKtyU87T0h3uNLKeKMezEdYm15tQTK7PnWx9hedaoXkffGnbv33JvJ78Q
QiSmMcwOaH5fT36rQhAmWGZAhdwWMWxUZOsKzdQJy3679YmIPIX0X+4RNQfH94/8i8eXsbY+myiQ
erwRX8Ds67Wwc/Idte702DuD8VTR9L23DSf++v6hfnGSTHlZjSh4+Of1DJ3hCJtOslN3WV/TGsVQ
AVSp7ABXxnm9d5okgtfLlA3Tk0nn7v2D/+I82VdZGDi/G/de+zjgKHTUnnm+g45LYhs8u2AMmPfG
/2RF/VspxtsjQarneZIojCS8+VcLIoVgExRGnO5M1/04TXOAuguSsk4t649vU7YbCKYQRiHDeBNe
VM4YlwC0O8NFKOE4P3aIJK+HwXZgajtf/vQCCt3ixMzZVsNM99UbBUJ2SRZuxWnZmbXTyikvGCTQ
2G2AkDe/2Uq9fQA5GFsbtgY2U63Xr6+KAXHodBlnpon70NI+Vsr9Au39Phic3+xB5mf55/0ph0Kf
43BqrPn2q/Mizj2CM8E0ds7ksWiYeIWdLmTaAw3M+wO9it/tRn99REKxkLHND93r1wseP7eYj1gZ
/SHxys/FZNxbM24HF3eKhcQ8/flXx8Z7Nop6vDpfv6Lthrqj9WWy07ruANViJwSxuY7+m8O83diQ
ZKmjkbFcye7jtbIKAusYRfzqXa+ZGvAk9LzlyBvx/ZN5u4pwFENns4E1C/req3pi1Mwxj2Mj2dUW
ZS3l3jKNu28ydy5x1TJVcxWI9uI3q+TsEn5zl8wLh7RtiCFvfLZ+ploP/Uuy82w00EMKFn2Zlwlo
W49RncqZZDUTNqWFVogkXOKYKel963LbjlWwJ/QV7gjbIjXZ1S1RD8nq/7F3JjtyK9mW/ZVCzZlg
3wxq4vTeo+9DEyIUktiTZuyM5NfXYrzMKikUiMB94wckEsibV3J3NmbHztl77VgIioOlLIBQ4ZzQ
xrj3galcAgFa54tv/+GN8YPl8GP4AVr+P7cz5pJJQXuz2NOiAn46BdlRG2l2fH5jPlr3sMmx5hk4
9v4qOUtbso3EdbGvOg/hcD3s9dy4873uq6rlo1sREOjOFuS6nGH//DWOV1iVkBUL0SgsptlRgolJ
H7ef/5qPViDc2egRsVWj+vrrmunmGPdajoKgxWrmsU2NTt9t2rb4PmSIkT//uI8uHj9pMf3jjcRD
/ueP8rvUxezAKzrl0Y/l2jWpe1020ePnH/PRy7P4BT0kuRwM3tvFxxac4Vzz8hSp41/lk0GfPXJ+
0HGtt03s+K+qEBl8RLf9Yqv6aM17s7ujoPvg0EP/RE8se8j3MZ6drtJe5izeiuxBZPMtL+IXn/bR
A8+xx+Rh52T5l1qw4Dd6rmiJX43BaJVkSl0rM9PWn19M46NnhIvomWxHuPnfH/iD3hx7h77b3u+V
/pAmOhRZFMdgdwG/06D31H1m+HXY191wKcktuHAKz9olPsKueRIu0yUy3w0JQquAzb9N+j776nRr
fHjlPU7YvJkW/tp3r0sDnQgQesluM9r0Cjv5YnQLW8ny20Pq+Y/9SHfCEwmdzMpKH3I1tIcoqL8l
jHVnV3RHocCO0UWClz5pUEISfsfnF/KD68hgixLU8yxUlu83xAJmHqBiym1VzT/EbHRbXaCoigqG
2NPL55/1weUw3oSGzqJYper+80UzDayPONwp7SPjh07DYV06+ks7FdXeC6psg2a4+6LC+OClMwza
9lQ07Fh/ldgEB09jE9f8vMx5StJYC01G9zQzG0JuzEney0bJNSPZYf/PfysU3WDpSFEgvl8pbcAA
aeO39Z6z2oV0IQOBPrpGlhyvkjx+mHwn/ud1Gx+4tAHwJgcsZe+ursvIobVlvdf0WIZY1BhNVlZ3
rWRQ7kuXg/Tnv/CDZZPPo4ay2NgoFpcn67eDWhk1dpKCUtyPS5hvYTdqrctari1kcf+djyLWzvJd
Ckb//SYqPDvtyoojmhHU1RVeRGhEXuee0t4wvli+PnpGLV6oxYewSJ7fPaMDupgKOCtnlbK/65P6
p+PA22m5f5Dnr31ys//57sMCoZumg8OdCvHdbTNGGu5mO1f7GUTkSvfUTQPuTSyBMp/frw8WZrTF
umNZdJ6xcSz387f7JWaFDCTiCAgf9ZEgoJ0/y7vPP8Kx+DveFfR/fMa7ZwLsUZ7ZEF/3qHoNAu5S
QK9O69yYPdF4UaHA3cY6qCTViHXrZvF9rRrsXw4Dmx5nE82/HklURTpobY/IYCzDIKtzKvap1TXH
2baTazMgIaWaCA2JhF7tyhaFBqfbiRDsmJQsx0etTWzAlWM0CPYwexk3c1CiuKiMNt/WZdtA54Vh
wgFqjC/xM1Ed1ikxN9hlL5PRS3YwUKZD4aDTGqykPB8gDO79PLhL67wNucL5tqRX1KwS1EJ7FEow
Q9QsNlGfOCgGc3UG0S4NFQEG288v70fPpm14JNljoWBO8e7ZdGUru8nl2UQr+CLH7gU65qVtaVur
rDeRhon388/76A2n5qbYo32PMv7d5znJVEkL0OgeR+vSc7pQZn5QXfVF8fq3v4DcLewTNP7oEbjB
u4+xxzyBfhNUe5Sk10KkDcIh/1Xm90yizplKh71jfoub6osjk/Xx59Kl5YpyuH5fkAWilDiEHXoi
9TQ/JSOMGpKHtGvU7nqxYXDOGUcuESJdPsh1AbOBCVfFQi7hSTpIfZ1MaQdL77Wt0dlVGKEO44ET
O4wfjLGC7Ltj4NNVI3qg3JvjNaw4l96LN69jgzSy3G5Df3bkKu8yO191s4g3Gd9n3RXiJ8Jv4yp7
83iOSm5xdPHPy9kJk7bLNp7mmQ+EcH91Kz664y7gIS/Aj8ANWS7Zb2tEqrdOWeVDtde7lwlfyGpS
hDYaZOd+/mR9tBb99jnvC6NBDGVRB8R9+s5iKKTfEEK82Hz+IR+VNq7lcVo1rYV8sHyJ336MLk1R
S7up9gyd/HByqhWH8cc6x5gOnvAL09mHH0a/kjMLkKm/yl63YTEiTb5ChOPC2Kjn3WCLLTIwBJVd
+sXl+2ghALJPB2Ox7P1V/BbTRI4JUop9kzXXZuu5IfTUx7pofnYp5q3E/eJKGh89Fx6TNQ6weKm8
93OauRUF15c6LRuLBKuHaRz9uVEHk178ura0BBqD7MJRBNZNqkfglGOUzXGdVud+7JNUXdvTvYcv
AI12FBM+8/md/vDrsSDSRqJ/S1jtn3dajVFLOjZljpLipxXED4k53BYWw+T/xud4pK9RUbqLb+bP
z2lh+SUCUc6ek6igm9O9VJOm1nXffLGRflS20pzCvaYv/+W9ew8tFSDjRoC17xCOJy06N1VdN7WD
X9q4BBp2VxbBF42Kjx7g3z7yfcGazXaBUEcv9+B0dtAMfgZ2gcLVPTb1V6Q966PnlxMpQzLKR87C
785F0BRtYJVeyTJjTt+6RPxSaeCGQwEnlvZtHGpCI7CaFXmTykVwrBmLPKtB+RMM7SNwq+QxIldr
35vIlrG2YDZIuuaWPKZ67VdFAZOl9bejp/wH32HVXLlVi2pCa0eIMEtrszZ/6QoSulf7a3jm3zLY
p3gSxQYT/M/UHxTRaWTx9OVk3gqUl2z2RHV+/jR9dBWCxalLi4Pn9v0AtgCu2laIlPezmA9zN5OM
pNuPjnBO9Ewfu3RSX3zgR7d4sWfgGPRotr6/7IKgiElSDO1TGRChJfpGbGdOv2srjsi9aBdh6j/+
iezri9s4wIjz1+kycCefqHir2OdBvARqTS6gcSq0Kavbx6wxZkBNyffPP/NNr/GuCEV7QzqJySvK
0fbd0xVrE4hsvyj3bjkHIUxa99ZODFi71uSckrogDNIs/XVmI9l60yn7CQGRZT93mw4t0U5TCsns
F1/qgyYmqgS6Psuq7f119o1HZxbRwBvdzhF6NgsoNKo0a9tGTQsn2rVWPCnIp5xiEwAOAjPf5siv
bWP9+RexPlgrF184cgyDY479vr2vI41wSWMj0KfKLEYji7g5tYr5GoElsaXcLu/QZUgS8VlAUCaV
Z2NoJXNUuHzDlbKUvp2mSH9KbApvs5v1J8riCowsjxS2iXyLsocchD75CXgO7Lg+bGw3SzYIBu11
o1XdPnGltxmT3lv78cmsc+uWqJbxktcWJwpRc/Nj4vfBsdC9Z31Bnn9+AT76/UzA8KB7y4T+feOI
dhukeVI6916Rj7cJ/lyCtMf0MTW0ZPvPPwr1JVoD3OhsG+8KEIZOUgK7KfcBHMO1kP5i6RlFfgyS
In78/LPe7tv7p37p/lqcXtkG3x//iT4uelWmHA4GJ4KZyMAYx8dMEgi47WFdeYVxMmo9uupGQKqm
qcXX5pKNaVuF2IlKbw5vX+h/8A1f4BtMWlis9P8PJfAXle/8pZmKl+rH7wSHf/+hfxMcPIfwJZiY
LF0cJ2kOsJD/h+AQ/IvqA90Ro7mlz8/T/f+xfEx4ebIDACNLt4uz+X/Ap96/qCU4XtFstT12Q+uf
EBze7yLB0iJfTNI0ZDgmvH+qKx1XbpnkgA9iw5lX0WBX5ArH030Jmwi1s/MVBmF5TX5/svlAz/LA
85p88787yh0DH0Bi7rQnvLi51gnYCV1XfcUYfn8a5FNQ5S4mfoel8a/NsWNSN0iH6KQJujX8qlFe
53XD2ujZYqNrqlgZLS0uW2baTUvwxv1vz8DVf/2c/4U28Yqat2v/z/92gvc7xFJU8uIihfJN7vH7
Y3DfTz7cPK/bQ4Ypxi1hI/O28BL8kAglzkYzaY4jUt12hxi6NEjisyKY2yKlUmqZst7WSJJgsEc+
hkYF2RVAFL4Ef1b5lvAN/l0sICXROYU2D6tR4BDETtgCXEV3O/2is5CT2ebn6xlPwj4BQgpQjRwO
OvjyCUvhtIsGYgGJeTMmOh6StW1Fw3Xe63I07tDkiYtGMXTC74ytysIwrtxWvPhlmeqIvYeJGDl+
0VAVw0PRw2Vrs7E6iwx8y9hz4OeqmtTVJNJpf6eTeDZinT+oxjQ4a+VobqjIo5tg8MpuPbRCrw9c
qqoE+6TzZyMWX2tHrhU/U/daDOx4VO6mevLX3lgnlw7ybNoyASIzrCSI7L20ua6LAZLQsCi1s84j
hNNFGUSSYUojolRrK0qbY96b8rotu+iIJGfcuWS7HCQyo41hdcNDppfDg8xm95a7Y25QxJgk9TpF
2LujfJ1qxfvgUXmkqprucfDXz9DvuDPk0eh7d/HYe6rBAtRVwZkLKXAvZTL9Uphk7vWGPzLpTfvo
otI+i0bCnjHuGHd9MVM6dao6G+s6OCtLKqw1FFo7W9klEv6VC/AeFkMhNq2IipBAK3NTSzO/EW6C
5N2IUeuadfNqR/zPOEcgGMaYo+O9NjJJrexeQtbidfa1btq5aV8cap+bO3lCwfvJioQ4T0gXAKDa
4iBwptG5IHnEs7VxpxEgfRMj4du6fiIvbARQsJDi4ScBMPqqwm1H70zXWTSM+ls6yuGBccd8HsiB
v8oiqFQAU1wZI784UJq4iPLlZdekc6nF+oCkk9/i2lmw6oKkDAc8BcRHJdXw08jTaQeG176Mbe5E
hHhsZVdiWpOkZZdrHOdc1zwWLx5ZmiGUpSwjuklLK/wVUXTj6pF8Zfg8n1cqme5NNtJdhQcJRKHM
txAzux965hp3sOPUOlkMHYbGtSV3BVtnv1zq5REtYP//nCBAbmfMDoSRzdwJ20VIbhs8/5CbxHMR
e9GxaPNnpbXkAKVNeRn7v3SyLodVqpUuyPmICOGkdb7hOIZzjHL9ITZ5NvFd5OnOxBq1tm2S4SJv
+NnZnrgQmcNDOZLsPCbcKFyV3TaStrgUpWVfBp1yLntSU+6qtBXPveMSI9HZPK0eHlnylupvFnLy
U4Yp+3b0J5+M18zHtlmp+iX2sQFSHk4asuwgX7/9OD/hJWjrVrsZJ1F16zHN5nO6tO2j4Bh+M5F8
4hNhwfUxOgOraZGVoav0dN/VpocZkVT2HVbJ5pWmgs5tKnOigXGeyyeSiIIzbMMe4nHTkhedi7vT
fKT5auTu81BXqntNm95+TrFl5PF+sObKRmY5a9UGoZ3qz6H2Rw6hxVZv32DMxKJnj9O9gTOYqNue
kGuD0Pe1lLO75TkkX6yjKV+tamKNtkNfXfR1YK6wBwVHW8uvOr3Vrmu9uNGc/sIuRbnFQOJczw29
JMcbrYvGiW8jJ7ooMTqsif+N9zFR2ofSzO9bBpcbYGb9pren76lfktUz9D/yxASoX8UkddsJGQjM
gyqjF2eky6hN4QxjSIOk+2FgOtvEaUv+jIy2qI0NLLt5sDamBjiC58SIGOL0wp7xDWqBGKaQqLej
m/lHLRdynRYkeq4ECUMHdDeolLXRDjFVOKsyJfd3VRbFr1jMJHXQQ/QgKxC4Dsb5Zqq8dGOWWnDK
sPCf06JX2FZ4YfF9GqeUzJFNTyDQYaatHprGoB90Au/2pYe7UHSWvyE4zQyFRX7iUC2cAx2hoqmV
+olUqWDfx8atVUbBluZKe2ZUgVVsTK79ayuUckOHYynKRWijEQePbtjj5/O2rkG6NBCRs74lioVA
uh4NZ2DQJQ1gUzsRKWhT1L5atep3sROz57GB+1vsZMMqASK+ySpX3jCeNfC15e0W1VYCQS0nbiLw
x2++MyDwtPLxVI2Lv6DI82esCrUXuqM77YJ0SFXIRNtfB46PumSwLSpEi1kQcYRbu3cIcKLPaOrr
iUUER3QuzHYleK/O7aIVJzUT41WbunlAM9GuybPjrWo3cYzmqKLhspo6wzkKtxnvZ2UBkFsMzAyh
9qpYW4NWH43GnV8E6XJ028r5TmSCDCKjDfbj7ASHso+mqzS35vUQ9fKYA/QMXbPA8uESJF4oOIKt
bdnXXkuLuY4W1UHcYIfUhb+V2sCMBZLISpF+sbYDK3vy3BivrD4pmLAT1qxg0LagXGuEsuV1YWjs
5RBiDmlqjdYK5eQ61uLgAdSGsStSnniSYJKDP4wQ7lRkn9d0/gjjUtpNSSLOhSHn6QinFJ8bXEVg
B9Jtyp92LC+wH3hnwYjuPbSVaojHQTeGSCfJz0U7GwfBtEUCHHabUzFH1nMPXM+G6kr60cqELX5K
pjj3w8zI9J8CO1EB7bhyCcfJ9IHwORmQ/6E1ux6y/TMxQORXz3mandld3L6WVubq50ZrD0zgjAqm
5TOGIB10VE6MDtxLVCgaifZbL3GG73Vm1GFXqKUuEPIa302xRqxPjiQm/fQEvhbdLvbEzOPxK5MD
+vnmLJBtbaOwpXEIFdVJcSnCZA4zrM+Xk0lI45xU4rspfK0NGzHly73RV28lUpZZ7EPoKmCWtMBk
zchhcRbdDz+NlGBWwhF6q+ctGw7q3+kX52if+aEW3QimDrwDOWWCF+kiWsdOT0GUpGUoE+FcznjQ
b7RaCH5uahFtBiYQnyGToLCkyEvATI/i+0i+h9gkiC1w/rI7I4sGhvpWfMnUNO5wjLY/BBQff20S
Nk2dXC7dpHGJY6UMdW9H0IYt/lspcbcDFF1nJFAeaNxXZwX2772tt2pd1kDiuyaLs1UpTAy3idOy
uQdlrd1UZDs9pKYVX8YllUbluOKCLOnlWwTyyYK/mq4iKZdFeS6nXx0AoVUaEKx+CKQ0rlgGqx+W
cDkFazHdDnK6WSpjFqJV2fB1FuP5LjG0/oH0Nu6dITW/CvWymXZx6U4nnXyDTdIPah0vprCaYusZ
nWkZttNS/uIeeva6sYBJwE+gsYPwqhynXxgN0t04R/WmytJgZaQKrMXkRITX1MIqoGcRQvDFIcL4
+xCBqcFf9IYgJpah3Z8daqfXkFJOmFNGnHchWFKRbWRJ9kM9EYsjUhSxQWJ5vwZzGvYQS+KtZpgv
iOMfASNYDPnYpjRHxeseRfT50Jj28yBwNaezlZ90vbS+mWjsRiw8ohpOGIj9Q0TS9xpE5EwCGxey
5Bbu4wDSjW4kOPbGkjqhKIMzNu55S2TsdEI3oNaNRDdbL3fWhBx0M8SNe6s53vSrJB0bolllE/9m
tTzbIMmoN1RdHPqeByeJamolDinUg3HOv0R8Are+AQaCwXCpkcZqltcVelnuJR7HtQ0c5QnEOAhN
yN23tpWLDSlh5GogbTjLesneb3DUA2gxPMSzRopS4JjFt8bqc/fYFbMH4zNSMRcpTWOWgrYbN06c
E+TaCysqMM9aAHVhVdFRae01P6gyH+oIWk4rLXzanjsX8QFWa7qO5uUfRBRS0VrH5eaGUYrQbkCP
5JsnJkst1k2L6F1bUUs1epItaU8Jvzgmlg0ctUMlCGMt3Xkj7BGNNMyQY4yOm4wCsPXt9lHH9x1i
8HXC1tFAE5SBQCuJ4xgXoS2+T1mfb5u0S3f9wK6m52rew2KikEsqt3/o0uKb1yxZ5qMhnn1VENnd
TKTtvF27YPGRHud56f05iXaDqdY6GLyw17k1pLsIHV0VQmAuDp3j1y/jpNUv9mSwJ5uFaa6qkftp
dX5zxQnAP5ukjnNecdhyi6p9rEpqSICn1kEfu/pbt9TUVRIUYVJ2sGXtuRiHFdarfmsQAnsAg0G1
WHnWij3Luy6tpn/QDYKmzMqsXwhcTHcYn6aTMDi1rImw4s3riIgDzMpBXspCXHRwe4Hc2mP90kUV
jXC/oyKNbBs3Y+3MvCOt3gMUGw3+z06f5Sv5XlyVkmxcwDBwfVMSQplfyqMUkm4IsHNoTsGydCUl
NB1n8pY4YVM+IUH1zwzF8RZSU3AWG6I5ppNHPiXZIztmPdOu0onQrf1qeGAExbFKTenOX07eTIjE
RZlzLvdSjicMg+ZfPm/pvEn9WTznbnk1jJ743vUdxxzdiS+NyoYloBImgzZ/aaUtBcvyrUc7oHng
I9xpwpp5y9lkKSJAl1d15CTLRpIr4hqJmXbkCO+tKTO81MxKNv2QciJdDg3pqHNwSkZbXutVw52p
M7aAtzWQoNUKRGBsTuCSfR5Vig3O0xb+YBpa/LrCm05zDF1nHOhqvD2GYBpZwOMK9NPYk/Jox5w0
rXaS128n7cri8cEDVIQuCI8VPJPiALUjJeSEjaxgvnTWRzB3345lWqxxGZDDEnxj88K/NVDmFIRR
LjiIk1X3i0iJ6XzmdavCcYrZBNTCTvNjuga6GPMbKZCerCg8goV15aAg9MYr2YP3ACzCLY4VRPgR
pNOKeanJ4XnmFWSYTesjchPaLrnuhKLX6g0QYI6RNEzUpgLWFYKChP+Vwy9io9EbGg4Ms+i104mB
niKfZsumQeF0Sr7CqiQwTe+m+wruwCoym+KgLYdanEQsa5ykouPbCRknqb7yW1haYTWn/E2lySFb
zixxlsHHv52bPXBB52NOz6yqE/ug6dpPXZ+XMsXTuH1FySYlW4Qt//VokmC5FTZH8qo2ohvdKKoz
UZv5GmuAf+Z3LYFoBr0LwhbpZSCbrM4UUv7LwabCDWO9Y3HXzPYHXqH62xg3/rrRZXCmPNbZWiVc
wsSRzasOxA1PdU4QRUvZumldyiJw/sHZ8jzLZlmGMYy0p6It6AQFqUetkTf8caLDp1OKjOEuWbqN
SmbLLkBh/M3weSTsuW9/9DKqXxIjii+9ngwNo1meH8gRoCDo/xQuPydaug5vZYUf0JkCtZHflKQR
bGebbdJFhnP3tjcYHa233o+TS48ln/M+zatBc+xLL9YctgoV+Gcy4ArLKTfvVEOsZkBoW+jWVCA2
x5AwcTPjTrjAYdKeGxnQmDtMhV6dAfmrzhyCZA/lcg8S6qXnFrGZ2DZzTVGkDFYzOx4eJkV5Ioi+
O9PrwrzTyorFlnXsCTSQeMa6EB05N7rhWytm6GgW+fB1jjERR+tspJHRspqIkPIyJ+125AmpR7iy
HUVmyYuNqd+i+1QXvBSTPtTfwGvTGFT06qw0okTrKFgsqJtrk6YeobPLw/O2zI4eV4MT+3RqyCl6
5DQ1CaKpyqWOa0dO/401XjUclu+FR7WkETUwhQOBCZfIAdJdMvAe5YHFruUOgtra4lnT9OhmVPQp
zGIs00MFjf2oREHzZlkqMcqYm4b48UswipAX3SUxNQauZsmA/SHhqMo72dAVRAw/nSOZx+Ehvf6n
V0XjruOrryqZ8+KmAcUfsUriO6weSg7ZziRMVbxkqUiTSwhr34bB4arNJA4fCDTgVRlyrkFX6FSh
5HI/UZVk9qofJ3AioBoC6pbeSS8URDBjpSTlRF1HVkiSAnGYPTd88vEt5CatzLf/+fZiTmXGFqMZ
ffPqEHJ8I9hUDtXcjVdgAactMZPprlY1L3Rqy2PsOSwyzHjiS8wsjLZnJ53PhTtTCStvgtCZ/+rt
uXY3ScvB4a1B57WgK0AM3qilCphGSSlMEFi/4wDHL1YHr8gw9vv289zECcQEOuAdB9lN73h8WF73
/rGLuq/0Ze8zB990FFioMMFhgQQMvYwaflPo9LVVlwLryN5OaQ6HuNSdS8/tzE3cQR2bbJa2JKD4
7mJ9vPJinHnEcgOkoTiIo4qzS0UuQ2sN06lSQj71vW1fQg8c71kS5i+GeX+NlZf+/GLXRxaKgP8v
4i4DvtwbNKvdaykpwUNbubeT4CymG1lyqfUcTOhWUIgaA4cioHKUVrQyjjk1z0smaK2+3ezPC/63
kf2fsxEL6ZyNBAg5kP2X7CgGL2EGadzuy9KSPGiBtbATenlG2OSwa5o+WXN6nzcTs0gKnZ4mWya4
u16ynOQwBdxkiocK1y2rQeTUP4Dbe9e+GwPF6AB2RlpTy5XsnC8F/H+fVIgWQL/PaAcJ8V+WlcYM
8jqOtW4fa6Y8RqhNls491aPMZANBcJlEWNJfD6yJ39qJXaRSFefCvnP+PXv5n1HlV6NKA3/fbw/c
36PKtG2X/yC6/GNa+V9/7j8ZYv6/cBDgTDQxDSIWdfkr/z2tDIx/MR90rD/mlIws/zOX1P+FMAR+
KLE+TBI9x/8nc8n3mqmAFwHV9qKPXVRT78VZvd6h4xiSmFZ4NZ+/Hd8tBJrk+sGPM9Z6nDSvYz/I
VwEP7gtflOv/NRXFm8ZOwotoWQEuOS7C70sZoFLi17G9HIiPmM+J75i31EBmH84lhyyno3Do5DKg
M42OvdGgVrDJj2XkVdv1dE9MJPO0miKUEV6OVWAVGBMleh6ZbJ8pGxVZEuIZgmVDfFKbpf18ilJv
6jdVK0xKvY4piscxkG9J82VKUNVevE1G6MtYfSghBWybxIJ6mSF8v5ELZLfJ2BB9pcart1nA2wCG
/mZ0rB1GI2imqOz4mqxp2LzFC3b1ectYmL2PNsNh6qfMWLmJrVViX5Cw3De3RjT3ZEyQj2SsJo27
9GOIrdjdqsDTzAd9iOJ0U/bx2GSklGjOc6IHE3w0SqguOdWdlfvWSpVSqCtpeohwvBju2gURWAmp
uFim4htQIu6WLk1JbFJKfoW/Nduh09fEHlvgquzl34w5J3hPY5MDgHSlTgw8XQE0YKB08zAyWi9e
G8qfLT9krGDgrl2VbqR7Ljix+Hs5T/Hl4E31pqZEhpnkTVKsjFj6T3M/dtqmMtS4YSmibe7OWEfU
uKIhwd6dyeGC8Hi9DXM9tvaFaxnXjCHrtYKV+IT7g+i8Ylc25dJr9IudH2xFM/gZujdXnpqSmB5b
iitgQSYPjPDoh/Xw7LQpiK4HoIv3uXDyJx1qIxbZirgSdK3EqufOT60asxufrsSKEkhCA9OCbcIR
CaRSYD3TNoQ7iqeI7LSmOqRB1R3tCA+fYRQ3SZHl18PYVdXK0zBlV0oyxVPusa0JKAumO04WOEm0
IGi/O8txoOSIvx4pFw85QqKNrrry5MG4YtpolyFss+K+HjiHSM1IdvFYB68ure5i1YAguBo0V77E
A4pztKKTfhFMPhn14Da1I4do/hTRR/p1szTkFEOaB8ss7jJNmM+wnUUc0nt6TSH4PLg+L5WtLHtL
q9E+xDlRWq4kqrix1E9C4f2XecyNTSBAFzEgjLuXZm432ZxCVEnIYM6FOg124lwWeVtsLWDbzE3j
qN43sZ0fatTE50wAwNuZPU1rr2IgYSpywbKcQ5E9BWFv1/BH+zq+tJRT78kqsk5MDseLAsn2nvhs
ByV7YlzQYsmeZJVkz9zRYjeOvXXq67nY91VF/wnR5auIO/BkURN7x7Sx5ivpdMNZ2bH1lSln1lUk
fO9myrqyWGmaxbLChPocfpB1Hcy6y+yCV2JfjE2krYSfpseK1uZl7/fAExorfYQJS1VsIeQ+F/mQ
nhM0J+9gn6tb1FriaOVQCjWm7M9IdLOHZnC7ExxHxFxj72VgpLzZ3BplQsKdHkQHZJtqh+grXutZ
4G8bOTi/nKGRO+Ak0+OYcayKA/CIuSjpAEXnFMX0r3oI7ipwRmhq8cEMxGkiMiGMAotMObv/0VeK
TLkcW6mOL2UFW7FeG0ZL/ZJW3tZM4OHNoyu/U231J12qlDzbKQ3dylbXWe0wPMD/sa+b3rqOJjU9
9XU6vzqRMVxzQaJLQrr6x9mbjHCwVbnmPenWdTlmTFjsbEdYlAs3s6+JD0ubYsdt523RFs29l4sf
dJe73UxDl/S/iJx6tGI2PYimg7U9VCa4N8jcmTkkHMId89dsJuT1kY3U8yhPsFqpBWkqDOdJVF6J
oQsuzNqMn9DxFDvGN3JLP1QbVhyF9HM3zfXzoMuDC60uzWsA+z0bBdbms7o2il1QjJeF7AkGMnhR
j30f2+uZbg5wOdWNh5Q8c6ITaRfGvgtgsIeP3UtIn57FUlMV1UlznexowvC+dafSMUO908DiSXd6
TTIFAw7OdUMuW5tl+3Zq5ffcRaanZ7BWxzzYRHilv2WcFQ8FaXA7ibnnzmgyEphAf12YHbAljU4q
/bwpl/dt1QcXo+PN50MrtBdR9zo7mqFuirSW8Yq3xzurlJp+0CCEsJXH0oHE6agjmUTDLmoNzDdd
Yx3pGlak10r5oBynvRqdKVpTts47Kx2Ta3Y28ewGff3d7yrv15TmXbFyuzbGfRH/ULDol6MqptBO
YPLx+9MEe26NG6QLobpDvw20Vjv4INGIZWqL4QViskG+m6mIKXNnLTsu3u0HTFPdpvaIX0RMnEah
42b5LziQcoscWT76MfzvjV3H5Xcrjv1dJcfovDci/zT44OiKcW4OSeDv8Z7TeuBszH5S2F1x0QFF
usz8sj3PDdDVPXZBHOladx51GphvO3cuVOENK22o+kdEve7KFOifwxapBXIVS/XXIm79MxKspp86
DNV+FfQp23XANQYh3ml3SeK4zzLF5Tvm2OPJAQT4sSzaOGDnOcLbovs1fY3KukC3D4kEttU694vJ
gD7v+DsPdv/yTJDhGJqBJhkM4U0da89/yfUZg0Nqvdh9WxOsWTm3fhxDldZH60x1gc0yOJlXKI71
kNPa+XIDj5KglN3c9eEwVekiWzHPe7+D6G/Cum2Sqr6qY9O69/wONqpHALuUtbPT3KzC/eqSyeCy
ORY5rHSttsRhmvX2mmm4/UqPBnIvCXLzuldDcGs4mdhWsjW35IuCVImyxA5LgMtXeSQ5rZvDGID6
Z/iNVqoOlW6d+VGjuO1Aps+lbpx3TL+OQWf6GyPV5M8EfnRHv10Fe8Iyvb0HsBz+BtGVVTS1V2Iu
BKZuIfdMt0yyO50q5GSuhUrNwbyLaEA9UguYd6MVZBOQS4Yw5Jn0zyW6rW0E69WRhbfRsuDaMuls
8/v0jrpDoXI3WfKIBOmyhDZIox3cymwhYtsu0bKeJufXVDSlXLXMA49mP66dmu0NTxztmNhut2WW
O1cRtenWwEZ56v8ve2e2HDdydetX+V8ACgCJMeLEuQBqJqtIkRRF6QbBpkQAiXlKDE9/Pqi7bYnq
kH6fazvCjrYtqlgYMnfuvda3aIPJ3ei1rtwI2B4ynFiEL4Kz5KZr2kekoMWNGhWxfNGiW3v2u3Kn
LOiteU87QksN92DSKbpxDRqjdHXTTxRoThciG6EAmaPDUMsIYHKGlMI1kMMc7Tw2Qp7s/JY2hiI4
3JqkDZSdZIVSdTMggWy8c1ryUsdFjEdHn8ubnk4L74lwWh4O3/1C4ZtsIVyY+wyhxRljDMU0tOip
ZLagj/eK1NMPelblHyyTGhCy4mKFNmPBmzrr/aslW8FJsR0dkSSQGRjrklM8Cr+Gmb+Kjumg2mUz
xUKeZL/GdabKSAdKTL86FI0Zd19FId3Oz3BrzQYiGc6m15Hi1D8xzoCymDTvHa0TZ8tq54vftMbG
z9I47ONmOiUl0dcxhf/T4nhX0nIeYocR2GCmlzK1IR8L61RkrvEZsaEZIB/NQyjT6FKgMj4ZpOkd
Z5AegRoTsWkGWl21WJ4JfvsjdbX3Xo2fxqeRtskXg5ZpQ7O06stxr6O4DjPUaBNHhKs0N4otefUf
uC1ih9jQCn34+huRU9yAlKV9m4ozqpVPDMIZ3ypwknGW5Zss81qG5zkXphh9hhk0+Dwh6qByrfIU
J43YlYO3S+JyPqFgvEmQWD+Ktsyz0Jsq+N9Ew+8MtKvhok1LGGWD2CzVTLg7GC/XAyi7pFJ8moGL
7CWMfuZV3t6PbPdmcgjFrZ0yO6NKy541fDCma0cPRd85h1qL5pNtdjqY3zzdqHi0wsVr2ea6JD2m
tevt5q5fwrqjRzNbJDPXVR9fSi1nZ8/kfGPrfDkcdkD8SWdxmrrtQ6dmXPPdifkfhJ0/H0vJ1RaI
Oi0m2j97tZLImvN08NKjxHpKCTeh/2oXj1XaZrp4D9GeEym1VMmWTVvx1x/+VuzucxpHVIoY2LNx
jL5tsC1p2TrzUqdHY0Lxt0hMlDR4khsUVdndrz/qJ5WuzXnG49/r6ddz36KX0iaVzpTQrl2ngeWW
dwTsdznH1ddff85PQne+Ex53a7UuIO103uI6smqeLahs8XGoo3mXYNk8OsM39V3aMzbIkJApP9FT
bnrxXLsxJ+pxoXkPrGQ9XEcJv923X+m//aPf9o+AGn13937uH1UlFrjnH3tH337mr94RjaN3+tpR
hVqj64ZvI1r/q3cEUAAVPKps4WDOZd2jo/J3WKH/Dmoe/xehZLZN05N37q+WkmW9Ew7SIVQQur1G
zBn/SUsJ8vSP2nPddqAdrV5rAfII0Mb61H/Xoa6XKkOBOTOtqGvfCHOtQDY2JoxU7cbJ5oOLfYXY
gCymSR+koj6jLtbCnAjNL10E250ORmEyd9GTZkLt1xRoDTvXeVnof24Z4qwBQ0U9X1dN1uYf08Vq
rqtu0b9IEU9oRgZoo4EO72wVsiol9tCRqw9u37vmsWt8pU6TSNvx3LJKbhPClzhBmzko8NlBN8Wr
GhpD1Af2rF1jpamJ9649xGOyXMxNM7ef1UDgqUlw+9FSE0eyGX/hV0CyA4ljq0XJ93hpCJ0u7SS0
nCQ94xEcjxSa7kEDU3BUVSHrgGPa9F412t6UhOpWpo+YZIK1QpR2ERYxwQrBPC/y42R3dSgGmMzD
PF0nvsFxXC5UCMYG5XjUb4Yqlxy0XNHa1HLlqufA1NqxcUQZ9jjuPFdZXwaDuOfUPjHV7G6RDkrn
aiTe/IUrwti582VE8LaDqa5vLQKrrtw2nrKtbBHNWyOSpn3r1aSTmxhhzsxv0K3luIFmw9DLncNZ
TyFGt5KkFwfQKGTwoMnMajW4VzSAytZfUN+B/aAJlGSDTAjxjlvUtwRqZIavqLtBf5CsOxkQtLIj
fEnXrRm3sLMqYRp3XUcCUY7UcfriE7MlX31pdK9Yqjh1XMwSB7Zx7xaRsXP61K2QErqR+1SjWVvP
nXCnkfQRMlMONReqzUjMnXMi0FKLtOBtm2fvDaNqt3pK/AQg7PGmAzoW6GkqeSynrNrMdYa/kt7P
yZNZhQ5RX3YIwbJ9hk7eSOvprncGC6GKlpub1KcmJ2mhj0+e17sWbiGudmgSDXGgU6OgZmKqO+LU
bHeUud1zZdb5i0mEnmCTZaIbtM3a4PFIDg9iRt0CMpdvMLPpx8AScU5NkUrjYJXD50RaRM8vlWXf
rvAUm/qgjvH9W/pVLK1iV0y2tleCkAaXjzvTXqv3xmJM70sEx/jPMoJEibh1g6LxxiEgnDC7okZs
xhVpqDYewe1HhTjikvaRJL+3z61rx5PLqaTMDRZkx5tsSJ75HSVdzsLYDXl8cZKOwnewnGvddbun
ZMqiz0mb+IAkFrWvpbC2GSkgp8Fw6w+yWy7Iae3365N9Q6NR37i6IASiMc4LesWAUUZPyhJUb4/M
FLKGRK2/VmBxbio7i5/iOl2u2saCIKGy/NDlDqPU1InJblbZPko7GBpN3X0h6rzboxj172NLo68p
PPOa4dTjYuo3pZANwYGRc50tyma3bzR48t340W6YvQcSgP/1lArzE5pvei3DvFTsj7ku7rBTDjRo
OvGquR5jwp6rscsWgmSGPn/B/u2HbUprbaMNc+MHmXKs+1qMhM2ZrqpeLG+OH2xpwVSvmNL/0Rew
Hku/6/g7au1IX8wMqRq1AClFfhx1pzplE6HynpQSvb6cdqKMvcNkQwoZEZd5ASYKuevtmLwgd+jT
K8NPhgfOeVmYc30eOhw6PNbVnWfOuAUSLbSzyD9oTCyJk2Lie/II10bEYeXeF3Iqkls/91JCYavy
i5vqPikj+GIIScLvtJ0rCyWubqBmk3d90XrHWahpk/F03xtIJAtOYrPJEV5E4dgvHzydiKB5smM3
cN0mvchcsbIPuvhMVgnm4WTQyHI2LLmZdMf+ZHujvxFGvdxVE0FIltuOH7MES7ItZHU28xqKo3Kn
F1SmaqtM0b/GaGYp3hu0w3nS7SfLFE9muRQ3i0Ews0L+djuDR98ZJL3fmm1bXwEA0e85by0ZTR2I
hruq6uItSHX92cPqu7Fgud6hlKj6cOYgESZy0ALyNuJXguX0Q6lK95PA0KlBs2z97cKSEyb9rJwA
6cO4KStWfm8k3cP1lHM2myUmWk4TnLQM80Pc0NXzCKQ/VeTy3TZw+zd9oyuurJ/MX8ny6O8BtDQy
bMwIBwmJqQ0BHGsywtQ4gcHQ9LiQzTaEltl8xTMktpSsPnIXszpDyZIhCqb2eimr8X1OdA7NG//c
KGBOgTsTZYc4QcvOiW40G8Ns5Oe8U6g3cOmf3dqb7/XRIN5PwwBzZyEyPiiPjlk1RSkdkchas0dS
/aZVdfaxoHfyEW1Qe1si3kdyEaVXwwSNP2Fi8MFoCd2BNSb3xHjNpNn1Dc0+4tQ3Ft+WxghH0f5Y
5guBPLE7fLDw981kKnblRqMxE2IGR2mjJ/ptwxRCbF0vqk4l0PU+LLJxJsFtLrIwbVE4eFBkuI79
+GRNrh3YKnHI3Cw4PcsmWk5GajgvcCB1LayiMr2N+2QMHan7H+fF7g66tbDRe5j1VqFal+5oLjrX
yEHrB3wjLSJGu0U9H0deapFtM10PDZEPtPCH8k/s0H+L498Vx6bn/LI4vnz9oyXR7sfq+M8f+qs6
9u13woDVBJmYOpRCl7/v7+p4LZxtauZvCd/oJ/5dHBPXraNSANnDbBXPH5PKv4tj/T8phkGZvCmG
aTFSa4L1Y9dasQVviuFcDBpJEARHCYz1KjkvWYsRnwQVTJFzea3c1Jrp+6cqSmiXaR5kG8LmHmyv
dY7d0kf3eeFFS1Dy659bQzo3NLqc60kyHg56smgJ28spp0zRajvEbMOT1RXFpfXcRm6U6Q87v/fS
izl5gpWxJcWqVjjxagAZIWkp4kK6q41pUW92uvKK2yzTy9seM/+dXzqmDFIcAo8tERYnS2s98rUQ
3j0xTogeASRqZtB4lX+XQwi8A4vPiClbjgh0pz19LhLmUHeuUrj2jh5RtKOJ59wsETpgbRQ9ERpU
hRMuklA5xrQl3oU+QsrY62FI5fTsugU0+K4iAcVaSLlr2MVvSUxIPjaYn+aQBaUGwqDMnZ+4VH92
k9zZk0OAiW6RbaTp5XTdIvS/9pruA90OAoIpQF0KCCrKUBf18lD2Q4YUZfojm/CIBkRfsghoKr1u
0lJma0hV9zklVw2DCvfwQ57J4uKNKtlpfbKc2oLTdpBQ829y5bmhLJGa0QHW0luCEuVBy+ObMZNy
58oJXUZik/OJROagjxXlRELsNTLF9JIYhYNutRjne1bGYZdNPglztGxvPKwPh5nGwJlsl/GaBXE+
cLgXz0yjq5P0jf4eTggZlAW9QDyUdb8GyJreET/LcF6MRt81hqttyigv32u9Lu772eo/gTTMX2ea
QA+mGtINOYrlTYHq+SIwDsW23j9xreo5RBLgs+R6xZNoU4KICeralKzVzHGzZU9RqG010U5fmrHr
bmgiV9dy6qfQR9PcBJIHh4kCI9CXVefdhk1rIKbRFlHSW8uTbGtRXbwvO0XqreM3/XaGWRsUeqV2
Hp7XAMv2szKVd1WuUjtiJeqL1RpxOJQER2rosIA6xTh+DY2AaUXxe12DOoPTVnsHttD8qyxjeasT
h8AzFS83Gb3tOpB2pL141eq1iuLOQBk74hsOaM0MV2XquKxfZKOlnCsDrA5yI7XcfkqNQv/Y4iO+
dvxM3yZWN5xTt7aZYdeNeo/ocvmEMBrWiZbX0xVStPgBmZx94zFv59gU75Vyy9tU7/o7hl7mNrNF
TztbgVXhmSzdwK6aAYVnP9kbp4NCEHRjqY1B6jls0lJGzP+M9mjPbM6B1xj0LqkAOOXSzC4eWUZq
6hpGqGXc6FtFyN821Wr9TEwDHU2mqfAycXdtaX42N0VcxDdtYpn4bxzxOU9z2rO829PHLkpcusPe
MN87TibisC5zUMHSSA7Ul8VpWBQD70JzxyhU2EvVDq+ofiMjYQD5IumwuGj0zx9do2RY4zpVhCC/
aSJWkpQJw1JUX3IDQzk1ajGdxeIS7MUgnsAkCdP9MVZd528lmMaIlgHgfJEaEqSnLBtzN03NQjan
V0/vzVw3PrZdVA5hzHmgbna5gyVsOhtA3Cd0CWLNqzZ3VCZxseYpzo4XM5MbOv0e67Y5Ox9it6j7
OzKZBnWomoK3/bTUZqct2LplMdUbS5nZeN/KKfZe8EtEnOcSN9dH+0Oh5AiJw6ttDY/rMPTyCybf
2shQJhhty8YF5OC/dcDv6gAemV/yIC5fx/85fW27r/MPfbI/f+xvIoR4ByLSceFv0Ynyv+33f1UC
wCKQHoH9NnW25e+VVpZBLww5lGfatNdcyAb/qgSE924VXOFwJfPAgn7n/CeVAXrNHyuDFUmBet8z
EMQTpfATF9psCC0Vg90esAsyKSxbwSIYV212lTAjueK83qj72CbKstLTZDgqIAnvkxr/4T7DP5aF
LZZALBNrSiwxwwKlIhIhs57IRY8jK33P2FPfr2NKQu84RCyTNl7wrjMPMeYoepjM0n5ySvWcGzM2
nrx4APFo3xP1tbzvWv+hWqN8c6Dh1PtopTEjGGzQnPSX80BcNuA/Gl93ncMQsq97/cnPKE+QW6Tm
XVmO2alraXVUa5zutwnBt+RaIEvTpZiqbmNohJtGCzipotP8146UM51pg2C0oQqGv7GSdGOYoqOh
Uka/XUYiFhYLV+G3C5UtaD1WDhL3Pw01reOnR0OxSDLz8vZIJ2EGS0JvF+CaoSuY0AedPXYkkLNq
ycAp/ML/qOTSxGGZe/oTjITl7NQE68LhRY2iI/Xux452nQZFezGQfAWlZJbXpb0PqLKCA5T0fmuv
xE6OxCPBoaDlvKHYmHWsfRoG8BJMaYsVLiCM69brfH0/2gbhzFnuotGMB+OpLTxEY9nEIJohUTLd
eHWuvS7J6IeTICgG21jyRcu76VKzuu2//X7d+lvxZJM7IfnPo5n33IxvZgmwjSVhuy1Ry6AxyCn2
kPGnFRf5W85zuWDjDdw+Na9jzxhwmgw91pVrh+NlcohyA0AJ+08rdont4gkTyxrlKaNFC0qtIlTY
qo6qtXosQVINuz6NzSeE55CgjXomU55HZdXHFzwLJG2e5EDkMZ+eMjTr7HSL5QziBoaax5bImvuk
buenpk66a68U/oNcFAMx5rjOhiVZnEp7iK+w5CcfwUMKsq0BUWk1N9tDSeAwUbTTUFV8SblQidiL
CVAJuQ06JbuhUeb4vRNwCF4+LeU477013TjPTfE6OiRyIh0qiiowxDIlm9gk/HDnS71PyA+u+LtI
cqt3TuWYo0n3jiFfGqi2ciWi6qy7i/AGYu4bs1BUGZ7YXo/OhVOkU8hAzduDqzZ2bZ4IkB0eNG9v
0qog4xidM/ZMC2+fGXp331fWE5av4bqw9Y/Egc84D1WzdpuGRVu29LLORYzFLOwY5+ywLEV0QOiK
M+9igAi7w8QXQVzhsuTVbecsxftOE4gG5xnVEabi04D3LeBcH28LuFaHBY34FgTSckKdkREuS+c0
HHNbfKDnqgd2MTOIjlqcBeNEJ9Dq6HiWZpmqkP0+25W9mrCd96viOJJLOIydtm9q0Z0HyvobjhfZ
FSWLfUvvydziCURUorsYwYK4yCNJVLlvkUnckIw3Trr7pBYtPUeGgae/lfJr2VfHdubWL/UqlYRA
BRXUqKBOzlI4GEv5meel8XnpNdlO5QFde3Pf+DpWzVEZyXZIlEgDoBPLB/QuOmVLk1yUwC+26HX1
iIxn3puNC2sE7VDV43ysdWSJ82LgC8h7/IdJiRtiKJksjywURjDko75RDl7WERjU+2Rauo8+318c
rWiZ5BGv55qvucT4XBBKIDkEIoJr28v6oCgBZgd6MyBlTdzKCN2ybsM2N5MHB8Epx56cjpyJT+xK
9TLD3NGmSaBL00lp2NfYmX01AQKIy5DIkudq0Zttm87msYoa91LNg/bAlJnFfzAx4fjjJAUfQYQi
09ylvW09ut0u7cANFojlvelQE4IOHqJP31aWJuujV38qslNeraHkNIT1P98i7Db2/bSwRmF39wgP
1VlWlVmh1EI2i9ikcsr9hFHkSG1oWrwOo3ln2OsH0WOcNmgs+E1yhV9j1Ef6Ocmo+eWFbXu+dC1T
yE1VQYzrBsTGmE3+yo34b7n0u3LJZWj3q5niXVJ9+fo/x+4nhNafP/h3wWS8YzxscoJ04AB6PyC0
jHccuJBWoT2Hg/dd58RkFmkYa0ahAWecsf2/6iVKKYPmxzqgXCus//t/fkgk6t789+85T2BH3tRK
ILo8odNFIf/R18VbnXrTIpQufGQlGmwVeMFJde9nZp9uY88n2su0n8ZCqTP9kJQFtH4C160d9RGN
XTWgqSiWZHX1WAU1UVHewip+xFMOtKHOG7mrLHCOyyrPbg0cbxa6kZ2cKUSwCF5qnuYAt+WtnMb2
mWz2szPmZ6GNewRy0aZvbYStY2ETYT5AcGnT10Ef0kvBdQwbty6DocQMomveEky2yZlOX64qX791
jE7AhxmfqwkxNFXLdrYQKbd9+krscbYpgEivpM2LK6b9yHEzrOPy1c/QhBnqLiIRmcJj2FlmdmYe
cWvJ+UqP+VOt1IIpSZ/nuq82FTonu+c9V8YLCRNPDenwVQ5kBhiZgAYKB6b1nGDUOXlV3dpm0pDu
9uIpU/mzqy8GMN7xTm+z83oF+gISgpXlr7IuNYgAvdyJHL2mKMYM1IWbILZRD7EY77xyckKSKAiq
zf0X9g9/b5DeS1TqFXCo6riALQy1sePC6Hpo2enJTAYTTdX04CTz3VhbT4nITvGUP7eNZP2zL24i
WidwrG5r8YVGK30lp/fWyrlXs+h3tNIbct/XGmVAiNMnRcAolHK44kIBmmIKZLcIO00dKnfm9+Gg
qeqqr9N5+82QaCXF82BAD9XnBavoarhbP6u2+AOoxW7HTr/tTU7TyXJleHAMQE1c1W6l4W5LXkXO
H7ON9JyBRDG5OQfaYliAAdIwkZsfaXph8O2dnOGg0DZZxwep1JObhA35ukViCk37sbWaCJvn9FDo
9mYiiAvIM9np5H89Y5zzCdub6F0sV8qM01AmbXrJGvcJY/EfXiNu/DE1QuLQAJf1h8Ue2kMzqYcF
jShE+Z4HVRzigntEvZaHWa/6YMAPAWgp2Y50G+jbGOLko9baTgvRgY1ZoDTu9McyNl58MbKpTS2y
McaPhqsemnZ4sKb8tSDiFrVSxRy6mB5EhJgqS1GO5mbFOMTRktAwUgrA9bobpXPxfeupakq5Q5BA
TWu5u379Ob4nlEfcBKNwnlDcz4c1ABl/H4WvSYY0XTU/dGUy45KN1Hvh8NjlUxyFc2OhVPLh3jTu
rFCC2urY0VA7TkrTbrJkzrfNUhc3JQFgqBpzdSqSpgtNLRcvvdF9nlXrXBteVsc8NVXagNvMklpu
fErQDb7t8TlyK+Y3tBpyZy8JOXjMyuixmDRnQEnc+Snm4RSIVHSxygz6AQVpNuWgOh1SQcEA1P3c
bhtrSoxNSzwQHVWyNU5e1XMGcZtLriW3JW6WLfOMx0qjwdUNtk0Tx36eiC5+KUtz4K1cWaAorj2X
o0u9+M6uSIthY85VdGv0zP1jEoYYx5ovlVHVyNmgiCZKh8ZjGjvhVty3mVcAWivx75GhbybscTeW
7g77CW5IMGfuk6s5F8Bt4zFS7as2tleWk/3O8fPTKs6ZmlhbYH0Yl9y1y/69MASxkzXIMasOltLo
gA/QryNvuqR2Q/6i4fxGRMbOU39v84PqSFsMGRc5kRyv3yJtfWscSgdYAGY5VW1KI0MYLRImvyzo
322m/wu5Gp+0al1cPgwYIR2CH7/X6IK1khSJB2zkz37Eargux5LpZ4h9uauO/JP+G2slY4y3304w
owbGunYQfgppiUXpJx5dMNCLdrK1O/VQTbzYkNsOo4Z+cf2+5GVetR0L4K+/rvg5sYLvS6IV43tc
Jz+lpiCGGBc5e2veRys2kjP+7YyNf10urmQlswP50y9jN6ldNiK3kchVNy1SC7rT6OaZVcflckUS
ILuusA++X2ghLeKt6Y1XI1Vq4DkcdDIElU0lz6XT7gpb3U1F/KjbSbHBTHAZPBRDK8tvbyPc/RQj
awotj+Xh19/0Hx4hzHEQJLBdYk97C3828xSWjmmVh8Tsdlal3+r+ckt34rdJzP90Rb9lMtEQopf9
NtAEEII3UXfxrPq5deyI4piN1NrqOYtw6fhy03nZuY8NcFJqvnV7vXgPuoGh+BK/Nop1eS1VOEgA
bzGnK4zdEf6w4UHznYto1T7xWO7tGp9/HDMShREyPcW2CXgmNmFYpDPzWr3t7spsepxatn1Uttap
B8C2HZ2+urLK9DVK0dKXWc5dnLxqP2nyNaqWRy8edkvfsXnX4pDM9iFJyjSMCzLhBc3wDD16aA7L
LY4wEZgmf7fvaZ9bm0OPa1Bj/fqGvXUUrm+ihVgOOwLNPfstkB3TedVYmgAPPuKWopyYWNns2qQv
NYrDrz9rndy9WV+ErbNPwYklN/Mt378159TFU0NUQqburC49ER/7mwXzG4D4zWeQxcBIev1PHzHd
jytLmnBWg7lXHipf1bSeJvoR0YIo1XyBLjTve1yZmWkdfM28jJGfbDkFnrQp+ogh5Q/PQV9hFqoF
0CbFgc41m6zP6lTPxZmj9+vijIzTo5R4NeEsDEfI4gC22V3nqbNVXv3B6/mfnQ54Hd6hOcxt6hbY
l33ISbzema2ZBMJvzP0w1X2gm+mrXfIINml2VlN2yux4Xrs1FKjGSPVr1GFZJnRt9P6uKk2U6WL5
DZDf+oc3lnsByRlUNZE9by2l6xBsAtlaHoycg4JCWxumTPlWxhHfOeEKpJRbm3z2LgVIrDDqWnRM
RnHTS57lKMPXhUxsN0bLGPSOUW2wYT2NshYbDwX9KuC5RIPrhPi+L4lvyo3dshLVnLM3pN4/okd7
WTo9wNp6PwmqQ7/hC7dQPqFgPM4UYjBok3qPgHzv1+NdbDtDIFueT6tm4QNuMjI0QwEDDszfm/by
6NetOv/6wf2Hl4Q9Y/2XASfZ/CYW/k6fOcaNm/cjgSWjV24ocabAHfl1LJo1UR3/5o4YP+G1eCdJ
KxAsa8xXSS94szs2lpjFSnc6tLToQNJ2xA1E8hSxU/kG9wdoRxYsmBrpNLBMSUkFGOdnJ6MAHKrI
CarSr8OUjOOtT58rSEGRI5L2/ugy41pT3k3uF12Y+FT7U1mJjaih08kFgNZ8VbjrZsxjFovsGcsX
VSotPbngVhlKIB+VGVKubmnCeLueW/rteLlYk9ikNn/Qb1ENaj0/UY9qV0dDH+RLnxwnb7r9dgiK
ABVsRlrmp3IYH1JCGtDMEWC+NBz17GV8aMEwwAxAUSXUg5kZt42WnpB0NYHhDpu0zObN+g8aVDwA
r+sDWQ/MWq22266vUTfZl8odH5x4PUDYmcb7VCNKbKiW6MOdpwb4nFvzp1vNfmqkzSvWR821b08v
LZa9ceACyzw9p0zFQp+809DKrScEmHejsBwamPZBlcVJU/K0FLipyVfm+NPnJw7Fe+LKmJ5CfsM8
vTw6Y3/ODftzwnDylBn2RaEQpF87h+vBCMMWBOimra5QRFzoqD2ZdKx+sx87//B6U+swu0FkzBP1
FtWWzyj1TMsmEcCdXxge33U6+57imBXZvNZr/fXtqF2tPdjep9L79s6XSb+bx24EycmPNYXYZD3Z
eT5wUA/Dp4tLh/g3SOGk6U7DfMiNTuOAhmE6iK10S3hn/NJouX+uWx/UR8y+2C8AqUrW8nBxkaBq
rDGynx+VoNzSW1GHjp6SFh4zkwe3dMG/fcVo5ioRJNtLBJZHVyLMU6ygCCfuWo8jKV3nsxqGO8se
gJfkzrRNQbZsmnG5KpLxQUa05AoD2qddzS9Oh5OsZYzpcjo4ZKlzUWwiHDKHB4FaYq3me/fv/fW/
HbbfdNjY6E3zu1X2J9X+49eWNO7++2nkXz/z7+aaBbQFvx2oHWftif1Ll+SKd9BEYcyjvEe3j/3k
38IkqPZEMSErcumx4YbhhfhbmGS+g91A7W/ZDBFROrn/SYvtTTFDsp3NlsDAk7fKpdH3ptDwDDUs
Ka66g4fVFylmgpIlpmL77pr8bw5KmAL4joDY2Hi4Eqvv57udJ4IkYYoqxu0mSQYjhAZukDdBU17H
C7eF44pjvqDq39Alrj/9+rPX+/VjvcaHIwmjMuCyuVzsHz8c3lM+AUvwD7HlQ9RzWwiaajL4XFxN
d9KAfxf7Re0HXZmKTbfM6deJvCikyK0jgFobCxhPsEK94pwlGq05Dav8u/Mk3ROZ45jikA2SK44Z
kHYurn8nHzf/H18CX4ePDAJZmfnWyKO3Vi2YVPqHZsG+M1nVsis08k5Td5w/NALed2RkoKC1gkYE
rtL60+jTtbOreIXWp/50ixFyuq1WBLmulnTvrxgv5eHRn1gud56CyVakA+slNCUQris069ff4ac1
nPvguc4a2+ixJL09VHWWYDbpjj75hDDrWoARGOfghrqVfP31J/1U6Kyf5K0NAMoOmzn7j3fcVmhl
a4NP+gZ7RF3FzXO85tT2kP0g/hV/yjZ/6Ft/36d+8xLRBF8LKpfZG4/4z5FaptGVZcE2cVBx2r5n
RemCZYj932Tw/cP1s3QUhfaKADKF9aae8luWixzfOfUUcDqPq1YLPz1knffw68tnrtfnh9OHw9qD
JIexMevCT4uCRKTsjzyDB45t+XFxof0lPs/MPHPjZtiR2OoTJoZV1Wd388omhE6ebSwJ8iJhxnNV
2HbzngCjFYyiIAvWRqqrQDF2PcQ5qLUqB4SW8mx+UDFMtFAsOlS6WI4Lo/+VaDjVQNfJvE4Pnel0
H0dnSX9zivszVfaHbwn6lUOLDVYJ9SlEnB+fksiMcrq67UTcrTACrDfszXHUHTUE4QBUOpOWUfXK
xE7b2FneIv935SEvSKpURt3DSGzbS52lYxr0Jbu1U+ofDTNLL7Y/W5/dsSg+YnvatsZo3hu0FaF6
jLkRtk6UP2C3ADqC43ADhGf6gB3U3JRxOu+zeGdIFX9mOcsOTm/bN/FgUqqBoLxid0kORR0xysQR
e9BKf4a7mRbbxCS4phOV99BGtjxKTRa0vZqEZm4cvSRsPGHBWPdIjpi6qXNjbAK1uNZ14TX5XoGD
3NbKhITNUSR0BqfKw96I4XS0VfbYg7SHj447sZi1G9uvoRDMc8fJMum3cdaLvR1ZElCOk+BZzWpn
o7mL9d5OhP5QD13x0cXb/IrstJqCDIAN6HRcMrgWKl1Q4CfTk+uVAHsKs/2G4znKGb0dE1/nxsmp
cRGxMs4WRTreDH3Z/FHK3H7Wmw4Mhy/DJMq+apnmnTUkaxsrTuOt5ranomB0nDtGswX4tXaEywui
NLAkE1B8KJv0dbEI7xkiX6/Xc4OTCq8V/Ql6diOm/EJ8shMm0XRv9ZWXUlxbETETWp4hgUAUuFyM
gUiDYF5FfTr7C4qTkUiNyveOw2KJ5zZyulvJdSqPvT74DIQ68ZBZuzKpeSIUPMChEeK5omzeAbnX
OLtMSBMhHLUfyrkbwgrrCbdmQrwyVfFhnIddkoj3ZgRymLVNHXsCSqAG4adepZ9fBCR0+szG/2Pv
3JrTRrYo/FdceYfSXehhpuoYbHx3Lk6cyQulAKMLQgJdAPHrz9cSJAjbZCbNA3XqqOZhKuBWd9OX
vddee+3ZhzKN7oMBKWgt1Bkhm0RFrxhMRAFWhARSRbmZaSGlcz3DOA+dlfcpDr17xBC/+atSufLz
XPk4UNclCWDWc4lVrU3juLckx56Mdcv5gkxJ51JPU/XOXhVLuBoIfyaLNVRUhfIgRThvnSOTSKY9
KkQcUcWyq07jsGuEyeq21fGc/iRboZrY6gz+as38ks6sBpc+1T27/kRwThC/XLC4Fku7xzU0uQzQ
58BfQ0q4V3iW1k+zrHVrrpPkLifnv5sS83dDYjQfCqqYd/AOyUwEkAhnj2vKN4kyNOr8tixV49qP
V9GVqgeI/yZsF6tVJjBQATHWk+ICvod/7ts+WHruD7oIecTDdGF4X8OBWowsOyu/6ot0eTPtdBbX
k4WTI6I4M+5SpTXrz/MJKhcDlNMLlf3VKifofFJ10tMJ7NuZeh0jr70m1WJOTv1U8abnq9Z69dlY
kECnK5p/rVBq48KIkDwPS7AAR8cLUKlcexfAl4IAPgXCI3SCem8xmfUCqqXcODOyny1UOVB7QCxv
LuRIByFlM9ABWSYPSulFPSr+LrrrBbKAqdAjrcq4BR43RyVMTmUAKvUskKplxOmNLYQEl2k5gQ+h
IDqbK9nz2lkajxob9QHBlXnRmwxysF6FAlljNUQU2IkUUZwuTIe+vfKgzQT2Fz/I47uYEMBTS8G+
QC/Sf4RphHUi9FjJilGQDnJQGB5EK7zOAgwWiqY1+Rh5Bmp7Qr0dqYxlL2hhF7ZMpI2iCRLHS6gr
lzOhf53k6ITOAzMbrVvIhEUh0r1hyiDnM8wvK0ooPkNs7Yqqn7MH3afOgy20jculThEGWA6QTpMY
vb4UyVhE7f1HR5SvMQtdu6gEdMkv8B7X9gzaG6QmUbjBibJnz0Izt0h1ejKh+gi83pwhtdDDOs91
KlmQ/xWaF7qDSFJV62QdZ0F/lmsonodW1HVsKvxgqyB1i1LBOXZkerOwWK8qZVz+xgZefAmQD7/Q
E9T9QnIQIbOahtZXlem8j3ajeZunSLuXvMDvtSJu3vXARlvTLH3zGzU8SFEBhs8/KvaM/wOHQAtb
mwuanPpV6Zi3ACZh317Mk35G8Rq8YV3Rb82V0s/nHApqWuhQZubG5cwn8XaK4iYqW6F/megD/yKJ
iyd10NLI5KI0qzlZmhckhL1PB7GzQJfMQ3hotij9PtNvT4ap0Zn7d2k2ncPPKglQ5au4KGG5p0ov
BTMY3DmDqTnjZC0Rnok7muE/rKgfNV1fVzbM/x3WXzmsyCgfZNA+lwmF7byGw1r/zcZhrdLMTZ3I
EqwODCTBudgm0qiqSKTBi+MyrJ3SbZa58FcVkUiD2oAlis//9FeVNogjwLwCkwMjGdhxjwJyiBKy
Z2rjxcEsgQ+CD0ROjVNVbGx4kks1QKhk+VBMR14W9fzo+2HjV1h9O1bhixcI32LnBelKj6azFS/o
QGolv4WqHi6C7gHFMaejw6+qQOnGu3CFBEkGI9sxoczsWfQltxM1LA31nqJEpUJy+LSl6YpVoqWt
TebmN0paQET3KVOWK1grFVM9AYyHt67oytybjpJ50rEp9UB9HIDxPsJoSp8AXUFZVgV557sirZK6
FZHgHdXJ3ojulbcWqY2Dp3KeX4YiOTxDVe59SNQtgHc3mMc5kvgklHeq3HJtYUHZOF8udCfvmdEU
zT0YeNQPSzEZ44Wd9OgEl1RgkVxyHhfaTarOgs/lKipuo8EcdXFuoWh5OV0EkY7+XQ5gR8LO+gEt
KXP5jXscVidSVpRSybW0C3fa0B+Nlj1b34aUrmp9WiqtwKBoEWWSHBKfOGvz1aBvR2mQ9f+3To3N
8SdQqIs4D/LyQzFOy4/jrIjyH7tIfFpVznuiWsbvfGm7PV9v6AxSJm+uz6FhUsS56IEXJPHumcLu
3NkMP1qq+nuohcil8WI0/uOd7rRNXHibcwYyEA+x0yjBC6o/JoOII6eDhKhjVDENp37hzhS9NQmH
x1fP5uHvNEbgjjhQewH86GCY784BcDXR+0Zxy6pLLydhr4mdSbDbaB1YgCYoeIgH9HB3ElTVaZO2
IFDCOrJTv/CEJoEqqx1+OblZ4AoB6lQsVHnqpzkLSOeSZdMB/6DKpnhObiloQHfSs0DyCgUvqVha
L4X9teDYbJjqjrXrWTi9tUB4FsNAai0Y6CCDZ7DxN9ueUe7uiI4D+7SDJQ/wVz/VC09oR9R1lKUm
QaQkOfgLigHzSDz7x4LCWoEPwel4aqNHGEbHopQavtZpmyJwQSCwfvaG39Ha1BXWDU6e+vOTmwXM
OGffTP+3d4Oht5F04kgk4FQ9jHJ3J9hq2yTcoTlC/Uk89bSf0k7AlZBcCpDNTQoiIBq3mYS9pWAT
LQMtx+sATmfRndDoVcJh0msAGj4OlyhnUP/Ge2vA0bkTuDhx6urPcWdOaxZgG2h1p+pwywFT8W0r
yWkj4iDW+mYRsNJ3dwLclDZwiobAwsmNH+k1oz6efn/8hkZtACaAQHP9K+9vAoaP3wxvtF5vJ7QJ
NIikstcBtyHl+yAYQdmsnr2f3+E6IMINTXdjPp7cUaDpEE1lT0Kt7SDhQM7zxibYOwrIfQbPgT/D
uVM9p7cVgB3rn+b3twJeI8F+CIBcsNXDBdM8Cqy2ZZrsBALE4qmn/ZR2BPkW0jvCaBsaVYJUsLjq
2VsLqmJRh0SQMTqnN37UuQDCpAxEnARDFcwW+/VVgIHIJzom4k9s4bSuRchs8icCQgggsjhDhLer
Z28vaApyCBsO0amZBYg5SZ8FatsgTcLo4HNUz961CIKkc1rCftLq6amN0RM6C/BiDel7wWYvCJpD
ZwMLYAM0TsRqFZCbs70+T+5E0NEt/odo4psmIlq3IIXQ7whOvLYXgA2QwcWpdP69y/gPFswPcLbr
B9GogmWDcfYaevvWF7aA5MvPN2Dk9eiPdwJ1bXxRoLT1u3+itn82JqnyiHY+3HpI1Xs2f74Z4MtX
N961HdX2H6+CceoS/C2rD8pNNx/cKeDufyL3uzt1d9FS9ii31M+e/PGu0c+dG+EXDe/JxAnX5wjt
psE6aaozowjMCSXd4XTixpmbbVsSPyOp02xC2Za7bkQybBoHjWmuQWnptpMoSd1Rsu2l6HWNa8m3
HMfjYR4MiwaWTqYNp7Ns471x5C7ddLxtSXSbBPMjTPYW/z9L/j6jMG8x/d6cdlIujrAKIUykwajx
e27wNNmZ6Y+T1Gt2WWQ1cuzKtnzFjAfBtp1qeSOIiPMh2/D1yPUbC1A1bFGIUrpdktDjJGjuyBq5
lm46HpGz3fz9DGSgjtDpZLnXbAUuyXb49uXZRELaEfbLLT0rhpNyO/JqXQgjZPsPr/IcfjgFh66A
uwSy14tprsNQsvNx7wZx4/QQPPwj9PnepVCJG4+2oxfTgdiYwGvku5xl7tAvsnGeN9b0BnmSbj8Y
+oHnNqO/xCWPsMPvA+6CLMkbK1sj1HmEDXMfUKuT/94o17kT4/4dM0S0nhRp49jbQF3S8/12nQjJ
Th8S2ZVueuE27y2cfAH2yM6GEAS8cqezzA+a1/omwnKM9t8WHJSeleXZ/XgVDBvXGGCgAICO0fO/
UA3ctlQdKTXOKN10kub+WddNE27K5uZERPEIt8ND9YKeO9nf+7ol0q1l+/9IlbJtK9W01JCTdLOT
CIuk6dVsAv/STadjb59gUwFEsg2/H8exqGrh7rkJGtloR7ClfiVAJbmBPiXFGwsR+Eg9wr1cv+Dl
QhTNH8EfeWL2x1k2bpgUOqzvI5yMT+NV06vUa0hNdsV8zl1/d/NsAniyzR5IpJRcJF8CPJu95U31
bZEHKNvpZ5d7J/by5tbcoHbSjY+z/OzVzhPHOcLiew6yYQIRvWG5bbA26b6/zTI++Gu+hjT9CNq/
xJ+2XL3X/qwJrolvDKOxm/75XwAAAP//</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Profit by State</a:t>
          </a:r>
        </a:p>
      </cx:txPr>
    </cx:title>
    <cx:plotArea>
      <cx:plotAreaRegion>
        <cx:series layoutId="regionMap" uniqueId="{34D28E84-5B4D-45CD-8B4C-ABBCF50E056B}">
          <cx:dataId val="0"/>
          <cx:layoutPr>
            <cx:geography cultureLanguage="en-US" cultureRegion="US" attribution="Powered by Bing">
              <cx:geoCache provider="{E9337A44-BEBE-4D9F-B70C-5C5E7DAFC167}">
                <cx:binary>1HxZb9xIsvVfafj5Us3cmYPpC3xkVUmyZHmR5Wn7hZBlNXcmmUyuv/47VEk9UrXa9mAMXNgPLrhI
VmbGciLiRND/vJn+cVPeXttfpqqsu3/cTL+9SJ1r/vHrr91Neltdd0dVdmNNZ/5wRzem+tX88Ud2
c/vrF3s9ZnXyK/UJ//Umvbbudnrxv//EryW35tzcXLvM1G/7Wzu/u+360nVfufbspV+uv1RZvck6
Z7MbR357EV2X2R/G1tn1i19ua5e5+f3c3P724sl9L3759fDX/rLyLyU25/oveJapIyq4lJpo/+4P
efFLaerk/rJHiD6SRFFFONF3fx7Wvriu8Pz37eluR9dfvtjbrsOx7j6fPvvkDLj0/178cmP62q3S
SyDI315c1Zm7/fLLpbt2t92LX7LORPsbIrMe5Ory7uS/PpX///7z4AvI4uCbRyo6FNy3Lv1VQ6Y0
9vqLeZDRD9BPcKR1IITP6fP68cWR4Cpgkj0seq+Y79jK36jlzycPlfL6p1TKxe34y0djiwf5/PdK
4fRIM005Y/dKgewfO40SRxJXhCR87zPyYe29br5nR8/r5t9PHujm4uNPqZvI1PXtjctuevcgoh+g
HnIklCCCMfGszyh6pFhAA0LFw6IPPvNdu3leNU+OcqCd6P1PqZ1X1113fZP23a1zgNwfFXPgPogo
THHFntcPOZK+8BkL1MOie/18936e19DB4wc6evVzhpzTssxqk/1I9fhHhHKCkHKPXvopugX6iPBA
MhGIPbrh+t409lr6nh09r6B/P3mgm9Pzn9J/dsgGsi8/MFujwZHQQhB+7zj+QbYW0CMeKMZpcH/D
QVLwHRt6XjN/PnigmN3PqZhTM/5ArQDPfMWlUJzv8ewgHdDsaA1Ekvj31w/SgW/t5nmV7J860Mfp
zwli/8q6G1N3Wf2AJD8gCeBHkmktmPT/RKnHORpQTDEKZ9LPu8p3bel5zTx69EA9/zr9KXHs3PRZ
l13XP9BnmH+kAwKnkPdl5UGQ0eQo0CSgNLhXH38wjX2Q+a4tPa+eR48eqOf85/SeV1nXmd5mDxL6
752HBUdMKhH4HCpa/9CnKYBGnFGKKULvtXeQSH/Pjp5Xzr+fPNDNq5+1+Byuf2QGwPQRE5Jzwe79
IniqGULkkRQCqXMQ3GmOPFjF3m8ubr+1n+f18vDcgVYuPvyUgLaW0SfXVdOlmb19ENB/7zacHckA
Vb9+KDwPEgG1FqZKUu3fk21wq8eZ83dv6+909ORUh6o6+SlU9XXW73EJ+uTO/5T21EjJGDI2pu68
xD/QlNZH/loBMX1fAx2EnwMy8u+39bymDh5/cpKfg+n81zV8p06c+ZEpmzrihEArgdqnbCj/H6ds
hPpHAuD3Z1g6wLbv29PzGnn87IHj/OvnzApWMHl1O2U3P5KN5kecEsR9Lp91G+LLI+IHTPvBgW6+
bzfP6+bxswe6uXj1U4Dak12jk/M6zX6gVrgPvwEroNXzOQFYAVxh4AX+DXaPw863dvO8VvZPPTkZ
DvZzBJknu171UZTXqamuH8Lxf58KMLRlAsbBCuwd5ZCp0QoBaGVp1D3WHZBo37Ojv9HLn2d5ckoc
8uzn9BV7m/zQKMPQvAkkCEz5LDGwjzKoTdFWe7CHfe78+ps7+RuN3D93qI93P6U+3t9O192DYH6A
o5AjLlnAA3JfaiJwPA76yMQY+mxaKbpXFwqex+D1ze08r5P7xw5U8v73n1IlV+46fZDKD9AIJI7u
DOqUe+w6KP4JQX9GgZqh8oDI/NY+nlfF/qkDTVz9H3XM/n444M8pis21u97ejV88mg/4+tW7g2Ms
5ODRe0Peq+xJEfCgzdMvv72gHMXHn0Md6088cYCDWmLvG38+d3vdud9eeFIeacUYOGoUNZpwH5ob
b9dL6MQdCYKSNEDVikmQAP5VG+vS316gXGUAQVRB973SzvTr9wQzCYwi39AEcyEawyF/zr28MeUM
tP5TGvf//qXuqzcmq12HiROUWs3+tnWX64qAXC0Jo0oCmSk20Nxcv0N1gbvJ/5QktzUZC3EbkNj1
eksb3nhl5DdDtnwQom+Ka+5Z0e3qdu5mvnF0EukUeSb2Pye15bUXGToV6qVOxdxvCu3V7cmoq7J7
VYqq8ebQFJNoPovC5ZPZQFZlzqJEKU5u1WTm/l2ZTqq8DgLRxDesYq28SGTWNiysSNZhK7wRtnqd
Et+N9SYphS2a0Iyiqs6JmltsOakqMp/RitX5H143GDzzSKXPCAmR54mMwBhQrlH76HVUh/qwiMcy
UqTK+lSmwW08mjpvT1zFS35S8qGz6mTpEpeN0ZI1mB8q/Tij8e7ryxO4/NP1V7aPYeIBuT36GHq9
/khHS86CTvoy+5KTghVZ5AwTLA21pl6b7+w0JtZtbOoSnoYe95amfjNyNnc0InyRI3vpZFp3RWhM
yyy50CJoce3rm4QJP96jQsOYoS+p2Tp2sZrl0z1OaebR1DLvi/Ts4NNNsqhEtbsy4I75YW2dlJ8K
4ccOJP2f7vZt3azrcs0VBVxSHbDDdZt+Nsp4LPiSzLA5GQ5+U3a/pzymdRKOedZnr+sYE2cuTFMD
UA2/vjwSxYNjKwRPHlDNBUBZrWJ5pJpEDJnnTyn74qlStSwSoy/FNRzJc6dmyVR5kXnEkFesaOf+
suh8f0lDFPclhPKf7gSso0TKC87eB3PiP91JqtK4zGfffuFyhMvtZiIXUuyEHfuOb7Mg5vKT7SGC
Nuwk4s8n48+D1dshM34zfkMrYKCfikVQMAVCBFJIqIYdWIOTmZ/PRR3fxHqphT02bVPF89aLq07P
x3NgJ5jI189PDpBM+UL7HF4CR2WA0+BAAIlecqEb530G7agq72Ry6eoQ1WRSTLP1Y84XHmVVN9Mm
nDRlEITI/LS/rBqZz1HtEVtf6iqtbL1phbH0XTVkdff569tc8fQR3ipQLD46lVwQDMnAWw6wpB/j
wPrtMn2erLMwAr8vfOjHn0YmvHCybPAuG1q0q9O40awfWZP039DPX4QFphpNU+ZLHXDGAW1PrSVo
aefmTprPdSk8YHgO9FrGcJh9N4szFgvgfpf0triuclEDUW1TWSJOAi/3hiJsU6DtivxziqfqbCmH
Mz4Vjam+ASvk0MEwAolmCF1THmhYyoP4NLGxbnS9sM9dTKVXbXPXNWX/pl1c1tTR2M4tNuepasA1
M7eVmTdBscze5dg08WmnbZknUbUs/nxWpW3t4rDWvoxd1AvfK9/JSidLFVGmJ0Ai9fKZ1C/9RZf4
1SKLx7b9hpsSZNRPDIBKEmippQ+uTWKe4AAxYJl1O9RD80kJI3IRNX4gYIpx3GttI7IoD9Aez3v0
LHuOa/0dnDQkDnBpGh2T7a4f2bd9iB+iOEW2oeFIhFBUaX8xi2IquipOTfOpsfCidsu6IuCvKEnZ
fMa6foY4dDyUy4cqneZZhX1qxzaNAPijfJe0S+yd2Irnywfr9Z28CDK5JggTH6pSHxe9WNVjOqZh
QvOgxPCusXmxfFhKWYxF6JflGrQySB8KMrVO8SWbLTKRoJom6I6JfMZHt/iJCzaN6Fi3k6pfdVdM
SYYEo71bXgeJN49hYKYcP2GQPGDnmVevuYFrRFVcT52s22anB0uGS87M4s6tLWIblmVlaRV5SVxN
JwlHcP1YB3XMPwz+QGBkKkiQZwxtbZCifB0bDlET0legJEB9cyUFIwemweK5Tohuyk8LqTqbhBP1
VdOFo8lNecr6dgRQfH3FQzSi69QEJYjbIBX1X1bsrN+lY8XGj2zpV2Mce77CH+1UgeAth1bIT3HO
FhjhSHvXJa8UgAV2+vVtrKN/T5yCKSmpQqwQ1KccWfJTOFrY0LeeltWHiteVY6EzvfBuTZu2QKO0
6GqytbEy2ZuhCxIgTpMKk2yTwNHBhIFSYzmEjibtWRkH8nJitgzmsBuJHN65wPOzqBXLZM5gRH4a
5j6PsybksSSrs6c+7NAMKbKL0zgv3Or5A1qAr1GDqWYOWWHZNBx//cSHuBZgvs5fazh6Nz2MmuDp
iQsZp/XYdupq6GsfSaywliKJHZbVbjmSLH6SknGC2U6FZvhI3F1m68lmNWnW5yONL+NJriZN22yp
7EnWULZCZLt0Ptm15dB02fEi5gJeF4/VmlOTOajgnYq0cKOvH4keIFuADChA2ASqQYMgFA6gumV1
tZi8pleBSxl8yzXJugHnsX513Ts/xuDujL3F6bS6OLByhRTbtAg0XkqQxpNJrF+ZtuiK61Lnip9k
Y7nKoZ1HIy/idsJdWcrWI85JJbtd4SnLdk1gB9ZFM+IFjvuNox1UADiaJhjsQsc9ADOFfO+pttxU
EFX2Zr5iybAilbMtTGspl8zcOD8oaB3OzrTLB0XrNT5WniFQyCSrMpm3SyWJS3aaef14hSzVQhyj
yhmsjw0L0KTOPA0T42PZrOjWAzZPMtqMgDWHjAQLZi728S/UWASiqBIOUTinUs9FouxzuESqaY5/
7eWzQmEBwvVrmfaBjwZIF5BdKSoClJ3+X1JdMi5czrL13g+VMkCHfXpL02AaigiVZZrU34KFg3C0
LsnRzaU+wpIvkTU9FbufG2StzaTedz2BhbgZk7LZMWI/5MPzhhuxjUfPTF0oSzZD4OUQ10hZAHqQ
0min0r1RsgvifBc7HgAM4JDDOwsKDBGg8uD4bqoRqO7VlrRjDVFOZVDDV+BFqzqSYloV4eUZwYee
cz28801lsBNRFIhNhXRrnfp1aXPNcLhHmSIOvwYBgATB2x9/raiQDnZe4k/z+zSdZRmHri9YE8Wj
H+cXki7czts2tbIJQk2pztPQ2jZrX/plzyYRNsh2vDObVB5/FVepYlE7mim58bPSPxnjnstNoWpT
fuF5udh3lZEVXrlZSDm+5gPxp2UT5LUWTdQif+z63TiKYLiwbRpPJpSVX5Fz5luiN3VtNYnyyfU2
Ds0UtEsepvVg+RQlUzHAGYbFjnMZTp7Ieb7TlPT8UpZu5knkT6Qf++NGjymJkb/FiTt1qUJmFqml
HJcFZS1MsTmdijnuw7ZrcrkbtErYRlTetLwfpaHZh56XSbxh3FESzahPzRzKxHV6ozM6FlEiyuQE
M9Fu0xp/XM5iXfv+MRlJSneJ1wWpv20KU/GrWQxJ4V1p40/T+8lNzL3yOld77xAxVP9FWCnt1aKG
pDZhYwxJu7d6WsriOM7AbuwWw4PKhLowjKaRskvXBp9JlQf1l5Q2Zpg2MJW5vdW9G0c/KsqxI/mJ
i+tWBBvUAaKUx3HlFfJCE+UVxfEgG9qV6W0a1MxByhNhgeWvFmYGmPRCbNekbzGD56S/rWveNOq0
13GWlue1mIo22eZD4sbhfBRxkmW7mFdjL97FNWXtqcx5mgQ72IpkRdgMi4+wXnZBNuow8bhs3SaN
7ZLPp2PSeWl2PGYVok1U6JEDYIcm68Xvxuul6E5hHKMXRyND2kIu+gZZlw7dzIJJvi6pUvhw+y+9
LCtxDQ0zjuUW0/H289K3mg4vc2mbhJ6QyfOUiuZcFL06nuqcVGUo+LDGRV94GY6TMIGgcj3FM8YP
o1ykWiSv57EZG/Umj718LHeqYB5tTot+1sHwWuZMZDpstV45CWWdSIsPKoljbznjvOwgKW9uAdmv
gNptKs48FltVnpOszUj5Js/HPIi3Yw4gSLYmIwx7B2StW5oHr/Tp1k/SOWs3flPkNtjUzvdE/TtN
aI31qrzU+qpPgraNLEpvSJYGfYYIEhGZrj+C/SNlCdtWrzk9TzucPmpSUjO5y9NxlRgrXYEP06XO
u6wrtUI+H1wSqEiPzsAAlhr5xrHTtsJ9zf6oqRMLxNfmCn8QS7oYq5UpQZFZk2xVD2l4SsW/SDmt
cq65zsEleb1noQqvLoKU37YtCpp2Z7MMmVY0BmRWbZQFqeg9aJD3bf/B5XWf1ZCXly7mOO0XTqZX
Qa7WLWfQdLNcSlgWVmC41H6OvWk1MGm9VfNi9vBdqatVNMNAcCtCbNCO2MOAwVWc8f481jLWfgbh
luI7MTVGXhaCx5pFfNQggMJGpQSyuLeeeOk0flLl3nq42M13wuhhNTa6z3G1WMT6L9aJ4hXzM+td
3ova29/+IOT9fWAKaPFK0abCBkjtpcPnIpNNZo+zms04dEsXvOkYJpQlmX+JAjwxOhR7RZllcDA1
VN69TU5roudYhKRIh1m+1lVvIKWBViVuoQ04NhuB5ogHHRb+vCa9SSUovixV4ref9V6CpoEHAdf2
Z0pphhotakwtR3Iy98Fanft71e7NQ8ZFCflInuGJrVDlevhJzinsNCF2XSblqcSXs2l9lV4tXsZ7
9xInZat494a09HOPXeKQ66+QzHZ4DqMlDNbVuXTd+l6g3jIu+IcpmeFq6/miLvLThQo1NceJDxLJ
345Zb+DTOk9W5qMbod9sULT9TGRSw3w6gYwVh7cDkt3XHbjs9QfpsH7wIQnwUdb+6g7VItb9171M
0vGqL5MyyXZ1EuB305aRhJ0U3ayIO2N7W8nyTjt1fC9ynQ8W25kyVuBHEAEMFs+brECcH0i7SP8K
mVseDJum9VydRX6XxFhc5CneGt24sgG3WYIwAGUDNaX9qTLJ6s494iu+K+Ze5sGuQLI4zS+Z7srJ
nDhu/KqKSs3LagjjLgFtSDTpcX/q2g4fSBpFeVG1Pf6eqxG8nfBHAqqoBZdfXgyFi0EKjDbH6iRN
zPBB1vGEKiCel9X2Rw0oz3cTaykQJrBp2QfbskKIrbaTV8e6OxUaoWr66MspB94kpTFFcXJPJ+eu
TG2+69MS9e7NzDu8lnfS5CnEcczufKY1QQmBdfFYxMsHlgZmdFctG9NRnrj90SeddBARa6alwImK
ZOzEVi4+Aco5y1fxkalZrQZ81Wrie/406IoREiA9Xc/rsoziw8LAcX+bgX30wqxcwCtrTotah6As
Zlm9Yg2xuEPOZK1hB9F3sKs9ybIQUdp419etjelpErcLfmPZU28xynKwhq3gBSjKmBQofasKtVMd
uRLEhDirCrn6k+NjBhI+KQIHqGQynhHzuhlIk+9Q2a7C6zO2UgW0Dwpw8XlZJ3jcziVO+XFEehZ7
L8e4sza70CxfSUrTI9y9UkXMpHvLQWPN8XaKc29Od3JsRNltQF0QyUMFEkh+4gkjKMkRDDWUv3h8
walkXa1hoxLxam6WWgLj20sydwZMNMv8jA0vx0VUsXpbLP3oXVok02AVlqbV8hPwFvbljc0CCeTc
X88QN7UH8Ed5ubJUZYZ8FZm1rszYfJJ6TlvymU+lLC+kbJs53nFqOuf9MWYkn+ItIhorRdiV4L+9
KCiJsh/ASI6Fe+8nbZ4kUSxmlk7vRoXcpv2ih2xo6ccuDkBNHNuiHyodeXTpig8L7yk3YY/oMKHY
J8Qgp1RK6J70sPIq1zQa8KWnhlCN6ExNm/uT7HXZNjkI4gjTu/N6rDu4KcthxT89JyuaIPtfnTfr
qvWO+o69j3O6fieI7+GOOZnXG2MGdqLaonJfextZGTdw5QTZYnyxuJk02xyOunqlrtYr9yaLnBJI
pDGjikt7Cn6FUy+J7DRbpkJCrR+86VOVjCYc/RqEPZ+XWNPTsa1XL0+8ZaUDO/SJ8MGRlrnTdvFh
39xH/+ECvOW68yJDp/HT/ULCaoS0FqbiXe4rtjrLF1WEed30/G2xB6xiTzS2GMyANXhlu5KQnZWW
802VVK2Jw7SVvXfZZ6LBmd2ILt7wMqPJmsalfMIaaijXbfV3DueZAnEkjEW/OnlD1zbjph6n1SZV
vNAiC0Xa1VW1TfMS3rjbCwQ88Ap6BeZH8Lu8I15+llJWquAbxNdBQQ8uB/gAC6YAN0n+QiunDj0E
8NX0MjVGYtcqSSZ4w2gAs63HVw8qBxAvaThk7br3b1R3T2u7dXm59mr89X0yrH9Q2Np+Mt7YKVBV
e2jMwQFjF6gD4ElfX+qAQIc3+Rg8w1qgrPC3XMv6Rx2qMSjaIEYq+WAjfjEZE7VNzPlrpdGzAiLL
dFVqn+XQsOGWQ2X34Pj1vTylEDDQAPsJ8GpwINEOh53Tp3uJB0ZB3+bJpUZXTX7KBFnz8a7DW3Xb
xSB1/pac/7og5lZAHMhAU5CL+oBXLFLrk7Ly43ftVCNQJAUi/qmaC8DcvWd//YBkpe3+XbSvJ1zn
/ATezQgo3jg7JDKnMudJ7Ur57h4xxnRZSftZslmI3cS7YNjlTbzYt/3I5nxT9fWK58wCGrxu4YhH
39jRU0vHjlBKrS/zMKUF3lw4bIvN2vdGNbP2Xbl3qhF5HXx86osYuJ4FQwYVpLyf4ZmaITggtfDS
dSN5w9p+iYYWlf1OVMwIP5wALXMEqG9xO/wjJhfZzFBPRuO+n9XsYfbrhzhUIxTHfeYLdEww/xIc
dlkRd1tHJ2+4SLtiRablLhFqOlH3b2cv6DlelPx+qkugASK58O8HNqWUB+SsmpCN4N2o/uI+7E1J
2uahb4CsJrRdlvxH1JrwQfkTvDECx8BMIv8LHLAxBhM9ZPnFPiwhSV61oYoSflF37Rowvn7AFV8e
mSkMAu2n9SUizKNwMJoHfOY4L1NmF1GcqNqzhYhUVSn2SVo4zLdc8K9LQXUBOngBR6WvDqGuimk1
94lMTvapyCDAjsCOaFvh4+unuh/FeHQwcIVYSmNAxscb7gEGDZ8ijO+jL6OytDu2C/XTbkvFtE4j
9PgfPnrzR7fU6KFHpkvAreqwihdUi6ETiSPVGaI1RnCSyBQNmJ9zysE9+G+qWCSJOZmRGwhzEU9Z
QaY5iilaTh+7tq1QBtmc8rrdVmW/UBf5xpddtQmsANV2ziZimHyj9/28QqIYYa/juiLt9KpI0kFj
ZKYfZEbAieQY1ThBoaGyalN6eQNV3CcoysNjaVjs0wpk6AGChbyDsX2pUYw+oHtMKwroRmm4pgHj
QD0ktIYGqBNq2uMGpFiyVxesK9dkztvnNg2ao/B2vwnIkoVF5yqyhHVndZ1tZKPKvA8fKI8WYTMN
7xOZuwwKnbUR8l3aYA3iqh3ALKG2KCTdNoHBklWBqmJ46aNbkSVROVUd6inw+WVeXjGkvZpdyNlp
3pzm0vdWMqAbLHjWeV+H6XHuWLtJi74C7QoGRqHLEOapC0wceb1JRr8KW4bpIfpGt7pR4zZp4dzt
ezHrYTHv0W9YO1rIAX0qL4zr0ER4nzVgm5MNhpAwTrBLbUtIHlUESecfM0rPLngp5DTST0RMswsu
QJvFzdta67yg27zuPB+VMN6unFyEUS700re1maHbzTjRxc6h74GZGCKkZkQE0czneDwvdOe6JUQ7
esxQTevAoi+apX53zP3SjZ+lXxVzuok5Eu46rFRd2d9rMC9eHwb7lts9FrXohyfyPKiA2/muTktJ
e2TRd3kWiO81T5xrtwadvWmUd9lgrcoCJZvVmIhpwsH6siJAssQobIMWBQ3Hwhv0e4C4CS6bWnvl
rspEIsI0ScZLMWci38zZGB9nfGAnmc+W08pOwwmYDPNOWUmjSYv0QmWu9MEZD/Z9DKM+4YkwXQjv
Sz/ntil/T/zMbCZNYtSiJXPHKHZBKdFanAWN/8kUcMd6bOS5HLNmo3iaQru+Z3e5mvg2N1n/eslL
52+RlbttMPushMXK6iZt+ktKeHNmuZecVUPntqIDBY3Zl+RkML3epHoM3qombdHXb7IvWdfGmzJt
knDmdb0RsW5fBgutdnNcowtcN4Ljp4O5jnheq92InzwNUI99tpPpjzH3EH9pdVEeFxMpl3DWudil
uW8uGw5uPixB0XShx0xyNU5LcF16tUAp31fvx4BmW586/yX3dZqFxvPYOQdNt7Ouq2+7XMVvQR5m
mFdyTH8haPWgniENeTfQPM12zVx7W9JV7l03cBAOgIJNN0/9S9bZuQhFNQZRrHScBr9nA9XzKSYQ
+puO8pxsTd84lDlZlc7hgP9h4jZwQlUbL/bsy0pjHGHDicvfTgMrUCdV5kx0jrRRHKTm2s+75nxS
3D/rJFktNBZrDzUZxpcT0tlXviqGU7Df3susYCndBEC/L2QcWR0uS0BSlM2N93Fs2vG29bwpohlZ
rrsuNxQTBQ3GB5elg+WmZVOGmJiy/aZZxmJ6KfukTUKfNNnFTBSAGCVVNIysZC/xqlLZvLRTa3e0
6emZKKspBNP7QYzzjd/H8QUncJ+h690G1KKfhclUDWojZsO2XLn6okm5/Tg3E3IyH+3tpAv7AjMQ
RaSyRDSh1zN+jc60CRkt62MDoiCkfuXeTqQu3nbp7IqocC65atO5/d1OTUXDduqnKCa2ycMc+0PH
NQDnBseb0iXiUzC+0bRLy6hehvw6r5olRJOn+oD/ZKQNm2YgbzWaCKcNtUHUWz9+ybOaX3eBnM5z
8P0D2g68x6KxC+Pea1GR9sm5DDyThSUp9LX1UAxsAuRneSjyrn0jR1nsAPRSRjpb1IkjJn2DOR3M
doypvaKmbo6HfiLHeTPIa8viqxF18tXSVktw3DZ8DvO2Sm5nCOQ4darvt0gD50tntYhDy1t0bIvE
hX46DKdSF81xizyUhInq9JWunf7Mpoa9z21sPg/LsNz2MPDNoAx9xTFYcOwjUmzaqXWXyC+9UIz1
cO7Zrvi0+KY+ZiWJMZkFOvkinX2OWDYBkfw8C8AHiUKeKDRmoqar8+NC9PYKs10M+x/oS+LXbJdL
1n0EL9e+0XVqT8hc6suqsstZ0uXtdlKAXJTBVXZRc9+9tD0f39RdbN/bIOA3rBgADrSdhws+V3Ae
cFqvCXP92WTVeJqNEzPgbYL6OJYV36A8xoQlaA99ung2Po/j1L5daJBeBaBOPrZL4N4j4CcncDb1
aiGewwyTzHaljsU5OtyERa7S5SZY5prB3m29WxLPvClAwb9JJtO0ESZD/J0d8/Zj43qeoLhelnOr
eX+GQaUC7EBl3ids0RUwu5q2TBXBCUHPLxqahb8OhoSBmbfeFy+mmEE7nwVfMh3N1YRcd6N6UNrB
eSHYoNzWx//oVbqw1E18PnpN8gYsS3nh8bn+UDp7jWcSEL0Z+dD9f/bOrTluG9vCv4gpkiAJsurU
eeClW92SWrJky5ZfUL6F4AUkCBAEwF9/VieejJ2ck9S8n6qZTGVstbqbILD3Wt/aFKhgekP7iyt6
4JepjLpzMcv4owmYsdXIbXgP1Me86+JtW448HklSFTyitwmbVX4oQjEVZ8FzWcPHTfZyg99d58Uu
aNnva7GVgrDpMgfw+299sFB811loV3W3FBuMnsipyJ6mZBEPxCXBGzoVnawyp/jc8EKqp77tNtHA
8vX8VnTD3NWBmlJAiIxFwZFuWu9PPp+U4cdr6RHWxeIwo23AtzbbdjgP6MnVWEUUlUuVCsO2e6gl
va6Iidq3lu6zr+ZwzO6A67GothFKxNsVjfj6knbo/hT2ESXXNEPh1E7Aim62NaPnNHbh1L/diWfx
Vnq3hIU5x9jswlOewBE4LqOfVM03nZrnImiHHgROOxaqVAFrx6EKksI9dwTUTBnzZHwz+yjYjxaN
Zl+FdInDO1v0bqpiBR3/no7YTmsAcns9Q9k69/HaVRg9OJzXwDvdP4w+yIqd4OufQidq6DRiuFJa
Mk7Fw7omfb7WPuuzMYbArmfcDznszcpEPhZNEpmR3w0c7mwpJsi81b66ZSqJ8DB+qOmHm6lL0rlp
YRTeDx1k0rp3nbshLUYh1VkecgpJrFfRaWiVhB1pUurL2ML9ztZ4vQRp4WglepbokiYDgRQHze4l
koH6uhUoTYiSPj7OM4tI0248NnGFEo4HcwVvHiiaLSnPnnyQzBSFmcl9N1bYSVf8hTkMOgQ5sQkt
edZwOcoybZfIFc0gaER5I2M3p+l9FGyZeQczV7CbfsmTT+22fdx33r5rufzYFjLtS7QJ4tmC7WhY
ztQxxOERYpPIFOwvut+OPh4vinTmsHFVVHKRuywpME1ZCpGKZzWNWa1U5kuTdwn2120VX9aW7Qc6
j7DxWsfu4TDmYRU5bZd6x2GTPBaak2cKgEjV3QatB+sBC6YED2e/RrMc3shl0nmjKW3v9DzNz2bR
a9sY127sBNW4pWUgXHESc7/U8bSMh2Fh6fM0hFFTrHy+HVga3MeDS25jCdNybjXM6wJtUR3HbPs0
GWqOu4vjsQwpDuE6LLZFNzLK5gv4QbuepLKsLLQNXbUMbV8lmd5kWUSCgSEFEGlOOsOHazxE7ued
YawTg++9HHv4a7XCTWnL3Q/qglMeh3+XDWPd9agv8BbYE06d7mBokVVmkvyl79roI5Q3dwC0Uxzn
sBAHKmn/GPShqjaR8Q/hJN6NPUiwFo3bgcasf51tvM5lSub5lYRMnU1MmCuZcn1edRBHz0zG+NBt
CIW7c1uFZpc89GhLzpuNui8DJ/TjwNrowxARe7fBua1TucwnAsn4BeJ7PFz3NCdL0ofLfcYYQd2K
zfG6CJMvyXBthv0krqe2i/XnecuDrhmzDkYoxOQ5O03p1M2VVp1b4TXtM8RCavuoIiP2kTILuj69
H6WOP3PO16GMR7yHsh8pz6sBr1tB/sKa4F6mJ5GZmNYrB8ipUGsN7VnIeX0v0bXxapCEhB9x8FpV
FkFut5tgHbJ6lX1w0y1p/O7KDRyifRtM2flAPqSp6z+bLZc4HtB5HmbDQEPNLCV3sO7UrfSASkrV
oqS5c9rIz0O8uq7SkBm3sttG92VdPe4V3JTo04yEivl1g2u1lXDktmbqN3KGSN0CmercjmIe2Oi3
BAgpOwjK19vEo38rA5Qjaz2yJUibYBFgfsN9S19WPY6vVG6uGjTR9RgGS3gxlkbPcNfyAlQQargy
Wy0fjxZF1Rm732Qbt3Deo5QrUHqC4gjmC+E2CirDriSeF2EqGyU3JAxApGARVQkXvE+G7dBuGawU
MVT9gCJNNdc2dquYX7oYNTWZ2P5h0mYaHuI5srpGV8EGbGlFNu+yUpFpR38MwrifkofMEJaXQ7R0
5NMIbDSYqi3IXc8OMMwGF94PfM7mokK37RJZmp0LbSqKAzf1NYd/lY+lAc2d+HraPBPDrc9ZTMJK
GzRg8nHcoA6R0gHzLsxBGbl0H9p2SOa2trhVYKMgjUMmVW5umbP10KJWm06Gm0D8qhfttrTh4J/E
1KQLvLZnFsbwXo4SoNQ61conQdg/9kYOuA5JAFzK9CCZ4QFswNzx8b+JoKAhvkfdT74uJHfphxQu
E3/+XawN5NVwWMfiKo3GEXPyFhnFq3UPXuDqg+A+3OnXNmGhy47gqnfcb0uki+7VSMsDXk45hK4A
nS3rbYYjAtvx+mI4BIX8bkVB6S5hX4Q+qUyrzTIcd7hbuFo48vq5/0xyM22iTsfV+OmWGHy8vcSw
3DjWFaAXItgzWVPZZU0GULUj59CYxc/gkLoVNQ56h3Y5SJn32I+Dda4HUEj3MWAulO6ywI7piw5F
VJ4cu5UK7yVU2A1KalcBqTKjTZp2ckk3NtKCuCmgHUxzfrej9MsbFowZgwu2sUKaMkqWImmo30ly
hO8nXmRuxncB6Jq1jGeEz8rE4N5pQJuIr+E0oMoC/c7V0MyZLni9KXAqrtzjBebjnhn/G2V/Lrp2
e4RYut1AB+7u5pCRaogzc99H3otGEgFYaytgBMtgfO4LZ+lpQQlHSzJJn5RussN0VGsIitHl0k4I
52zDV7mHbMDWmghWZjhHTb2S3T/pLrAOBUIwNqhA0SGyXqbpUWXJKmomcvc52Jnzsoxau0RP+dAN
aY0Z0dMXFcLALnW/oTWY9mBDN6L6iDcoJ5S+MTwdtq9t4K6KCyrqeKr2gbcH5LQ2FhyEiXLAOfFS
TBULk3luEh/qm0jP9HXcxiTSFWVxO1cQFLsUHSr1+iLyLDR1HKZm/QD0AdgEGFZQdhWYjmVDgRTF
4Iogbl1adN6iTBbU4fcOhpsrLRloQ4dsPAetnoGymxThCrB1UgDdiL3RdT6lBSypYOVH5BZwYahr
g5KArbtZ5Lj0lYFg9nkHsIC1wYo3JghnfM5dHrJIukePi10nBcuLpgdb8S0AvATxsJftXYBtWH9E
c2n5G9oLda26SNzdoILJziqhafcZWyTxR7Il/dNsCbsHJtl+bVWEbz63uwOuxgyUkX3vXCm70L7L
XWoerRo5PgJibHCHqZixm1KBsMKQFk8R5ENaF/1sTxFEi662YGPeW5IgR5gOOrmZkr4HnqjS54W1
82GNp/BDpnRUFhQcIlfjDkJf775E5MhfkKmMuzo2ekOoa5wAyBfdVmynNlOg0/S0AwdtmXV4u8V4
RSPQDVdyoj4+wCGCzxoSBAvrdiMbtt4AeYeuXCUFXkhavaAomLy+J0aauzaOtrwO01bSA0AI+dY6
uoI6Xid8StAA9GOieN6WAgX4wxJcK16NrPVUoqb2XZkNrACOMiwdr3Gg9yCvIJc87gIKQLlnUmbN
sAGwq0koumZfHH6mTYHTARsRst6I/NVqPjUx066ya+pfKXaL7datk5L1uGz5k07VavDr0nRBQ9BB
BRLxfE9GFt/mfBwoMCHmRakiVtwGAY8/+7Ebzi6Q+hGsXl+BAYs/IRVjJvgMtPBVl+peVdQmna+N
9b0uR5WvrDG8y0fsv4qMt30U+/SwZjZ9CRiX7gLlaiAQA2bhy1GK6LUrQDyUAiDGZQZhEjbUph5N
QREj1bCwMBWNiHr+dkidshXOTVR1qM9rTtSSX7+37MESCxmaxDO75KMgHxZQFm25mfGVaDF/UOs8
l5iRA+0RRCVAqXbDkh/VaxvYsEVt5YIqQOVxrwziPRq6y8epNcFJ9bipa9UN9GE163xe0wVZD0WH
O+gC9CZgYf4CxbijWAZt9lnGO2lcEuqnTfn4NOh5jat+y+21WgsF0JkJEg/VOr/RhE9ZvRcBCifR
Fe44pfE2PiEt29UK4latsNSTaiGpaVC+RLeTnznYQBt94My7DwVbo1JqEyI6mQ6NyEf2K7DisE7S
ZH2Xo9w/RgmLPs8g0D+E+JG0DBy+OCD/H5C5ye8dTP6j3Fbcdbn5BEB5fZQm9KzM1zmMcB/sj0Ub
DKhookQccR6oCW2GJnVOAafgp+/sEqv3PcSOOndoVBZkivfS8Wh+CfIxee45SUSVQNU/STlFsMJA
Wg6EfPEG6r9qBgk9SH3GATWIrYYHjhTTB3S0s5BPKtFzkj6sPV+wy+s8v7JJakH+GZCA871Y4DXA
cJwfEg+Uxh9tjKxGXJM5dCs/hYaLfj8B5PbrO9Y5m35Jp2Qebvo5F2tSsUSFa1DnW5pYhc1rAM0C
Twt8RF9EXRbWAO+iHWVjHvquUkOmQncy3kHFLLPYpYckmWz+MZumFZvKIofRjdjHUh6mNeo8cAp1
4LO2BdCSgLECjowyHlSVRxYaNw0w9iQFCsrl/C1cAk91DUMToF6jpfUDh2PZtQNoIdmyK0SONbjA
Bmn7dg+XNxvJV7QwHXGZUi9zbtnW1zBic/R9iAx1rr/0/azNXGuLyRpRE0pi9PLZDPsW+RKvIjtf
2TlBSVbukmNnuGGISfZFBcX6+kmSrA2L8chbt9HlvQnaPU7LjuUD/gwsPM3cbbBqNMy3vddszCoX
FjndDv9gz/0cEIH5hwB1gawsTE5gegAffjbnphA9R+9k8SXskSL57nrH2ZDCflJEtKA9bb5NogpF
omJaUjUiiFSO8FF0tZLJ0Xf9b0bX37+vn91lvC0MIssQV8W4UpiH8Ip+fltd6hFNajv6dZjlNdsk
fgc/xFCMWIjBDLvsH4zKnz35629EjBvfxjU7DMv3OmLgRyYDomG+hshLfBO//8btd6qGpJOCNa8p
TwwguC10ASIfXQ+z8vdL8X1+wuPvjujvcwC+zBLJmpZ/fwTGH//6329ngf/89kCGf/+f/3V9Hse/
fuK/7//16I2//VvHb/N1RIv+81+6vps/Xgtv5vu7u85Q+Olf/jLO4f8Y2PD7kzz+jz/8aZrDT+Ms
fpzmgOROHv+wOv4yz+E0ff1x1Op1RsL3n/k+yyFPfoGADZoCuTmEUygW0++jHII8/wVjHICbAG2B
vw7c5I9ZDkn0C0A0KO/g0RC0S3JccHjJ13EOeAQIxR9cf6wApIIREf/JOIfkOiXnZ2c/IihYcZ+l
BJY7Jrj+aWnBXOh2pKtOjOyuJss4fkp7xlrQPSGCz3zfrnKjxmmsTbBZSBpxdJdxJe73jMEwA4gw
NCzstq/UROIBJff0sUCYey5bgJtoWND+1W5m60FM+/QRtCE5Yfhy/KA6m60lalICdXvM92roQY41
ukCoocvyZwpF+Uk5sz2E2ycxK1VyDQofq1y9AqzYwJJv47Qfh1BiBM64wsvB+AcPf4S0MYNnOBFX
kpW2QyOzZfjMg4G0JVGihewWK6RHYt+dBreg/GNjYe5b7xg5mJDtSZ2qOE8amGXIwShS9BHMGbgP
S8ERx3ec8TvS0y1viKc4+gPIcGh1gmH+IrWUr/Ma7hejfYimbtS3LZSsL7nYptdk7dKx2vIWiTQ7
LG+87NtPMY/jsuvjuQS1e9iMgBxtIB65LreXPXXzIxBEQOE2h3MFMcFS+OHdcAF+6t4kI9nh8UFr
1fMJuUaDemkw1TYZVWbJ9Vjs6GO06CKG0yW+OD1GaAxE/ojtVp7Y2q/PgLB1jaG1ukmsJzdsl9Bf
pmCYzuna0rr3u7nNne3YadfRct72kSN626ZFW3bpQu/yUKBHUjg5XoiArYrjXJW9Qf4L7tgWfeiA
qX5YA+lO0qYLcicFKoc97ktA0Vk57+inrWP73d5G5v04eDgXaSHUnWVqueV5vv1aKGT1y9avwVDr
MeEPWzKhzUUL1oMRLFBGRxHd7sfAKfQAmRk+Lb4fm1a7JT3CvpxFGfdWf+x7gLmVZcsiSyTm28cp
L6boBrtj98TlQN7HrejeFHuK30ZCqp4jGYNlXnhyG8X9BsbazPwmIFfjz8+yjtcNs0t8tD21XIxV
Jnr3GkytOqNAL75ZZak6wKdvkxIiX941kKWKp6LPdltBUJ2DD30L1oPDskPoKWfBBM1zH74kciYF
otLx0LThLuoiXaNqEdH0FtdxeGcjzR+p6/W9jjw/UxVvRRPNdrnjbEowMQUpxxrLdX6bkyV8aFH6
6joAj3IXzW1yv2yJgdWBIusCoxrPKiitwF3+wU0R4lZoOQrAFeXgwDPJM/jaEP8zT1GLOscVm++z
Jz0jdoLIUBi6CYIBqNL9BkEhWzKEgtiTtxvxZ57y/max2WOU90MtE7pXhHRX91wVz8De6NZoh+qc
scKX0QhtEZZSUmgIivFcTUKnzwZoqCx9F63VCsa54lMXXhIp3N3VHTkmSw9SeNaI3w6+bZAzH5qc
GCxF3C9P6IFCCr1wG985hqDRXWZW6Eu00/tY1IncTfic7NoKUO40m9JLHC3BjTXqJYHM+iYY8mKo
MV7BnsDanZHgyu5nKdVRrENco0baj9II/wY0e3wyQFLLOU/bU+71+MYqop5GsCfoVHqkqEgxNlTi
QgKugg+uuzJa+AX1aWkEqu9w7e62/ixth1ciwXI0lC0NkmivyPymcGWDc9/HJWxlsO15pPEyga0c
lJMXnpDkBDB8riJ8LQda5PqhC5PXwkiIcjspmtluwT2cYHbTXndrb8L3U7TKkrUMF9l/VXq7XXd8
h2wNb/suXn0VFUN4QM77nUOHUo79/JJTT08il19SXDEkHuKn0KuiZuv4ghzSQ2b7/nFdpg8JS12J
VDLtfHgQgBu2jggM1KBrZdEklaEdNhgGAGVL42R+g+zNUPlsgu646YWWO8/uEaDSZ0X07dqz9nBN
Yx1jiAt1pP0AhhlDH2paDPysWpp0+Hhyf+VO63uoSQnY96iMsYxuM1ztu7BVMdgaMz2FUCSPSFgF
RwDSWE1+3i9esR7Z2Tnayhzl1JvF++KJ7EDa6hZQypshcPYB9PZXOvPwPMAluEUnvjSBtrmoZIok
IrbZJRBljuX3loaqrfGYG0wUcGnc7KDCa1Bs/jK6naHUjxAEHFpTBWmiL3HRvUkV7HhCBl6pbYNE
pAZRKTGK521k7E0aswQqnIK+j7krNcFlKlho6yEm/NPo2Ceu0QnE4JceY1e4W0RqyFOGPvrZWAzV
WEl21lRMlTNYOn0Qvk81x/ySAP/gAO0rlNtwYwb6BfKqfsqhrFa7cf5AkALBrAg6/ppp2Ki7bbTZ
zZ1dE5AzCnTMBXtMcNevHQW7wMXylI58rBc6DbeEzhhow2J5xHAM/iUZR9xbxQwblA7mCYtwvCAp
iXhceu2ipow2XYY+F8nwR4qgSL3GvTqJnZDHMScFQmUeboGNPqYI2jRLFAzPogB4lK40fr/OCUBg
Gw8RVgYfRkibYYbxRXQ6+C5WIANIdoyk6m7hwhWAxKy/mfLOnbIVR6Qb9uwUjCCt69+Kv/+vk//X
QXX/nl6GBzOAI/8Dmf1LmfzXB89dK+Xff+p7oRxFyS8RQXIelXCMSUApXvB7pYwH3PyS4BlD10j3
b6Mn0Ch+n3p2fZpHBAbzOmUY86tAxf67UsaoNIIXpHmYo/4G0/yfVMp/msPyG+OLOD/6ZTwHCdH+
5NoV/sDFrwjRysUYd5ks9tXNQskqZ1SBQHqo3d5kQerPvdtQDYfhsL5igW7vhgQlSKmLaXn/w7f3
vR37cQxb9Key/TfiGIO9rr1oiA45u7bOP7ybZPJyKLjZLvEyRZd22CdWGjrDkHPbimJxs4l5pZsM
ulKJfF0qhBIg5SDgSBOoX3T6Wqxr+IDX4BCmxzF6B5A7j44+S9m3CPlK9w/NfPwnrve3d4yEOnoW
JEnCPP4TI510sBYRAFovSBC3bZ0hB/1uS6D6HFbq5xSjhFzU1x2Fh7XTDNKmH0JyFNDRIli68/r1
us1HVRfItAZKMsPNEDwE66bSAdHCueePgwEZAoNC19cO6gU73i0y06lr0Bhk953imzj+/XX462WA
FhBSXIgMawPjDn6+DNQHMCDkqC8YFFS8zG0exWUyxFgacjLu0ToUO5JF44e//7U/KxAp+G8KBJzi
qXZYi/jH9W39cPVhVreJ1O10mfI9uiARai4AcJGxZfzl73/Ttf37gY/+7TcVYQzxAUJRQa+Don/8
TXLCgbmAjbkAt0w+YSSAGo9szX1cDpI34YKwYkVCn88VQDor/mnR/DkegU+JAS8pRtnhqZfYHf70
6wGkd5A9QFzRZUgxWsqknwY8xmk8IqasGwj4c+lDXPqjHReLA2mY6Tc4gEiYFz65cxk8vIrYHnRO
D0L2HaiPmNQ89/6bDDZZhwGwIXQbyLDc4MDYzT/oNtFfLxTCB9g2UNlhFAYUnJ+/vjAz6ZSmLLiP
DBOfOgjfbYmDbJ2SknhM7zlb3g2fEUoFK7kvCO9BlOsq2Aj015Xu+1x53lJIqP32rVOEft1Syen5
7y8xMh1/vsgQJrCIrhN2MewgpdfJEj8sp0zlXYj8JrnvE+R8irxe0ecer/MMisO6GYPA2RK+2YRP
DabicQrjeTrqWMnjmEhMUhoX8SQxvdGVdLTte9uL+eQ1GgaZLvIdOLe8ZkikVWbu+w6jSQisDdbr
6WJloGGEQDNv26joSzh2UPPijYsb8FDjU9y3jy34NleOhi6XlS1v11gEpM62GF9k52PsDYnZd5SW
eX838jR/ZSHoC57lERpKtxWoPDlU6GuPdwpyhSrU+nyvI5sG9d47NOxgCQ3icHB+xEoPTC/mhGmA
8duFRxaTGmgQdahMB/a5wAALIAio+T4aAQ5WAp84Ie8pT9FSjF+7TWa474kYnruCOVpu0H7PiilT
eXwPUOPj4gG8j0OfrZZDFLloa0ZEgwDcWYT9qy3mrBGaKFANxQNnAD1RHM3rDY6a2FYILWfQ5un4
wYmQ38aqkM8pHOWjKfogPoBq3j/l2awaHbp+P2xD3h4CiOKfgMbYXxFhkGmFwEFoyqmNt/bg1n7G
zWFt49vN5Ac1M16PKxE3E/4q+uhEzfiiQcCWve77AL6mhcY6p24vk3VkFVmDScBwRZt6jQO9sSRK
ICQo0O49VtJ6IKst9NER6u4yGIAjQ4hpWYVAT3eF1b5CR4nj/VXbwF3Nv0JhK5+/xF70K1FgEYyR
4WUdVmQCYC4v+xHxh5WBI++AEvfxOD+HmH526j0hpjK4Bii0wcXBAOVgE+uJMZyH6zjYpcG8sDas
1LhG7IEvYQYyePDU8tq7sVjvMr0SrCjL5kjbyuAsPGQB79nDhlsna6sll/DtIoJxZ4dp7FRRQjSH
Zdo40EVVwIqogJ7PkMFEWIQhoc0LTO472JGOkLQYqoJDOrVir/I9xY45xQOoXMFVMAI39q1+hJuN
bOPcdvmvgdloF9bhHK+A53OTX1IQfOw8EbrStK8mp5fd3+gQuxtgs5ZTxFP1ti+HQumpO/gxE/4m
1BpCUhrDwKuoS/14VBhOEaDwT+L3gRR7VAPnGESN/4bBA/CmADTzOk3veyEKga63WMdmQPDxaTcr
ARwLKzy65ZZrOgGOi/l6ZGqT0zMOY3KGMxEPByPxDpp5Hdu9ySO3w1DovbT3Igf/3gS4VRSSFZFB
g5emY90y0pqaIskky45q1CcTZpfu32ASFRn4pxVsGMb08OUUhV1yA8l9yCqEDxZSd3PH6t2wAa6W
VbLAHA/bJxVB+HKHkdjvwW3IxuQQSQYCmPKCygZqyT6feBfZthmKhGMsGP5eGRVom7B8WoTSIHMB
2gBvFHxU8Ns8EuO4j+JLtGNmYVfmWxKQt360sblksvBzPcGXuk/NhCOphfeAHygAwZADhqpE0yta
nomfFwyacGhW0r27xVyn9W0CO+NT6hiAhjzC4kXAHDmVRmd7hzePZAbyPAQDrSpYO02HoSKvo7Wo
LPq2355hu9jPUnECssm2rMkxJRWMZc7wOuk4Y6zMpLboAnaMJG/0mkZvoxWEUGkzTK6pVgzjcA1G
GPTdjQKCBxSWgjl46AJavEzhcl2cfb/oIx0114/OJ2tehYvFteF2whubwUxHtzjBiheYY1jdAruk
qvOocPNp1QWLH3sFKv4pzqciObmkt+Z+deu1+OTePaZDkDn07QK/ep73HXBPLNYdYDe9fvjrW7fY
n/C+YAxfknTCpzALEuglH+Zhr4oB+lUlx3bo3kyYuQLoETrRpxZ/hj01Xif+sESJh1dJJA9xuTHV
ydyLgMP370KzAPND/pU0fluQg8G/A0rFJ8IGAsjpWievk3gB9lSckXTs8hJjSwasC9Cjn+wEhgcs
Uu+fyOpCCLsoc/vbWSJ/95zjtDjqKYwuS9Eur3ADMrTaCe/i85y3hbnFmER4zl7RBXAiApZHGeNr
rYDe+i/DOKSPzmhgGQumrA7vbSZafQPcUfyKhvy6h3TLyGv0ATlpOqRJ9EFiFOX7IGTiIKxsgX8k
2Oa8svypQ2rpFkxZn9ZprGLkxcc0wXHE4+JF9cHWNmM84TbZA0hTp2Sao+WbwIbsz3mEJdWAVMca
6VMAUgcgU1uDQ8Yut5EycVaxYlw3nLQEcihVS/9RFYgBBR5l+nkvVhV9RSzFawxjhiQL6j3GSzkR
XcMMFnrISeKy2CqA4YrxR9u23jtPAQNB/ylzqm8SAVPyZrfXkBJ4Ug2ZbRzm+X7KXHIXrABuGr5M
YrttMb+HV3mqBX+LSkR/DZE/Q1IJAt9WDlxbYB52yxecAn55HgHodh+ieSf5Vu6owPw7uYKFxosB
4G84pie154BJ+5m3YbBhZorOhlOHVOQbpwO2H5WBAdt0u8EihUrWk0c3jHt6EZm8grYS6sN9EvGr
xIbqRjcWXDAidfkEyROggMDeofXYRI44VW8jgPrjjtFXeKuJg8juGSCiiklgre+BPkRvezgsDLdD
V7xgrQv9OEGpxgYbywJTIwQHoOzMK8YC2Twqh2Gj71KQuLa2yCYmiEqM+fa0MIwzxeGOFd3IjuBq
onHw7q4j6zDfUSU5gXgEFP2EGV0FPpdzQXs/qEDaWmjgeSWqMbPejyPD+1ewcw6a59DHrAvDk1+g
8wPxRvwQoxE5xbNfoA/8v5LyD0pKVOBxsD8U8H+RUn54IOK/9ZfvP/UvzzH/BRk/xFrBJ1wng2aw
ML9LKUXyC3LKORLn6Od+mxT/h5RCyC8hUuhw2nNMmUSbjq7yu+mIJ9nmMOLBxWEyXIiW8z+SUsif
pABEsiGgEDwF5+puUnR3P/cbHXYpA8ZLndKJ0bxGbRk9hXzZ77HlysO8IDuAYAgNP+uAsrc4vNXJ
i4mdA9Wxs4bfUf0Pe+e1HLmRdd1X+V4gFbAJ5G0BZckiWXRtbhBkqwnvPZ7+X6A083ezZ6TQ/dwo
YkZioQpIpDln77WBZ+sIDGWxR5w4cGLAtb9x3VQ8ulXO8T+qbIrDWqc8nXLnLeCl/nvS0LmcojB7
RgzabbGvAGWJ8uBcaijL/MJw0I7XWAX0UGvGfYdA9FDWuXzoOcr/DWRB/nzi4g5Y+PpQ4rCQICH4
CPVNIFoP5VDBqWv06U7you7DuVee0XXr7+J7/zBE/kO96MM59P16HE+QlYA2cH5BbRpCp2SQptVx
FA0S3jB7hXw0eEg64r+50oeKyHolOA2U5HQqeLrxEWiw9FLHmCezI2221jeSZN6o2RZ71D3xw2Bk
1n5mX33/j3/eqo7QdMlgcjXtQ20OMx6NnKLNjr2MMDWKtW7ewgG0/X6yMdj+86sB9cSgrq/QxY/6
j1C5yEiBtLErHaHwFE2+7JDi6ONtn6nHv77WR0DEej+Vw9tKtUdT1i8k0SkNsyhPtfhYR1NmemYU
tJTb4VbjGEfwFs3RdNs3vX49tulwWDKnqyh3yfYf/2Zb08C1AQch3IVJ5edXNtNbZ857MznWfZpH
/gS/yJcA8R6VrOhL/fWP/nUM2ZquQzBxIcRa1sdSYcNJzuwamRwrfVkupdu0fid4gyuatBGVhdVb
jG8rdf/mur++JZTWJOxMAC9gXj7iQ3GajHGIrOwIaRe/ycDTHM1+XIHlaNH/+jd+uNZKnddIK9Qp
RDIL/iLpsVAv6zCE42Os1yE9oxnhUqU187qxMZ/++lof5tv3a9mY8izixjVI8h8eXpJ3hCxANT4u
8zLqfhk4+SkD7fRn9wNZDmko/2GW+RkdY/9xHZMSL3ycdbgaPw+SXgI8k+UUH1FsIkmbRqrjGzyA
bCSwDz9EcZzTRKYfTUEFw2uwpTce/bFv+K/f4cPYWb+DTtHY4v2EIUHl8ufvMOAswHbS8R2GNvQr
nW3+JlzY1wScJE9UaKkeS3P+m/n8/Rb+UCddLwsbmx8OkoM1dBXs/FhCG0I5lEvgxMeIg9inJpH5
CZHffFMlRbRvzKpoUd2WU0H1if0eVNZ+Ho6jLKbfdQnP6Fs1qPyUYiU/sP/MT0Ec8I8lEZe/Hgn/
6XsCEWJr4LA7QHT04fZg1wxGkPHiAA9Dvs5zb+FxqjPFI8qw/h4KOBLOZk5AanJeH9OzNlBCQKAf
BMc+La0r1angiDTFvFFCtg7M76hM/JID9t8hr38dtS4gEHMFALEjkR+/Kvt5hAvZGB9zPBd0WUIA
TF7R4tT/63vy65tI84hHRmYVnSJaEz8/OnJIuCmijYlwL5cLpmd6JkVa2ldZa9kPf32tj9M548RF
1AXrB5wU+q1f6Dpuu2IGEqZzHLN+6AaDjym99xBEpDtap6FXTeN8pfeT80XkRbjHStjt/+5L2Oub
+PNwdU36FuCk2BTwdT785qypQGfURnBw+rGZj6vfzN10ajKrY9hXy0UAiX21oyD24rjPUR1VERYp
3GUNcmvsTFctXsCT6vv5rhuU0W/aOqkar8b7Qvk6zZdzFrXBKYprA+q1GbwNKAee3TlbzkvWTBBM
60Y+OPWUnozcta8GvDbVps1H497uU/kAYErDek4RN6ID0ftaFYtH4YzLZaZo1CPjj4bbHA3vS8bJ
6XVBlX9uBdaxjZqK4C13hV2dsLHlkEmGKiB0R7daoBBRH21MZwUfAByzyMqoDeslUoH+jUwk82k0
zQqAejDkAg14YL1lQ2dxGKISHiFCTqIzgp38ZNlMLZjr49c+YvIGD2O/IedxDXQrbBu9AlV46I2x
CvudFklrP8KXBsnnTO3vrtOD/0hq5wu80sa9L/WE8cbbH6a7tFRcHpWJuLgG1aSN1vbOlwVZhQ/U
PTw769+2dsnXmLG9bet4bDGqxpl4VKU5n1lnsuca7vnt++0N5NhtjSLSLoCZovRULk4WHQM9lOYJ
LEEEUAaK6LZeoqTaOu+zFfbcq6ZbmKEo34mvBWwbADdQlzWPHuECqLDi3s22G7deo2nRI+0K6xPg
gUx4RqgVd2ZqOIWfWHwOrY3oLIG6+2g74ldcNzh6gqaZw72ipkERGX7TAxIo88mF/2xshMG9zbGX
vHLiNXZ6U1oviU1eB0zPFuthEOfLxaZYjIIjbaY7bain23i2hsgnHSr+mkmKwxM1t2d91qxsa67j
EDNkcHKh34f0UtwuxgOrs4HR83LZFRDo+o1D+ekcQpwOQCTE7bzpKKZecltomrfk7HNwgFWzl/AD
KGsk4xJ4LQNsi0SmeokoKx+gWDN6bY7ydw2k+tVbw4kBhYV4lFHKDdNCaz6HIktOqZtt1YKObWqs
6RYWf73rEkc/hONSbqlF2N4syuYSdlF81DA4Xo3huKbQZLB1jFY762axnDAJywNS0+Ax7JwtjlAE
b7JIzzNX84LAdm7zxdmDGofGDdxzr8WJ+cVFw7epUPJrJY4ykfYm7S+c1wZnPrjCRbOjgodcH09x
6nFXjWdsMrcx7pZTogO9iWpzN/ZReVK8JJtIIM1Kc5Cndc7PylIXrF+Kz3YeMJgYLWbkzra+NOD5
zojqbpupczfDYE7+MLsWAFODamUdP0lgCNu5rYyrDGUk4TbA/7pi3Kcqxz67wAGJFk3i9sODFqvo
HojGq6qMl6oX7TYRuUkFwio2BjLVo9Dcz1AVAnxjZpV58+SyqvWgBXLTOlH50TeDEd9EMkZGY8nH
YQiu0LKHnztcG9vImqdTlOVMwNa6R8qN+UbGpnlGHVVf9DhrTwIWlb8s8hpO6OwCM8kTB0HeOomE
7fdaS6vDrJfgjwqcYtg+QzM56aVV6htaOc41RFa+UJnRUKbZbSxP9mKZu2nMgn7bDYa66nS9puFg
W1RYJPNF6mjZEz718Ak56PhAk5z9Q9munQjw2/M5dWicBbl0dlbaub8nedwcQWtOxwhHKRdlF31u
Qu3etcfx3hnneWsu8DjW9cfeQIgYIi+u6vyupdXoObxp2dHCk2tsjBRYUjOzF0ndibWwkDgYNSdm
Kiog61oBK4ITKgewK0efnvHn52zzdmrRrH0/DhbW1MrIge92z0621HTbYqgYMC0Sb4VRJX4nU9Du
dmLkV3iL0l2RUADVyGVZ01nCT10SjjgoJ7+DVHGigqyhM8Se9dVMpjbY2IXRxvAWGnEsIOeezJp9
+8YY3fawDDkDM2HvwBEhE5eMgus2n2Ejoc/bwWIZvvRW4b51pA8BfS9049HIbefTNC6KIrRNh2Tu
8YIFZc9+rJjqA7grdTOJWl5wF8weju/KE13tHDhBq4MChkGfU++b7xXgLPx1yXyqaaXCndDOKmhG
AumUfk1gRMEWpnBQ92XqgvEYi11gBiaH/ySyKFM0+qOIBdUH+tcnHioqSbtffBZhwBqERFjfpkVr
L1gdqRpg0PfdsgabIxkCEjYn3SeIK6MDh0m63UDpMbaeUlTBd2HXko0X6AlpJbVx5g7GvplDNRgC
fT/gHzsJVZxJe9G8AKvZXVhn9gFhr3mNZb/dwOK2HwK71v3cHct9pmEbzJbWfek7fhITDY3LdoxN
D9tQAw8ssN19NBSY+4tRx1nXBiGNhcm86TW3vNWWgG2/Mku5qVqRFNs5FaWF/HnI9llaOF+gtFDE
KevwCv6/W/pBYGXHWaj5e8dx/Lozx/7SWbgzqe+roaWSXLCmW2psvKIc7BtO7NUeEIPDAUAvT5k+
d7xdXXWmK53dVdLubt12giRRt5EiOsg95DibjlRqxWYAlntV1kATEjCLe2BF+Wta1A6+u0rVn2BT
kXEjk/RN2XkMR8apyiPyQmpJSdY8O231Neejt01dWpkHKNzIvDZYhhetogvCJNCKY0gAXcriqnVe
HRUAlBLU1UBrwEOXyZYnHkORML6NQlU+5C2Mr1gQ220RhvPZUX356gD+Oy1TgnlJsQbWkbnsZ3sO
fMtNuztdG1rAWSlzdp2xajAJIPvpvMFaBRRPNH8Lp/1GC9C1gGwVU/QWCZS1XQxbgBe7KzgmQeOt
yf87T3Zl3MSj3T8BIRlerSZ2v4S9orOySrgzf9IW12bZo7vl5B4VkeIgpDWfDCNR4TaXw6e50+Mb
LcWrJdwB4XlSJ+UG4TsUAvobN7MxgxXIaqoaRh0c7TKbINlY3XSwIOmdrTHOfJq3rBlI9Weo130P
lYjJKcLCnNTTQQ/G7qQ3iM79Do4w09m8hA+umRizhwizx25Hq9zTqQ4xLgmH8cJ2EY9xprSdSkue
G4vCHppGd6qWuP9WcTbihIGesRA5dwFdxFfgBAxlKkraOXIqSAWO0UwHqZnB82wb5gupAeLNkP14
HbjIQG06mJ5e8rGTNaknvYiHjdHbzdegsoh7HMgfoJHwxMY42HaBRFKe1vfSfA7DhUiYhek1yAIG
Vf4M+5y0N1fcO8ME1MEpFnpF7s5ahMTZjU7XSkHZTWxOfMfBMaYXeCVdztgbWmalp6b4Nc2MqCDs
zJCoyXGU40g7gMU0dr0cvyNoU3vO8lgMG0PtUvRGXprLk9HmNj7PQd/kdr+jdRV6JBkKKLwMZy2Z
oOrY+b5f9Jel4oMjkEZ7Y67JsMlpMuNwmB5qSZyF0bvhOSmGN1Fp5qZecqgTA6SlmMLuFt/sdIqb
OTsojfKAMQ3kJlUNyR5Rp72mHXhDzvisOmyETujVMTkhAKDT1bXXWjcl11AV9ync9o3JhsvjUA1y
YpxuR4lzkS6MPNjkMuALG1yOJphfQduzQJTB3aS34IizpNq5Xfu9a0S5rUS57HUZrwYM9bWBhbhr
5kpedRW1gyXUjjR0LiizX2Jp7RBJzOxT1A0S9VMu6i9jvtzCRj2RqfBUNcGZKZeCURZ3V7JZ3pI6
fEa4eE9gzL5iN013NXtRWjzul5QipQPwSrdp/SwNnXAldPupRF4AT8l4pR/JxkqETPKRccwkdkBl
aLukr66myBk3QDK/5YOqNkZOVRttLyeCcOz7T4u5fEOXQGJHb+xqJyNtdFZz+ElDMobxvHHTk9VU
uHrmGT5BbO71ZTvU8Wfcodjfu+jarp80d+gfa7emQ9bGD44ZRgdnVKnX1EP/WRiNu53GoTsMnGGu
eyBRNJOBwQh31k62GTufZWsV+zivgRy2tGCPpFdQHh3xlHulo6JpX8LH2BKfkFr04+Ry3Q022L4o
n+5tQ6rfUWjM4oS0joLOJlWtq+2NwRjNq86FqwRrIxqmu4zGH59n1GnyMlN0HilckEp7DPOOEe2M
GEw3VDWtBId/kuk7vQ2jcpOyHzo4Zu+IGyy9TuzD60hWIghFU9mOHDlTheezN4Ivbphiqg0kLyBX
pcVgBy4HEZiiazPWLTkWhQz73i+ZXqgzrT2NGaDJF8I7BNCFmjNGadgI65fppmaNe3brYD4Ly+aU
HDtiixdZajcJ/L5h26mZY0cPTasaWzJvC309nehQK74nizHeJnLWrzU9XXZ62KSnKB2DL8T1UOQO
LUe/11u720obSQb1rkF7LctR2ucuGtYjr+qgTkV21X6qi4GtQyaAO1a62RzZ2/PRQhYCTwgHdN8m
O2KHAJHzFQatrzLLDT8m6cDZWFF1ZzcYtfShoD0Pl2dhyT8aQJK9uDWDkxnZFAVaDvluj0f4vVPz
fr2hsgSwHtkcA2nSs0mzYY/kMP/8/p8oNzfuNcmxv3QStXdsezkYZlq9tHnHGQz4B1UCF5rauLDt
ERw26fUshXxQKTcTWSccB9IPdu+F4iqbaKNM5RqQQ904y2F3buI4UnsBfRhw2Jie5NIVe5nb7acy
7vgBccInMo8sl5bCy50dZ/rnvNd46jCN+M7IOI+NXUx36cR+dxGRdljSfgHQMM8d3ld+F3CK4LGy
OfbVq6sX5EhSk2S26m/7PnPo+aYrcy1eqIpQvGQygPmwCTRsFAiF7fqYBgQ7MP61RVyrMqxeKP7F
qCISKorucoU2qjXwySgwXKwd2EaKcAF9kI6jdZ3VnXZjI2m7KpOFDtliU7wKlvT0Pu4EruzdkPAE
zAXHBqL85RJ1xBkCahHr94uq4E0UVNc2gmPWJevXe5L1dNmIA77wrKYbKFjcNoqUnqVXy9koEAAi
7O+2sGmWswOw9Jb4Jdcvy3jZSYsR0FlgsjZqWD8wS+RDaCixVRF8hCrDj9Q5letPhaN9zjX+JC2s
5ogQiH9bdtwtXRL17OmmM58HPmg7L/AD/XoU2udIt63ET7tU7eOWcR8Jtte6Q50VPwMHfl0Ywdui
WxSVEkaTufChySTKF0qJUJZYzocn4ND6tdLH4DREQfkSRNp0NwcRrw6hcjxMs6c3Cd8HipNevqRO
2x2hvAkTI+SQaQNU1kC/53DALywMpArYacKUHXAwFntkCMY155bmU6fW25trWXrqgaidh7Y07kdy
rdlp8cWNNo1+z5e8eqldtIMs5e1wIuYqOHaUXHO89qJ9WebQCzUqcl3N3ylABAj/3Nfebgcv0qF+
Vl31rcBnCq0xcPcA6YKT1vF0ui7gZZ/olQb9rKhYFGrfwQdDKS3ns0kJ/FzlQ/ClQW6ALlAu+lWG
tfOWCKHgZGcm37zj5GP7BdPhXjNtih+0RV3fXkfBCPz32sYEM25syxo8si04E46qZ5Q4C0nfWlK9
0IoEl0Yvlne6bOwAYF8mMVgyPyqLO4UcRDwuHAjenAC1xEZ16xhsEMB4DuHepzg0VoUUlpSDcHqQ
gwhEYs+V0fDdlZyTPQ4Y0+e2jKev0+DShWrZkJPuwiKzjdhWsDJWCa63dihuorHrH6GPuL9XgxW8
xeWkToMdZdjhR1YmKx7r3Ww7c7hBZ9EcB1UHXxJp2xA6cHMFvlNS4PazKi7nP8rP/xM6/I3QATGo
Ttn5v3tGHlbD8//5L2zEX370ZP/5h39qHZT8jbYWjV+yjWxg8ms39l+2EQ2xA+Zpk8M1OYToIP6t
dbDs3xBHrAHguKgtSmX/ljpgKIEKQ24E/mqSn+g9/BPXCHr8nyvtZGvTyNRoZ9KWMjRSnH/uLiit
xRoAZgy+jz5cXNvKt4vVAFXLlhRXIPQewGPGvZnJYe+WFtClYVZHuuvY0NJyfIQTnROlS8KsXnfu
IY01oA1BkhQcd4FQY12MtmkX3oeVeaAMRCiQBX2SFeZ57NO70bC6DdJXl3OywRlBYkoMWkuhUsR1
13KEwC9sZcZDV0CyqSoDG5gZ5jfWOLSPhakI9XA6yyd/KvsdJ91mds0nWFdvZtWhOAv6CxvL7j4p
pb2vR5tCnJn0+T2BIf2prNz6anYi8EpTnZNNZy6xT7TNdD2PEjthOJE8CrGTvWiAzLztTRho5SL9
kNt500hhwD4Che0P0PXzjTPVK6laK+bDojXaljM1J3C7tq+1xj1kmXFfYRTC8K30c55CSwmgUiaT
6jeh2xkIWSn3AGwMdp1W5Uj+EZK5vOkwEtORM2lNPg/SDx5WfrV0VrpzbOGc8iRB8VYGTMaWU+0m
I5yKw1SYOrkw7YSKFNJQbRe1P87Rs5p142nMbYno0Rm+FDqo4qitla/NJlSaqpkNDUt5hHrYIzFB
164GUlqWh6Ix07TfxmPpCpSAk+4sVAl7QWVNAtfZ9EXZcvaz2SdshMU6QGUVCSLxqe6NColroNZT
I5FvkDSO+9xomwPKh2mP/Q/ucoxe43bKi+5eOB1ltBmhcdSxf2pNHDRhbF87KSaJZMWQbkVKaRor
naJykODjvhHw6Crhg3ucwmVfVs3SNOcyychtg+lUolrAgmsOoIA8oHkY/E9OUHQSh74R2PfNgqk1
xdRcxiJhZme3mIyXoEvzfYFx1glvTWcZhnEHflrrl721VE13r1oKA/IJcEerPQiyzlzS9hRbNPZ1
Yd5Pxk5DNjDFfAEJW3g6s65jGt9RPS96T880/VPpVtOFMNwFqXlCeXYHPRqxeyrCyY91W60o+LZV
23gexHOU2nHqG4j0KP3LfDqnNO1dYr/r3+2FjGqfOltwX2SRqDxmErzjCd6X54BssvyGAHBD9/Jq
1m6XYZTDLqNLhdOhjkpc6cipTxxJokNZZAL1IOcob3T7+YE2gQOMQDTTp5RyBFWeWppfMZrjLQ7z
8HYFRN9KQquoXVXwABATj3u+gHamBmhvc7Cv26nIlkM8F9WdJC3rWUEyoJlRs2fbWICYMoTNrGQo
cAK2kDI4upUjWK6p9sL+7Sbb14Xe4ZzQC4dHvqRg8rETYMZGKMr62Xb3/eAUd0jfw71TW5tIH+xb
GIvhY5BV0xXcU6AwNWyYL++z/P8WxL9ZEFlxWKD++3qIR6VsXn4vf1wL//ibfzkoNcyQSP4UXd0/
xH0/LIXqN81eE4RQEP1BDfm3g1LHQYkETbFA6cjDjP+/FpryNxQqrJKSM5eJbEz9k7XwPaL6h6Yz
vXXmAzxG9JtpYqAn/HkppONYaSRoiisAYXWidtRF3Ln/3AzKKppTouUOTPNUuW6U7NlyS+YmrPM5
CQ25smwHTWA5W1V4WlF1qXkuBKsx6Fuwd+t2k3yAJm73fZp0U7BP8XTH8bUdjgML28L/G/QH8tu4
1hPilLFewk3YM5tE1/qQAxuDxe06YhO5eOvFIKH2nmC6IAtPzTGLWTuCYNC+GEWzJs3LjrbMA7nZ
KB23rhWOzsWNKMWp2zjutiO0PfIKcqpmrDR9AdI+6xuCujfUNII1XrbkpfpDT/S/t+bv3hqgBn/9
1hTF929d/K3vfnpx3v/szxfHAbezJtygGOLgY2DS/PeL45i/OUB20Lw6yP3gqqJ5+sF6bOO9dSUb
SEblKqL4Uy9rab8h7mBPypZ0jXb6Z3pZ653v9MObg2yLfSpGSDa6Djq8j6Imm/UQ4ms8sI6Eum9E
QD6jpVCe3XWfZ5m+utqQQPpfui1SVQVJh1LWNM0pgn5KjlrnProDVT9BJuwZIcb14K5cbCFxDyMH
hXJLWTvhWIccCAwiR/qdZeaaX7Op5I2o1a5SIsY6hEIV4fCl4lXwQcoBDKbrsNVrYKChzjVxrA1s
JQquqdWan6Tt51VE19vUVuuqNOCgJq+SZYy6DP95qqPdLQenOVZD85ktb+Ut9mDCcbfFlszBZ9h8
98Sevw4Nl5d29Tkr47cy7JCwktrD5te46JHbboyC3yOrCRB9U3+WeqI2XYNN6V3tWuBv8dgBAXUT
zpHy55HErQ7LFLdmwMIVdjnZ3XR1DJAPGym5le+VJK3mQ7OBW2Cl4RM/gdugucccVI6P8ymBTsp3
eC9tReCnV2BLeUiorO5KokR9WUv+bWpdWPAp6fGXiYW3OVZICReD6ks4cwsqlI5bu9OXS1hmFzVn
WAJbLomDyr6yrdqki2Ya276mlmVWMuW0ED5RcKNDuR6JVVm8zeylDuiWIZgHc+qP6YyTTWXhtyAT
OvdBPSLp7rZmkVVeq0HOXNF4O3w9Lqmlg+E1iWofwY+nEPIle2qRQRRatOUwugwOEyMErgKHI4l4
fB8kMc1vf7ZoUFcO4wAD04UyOxVTDbmkq6PGpkDoIRK6DDFfKkxS68hOh/k+4bRThvl0chRb8gHT
hE+tYvCQSN7ErZ4St90aW2eIEg9dADY+zCObPsPHltv2DeP5bVIpkRo0WjdUc15JrOLZL/yvJIA8
Muii8MfOhTcx0KTFxjZtWp06kwF95YwCR3lN23x+f955CHZzyBhWRBMuuzBiyMBy49HXrBe9dLOT
podvvOSMalYDOiuMTtdhqJTruxDW3fyEMtfcSBf0r84X4c1D4lCl8U3P7XIs5xFyEqtBzXvisCk8
wQ1ZaCLxdiin/eyAv/ckeXq8cAwml7fx/WYUFS/FKPhPqzR/JTfTAK/l1KfMYONnBQzaLKWIOBdK
vwfJWXkGPecNKq7BM7uqInnTMLZNWmp+3ljcUo2azxhG7ZXbiomaCyJ4s0bYVXcLxyKCNTwEpyRK
JPT1eipzSP1ifHDISVyDFxWUEfkgQ4QXcA6zrcZ7omVDfBki++b99TKTZTloOsqkycqoupZIBshp
KjdazuO2IpWeQqox+0kz0y2QcV7DFLv4+7MVOT9fBMW1JKyXKYQhUIB1wpXKvXkf5YtDvZtzh9q3
oZVu6TWqHZlSmT8KhvP7AFhHOK/4JbYWEkBmpjEF6XVr0dA/vD/mrieHpaNN6E2wxLcDPYKXKrbF
4V3gRjmXrkyviwOx0MxeIG1JqOMR6OlbiNWQGB7eHk3wNuecLj1qn5TYmr64xqU53diTvXfH5FWE
bBLY+xfXQQq4KXN4I/pFE4fQ5j0tF1u/5jBMV0IyyIrcLK4FLS1vKZi+nCR/IUjE3WAzxIVj7VWU
UW0TEx+mI9O3WlN6nN5MH4dsu6k54qEdbamIrRXTKc61g1baJjmcIZNiqDO5jTw64VC5C3rjElEE
2S96Me8xPRG0ZQ2DZ9f87GDgK4w9bXpekfLAjoV/OBBK3+cmQ03G9v2lxeQ6eIJqHZ8d0QNgSDS2
dTHmZN7LQLgwWQCLp8nIYKqnCi8ymRppCYwUr22BD9+abnqHvrkFqRSnGVde7zVQutRPYSDdkRai
dlaBldiaOmr8rs0UaNnUGDIR3Bk68CSg2dneDeq32uH/zvtky0tPryNmPrFEFqMXa765Gjz3QmCp
LmvnOUd8s01FdCfG/sYpKaCaoxue5niCAScyWGg+8GrCodKR6mExCdn7S7Z8hbxNujLKf0tulau3
ZP4uTfJqJOXk61WibC/WjEc7RO7UumOVnHHw9qd41HiEpAGAnofsb/XbBOYnDdK4u4tCS8LUk3oW
OrsGFnrizSmxVNOMZ5eCUFTpnqxrcaqC/gX4d/l7q4ZvVqyV1C/MKX3jhC8W7N8CMqzH9D8egPqW
O1x+Ex1AUEKmV6FQ8/PEGoQfshT5aFCDs0LTKnaZWYztDRUg10ExY7X5oYODJD7PIbXbqA+H7DqI
lNnRHASK49WgluIbe5DGTGZ3EYj7gmTiU+TIxx+2Yv9BML7u+D/sa6xVMY1JjGIwKXw/nwgyRVSv
VTb9wYnnmQi+6C1OWVyobDz2TWkyrHjrrJiR/tfXXQXvv1yX8qMG8lBDqf5BBQ0bwphVV/UHWgDr
ZMc7aMbp78VI9WOq0re/vtpHgTG7N2wipLYalq4AoX642jKGoJaXoj9kMwNk3QnQuBLbkIiaP37X
/w4Bf3MIMCX67R8eyi+muU/f2+7/nuMmjIv452LyH3/5r4MAcE0DqbkyV/sJ1n4+9M9ismv8hrmI
YvEPx+R/HQS034hcAdDK6ZbRzCni3wcBaJ24ESQgT6kQma/Hh3/xSP98Pf6Arv5nf4V0fxlKpgSJ
wmHX0fEFme/y/h9IHeFsjVmRhNGxzZ3+qgT8zgbRqNorzA2Wn1ko5jcoO/X7VhegIkMSVsiqIcdC
Hw9kdQpyZoKeGahTzQMzG251M1PPsdsB+10zYMy4V+VVOSF06iWoO1bMyD4iYoJk2Cd9sHi2sEa5
Ua5NTLdF5rk/KDadNvi5Qx1Yp8IlnpJSZNhswtwNEcBgCd8MdrMix5LPahyf9TYLJJbRdn5aqDvh
C87mHTxPDRFP0l8Is9YRUxQxoM2iHVHJiGzw8CqDGiMWA6HAold+o63REaW4xEGVtH40JeOhMevy
vIxzQUaFqX2iVDlcJcBpHoNqNndzAzbRUC22bIUDmB1ykZL3mcuYkmCCao6ckAKT+5w/hBHZuwZB
ZF7CSuY7Wq1fgYV+KnEFrOXk4exa8w5JU+eRD1KChi8H8q1iq3tIiei+gyJhXgJ0nuyEZGPpu3Lu
+cUZs7ev+gBtizNYW6NCYyPnOvP5zimIN7jU5DbAqsR8AeTa/ISNvjrocXTtWIQV6X10G7rL0PnG
Km/22ScbnmWPFmqTcLGuO9EMAO0KqKouHe5NkHcHJNfdk9XOCcfDeNG3YjCIyQaYAeO9LWyeh91f
L65x6BLtCwxSDHP8lm0adM9BgZYDWd3TnELoVFTev5IlNp/0CINIPtOfsFOWB72z/Yxg9nsEH2bh
k9SWnV3w3DdI9HNudZZHzqbKS3kb9q28S00R+CKiPh40gXGZa1Rvdkha3bxU3zvDBANfzIvcBnUc
3i1j0p4mBXguga+KVmu6zoC9b1ijAr8vRHDRze4zqQgFJ2EnPUayCcKrsWODeiEou6xfGhSMX7Wx
7t9QGOoXmVeIMcLafEglTWSIgP213ba1BJ6cc8vGKm/OiG2/jpPV34jKEFtj1L5bRf7VGcey5RxS
1Ed66TgQYlO7nbGhEsrSzC5Skah/XEgYBfceZFtZB1mPfLzv84Nm9XayCyRFYC8rxvFrROt+PTih
pt+2gmgUwhYgly485S11rnwbF+0AcKdcYFtqkXbNnhgQ7aTPwWWojLvR1r8srfrCLpR2KTSyxtHy
6qDYddGgd6K62Q8U0fdaaMhPSFYegT1+14w+IJyPYK9tg4fyYGfD4N5GEHwodbNZTSJpHELmnHs+
Idw4ZhvdtHV85Uo1HgkwzFsGM0bZNfxkNM4tqNKQ/djUhF7fVF9ywFz9fdPNDl8Jq4XogzsC74k/
rtOKRDdz8NtBTrR/1X62zOiYQiOHYEjkXX7oA53qPoXx5Co1OWLgYKzoT03sas8t7hzcCWV0xKur
b+uqG9maCcFOTLqfrAYqEZ3qqwIUzAGpa0TpL4M1IQ3x/9g7s+W4kWuLfhE6MGRieK1CzRyLFEnp
BUGKIuYZienr7wLdtiVKlsJ+vg92yN0WQUyJk+fsvfaW/TCpQPo0bEmMWNIcs/RpBA5KlVQPJzdG
OM28Z1UFk0FqKtOwFZoseQsbdWEGp5SAJOSuXTbxa0IN62OSWkwDoNLserEIkAnbvBx6ibVAsQm6
rzNdHmTnNpej3mkPQ+hHKjspPQ39nE19torDEt2UZuVEep9sGP5mgG6tRNmBbSGYN5L/Fzp4vbxE
+lOTeI/OlQkV8wfdl4oO7SG1e5eVqqlvybu37vFPRmvbZosbSQOswlTN0y7QgtJZe1mafp4T5l9i
dAZaCQYlb9N/QalPTYooaFxJNrxbwOrGapz7q2wOpzdCQXr+reNsIxkSaOrEldqNQftVEP7t22xg
0lWEahpFpq4OAYq/NRlqzQWRV1/4sNjbocv6fTHX5HdlQbmwVKphsNmLx91Xs+Brs2Fj3F4gl/G2
fWjchRDj9paW66dYd5CNF26yyxygmtHc7JG6gzzlA7sBVIscBBX03mwK/aBPjsEWAjOoPYhxQ6Wu
n+xuoIZfIgLbSjcvlGN4JwQm8YZognNgz9PaaUNnN1SIybChxG8qnhT4MKp8gDGsvfgxMxLNzfpQ
ewbGoYTdn49w+aYxyjXePUSlklf0kgzY+IqtH0FZWYVcfE49OBuxcZy6GuSPqk9jTlymPuP2kWUz
IhGrhg3o4Qr1MgjqWYno0MzeC4Cb/BDK5hViiNqodHjJc3YNujEZG6X43BhNdMD8Gu7VkFl+HrhX
KJTP8DWsK3I76EmoXt4SvYFeUWuvwik5K73VbocouRm5rscAESxvY3YVOu8W5dTj00gwp44Ss7W3
cm4bX2AsKlayV2QTi3H6JFJUgQMCUXEmxCe0j3PSTQpVox6WG5MvJ/K3GJ/Yiu3ohP5SDCU7KBsQ
nb6JSBea7/JY97SnoTXHCZyfA2yLkBBzrffIu4mHSI0sExsHs8O0x6V/Jx2cvj5Rn5QybZqJqz41
mGCX0qDTkxBksIRb5t+m0hjReam5JgrL1CKf7c78aFVqfMwxKB2dLjFOqi7aXT1pA4rn3BkBgk5p
f0RaNrD0AwsHZxJ1RMLqjNlzVkyAAfbzBCvZp7GbHFHnKjYdppOfXUgfx1yHJWBZcuM43rCdTDd8
BRqj7dpukDft5NZbJq/G1mo6micACqaFKs0FwvIzbiM9DB+YXxNLjAF3RUoh+0jgQGJPkrrA9jdD
UxtKZQwrvm7zsCpFZZ0aqMLRpjObatmUgwSgY5j0+la2fNtWYJSwULSOwkCbZtFxao0i9Ge37dVB
jyZ1As2tHbS6tin8AKHhPLKEd21IzWZq0c11vE0lms6SbDmyIi1l+ymjxM+tTCLDHxM9YY7R1OfE
Q/IKAQxZegnZatfGwbhtXFxHOHLI46pTUtJXQIAdmhfN1D1mjH18KAbGRZ64uVxl3Pyn2YpB8rZy
Z3WBIn5r7tS0culn8veRz7el1cN00gbG2nEbbqxRQ3hAZiRWDs2ps3Vum+5BxEJ/JBwV7TbTo2gd
KstNt8RFFT2PS6evgep1Tyze88biIp1Kz3gRTopJjU46yGHqrXqVpUssElL4iOGMAknQKEnIVGfj
kBJ2lF8XpLuxAwekuOlkdFnJodp68OAuBoSMBztyMYAVlitv8aGpFA9egdS5sJsNrGwLe1lbIw7C
qfg6En78xaPm/kTP3jkFgpAXZOm9c9GiBLF9GgOhd0lz1Fqbk/NE67l9nALgSHYoBcPjOUS8KPVD
YyJ5W4Ndsz9b9GsAhrtVs48th3UgM73LLIFhaMIFW3cQk59ZT2MaEJqxActiP/V9ilUlbXIn2GrE
CUH002f0qYi0toR9W2dFyvxG2hjySoznm1TEHtBezIBy7PvT7PTD1dSGwxkTIix3Mtjoi4HeRcAc
PU81k3VywkroWqCGMHIYVbOpzb5b55i/UWR3UJLtyN6adMhfEdyNF1Ubz1fwbqq7amDEsWY9T97K
zmjvvUIn5RvjIvTkKfGOJQbPY+xk+lEniHfr8Lye9Dq0bxEvDsD8sFyYs84BmBGsDEdUm6nAP9cw
CtxAWlTIiztccGmWF9vBruQuIUv7MOrU4pWXDffAI62tpjcb1N0J9rYmWiVJ3l8l2INPLBK9zwvI
y+L05GT3rHxW2sTrSKsrjBmJvZkE1sF12k/1qsxb3vVGJCfoOsEmy/WaAqrLvkapjYQVjfCwiWtl
v0FkHV5RFpCtWGXeeNmb5oiZjgCk7fum9v/3/3/Y/8PXXMRd/3l2vn8enuP4+wHg33/ln6NzKf6i
E8SUz8J0iujr3xNARGB/mWRwLHI1Nt66BYP0742/af5l0toHaItYGZ6Ly3Dw7wmg4f5FqwezNzPo
/34C+IHQuVBwUYYtjAEbljF6t6Uv8N2+X7fxyyYyNO/atiLAD5g8PlWa6cgdZ4QxF5UIm1vGgoAE
nNS8j/gMnE2vnnbAuicmBrEr11k7MnWCijeQEWCsUadWy+tefW514pvXxH0yN9L6MgbgRhMMMbC0
DmU0Qp0SjBQqpmoXpoZSNvKKgTzVdNrhy0nPC7Jv7xHgjUIESAeJejNZHWIQ19oYR9fIVJDqRHwz
n72wmp5JcJpiOpRctnUU9uhMm7RBcZ7p9ZGgxupFmVHy3IXDdAOmi2knCMHPE8Ij8qzD1FkjB+2+
9U0I6b3KxAG1mHEbRvYtlDu8L2XWmp+UNc7pH1qG773If/cM32+BDdaCu6rTw8N6/uMtyGchEi1o
7bu5gZomLSU3lTk29ELKkbYhdWNH3oCZezclPqGLYjA5NbYoJd3iVO93uKwnCglZHrxZ9ZdzIKMr
U4ny1YhT7bGoZXuOJm3cyDhJLhUjwYiZ06LXztD1hhFjRdUSd+W6zacus3DoVcOFEw74FyNzR2H+
mtR2/fLdS/KL/uyCfPquUcpJw3tZHmDX1UGUMO3+8aQrF/FVoAN5FGUefDaWux+WpfFkmGK8ITq+
IfsAE0Ge4DTnU0eePRla87ZlKMSgedRfqtTgMngSb05YiPQ4lBZuwok/1ZZpfjOr0jiFGu6GSNkM
psIa+b0bPIRiNHdeHGcPacEAhABffR8XaIYjQCa7tCcPeiqbbjPrOc+01en9SZ+t18IGVQ/mad+p
QO6BLLUdjSZokcwOMdcxStMrL9rK+HNWeclRiHL4Gkc0msGeDl9x71gHZ8qafcNUEkNARLZnr7Zd
PIxnXsr0yunRgGVtGu9T65UQPtR5dtDYWHUZWZ8QguCDC9xR+XEMz+7dzaDPzEDNeJEvF8V4Hgvu
0orkk+Qyj6z6YnIzE59cUX1zoeg2THubJRWdPMf9ODvGtojaFpNpFZ+yrtMv3xGK6Bb7S6iEnJxp
KTBzdTQn+6lhhrmeRWietbgbr1sq7AvM9CRXzi7DXLm8mwj8GNYO7aNAmfjihWl4IQR6RD0c/4S4
+rBmSR34IZoi3bIMi12T6UE1+37NMiFEBGHvaOeI4uO281Sx0+j9PUz02/3GQUtAh5Nnpynnr4NJ
AFDbLT57Qmii16Qqx6vKNgO8tHr9iPwMD1eU6TuEM0+jt8w16U9+IjCHsVPfSOSKPcaSbEF8lVSL
K70DQdrKkIzoHNX9qC9GI2fiVCelTZdiQVuwXE3bXmAUZEEt02Mjq85gGK+Zm4UUyc/EEXXFKHW+
fX9sEZNjdImRzzc14zyjKoO3MnP1J1fL20cvMdrHAmYio+yYGV9eRXAGCMSNXwo93cH7QA3EjHix
42Bk3AHWJtgzdSP32tXrf8rK/yMH510T8u/1arn8FsoTcCY2ki4J3eTHyz+QbIs2rwnO7CVsze8M
x1hNTa3dJbPHGRgJEUN23Wr3yRT30UqOlVddjk2BN8vVFwyCxTuIlT+r4SekffWc9jYoLa+GNrmu
jAbrAGQOrrSZGYc6Vto/apn/6gTAo/Fr0aK3EOF8eH6KOW0bIwqdc0Y3czOiUL2qqzDc1naABwul
7rwNKEVvEHOzxBQRmhEG9dgOoA+djMEO3nj3EDCYU/lsjfDi7GFkiGVWKtjWmRvcZ069YEWLMPsT
SOpjn365+IJGhmGYJoIYQBYfLj7gRjZ5gzyXavEQDG0bvPE0B+4eBQJ8CkCvixF7vM6cHq8GOIkY
EUthI9KM+2O5oOkGz2wOmcQ7Vzq1do8ylRJ9wF+JB08V12z64gvH5PyH3MN71kG8fCMlvuIWxeKl
DQa2hPPs4s2o5/FGiSVb10Frw5xQsg03CcHulAoezchI9pqruUcYo2gNXLo4WWuF2yqLxs+NTcRW
MxD8Hk9Rs5kLpwAiS/36zQhb1iszF+Ay4TcYmxlD9tYq0xcjp3UTWUW9wsRVHTKBzaRweNWpCcab
91cvYNjw2gTEtUNm5h+ScB3gam7MMzIH/HR5wnjYM+voFdPivCV7Hc9IPRDkneXLCrJcmsQJjgpv
06XAMwWDkjzAcxU3JG2aeXqvA3UIVwIRzpOTJ18t8i0PdRiNh3Qgj7lZIIIawveLaCT9SjrZeJUY
M9+S339AKRK50z+8hh47bN0zXNbspRz8UDawViODSPv6HGVG56xpo9N5e1+bM7ZRuynApurA+o7p
eJEyTClWPdtmN9/OBmsS0sf2wObD8aMsyY41GApMjlimUrK9kzhfhWGx7UAF87oajv4yDTpBznHX
vZiD6L+p2BGaj1Atd7BhumW8KyjHLvuiQ0Ps6OByRrr2ZDqSAJttMyNgDO7RtN67oTb6tOSdwyjy
TyMjGYvfsqXdp5nxzqtt7dbixRp88kfVay35rPB8RX5TokUajbndCd5atkDxUnIu9xUlePfYjule
amye/NGM541nTY8G0aCkdrqkoupTlC+xzHioQhxyTmK2Yo3hw/mKEjP3icmBYWMkmO+8DNAyTZN6
N9dmVF6asHpQoKs0euA7ED9AFoDKivrcQuMU58kjMbsATrO0xgEdUbeMaDlYDVYgXKJXwm+Ms0ai
BwVOM5ZH3R35VLW5TQ5rz9bcipDxdCPePE43ZcnDwLa4jYaGPwfdOx8pMsHCuLhemcKhtLgPaUWD
QRPv9tbEeonAH05rRHJVSnRmt5Q/3gTmJS61DSJz/SXPStbVrs7RVrGy62utmI2LUGJXnHgQXHxK
ZXnSSK/HXGhY1gKzjV2eJzXfJoVHGjEeuBHJver3cNk95lHtPONMT92Dq2ZtkykSiJkMwf/ByEWw
DyoQeu4MuGghN4GDhGixq8U1VeZqDBtCAGA1w+EMdB94bPaGhuncIcKI0bSKMlgNqVOsswERvAO9
/cbMnWHNx8DjyixO1vcX6f93tn/a2VJAsRf9zzvbLaLw+PX5h63tP/7O31tbV/+LH4HziEpAIGVd
Ni7/nGk7DK7xRS0ib8TdmBf+tbW1UIXrhrfMmHVLN1Ew/GtrSxgPs3EbxSsmbHaknvxvZtofJSBM
zCXpHgYCc/6oL9Lb76vEcFgwElWp9qapAFVkgH+AEJmRdyGUhefQkU1xkdos9P67e/S7a/WLDc6H
ebpcJLXofbk+OFXIHfqwv6nrcPb6eex2gzL7DYhLe2PEJhQjJ873/8OhmIujBWCvgNzlxxNtLAaQ
Rg7MTRhNvMtM+r6M2KoNY836D3vVX50Vl9J7FwugTqY18v01nY0xpUEqOnIix5j8BQg8NEnTdTc6
6vD7s6LD8f3n7f0CWpyT0C0eCnw3Px6KsCGVZpILiP2U1KHJBMpOx2vs8XEVAf600tIW7Xy6rmB3
r39/cJ7BXxycSmt5iulDfzhPluQgwInWkbkrbJAgY7QpDFFf/P4oP19NDHyGiXmBFg+Jvx+O0oYu
6Wt1oHaNJ2ym52bBxkuONQmGSZWTV/L7w/245ZZcUYkya2kcUb5jX1xO+rtWj6x7It6MTgEEZpIf
pc03xzLf3JAQSyDHJ3BBf1sH/mOl/fNlBLVq4gpBXi6Mn5iQQYRwz7VKtUt0SWsWbhQ3yys3vz+v
5TJ9Vwi9n5eJBIYgaEC2dNl+PC/BjJdo+1TtrHiBfWjaBQKo64kKGgc9I4PfH+1XV/H7o324abbQ
wzqUmdq5/QAKC+Jo2DOFqbBuIeD1mMek6cvvD/leyn08QzwutkQD5PFAfljKJtq+7kCFvjNg/l0L
IEAPIWbng13O7l6VYeqrGprL5MJJFO2r3enukR7bXoVNueuV128wtw0rYkOrr+NoaQfQZt7KpJ1O
z2laZYzl1wbV/B8WJuMX959MaWehJ5Nn/dMT57aIgsuO1yge8PythMaXHfuA7DeaBqsMZXa9rtxy
8C2u3sbMRvFFn+FDKMOtrhw4MoxmQqZMLu62319S+ctfjfV5ecMl//nwMiQeeo9ZZh1hRNHGJA4T
FAUShNq1QQ/UYftpjK1kDajCy/wyw344FklzQQJLD5JsxA3b6wWI/QUYMoHTsYgD8YOCqXJhhqB2
ldlcmfasHWYUoH7dd50/YD1HG914D4osEOKGXZRLVlwzHdWcLUUvsEYL/IkqxyMUQtJTNYQeXSC9
1ZjJUyTSTwo94VUqJnAB1pxuG0vF/qB111jI530dMwSdiO0FM5kFF0zt9EcNqsouKVJtHcjpLZ2s
c0fC+8oju3jf2VF3zU8utr+/tD+/IOxIKAx468HWMtz48XUcYVYqOSw3HZ0HNEDgSa5+gDZyr+ag
Yv4MQe5/OKJksZbQ55f15scjQqvqGTum3a6BJWu0xCsb4VevEBeNRWwOgRBPvz/ez+u2i4LBZc6P
kYzS54Pssg29vuDedLtkykAB9GI4hOWAX8tsJv/3h/r5MUVpAeiBPrxHw8v+8JiGCtzxQEbdjrhS
IBxabQCTVc4fLuAvj4LDnTKFCBmu4Y8XMMc8l3fwI3aa3ejoQhxP2xNb4978/mSMZUv64zq2cLcN
w6VaZLrxDo/97guUxhpEHmQSu3E0Sp9EpGRrjzmRfS1yHnR7DiUFDz6d4/DYuI8kjOxKQU/0D7/G
0iP5+GtQwhgSADB6TPHh/tVQ1Oa4d9hKjpmDjcLLtmT8dFsxdGx8LDGLg1GMiJ/08ltWDs4Zssaw
Q93QX+bzbB3Jkgr+cAfMX/5OpM5B7gUPID9WHKHQNC2IrHZXhKo46I3ceLoiz6Xo6qugheMbOar6
nLFxWme1Nl2ril2fjVrc99yipAWcfcuMsb+CqwhJcviiSO5a13FX3U0FQ/2KfPC9DKPhWEzZlaZ3
fyoufn0CHrZEJl2C93+599/d28BoPLR7Axc1ms5hg6ldDSL8FLGKravaSRjis/fMHbvji9XkRyKT
nhFK3beN7R3g0QXrkegC7MGldwtPloxpMX+bZVAcLRd3A73BCQcSdDor6bItkVPVHz4JxnLbf3os
vjuDD28BAiN+4XJqd5OWhDCyveLYAcb0k0VAurR/UDWgc0v0g1XiiWlBnv7hKbB++RSg49YlL6Ph
fHzd3Ym1ZJKq3SVa1FU4lFz5Qll144gWq6env5Ywcx4d04i+ksrYqT5cJ6UZ+ekSqNyH7dbU29Jv
bMGmOzYG4AamqtYRB9yNEoOWSELj21QYBkulc+fgm5F6Qhab5j1WbtLsjV7qF5o0sv1cls+YsO7s
iQOFgkjiisg1+Ydr/nPptkiYiaygQgCJ8VGmL2kzpwEusV2dZI9FQBsxyXxt1iPS27Gd/P69/8Wy
bVMDs/OE2bH0r398QtsshUXLorOrwuLNI9KSrzb+KEGa2B+OtPykD08SR1oCSRneOki0fzxSHYSq
cgLJk9SE96lhhY9JNi/G3YndhJxSWki6TV80sJnF/f4kf/H1Bf9vkiVr8WH6aa4GdwGmQKJjV3am
z+RpoteqzzpgGvIbXtjy2n/4QL3Xnj+dq0S/bphsuFGy/3iuXq+1Iyjvdsc2vDgri7pnYjA2wdFe
W/38jRyp+zLORj+cKoobQQMafn7j61Qrvz/1Xz5MWNH5stC2+8nLGitIb1HP+zu4ZefrlYMymiBA
NEAlpMEoefv94X7x0bR1Kkc8uOy92eT/eOK2l6QLNIKbPDXY3yojWM/AAP+wR/zl9TXoZPAkcXnF
R/5/0hphaYiq3bFHbpCMjpHfF8zj7MDVDgOZjuuQ3DIf2Ga2GQLmhHQDiFLvtRNA4T+tkT9vyl3b
YFfIppysH/nxfR0mJeeoTfllejxGjFAIbmpmRLgLTCo3tHUFDmoXOd2i6FH6H16rj6Gn7PQYC6NU
cFCkEpLy8VnrGPyZVqE3u8kQ0UvlNJqkuRh21y3sDfI37RKMZ6n4ASttwky56m2Qsz4efiRGee0g
3xm0abjsIwsrldl1yljLULavv38yfrHQLEkVzPQh8i9jph+fjEhz40kWdr2zxwB3AzlCGwGuBcMB
2UH/9aGwlwvEA0AUXK7Oj4eKGQ1WdeNAhJuD/E1Yk3M7I49vsJbq/8NpUYNKSA5LS+2nVa3CP9pV
rqh3aFKbW480EOwHTnBKmgWz9K9G480/Vo/vQ6h/sYhxJNoilIhkwnzsVNDxDpNScSSk8KEfMMS+
A0xibvi6gRUZcwLsy+i/DN9ZHi6PTiatFsMG4uZ9uGshkHnSaSWTE3NxGS8EsjgBUdjo5p8yb7z3
Md2HVZNKQ1/SMhya7h8rbjcVpQpng0dENDrsX3B/pCyjbYHLnAfI+e2mNX2bmjxb11Y/aFt2jmrc
zKNj5bcEG/ByxRY9xgNul+wBxwfcyKZIXQUFL7NBrDH+eS6ZzV+mKIBafMgZ1sS2wPSxKjglpi42
lB3f6+VgbAfCHKaT1IAZxmgv500pGPqvwjQy7m1lEumZCSS/28TIR3tjeVVk4vAw4vybndAsARvO
DiaCHtpYgQ9Krok+tVlpTIesWFSeJGPmYqPplXHMZ7Lgdkw7+vZK5rj/LgXizeDWbkm03PK/tQEY
a9Om+LOFlxZ+kfYivHSdQjo+SvUy2Sp44nc9VM3g2BRauTealIxyjEFms/Ki+CFvCUgBeke48QEd
S4i7WpVlup3SeAIfXBEQe5HALcYBaHvVkO3aFgCpP/ZyAgjcE7Z6yjVS6ug75JXpV7lciqsYTsOz
Q6YfsI2gG9ezi7/wDp2x5uyIRUymmyFw+rsiFqhHJg1fxVln3BpuyGMJ1YEidtzW7ujFWANCG8Z7
Fc4oE1pIgkXDJ2qTBUv7T9dMlPB1K91PSYRUdczy0lq3IsLSk1SVxEqrbunzblFoV49BZWZPmebq
566wIfzmybjXpoSEgtojM2raIj/dwnQtzoFDE1VEkKUIHN2ZIgVV76X5NlT90eqnAbN3+5xgXllJ
+KS+StARkjf6Kixt2PTkLvI7NM7ObgcdaWqMysCbS7zyMIEYEoWnVlTji9MRFCgwW6wKp3+ea1vu
AfPP4CCnFezLBx0ppa3Z9Y308mZj6EWMbQcystJj4+TmWXRpDdwPdgsxpqfgYZwtuZOacQtmk2SA
aQwOARKN9ZikiqKiddYZXwm/bZ2FJjke6g4oWTzj24jn9DqluzQOojmm42j6s57Wm7FrEF9EAbNr
J81PgxX5MXf2JnDFmSTPcWMMbrTFkzuTltApPzAxu8yUrucgzKovWKr1iyJymKR1tQ2numvebK2G
hNyR+e3SsIZHWMpDkzETdACFHSw9Ng8tVoANTYqjaYzbWFYGWukJPKWqn4qYpBQp7mI1PZHbWmwG
wiwQEQdPObI5rG5p7h565RTbXqvJpZXaPRwbSJyBRW7D4vrQ4W9yH2rYTIk3+xH7hnPcaP1NHRIC
0qqR76LVXnQTg7hsJGp20opvLVqLvWt18T5uc2KZc7d/Ey35ClM8MJn00z7u8DWosi5mhnZUmg2B
sGXsdfewuaIZkL+XPubIK0bfAeie8jFlkUhCNXzGDpZe1QNPWTIBKHBT46CrcCL0pyu3ZLgBQseG
vBl5ITaBNOXUXrgTYRTtZ3QATku8gRmgKfDn1mw+a4a11ZOQYALN5HfeOZpZfh2dGfuaBYSaeb7b
OACHS8NxLzTE6MkqdVx41dkE9vdIe1ZvadLWZNI2XKlVlxa44ty8v0ecMN6YWWLeB3mRxochQXQt
YUFfGWiGtjBRBobYNc24KG71F1sPqCfp7xJoMuvZCQ1O87Vr3dDGdh7izRpkbF2MIzI+AZH1zaO5
r9ZUATmb74VqMk/u+AlKaf7WVGgfmLW3xhfSeRufLRr4K8yWn4kLZvDNNHzXUbHcu5NIPvctP2fS
MqJtO7M+ziR7rOOxEAdToPCmC8cYJGmjeclT50nAkV8/RaFbf60rYHPpqNVPTm3G+wS+UHawyMvd
xkSCPsqS9GBCt4fBtwOZd76aEZCgr9ck1jB0UKFty3VCwXVQjOF9hxbyhl0pzp6UfVO+z0FiZqsu
DvuHOhiWXGYZG+7KCxfnM8mHSJpyRoOHqiD8gmdQG46hl0R30JoyFGwNCOmWy6k94BvnFJ0q9aJT
aM78qjikHnpzVMMlQXDhdezWgA5glV6WsEUuRCT4qVYV74Qe23d9ZyI7oRKpj3YVRdcYDKovtO7M
DY0zeR02vKqbolz4ugrJ6VAiPNg5Dow4jDO9A+ovkte8RDUvFXeXJnx9TOFCXcM+r16aPmxuxUyG
Qhtzvd/FqTOJtjvQ2fFeQ6l00ng0byvZVC9EDBSkBSD+7/20TmIQBjLeyzHnx2rwf41G1Md3uevc
t9VLN1XNUx9xXWfHqb+W0JdrTDwRl5Uk2uAY0o3YKa9rX72hlddirsGs9aUXXo8wqCrqXRDRr6hk
BWSMyhwsfFXWAPP/AhyjWfmDR7SSBmanXoVFlBSsUCqA8lDqxn1lTPI6lmXwqbKjkEgZVX6xQ4gs
HU4tiObaHJBq4lJESgXZIezc+jg1euCHpIifmpyTJ15w/OQS6/WlCIN4/w6RqXQtvFbIOAgQdCUV
OARZJhYWCSBNusRSdx5NHD8GMX2McoS1BLjhRAnDIev8ZK5KtcLiVdHGKrAvED/whqO1fXVCIcmf
mUhGbLrlKQctjLYOW+ldnEf9gyg75ayHkl8Sl1t6drumerYwHt5p3ozeriqG6Hqy88JY4SZtnrJF
uYSoQj3o1Zie4+V2m03gXkgQHuda9BwoRcPnOc4Sga2V0bVouWoENU03eqhNKMDQvGgjMdIrmvZo
4eAjHGo9gjhiDfzEck7PlOzjJ9zb7es8kO99nMGIRRsoidObU9HmA6ALJHhFvwW5f2FrQ4FWuoQu
RHYDYU+xZgdnEbHlWlX4QKZD3vc2sTWKJ2nW6oal1xY8aaxZ0XWWJiW4QKQ9N5qV0MTtiR2ildq6
UX+wkcEUa6/t3iBBsmfq9TxZ1/lQvwEoNx5ESC4v2k3jG4gipda8ejUwxWx+K82kQsBtFkRLNIlU
30wUH1BCCUPea1XFZbH5krc7negFFKuUvPdkU2hnr9NZzRy7/zZWbn3bBQWN/9qsrrp+qj6PSUDw
TeeG13j/4h0CTtcHxWAdWMeWXGGX97vQwu6xjuNCv200t2WNL9NcHsqp5OK5lnPJnjjYorhrWMRs
06Fv2gE1rwPL/TK3bncV5NAF+wzToLBzbg2fzQsLbo3CnRjGN7Zoq20F3ekTwHqiviFEdGHJP0IG
X/lBX1kv0gvlVlQEl1eCQHZs27iBEQjvDK7XiommABbd8B52Vj6d0aaB8c7YNWAJDR7MLCSMSCvv
QLZd9s4Cg9D1mL1M0/iD8pKrmv6PrqL+mORVw2FT+1ofCCaPiHTeoUBivK7H2uUI1Oq6mGRwZwcm
Cu8xViGLLi5Co2DYWMP4P8i4O/YThPWYd/NSDyHnF6FTQMcpphWlPiWgx/iPFuqzJ8m8R14zntOy
t177TCD90o0dXyf+y2rrTWEb4Gw6cRrHRDxSbyN708fyxRuWOVPZbSM6y4caJyjTMtJw931STo9E
QIVnFGjD1hmrvV1mte8NGtk5MbItd5if6f/ln0lPmR2+OVwkUxMhCz07nLUzTSIC0Zq2h1TTrVUf
aPp1mgtoL0ox+DJU5VOhDjcIpfWdlSTtnarJqrAGLzyrloMoGTg3ily/FY3pCYNWIJ692LMf7LbL
9nHsPOBAI1qiDyPqQEq5VR5PJQKuIbqMXRo3pWEeIKYaL5EeDNve1fRdBxvGd2PCrIb30LYKtumQ
0ioMp8k+UVyIx0TIXSHHcsvrxAJcJuxOQ7tGTYlr7a1Plfk4VsK48nJvoc/m4r4CJ7AeqWGXhCJ5
yolcfSDM2LnFxtxuZd+OGJOoC1dN14QbpNPVt5lRk7muEHTB+ecxiPHkxysIPth+q2rCJ5kn7XrE
tLhmgIDIrjPXyrEp6EWYPCcTytRwKPZdWmfJSgrtopyS8XbWzccOYOuWV3GLCAubIVM9CjJHXeVC
Bp/IRqfMEP02ZQnE40/A2dlF3QVVx3JP7RSzeunRJpIZ3markdcY4MtyHQ0ednP4oYdpKvtLW5LE
Q42mpbxwdnGswjG5zhKLsIQ6mclFa5qCbWmG4hDgTjn0BBt1yVOObWYnDRrwtNYAT2DvoqWhYm28
8YJF204ze2Fm9TBgSeRNoQnE+lk64tgkzrgPMIz1bpteglcsT20xOKz6ZcZwdCDwaGg7yIxY9WDg
7o1R856Is1qxz3luSjCveSTndV2BJSIZJVqixTrjaZwEalnTeUHJ+S1Ai/iFijX7krVoP5O21T45
mdS2Vq/CTeeo/HayqVhIiDIYenvdvA7HAChSro/73sz7+KhZ5SD83tFbZ++kiH1ZNOzyWhvQza+K
ySmvad+gBMSiEpaMATIWodKQyZc8T4pbs3bzWzumj7yKAVfsEhjkr9hT9JeiTaLXOtBxH5oaP7BG
BXCUTVLeAaZxh6eGiof7FrPJIekdsXOv2dYhq1y+KHgBPvO1pHc2Z4apaPrzr8ogNu+pj9mZks4r
jmGK9zgHrP3aqpYmApLa/C0VC1Ojnbvgi97+H3vnsSS5kXbZd5k9aBAOtZhNIHREalGVtYFlKWjA
AXfIp5+DJNk/yem/adz3hkbSUgUCAf/Evefm1ld4IJz0Dbln94rMoy920dGEizgzkFIusfpuuBIj
tr0Mob9bCrd+Kls8CWgm0YPu/UQPzV6EIxMNKJrcHqndU+AAOWieUo8gN2rMJv6C2YrvCeVUdhhh
w4LIo9rkNqqdWRfbQfFX7nIXudS2RqVFyAQBNZBoM1GrS7a40CWUWQ9WCnKekC+sGxY/eTGCqUFO
zPhxm4pwNg7GvJYAsEJ4STRT4TVPyTfael1F0QpvhHfJWDjqonLq4y9DN5CYk/TZytFL3Oqn3ff8
1r51MByNwgm//Hox3cFI+g2WMQtSlzJRpvnWMjUb+onm4IRuEjmtp4qIWRCXHnB5/eSiH8OIQKTE
66osyGgwC1Sv0mIKdGe37mTttYtZZIaG/OSOKCp4C9m3RuRl8/oKDEL5qZMEP1wUKobhgMfeT29A
mg0/Bwz4fJRsVxKsaFjpczEP9qHu6/pTZYX+Q+GDrY8krvlnAGpqPgLesuI70fOij/YA0pdRu+Cv
zkioo8ubp9pg/9eQvMd7wmeX2X86b5nLcBUHQ/P1C1Fr3zO6F2gEIwYwAhDUjyxXeXkI+65lgRFi
gyGnIrOnqMSgS73L27kca+Z/5zFThgknWlPRuakgWZmsDIYoHbsVjN1t5nZ81AUNN4cw51dE6gaR
VzUIyiqyl2kp79KBXLJ2LSFLvyZqrUQb+III2N61ZWOe2Ul3x5Fk6gdQbxMUqyJ7XZZ0fIF8Pvy6
BvuvBvVvNKjc3+uK81+j4f+PrvRvwUq/ftPvYCV39VDyv1jsMYFjC/U/IlTnF+QnuCVCIMNkxq/M
pd/8lU74i6A+s0zwq7hYGMT+S4QKmpif5uDZBO6Aes37R5h+3/rLSpeFDQQVFvseItjVO7Oukf6w
Fw8Gr2mwHlvHIJjrcu3fgqjD4Amgb26hIzrgtuMvcw33aEOwVfpi9si1WcA0lyxN+lunYZobdgOp
ln5sxRBZ3OA+nRN5YYpQPjf1zPATNjMlmX4mHhJ6xNy376YjsRczi+2SF9UZ9autveleViNryME2
uu9s1uExpQlyWI7T99psOWMmW7nvNHJ8EXKu8FV7jfGjmOjzCnwO0481/NnPz5kS423a+LuuUlHA
mX4BrSKDA7DFmmBzkTCGoU8Utz1V1IqVJa+UaCLJpz6thx2rZjAwbYdKvspasWWfN91a3VRu8dEH
gESIs7woBFJclsa2OaTH5JpLdtB94QHRpKRtsJOMo7u3WlNsAK5+FdVSX5KR578bLGLrUul/7nJV
71wrFgALmWWUsTO+kiE3P1YwIJKTUH12aGQl7+P12INGkoqTyebsTStSUXsS915SU7Fd55krKEIG
yH/4zakufI+6YceYkKcS3QwT/DhM0K/7i9D2XUtB1e4N+CfPXRuI914KRmZeOco3kYjg+tEnTaOz
XuXC4lqksAWeOcE4aGZ7tJ6TbMVtlUwm1ubiIxcGS/utQiTGoAQzG1Q5MDYVI5eB2gF9BE81tF41
4w1QmxcwF5zNH/9aQqBaolh6+Elx9/B1eCH4HmA1hX+VNYc+7A3OH1dX8etK3V1V+B55iHSs2aaE
KGRtk8kNX4Om4MQjcyJ8tXpDJ5sugOjErSmsZ5vaJNlU/ZAdRr8BuD9pJj9Oqt13zmce5kBhiXDs
JkXgUI00k/GX1VzshNCpKIfOjxx7bR7tdjW962IBQUHkF3/AaLXEIfgJyQARqTJIYMaKM4TcwKLC
14/4eRtMfim2gd949m08lGO8Vzo2k5OWQ0ZB3uT6O7AP+ukCcxTr/vXHpk3bkQuZ57qNGoPkKpA8
xporJAImLxuON/49WHS+wIoljCHqxon/szDrPH30k9OUmsNmUVq+eUlvRIJ2mEkjiKd7Mne868dv
9PweXsdHjTWWFvdmO9hcXyKD49exK/QqNnITfytGe8AM1Vni3ZxnFUQimZqLZ3byraUNAYvhTh1E
i9wVD0neh7vCIQbglDkZjMfY6x0nYsS3ltAOIUyHuWJKRrqn90nofDZeP/7KoFz6BFCgoHInZoI/
1pUedxmsczqUDmYZLhYFUVx5I+9zUQ3t8oQojMUJ+HjeUsIz1muSMzy81TMwNwi2DdVGw3+Hc0ad
FoQJFlMy77JD0aChAUpCdeoDloshkbbdUVSmBZGtleXPZUGLAJ/EWO8pyy6bTeIaQXVo+mFsLj57
JiRPspiiyS/0uNWhvRzV4o2P5kixSvku3xzuNId0S9Si3Kc1skJcB6BwAlAN0g1YOdhGC8vDJo+h
J/HciSC1+bdsh9lZhnP4ypvprUZKTDrMdUgsKDsl37ToVbzHIzQxWgydQz4G1X5BUw1oJnEf+kyr
b7mBN3WDOid8LcNyego8gwrO7rix7W7seDFcgCtCDYNXRyEKBrpxawUSGEjElsRW1UZcsmE5TqHr
H0dqLOa1ue/scN4HDjReZFMbWwE4ThIGS3g9ub4zsvTXDvDN1evbhiwjuxrvRlKrcNxgsd8Z2qGx
bmMr3EDolQx7M+eAjzRNo44T46G2ZP1YDg3T56FYyyRIwfZLiNpqb4zd/EMAIT7HHVuBfAis76Xr
L69BQmD8niosv7adl/1w2ml8xno4n1aF+o5dE91zZrx0udG9prYgjLwtNJshyF+s6Y18Q9ldXq2J
AEoIFfXeDKqZ1FFz+cE2ruATMJYQhN3RB3ud+zPIpCV23uYiVxfNRq3FrOdbp37pipuKbcHWHdn4
A7HTNviTePEh8beEugDycd0wFbsFFRmAr7mdz7WegttyNJjNkPmyw8mCWqIIBmVdyw9G2LLiwmDz
HPQKEFuGFSW2QsXGFS9WrKAx4sN5moAeqz8oZFZdf3aSEQqs/qCUDT1Df1nUpv0SS6d5HdOye2Ip
dp+6GPNmm25uTJT1GFuW/1TDD4HXP+ngrl05abBI5M6EV/A5scfpAsP7eVm5av1KWIOU2HQHd6zB
3/K+lfI4dEgSWZcd8dPi94XWphTNIeS51N2VK8wNIivh1DHG5geVrisWm0DMcgXAkfrXTeC3NLaQ
cjRBJSOMGYkOnaoyssRKkQOqDFEOFQmiY8Mi5HwAehgF7LiebfbKb5lN4hBHIXC6fsXUVSZxwYPn
cFePTv6FSai8jASp3uqVctcF7Q3+yllvrHGSMIbrWF+Vt+TbQYT2E+IMcZlx3j4Ulqd/DmLqvsx0
de379MHYyz54e7pbilNCeC8Cwu4z3Jr4IU2teFusqD5KwelKb+5gm6ek8b3uDMbAuOs67e1oTeH9
zX71o9TjdG2XDD6lO9sPeaaHtyCD8pfQAN+HMnTv2DMk/gaTIVRBBMYoz8lSuDHj1q7hrJnGg4DO
uPVFP+64XD5rVG86r0KXL0iOROQ28iXupXkm0e+V1hUNI03FVsE9tOyEiM9cXY3ZFZ/HMYGO6Bcz
UcyIIUlxTNOLSgRhNUHT3/R+dwx6JhSFTzeSmlbPU7ORk7iOqRa8QjhCNquPcptIu9ccfsatt+Ib
TTiOFZqnI37pT3GO9i8pPTCMdiMIMqMX9qayBGrHBlnZUuzSyQs5KcJ4Id+x9Zg8ryRJljCQbGxb
Og8Brf99EHb6qekE48auHhpeD/CaYpn2pP0MN01Hsyz75MUzQViuC+yttWItCXV399DHqqcsbwYw
/isAE7B1tgWWlqudNCdj02vPZc2n0vS+mjqHfRIoTbMDqjmveE1gcjygWG7e8AQajtmkMmL9qvBh
pTEcJKnM/Kct5MWpFtyvLmidaF6BnmThMYdIV8xnL/KerbEHTjrG+6zz4NoUyfxifiBC3ap/ZYXw
OWcjEbkuOGMQfkPyMhDGvPHVKu/HrMg6CfboBOuQIU4KHa/3eB80SUMekbRmuDCB6j24RyvJdPiA
msqVbyo+UKdlilOy9avyIEcRvMqQFz7IqXuK88bfM+iL8x3H4XgMcmKz2zWqJ4hj1C0dyYOxV5OP
TXw3a8NEXRilCIcoSjhc08r2GbFJO1jNIf74H/Afn+cNmA78UcEHG+gDE5SuxCDJZukYdqQRlB88
oZUsRPQpeyax4obKlTyUrQwiAnWJwOuD/maUlr1l16Ijcp9YZCHxvxQryWgBFeW8cL4VN7ouHQR+
gPCr+1yT0a0Kt3nsqynxHoEvOyvONWS8pOGDAuYSXwvLNpN96NVkAg3mGuftWcVdwiELI3q6MmFS
u7kvQnhQKogfFGXAjV1KyZN3dpLPfjWgcl6cnBpLhKRFW83jgmhbbqok3WP+mcFtuu5tW8OoBCXQ
GvDi3f7sNKW+TFbLvq7OWMC5Wj2nY3Vux/Yig2XatnjB7yrVkF3N0/Iw6LY7o4KND10SvFKoMdCG
ZYe7XTzkrFRKgHZFUexzZOvlmbUr4pksXBbIdqKTOUk7dQOhgQENUkhTfp2KCmYkj7xyYAlF+JVT
A4SsnXi5Fj3chm8z0bj3hJAvdwZgwmyXwI/vvwZaPst+rrHLdFkvYvuAIgXfDlTHA8Hc/mNjlZ+k
U07ppS5bP76iinvX48pZIDxqkwXcC/jRMwhlSw6hJCjy1H9ceQLmp6zi3zpEBqhm7hupWkZfgFBZ
KwN++bSkmOkEK63Ev09s2d5z+p10xQk6Hv/Qyf8bkdeqp/qDBArvOopFtO6whkEg4T74c2OchGM/
2wl1rd914jQ6dKJultrPy+yz8Oys7PCff5/7F1kev1A4SDXZi/sm2sG/qgdLtKE4SFSD3KELrxqh
xJviwfxeGBqeht303+CACHGbDEHvnLrOc+I5AnecVje5m5c8+fhg77yWRNG7qhus28pg03uGDBK+
Qv8Ld0PBHmFDWEBM2UYMyXczMZ2Qhl7o5cn2jBiY2VQAW+uR8mtoCe+NO4z6SaGRUvsFrMqo2B4z
Jfuy0E8UEcQXGrYkBpeUOQm9SMET47nyHfkG2pg5KlktP4NlqJ8cCEhqo1vF13s2yzezEtN0ZXLl
Q+ioOLo3vgXWdjGY2+7DnMbhgPOvO858YYelTFreoUstb9opK2jePnrhymut2//8JvxFNMt7gFBW
MKmBOoU48q/Yn4IKOfaU2RwJA1793llObwCjn3btP/+i9e75893FL1rNOQGzD8f+690VoIE3wKY2
R+AuvMUyqKodUYS8P3z2xLtiBL5uHFbMEmYD+fZPf3uAfhFzEJijkHHtX7SE0phhJsxTc+xyaT97
I1yarM1YEtYwgKA68Vs9jdYlMkZihP9GB239xWbDRQ6QgBPNioWAdJ+/vnbGpIBa2VIcySjhpw9j
0osbv2jt5zpXtM2o8XnxA0vNi04kNarZMepFHJj45TERk/X8cTX+O978m/EmXvbVV/i/jzdvIUn9
uyDS377xtxEnQaTo6j3aExTgPjNrhpW/+eytNYiUR2eIryFYk6a40X4bcQpy2dDT8dDDimAiUOcT
8htCTpBRurrvUQ1j+EKkZf0Tnz1i4z991oh983mkooTHd+KSZfVXVTiwL6m8ybevC4YE0hxhbs6a
UF7bxPGgbgwtwp0k/UMjKHEJRGe/v7wZdgkrDrrtUQ3SuMb87SAm2UgmoLtxdy/qpknqY4rJ8Ry0
I0OSMgTCCZz7CRarjAisMi74tawNPhxUQAQzvuSAb+tN3+TGwZJtQ7R63kaegmHCz7P2dttmNcnR
MU19S1QjfzdNkZuQfcraw6m6M4YOdIZt/DBCg52w0vhcx42opHVslSRQxwvYV5fe2RLYPSlXtmnS
fu9da0QxKaF4D10e4Tqcb2IA4TuA4chKzW8pGS+btlQkt+e5tZ/B5xzQX7HqS+yDUbv1p3Ae8p0i
4oeYEPyLU3fXAUffGUmh3ztbO/vSr2A8urI7OpXH76+guHKlxFbXQXicGWU++mTQbyvLWo6Ix0hS
bmZQGlKCQtX5XTeHbDtUseyYyVisekLcEaZ0MFy5zjbJViU9bgbG06U6F5l/k1rg9S2negxNgvJ0
7B9C8C0SZd6GRHr0ayFoP+Ek5taOzYOBEh2Pxfzq6mGOBr2+CFlo1EQIgsu5T6IOVOyuDPqvlQq3
zjRVZ0lbcJEdPjaH7vxjCpGVEnhwWxOx7hmbjM04oy/vGMbhWc+NGQUF2cvZEhuvs0Pyl2PCylON
JByln6Y9G+8QzmA1n+wmzcmUksuJ02zYAhhpKbkt2Puc+Fs1mWJb89RmVpwcph7Ra8uiYhda+RfJ
xv6CNuPEWJ1NEWIwBsFUS06ZHFIH52XYynZbErpZ5O1zo7zXYFquuc2OORk8sTfqzETZuqQHX1bv
CyvbHFXqIed5HI35WO/MMDfOrR3+EIuRb/VAEDb3xDMMRaDg3BKIFx/CJm/2fVLMkZ3EkNrBVzCQ
IdBAlWCrtXtq7dz6MrPdA8WqLlACvy4zuGo4oBTyWT4f3RonyEIGEGk03AtZnbdbP5HimC6AoLHo
TZFZ8v+Q7Xw2lK6o8qd4S9eBr62Z24MV8A42DkIFLwftGjv5S2d7yU1tptXeCb4moTLPU8J4himi
8VzSTKio92hYIPNkj+wXg6hWnkmiaUo4UBZ2z2Y9BVvLD+E6QsZGtLvcKOS4+yAvxtWB7e2Xomem
y652V0+wZDRMyHsmAQvE66LaWUiZoh5Y7DbVDnFafu6dLERbUZYE0LtptbU7sDcwTNwwdipfVrX4
vg8wI9ki9yOPipPp0UeT32QRZGLzZY6FudEGS9J13LlnPALfvF8s9EBF/VQYznwfy948W0CwWDt7
Xgo+ywD2Cxl93E668qKeyenOmRWySq/rr75RE+zkGdca09OhKbxbQxRfmQijcKmD8sQOAb1KQJSO
v3A95aLcow+CacNg5SdVF6lLrE3PcoCqm3v6yQyyU18P3jlYfKbTnfsIp6HdjeyHdmkILncZS28r
CDdi8heSVVg+ZuzdY6u/L/saPXmeWQeieX9UYpn3ZbdcOu2zduLrlV8fRpwH7EnrmrW70UVoueR2
jgeIm1hVWStl722TjERTLE+qsaejv2KLyoI8yzV8LsKTMu/srMElUbfcUonX3cy2v+8r+z1sYXkH
We5AzFagGW0gA5XPKBbCElir/DCJ9segWIn5yxzfolJwDmZpWec4KGmwSrApxUxRyzZ/lTJWwTFl
9tSU9hfPU9c8EflJudMrllMkRZkH4WV2vBNS8vo5DIdPZdyNW/rHH146jtEQZzpCssGmor/4Qne3
MrDPGUZUsj8JligR92Isui/JHtzGDjzduG1/dl0PoojMzY279M1BCPz2jJHyXYtZ9DqXY4eFuCOk
yonDY4mGRjkwmucgfJ7FfKQXtC6Ll/f7wZ7bvQ5AAONxrTb1ivQfRHaP6OuaWxxCk0FKWYF2Jiqs
BHcrA9aNWblPBLWlWw8Q82Vu1Ql5KGXbgOA30b3NzJvjhaGV91YW0+cx7kk7mv3vDcCZTZqU6b63
9XiYSJ/aQ0xxI3ro8A6KPgJGP920VOn84eONJN440q6NPiV+bPKl2Y1etp/ajF2lJxBCpsanPpSA
Dozpu5NJKmjGfKdgWDqeNRl6vTj2jjx/s3OKffWQoGPcjQEy4r4LKsJTbeeQIeTfJ/7o7OnpyZsQ
0jokfv5pHDL3hObiedbqogpad2kkPx1D+ueyLkFM+yUbG+lZe7dBQ2+xQDgHQPgRl3CSLzxV94x+
m+0YzItTfy1Z2usXkWk2gtyzmDAI1UaGJlZFWwto4lXH4Nv5KCKuyFHZcvdVwV3sduEoN35qF+uH
rMkrVznH1kYDbqFLBq/34vRj7Xiwv1kh4OlwFeFXBE8jTFpzqOs1kxptA0PIt+bXtOrOGRTZ1fmv
Sdb1b8HWtQQ32938t7yudabnvymvLQpLnGP/e3kNCgHj2Y+Pn3X6/n//z2/f8HtZbf6ySutoD6le
mRX8VlJTbdM1erAh4TsALVl7t99LaucX9EJWQLmLv4/vo7j/vaQ2f4GJtHL4wMYJtsn/SDWA7udP
JbVL04jRjvZhRfzByPowiv9BNTBXWg9ETCARbavpYuQ8lkfS/x4nxy2+V/WwnMZYC59a1E0SYgHi
4tahgH0D664kCZ7KuLcS32S1LOfhXjg6fi0WfBWXNpumb6nO8uTUtMQ1RkSbO0aE/irZ91Yc7mKY
CK+zq8eHvpMOU0iSEdFq50H5fRhm9zq0ffCaTg2E2qVcP+AaTca8rZupitg/nVLcQafBHcpdDoa2
33gUWsjAK8f7Hlhe+YM4FWb65XKbh9OABrEVj2SW9cu2H2T8UztLdZcYw01R9riuZnC2b+yD2ncB
8fXTlLTUZAyOfxqOI9kvJi7a9m7y76VHtPx2mh11D816uiFWCgwWu2nUwpVhPDR1Pg4bf6iS28Gw
IecIyRM/gc3PirlxxBU0dAHvJV9Ynk1jn74vuMSPpRernTvE6ZvFFHIiKagKDmq1p7Lb9Mqn2cJw
0Lv9yW3A8ByzkSoROVZwZgo1HMxmks6W5br3VLFHzw5YM9kfzHNqI2dDY4dIvqitZFuTzvR9Ri0u
I9DCvhml5dBfPCbwkR0X7bmPC0IJlYWqHjo+UrN2Ci8dRp2Nm89s88xQBgQcNJjLkGb3j4NfAYwH
6HdEUKu+pkYc6CjMIAFGYvHkU1uO+oxjxog407k4YUlvZqAouLP82DdRoS0Q7L25QQXICP5z2ZvI
JRljBRcL2Qcz9mWeVoGbH57B48eabcqYky9bd3d12uNknLIWFJNHqSzGCbUn3Fd91nnlpBsvnZJ7
Bpw/mZ7O/dHUS5uRy+g0P1E/orPAEEZNQOam/lZ3jkd6JgXBa9xP+WkA/bkDMpuvrhJveJckuNx7
YzdsG1mzdzCczt/kTuvsrSYkEGWCgXC3aJXkr61ZxNPA/CvImnJnLaASD741ZI8j4Zn3lR3OVvmd
d9ceBTG2Xca1hWCZGuoK63VuslvT86v4NlFtSI/V2NRGbJJGd2S7gJ7hJQn4HbFqt8gtnoRCs8CB
YbkRQ72hPsas8PZGE3P28wklHNj2z7PGn4NKseLjzV4S6jQq34JqqEZKT8h5s1OmrCAGWfE+T4s1
A5Rs2wzO76ZjkbQtC+ti69C6wc4BVakR2PypQkbTvS5SxAAcO2IgzXo+elPLdeeEltU69Ym3ddBx
B4q6NW8Nos89inE26U5HdE6WL/psVx1RUfnss0IOx2uPGn07thWsYbfvNfEES3vxVNuf7byvHmeL
AnKTNZ578PJaPxqhelhSPpgFUQxL4LwAb0f9EhTfg64RW0Tf4B1Q+j0bvV2yn538SNXIerLJtZ7Q
7fDUCipCmkIFpMr08iki+JQwhTEJsCbg8Bv64t4R9WsoiHNJ8FagOXCOuU4ePa9OdxUoT8q3uo7y
zBxcMttK6LiLV5E5561XuxmfTQfrnznM4ckHBgN6yhsOgZ3bjx5WC9q7hURYiu0T3rwKS1BICHCC
XujGDQuTIW5OrFjlkhJTCsFuws234NTYOuM/Ovu99p993+0vcvRKwkFYAIcMIHh20NHGxjfyexqm
DEWy3JkYhjYZEuj7ZeDZWCQyODaLEMfeCPPraBnhtEtUMu1je4EFVZtVhBMIr31WtLcfchu/q4JL
0dnvjILmTZ9kw36KcQfA+da7Sg0mAHkuygNq2mIXUyRhLU5Krrbt5HxQAyMMv2Vs4rnmzpCRpTLh
bYUaW18zN1V3LGPG74MJAXmoi+VQsdzdmQFgVdaM/Z5aqPrcUuLcpwwSoZDy9n/OA9pstzdu3WKq
7yxW5Nu5TMxnuE3lTzUL/eZbiXjy26l+IBI52c1Wa+5LKfqbYdGEWWOYWbUoBnCSACZY5KRZ/5QJ
pzkHqXLeHcUt7TjteJ3str4JLKmOEx6aO6VcrKG67flUjfNTYlVeADXeynCdhPpqhvFwVW4ZH83U
zaOBUei2AUexj8vkzgoRg2fAcokG6P1gUwyBHyU887fgZmwbGGu6nM1SoptmFXab2WX8ktbLmELj
dtWXObMpAxdjyK42CSlHZcet2oBL/FqBMYwAGC/PzuCg449znwVcmaGf8lv10sLZvy5pPF6XcY36
Kz0z535r00fX660nUOf2fmlymrKRXOjIm3X6SbZS3TsLcr5UNWv26/q050Sf3lNE/s9OKkhMAHo/
7cbRKSCnCjRW3JUIwfWD7meVY4pzLK0/m60XQkaYPSKJzc+zkZT1scGSmH0Srh3XOtKN13MSFWaQ
3y1NOqBTd/pq11tkdhFlPFXrQnf5HqCf2MXFXIM/zngEp2A5yWrsyOpKWFoeRrN6HiegxPi+MEQn
WXzirSxJ2qvLB0fOLLNr/9wnhty2yHj/q679tab92/o4+M/ZpSfuM8YQ6s818sc3/Y549X9Bvgqb
0nJDRjPUtv9TJ1sUw2CKVmIVhMcP+uvvdbK91slsIVgksOKBAPivOhl1bYgoF1JFuKaamMSh/JPY
0g9U1x/XPNSWrDjQ1YZirbo+Yib+UCdnXiby0lLpeWotWrdRkqO51kQX2foGs4PJElvR5yGddIsP
cCVwxJHJGBoejdJNe+ysCvRU0DDTXRZfsCYnHHEkg8ycHnpaOnGwUCUZD0WYd59Y/aEjxRuWkLKM
vo5u3FbDdW0iiYKKcc5veiLAUKQCIbmGuec3G2DOywnkNtKBOm8QjZa+0+2GlSmK9qnByq1iOaA7
NIhN4Mj9xgZ/2Gq0dLtkMdHjpbLUirpwFT9ZySjsa2jrdKsoQG9GlmybaugfFb5dNtWghjZzOZDn
jfg0e5J5Pj8gVNS3XWJXj1WObWjnT41BBxxMibupXTMJNl4uH0tXDgd+fEtt1MzHBPDh2WY4S8EX
HKbM7jBdNlmzd2vXi2yV4j3RI+rV7eTiIBLat4nq4lmSOV35ZNlQIhBjfUmw+91RYYRbfOTOfW/n
3WloZrFNLfs+9RbFB9/zd8aceRyeRnnv+EZ5S6b0o2uyC3VL5IwbOfnpN9xv8iA4RaMO38OFkDXs
bhQ2j0Pn+Fz2NEtuWG2K2zFdueO6X/qrOe5o4pvbWHbVz3zwCAYEnrhXLpS3pPPVo+2F39w4brYW
yurIM9IWUxD/wAL0KRQGY0C/QnxUumdEiQj88Gc/5Z1yHimLposj/fE+Uybm3yL9mgNXfXcbb9wu
yXQhsHEmWZG0BqYHYtN50iB1c6qeyq6ooroo1a3tFCnAe3xb5A0+dGWub42p6KOMT+xLQWzjRih7
up1x6G/RlRCY7vKXGmihKVzi5HkJ1jTDMmjRBOfIxPixed7tTCmti5O25nkGoF7y9eSjivKBOAAM
NSAUwkcfBsFDQIeyIcUhjzcrieJWGI6OcjkQgoLd70DgaP1o2tzRvtfrq10IBFukAcjOIZ2L2/6m
Af/7NiBHzxAe6vQs1qQ3POdlu3GcQWzbohgPfR4ne6OlmQG5fDZT72YYVIvFCO06RmQy54J8Mo6U
JRTcinsQqAK29D42dOQt+tUwyn2qlkeIOuY+9i9iwFij2vrzPPb5fep0dwZJNhbxG9uwFI9UEuWu
DuQ3he7lVOUNewLaSND/XyqfWTNmEk7RKrOJrRzxpqzv1PzdIMWUfgzg2tKbn0SPCIXKMD7KcTBu
Rta8O/RdyZbC5I2Hobqz0QXtDdUhnykS98RoTrwK7LtwKXxCW2NQcYZj87Eyzj5k0Q0eqjcsoO2u
96uOEMrWxjR2XjSRwxWSwBblKY3ubR0rJrxos3CVV0BG84oDXBKsN1ICCwSRj8yyywcZuAlJsVzm
eSmcE0vo6aGayuVQa2bjUsrusBSTdyO6AfscHXk3i7jYjpYaH0ahX3trNo5GO7u3o7DSmg9Yg5zf
fKpzYgvCbWt1dn4/x6NTISh0b6su+Ap739153hI+584s94CKCesMsvh+doLsjjrxvRZSnFyiTDcL
oXGeHFwkbJ2pv6iOl4zln2BlWdoXKoxqzzKTW9pMSibDCA3LOS3vZx67m3TieQeWHCOhX89flj4E
4RTzfB5oO67MtWemq+RMYt8026e2m55qk9CbBM32XYM9DcRJWPbyPnFj6+TIMYX1Zgtfbkp3AB7P
vPAkiwHLdVZrsK6yDh917v+UjTlGSJHg4KRBiUGYqUALQUmTqe7VVROTFM9uLInI3MixnWeesbcW
kAuBrav9nOJx4+EOSWZCVoYuwxLHmSSEc8W2pOdsMdpvBV3HTHZVDrdnSkfbuys6RH+bvJmCY9EH
+XKdROc9TBzYTzRifEQKVAPhqdOD+1lZWXdOF5apBNI67lfN3Z9FVk/sRISqwxegAKT/2EKCQbll
md2Z3WtwbufY2Oswr5MjotDTjIaEWN6+fMK0zwSjG0DXpAxfxiikkn2TgVA7GqzqaGVJ+o6Gw0RI
HHRwA9nnimviIMrZEIzH5GQZwQ8PMuDz4QzDsIHyYjxIHu0/60KYrMuEPd7oQal7IjVac+tjCWNg
ZNVMbfCRO3Sf09J/MtfRTtuZ2RtnMmmhrCBv1DoCigc3/GlOKXOhFN8GIQrF8MlAiH9bMT8CuVX+
qNaRkvsxXco+Jk39OnRK1vGT2wwnEgMrsg3X2RTBS/ReYcxVBN+YBq/9OshiWFx+N3Izj89Vb8N4
8mQ2PsSt8F45R9hYf4zE5tlmSuL7MoaQbKXJqVsHaEXGVoCHETp+GEXDCtmja63m1LjPPiZw9scw
7mMsVxItw128TuvssFpO/4+989qS28i27RdBAwEf5+0k0mdVlmPZF4xiiYT3CLivvxMp9WmavlSr
n/uF4qBYTAMgIvbea80lVZ3+bhGtQXIFzkda0IYfoxk6pAJthkgjHtaq7Oqb+dKfa4cWKbsBDge1
NRrca9JThld7mIYvgRfVb3Qp+22hJajttFAyAB2JKT2SwtPfgkzCemdi//mw9AkkNmZboIfY6ffK
hT2xd7WhepPhSPIK4lp1qAQdvDUDRJo3knCT59qLLWvllWZ3n1iByvAdm/XZ6arswDOHPQ+/A3Uf
s8d6xTuXG9Nt9NdAdoG1YRCajmvRa/ZOZVZ8T4QrKUvm5PqFUgXjBM9KdizPCWMIeCK+mRru1TR0
NUHgnbN2KktfT/1SjRvccGilsSd5jbWpdZuhfmJ0G7hM0lqJtroTqu3W6P/kVab1CpFtAAFwZAB8
aF2rIUI1K5pXIpg7gtRC1Qofbl/5kk5GVWxQJyCHJIJp/gKEyrwO9KFaoyj6bIWRfHSjIn8vSQLf
mjTlMqJMXbo4E1IvzYcaxYpoj5N+iEHBXcvZct9IpM/2FW1X8jZDe6aHaU7mZ3doolMXCPNJdlGE
jSI3R6bODZM2LE7lHqEWv01nlXp77NHTvZcGdY8fKxLvvewpHAu7egutoLuzZSdpbYyG/qooGoNN
qA+Ke0lvF2WhK36XtVEjd86dUDt6ZRK8gO0pHqe5c9qtSUjMSbVq2vWJRtbt3CBCQlCWHgglvtXJ
pn2pC5fEX1pqUd4zdtaY5cBwLqZO3lmd1M/KtcJ1KHM3xshQGTfYiLWVR7d5VzscLFZ201ufAVIb
CAxIHnkivNQFm5oPcDsEvgnilttYxyMfhue2M+bNAO/tYCQZSXaW3a1ndI1bpevqCundxlEo+xFU
L01F5TDNQ7oWrfqWSJjU6ZpH+pPBZ4fUkG1f6nCIuJpz61folq/psiIf55iFZjSwdYQDDV4KrBlW
8jsYekTGzfJLpUUZSwuTsBJmGnPDMfsU23qErtrWqA8CddVUo0y4wZ2l1UKeeKhzRsyHkKEsusxt
0dQE28SSrgr07/SlBR1NUGEwkH4VxXYXbKrKcDZ1MM+nVBPVcUARecUnzK4MK44/gjnutuRYdzB1
6n5LVHpxqLOQuXU6P1ekmilfGKJ5D83avTXRtn4Retwc/jtF+remSIAKfzVE+t8mfS/a9++L5MvP
/KNGlgyMkGdB6Lb+qGn/WSNbvzFIQhbAIcNeLKgMjP6skRebKT9i4E7FrvjHBOrPWZJp/qbDyLap
q6loF1Pr36mR6Yl9P0sSgn+NqBWQ23Cleae8iW8dqHVcI5YnEPJgZ56HgkLrz03R8bQF0XjMwtre
z2BgJh8U1ESueIulJrUWJQp61PuyVPpKtZX2nhGkeZ2C1z2zWZmfnCThIOZwQKKSttwzq2N7PyV9
/Ilpf7ZL8QIe8tARb2UVeLhQsI16PATd1Nafe+KH6dktlsA4GTgYtKqaP/QKuHUchI7hB2NqPDRt
DNmhyIpT4JrZTjGMMseuuC5tIyaFPsjXWpJHqLXb4VDEOR5GBLk8NFroHvNawccIsvEGdRAS/Mxb
HOYhuF/XGY27UVPy7JKeeS2mWL9midYg+pdmvWUqmO3o74cvAoLIWUCuEKOjrgMDtI0OBkY4gVoV
tSVRMdSV+dVknMO5ZXJ8j06/4XPe7W6ZJrAxLX4uDH4jQ7QsVjs706vfacnVW7NhpapjrHq4NdPH
2ko4xY4Z+yGVRbKX7RIXYA35Wncn8lSZFD2XHLdvYDMNd10Zzx9yGqYXAlHMOzxUtEOnpDk7JmAP
smhiWn5GvK3pR5z0kehOSAUj0NjQ3YKJ7Bl7pHwM4CIrCxravi8Gg9xsS/2uSZM10kaPJauTUeCQ
DYgNVTGio1QvCzbY4DpPq/xAqNsBEQiMsLqcn62+qXd13dtf4XvR8MAPcOoclAAOLdeDkUf5rZjZ
D5jPgOqIpjbQNhBH6I9bU/IUTrF8dWsnR0zgVEecqsND1Q/1JxlY8fUM/fp6aHHlAvow42eOUWg/
lJ6RG2pVu5wQHrkaIFpB2cqwkKWZad6hII+vQ+AH28l1kexrlefeF3FFTxKc+sIaMnsy+2L9Vjbc
K2XYOYGfzFb2scxIzoHjZPtpVOZpOejs8sqJX5XnsjNWkTgXYWUD4Myw7qGiOutab56MwUbqywTw
prPK9lMym9If8zY75BqHqiKgDyoL2zsbdWW8FlI413VopYdYYOtKkgyOeJ622XawIJFl1XAyogHD
DxbVPaT2jYrC7j1SHjM4aC5iY1SB+16bwxe7HvNDONE9yplGMM8NrK3rVdAJARo8mVb6MQ2MSX0t
tIxX1ys+lb05P7VkYe5mPGB3ZcS8ZIWpUDvaWgt0Gwu9fo56YQtUTk79Du0yuSUrgs6ZZZoMCjhx
7hAjFSummdmjFzOPQI5C0wE37ikJuYiDacYHR6FJ8kjUAzHedp9pIfYN6D3xqSsLduTBOZZDvSsK
z/FnuteMQLIkvTOFyO7tINs7nAKPTjAXByvNcR4Rv4ZkSpqvHRNORjJ5sKWWQdDWdgwhizG5r1rd
+jJD6+MUmUT+HE3pKqns9MXVtfHRLei+VAZ2Fy4o480molCu4Rzdas24RT9VnziJ0YuQcmszpNwF
7aBfe54ERZndUYD2L1pAjEfqmOIu0UNzXwhPb31mbf250Pvmw+xIgUdLth70ERwonrdNn+GS3iwy
qpfOnRDuVPqc0aF0p3JT4Oq5mdsyhSDWLUjGyXb9pseXxUBmwD0aTBtVzC0jhFIBx0LP9Bii8IOU
k0rySpuwZplrsW3IqtFPIROBa/SKCA+F9pKAW1mIarO5iTPJZNCpdV82pMVnWvyceoN+yPRW35Q6
UlwjSUtkM9F8CspI3tm55xyYo4z5ag617i7uNMh/pLHZBXhQB7jOEuXj3eotdie/yk393HuLLpOR
E35VL3M2uVnKJ8mucZ6tKHpuPCu+yuf+DTCRs2dHhKyZtP0Z3xuZgf2QXLWJU/jdpMmrXFnNbQeR
6DrRh/pJC+LsjF692gBtD7dCluF6RtiH+qY2n9MhN/YO5fAGblu5BaxkfJndEPsSp9J3y6yXzUXN
1kuUZ/FjZwhcoU6cEiSZyHCnZsZhYBkGvI5BdCsWLO5AuBAQ/Xp80BVfPbmf8xoub7VpR8M7wXlg
zDdmMM9MNxm40QR1M1QDagei8nZTaKodHqPukMq5esxUsItFlaBhC+bbtDetTdX3HEInMmsTX2kF
pFUGew5G3rPAvnuUIkzfhtqgVYOkfwXFW7+OecRPLa3PPUnK4GFQSMnX1HHidV4M+gsat2DPyhQd
gs5YT4hZbmeCHz4qMnmOVedp2zx02xsBM+oA+inYOlbY3mXT4D2GgxdshV7rD1Ef67ycG2j+NGkO
dY7bnJupBiY0TwwrFcu/aroZIMFoIZeFMIgRi1hFtLQnG+trD2mFqrhGeD3YOYf8AhEeK1qs33mm
3rD3J0mIZ5iDyCoh/XbyC1N2d3VYZ/sS9EFM69dNGZ+hsy0o3bz6q2yq9ADSGDcN+q2r2KD2peC8
7ZlC7jtbvdqNja2qbDly45lUn9POecU9RESr+opm7NUrx/tCzFAR5qHi9er80BTutGnqGMhAWB2r
yHU/9Qiln8ioKj6IkBufm4Af7AHxcavHAJlTeFV8CnVEIkeEzy6j3zw71xy1IPguXADd3sQEHFkb
p8SDOTIlWathVN5t3dWT89KSFKtiemT7rB+4cBrCD2QA/QyDqdR3auLUs6M1Vl7HVa2VrxULKGcv
2a/FGKS42qYwP8LOatbtkBhrDnk0vsOpOKomdl/tya7f8LIzPA7GKDvhARTNp4XeGOyYX5NZ5I/t
MGPxDzs7+d2LRjhVdh2M9kZEgDpWpRanRJe6sbkuNH3aNbIEM+u0zy3UZFQ1YbbWJ65kF1rPI0na
eydGHos0SZ35m+NWZi7HSUgNcWNdKWkAadU15i9pyC6jub225yzyWMxRtolQWx3ZQbSHCCjcFcAG
gVVUTOce/fy54WrSDmXqEsXDu5XK6dggoQXapakdSSwoVNVy3DJnYoNhbTenOD6kAUgjZ1r3ZdDt
vcwk6Iduxa7F4sVsxrrLAdWvk1oLDyRXdwdFG/G4YCuPnR5eOSLLfN0VFZgEp1tPCJnflOlk+J3t
aRfXfbxNOrABWqhDXIkzNJGBhU6zZMzPEAmlv81l3isdNWSXGfnOJhv4K0lkHKOrtEL+siLnRfxO
bLDjPbe6Ktz2Q1lundqPdJg4cfgxeZf4Af9bxP07RRwGFwvwzv9fCnj93rbvH5Fqv3Tdd6Xcnz/5
Zy3nyN+4Tx0hKNfAPjBV/L9azr2I/0zbNrzFwWabVI3/nHd6ngtllR/TLxSi/5t3WuI3pqdkN8Gk
BOsCO/9v1XLfV3L809jGwAnZMB083t1S6X0z7ZTm5GhppVU0G7KvURnKneYRRUS+1vAXHrIfvZLL
KwH0wPO9GHt+svRkKHqseRS8ksE0NNertwqF32oIaGh/cx3+hQ30X70SryFNxsQGmuPl/3/zmcJO
C2ZW+2oPa0RBRNVv2j5nbFbPT3/7hRhWGxaFsMPHMn4og3vWHCwrc4VZJv2aZulX1B5fE/77n7zM
4oOCHkI+8w/XiFS1uY3IPN/TV5cb6aGDakHt+ekY/wdfHfeqtDyEp8zff8yZCCu8m2XEJ+qDvLka
dY7JQWl4V03xV1knaF6/c1NyO3iEmEqD6yQW5ev3FwndpKd1aKT3aOlTlIDT/RSOT0KbnjjUeOtf
f4M/WjcvLwaWy3FpCMifzJOasEuezbLay7r1OOQT+p14NUBBLX7XPXwtsdWYKzEF3d+/FT3HAkoG
1tdyaM58/ykRkiNIi4pqX9Vx+QCEzkRGpaVPWsLvfv0Zly/sO93C8oUStMaq4BKA5P4QQcYpTU1x
mVd7TVHl5aqaNomhBw+/fpV/8Wx99yqLUfSbZ4sKxuo1RZGJjsw+Gc341OdDcSxAgf8nX903n+eH
r27ApwDugVdivgTnb0ze5wVU/m88XvrPH0p6rITcGa60DHr/338oRJS2l4Pt2le9UTJG7DVk+VUH
wdKCLCMDneYG9vFtLW17r8MPRZJpMpmoreLY4yYDiAi7doP+QfkQP4cPN4qZ7ScBs1RXF1vlpl8v
CGLIV/11ReTDqsGm46wMWdarsuKvTBHDGD1lcKOwbO7dsQb52UjjGXRHebCZqb/1OVnkQz7a+wBa
PXjyQu4ggXiL0coJfbiZDO/TxRLV0ws4MEAvNuQHMI4w3OKh0xLrCGFi+CBLSu5EBzu1dwSvkljl
iRTIPvEj14vKDYGP+mdMVnTOWt4P6RHWex7wodO+q7awwisgC3O57pbOIMV6ENDIVpAjsLx1EkB5
U21rPRg3EAO8tdZUGphSPt2cs3DliQvrrKOrBReWkW8YF4yB2QIKd6FNcnLFmIbD/2gBNd0lzQx6
TO/KtYfHcOdJGNb0DI3nMCK7cAxx14UIbZ5g/sY7+BrArZzcoKXDP7RyB1G9VrlFJeVAscswIFWy
802TEfafOC4NuedTO3j2ySND/Y5M8e4t4Ks5RUld3Tgq+aoLrqlKHOM59+KvnH6Dh86Zy8OwLI1R
u+CqMgOgVZPp2JhIr86iW7pO430yxtaBFb3z8YfEuz6ECMsxgKKQjIHiGIdLvQMKJT6HZiVvEocE
MULTxFmUCV+iIkWTgnzwPAp2bvuM6vYIaBgKl8NXRg3Bx1RR4lMSIz+oq/CTNxvQtEJ6kFTG8JDz
mgZDQEoVwl4gMuBe58bJdnHBgO1aoI2Xa4fcipcoqCDPUc1CCSvKFKCZo5NnotEUfPawkn4aixTq
qBuRNg/wZEPDC6iI7tV7KxHyqcT58MksSu4fu9Ht2G8sgBbEpkRgOy940wbNOjkHBpegow2LfNao
wAzhRNWQxzvyqa0x3DCcmzUfuw+Cpkl6u86segbn2VBFTx3s7n6nvCJ5lwOyJFnwHCGFwtIXy564
FSCF99RD/QsAvXRnV5jWtoPW0LNMKtOeN3Pipcj623BAN0zH6/Msq/Z3Y+bZoogFpJoNdvvYu131
ykDHPrkMePf5WPJmG6XBbdGteEJ4HmvMbLkSdkRlXYcGIa5BWJDE0Rr4JpOvBuC8q0A45pE3IrYi
zCdytMjGwFXlROcQGglixUySxscVUnDd+YXLG3mNt7YjGTwkfaPSdVSN0ZcClNC+SB3CKByUTVeW
UC+QUvudmZdMYSU545t58IrjYMVf24BauNY63Sf2ZkcX8kunGncdtSgaamPflf1nFU0xCgLH2Ch6
oie2QvcuUjyUcL9hWYmsv+4Jk93gEEaR4XUQkaiin5HDziddjtt8dhdx9Fh1fj6kKGpBeMUrs8u4
qVkVEY9mFbYNtHE3JofKba3x1Kdkxqx7jBhMjZNpMzesbvnArEAs+25l8bkB3b/HrebdeHAG3rOx
9e5MMExnbILiE0Ni8zgq7qiUBfVNSdyrekbXvC/4+HaLGhxFAdk0XaGGj1ZrQBCHDBd80m29O+GQ
f2Dp2btts1A2DeuHE2kkWsUjASMN4arwwOBF2Kby7oIyba7EgFhndTlpKUkXOoNitU6mhEXMUOQa
Drw0ahKQGyDhfViUw0dkF7RkM1qYWFi5g+G9UuDdmBXpJNFggv1t8+qmrZdzNZPZUwZDgZW8jkjR
zAVVJlKAFZHkwzpHobu5rLpDFL92qSe+6AOrFR1RWCr6LM5pALWbAXG47SfilNyBk8RK0zr7nICW
b8H8+33ZGL694N7rrkR3NDvlI70UeTO7OBFH3cVkrbWDr7jCtP/0Bg4guwGtixDZIjgdgioBTreK
tUcLWT0GyUOf9vRNe7pwdLtoUIWwfc5mACBaCtWdGMlzHi3VjUfXeY9Ll4xg+jC7XIbaddfEN2Zs
0vIEtH4Dcq67DpL5OdbN4dlLJ2/t4YbYYT1mbCTjeQNwJ7+ptCa4zVL6+E2+js3oaxkGQEy7+JHn
+anp9XBvoIMhMS6v/U43qxtrag2URxMNJcf6jAtBrQyXTS+V7IZaHGVPNUwKAp5YcfTcE5+g1Fcl
7eJhQqa1LLIXgv/MNaDnDfcuhUCAStIq0G4tVOIcYGyzKyJyrkVU0VtoEcIgjsxYzBKKPMbeRoJo
ToR6eiiGGq2LVyEhLZjwNggP6hmddmXG+coMIaqt7AAHxKrKjcc2N/LjUJv5sXQ7HRKBp+qjmbVq
rUQ+Gdk6qMfSdU7TYIzoPQY9a1j/cncgWcIY4mENgjnSdlbcM70CfYyOemXkQe8drR6E1SpwFBmr
PmdxAu9Xs2xcZPPIVlYeXfYvle2EKwQ67mH03IpG/SSBQJq1jS+hHVnXJzI1p9jvmq67RVwZwpFC
0qbQwoTJpquiBqiUqRbFRSvaN5D6aeeXY/YwJOaI2FI4kAY5XFvk1rhTfyxoza/jSv9seWqPoDQh
Wg+MmWVr0dbAIrRm4ejvbDvRroWJDmXdgaRaaZYx7XhODRM7JfwFkky7vVGrbgP46h1gVrpxkY9u
DL0k2sWtxQvWgvFM37UUqzFsdDxRBlhN0Ozzmcc1/AgzV6hVKlrSjtwRZ2WmaQcsI7q3dcOc9Q0s
J4t+yOmEaski7sCSZP9VfGAEVkBDfW+y+79gCv2Yzgj7gr2TnD+AvSagTOuHE3Y7zyG4SD3b12yg
a8cY+usuVIhyvYZzQsfR8jyZcN6AnXOuSGUDc7eB/N+ZeRivhPyrQg1l9fd1xfJ+6BAIlw4Fxe6P
hRoYSJ4B3k+TiyelT6cmZU0d3Pi9yNR9MLHN/brE+KkylLpAxc0r4Zakz7EUc9+UGK3V23k4VIwR
aw5hRQC07gK5KYqoPGl40v6QKXyM/xN+Kf9Fu+DHDMjlGxdAhJiLLyZJBlLfv2DRcMCxnDRjQakH
jaAc1vm4LfpqnTT5e6chsU7biPOg7Q23l20HLCJwo8gA1RWJjCj0FCJQOZOMPrbs67/+PsyfyhPe
ny0MsjpdF7Poj0V5Ncal5lkq3Uc5nHLVt/lX5so8U0PHHDPHRsRhG6A/D1KUiO6M74diNuUdV4KD
dsyH4ChTMCxnUjkZVJ5tDDkMdztZGJYRy6uiIYk+dWhPdn0dQwhWgb0Pibrambi2yw0Yz+DBtHTr
3XTInoSKOmNu0gQpE4FgAw6mkSi2OE7eLrtiUejS84d58Vj9+rsQPyQqX66VzYkSDs3ikVrcA9/e
HKEawBFq7ZI1Dw2WGWO56kYyiQbTeiGuHhkqx0aQspGxxYJtI8rujr9+Cz/V2dCXHOLGuSgGdlqk
FN+9gw5rC7I+Ee8l9fbO1sKSqfPwV8vATx0LXoVGhQHj2yKw8sdrrmLVQ+wr4z22UnN14QEXFUQC
MB/UGc7Cf50SioeI3v7Lrz+g8fN3zBEFLpBHpJUglfWHcngSKfP3bIj2VgtWeJ9hJb3SgkC+MU2z
Ty0jmelGaoBq0WE90Von86eyAbpMPT4y5rGI0VhvoeXXmYI8G3YVx0krbfacv+VVUhYtgRIi6A5a
0FK4Xt79f8lQf2HNMZBhmN9c6J/A97dfioLgzv69iN+/tef8+YN/tqtd9EX0qwkKpwW4CIXYfv60
sXv6bwSkCAH+iyYa3Wo6Mv9sV/NHjqdz34jFaI75/B/SI/mbK7iPmSYKHpyl0fc37DmG89PN6VoI
A2ikI4BiKfyxb5jlZjvnlQ6PBtPGxPmojMWaKtE8G/QoaI/CsTH9PGfV2w6dU3NYa5vmYHml0Ldz
3Qy0OTKd2JCaIB97HdEsZCyUhmrdyI+q74KbwXGmU453eg12cxSrmWxUgesPnGQiMJrMTgYySDPh
+BHcR59oZUQB2XDANeedJozyqWmn5jgldXQW7JwbV5vnx8DQTLT45GNsGqkzxY3KvH4IUzafvV5L
VmbB0fyd6DVm16mANrQqHdMhFaoiSRStOAmaUQHhd46/aEKEHwOBHdcjP/NiT2Wi1lKT1hWT6aUb
4zIfWuFyAmOr7NDYlNpg30ovzE69KfFhlxzB+6GFacVBnPSWgJi3sutpYQ1MCRPY6L1v86X4I0pB
zAMOk9o8py6SVaCv+sw2H72Gr1loLq4dZUT6sWCN2hSuY8HNqcONIfnmrdgSx2GW+W2nmc6Wxkl+
h2ShvE2U19xERGQakDvT4kgbsMI/NAd+OkTulq6x3vkorK8Rn4b6ZnIdbJFNWjHmxl/0LFy3u1Kl
9YJxtXsQbVt4Ow+rcUbHJAkBeCovJQJVmU9jlhIxq0wPzU2I56Gfg+DaosmB11AnC6Us5mvbRma2
RNdikyRd72hqg/611ZxiY+Xi3u1vc5mhVBoID7ZC/dZSKi79tjRMpFytwsZfhY9Et4w3aNBsHw/V
RltKQztPNQAgXb4zizE7yqwJrmCeFHe23lnXqWU8x4PlrNNST9cT/W+CVcPggS253jiane9xOEIi
FxBy0yS5D1QNJVlr3XUwWsNhyXRJE9Pb5BYoGpDCdHrmMmdGyPByn8jA3ionT7/KYfgAwaBtS8vC
pBB1mbjnJg9XLd7JQzsLVBmZhBEOLnudktK9dgr7ruRu8zHvnUpCUpbq2llrUfvCeZM4m9HVthE7
9MqePN4lkwk/VIjAhRLxMesj7cUiCfGApry+t8GtXk+WLY+utxjZtYh5uRh7PyMM+Gz2WIoKbtuB
dtxk7IiegtzI9rHGFxOkfuXA4sJHON6j3ll0FDFjzp1DTzYUjx5KvHjbSjHABLLFbDmU6UMURt79
AJ2YnHL0H556MIzUHh5sSlIbeURN/PATOW/ULbqdxCen0d27zgNd/Txac94BjqS1uy0kkwGcs/HE
61PoSm8ynqWJq2OVJaLp/QagT7OxRKnZLyPi2uQwlOhIcJrMCZ8mwbFX7JoS7vBDH8fW8NClsULJ
HIb4JM6pqffJa5pCoy7WMBcKgusjmxbSVKFmWfeYtFjZVByGrzl1GU3vSFDkpVqZc3tCYcPxwbk7
jKjaxgWJBHEgXEML8rxNnZtdGu6nzrNeKf2G7sNNJTrjV74jqXpo4V15jLvCxH9eBGmHb6JwAsTa
emlrWAN11QWfilQ5k6/XaNZ9o2tI7zU0zL//3an/rcnycpj/1U59HVOTIrj4bpf+44f+KRCmPMSg
iv7GMagX/kGasX9zXQloz3P5w39szjqSYbZK3aBrYYBm5MX/sTk7EB0t8Gf8BR1y7t/bnJlnc/b9
ZgbFIBlgI+NQzuX0EyiUvz8bN4SE1ouF6DjbOuodOiMOUh7CC40J35PVv+ph7gKIAOwcE5p9ngdE
GESP6cIvpEo2GG71h4SwDpYJpPY3EZhthoMa3g7pNjuirs0jfT524x59y9r2RoqPkvC7aBWkg8sU
xY5O5HWUV3qI+3hVGtkV1Xp668JK2AHYjnYBOJIdlkKr88NcC9bkhju7OY6aQwo95xpSPpnIzFs1
31QIdlb5QHIMBtfhLc2diUxv5DG+GSkaXJrRIXUtQVxBvoIvog3jQemf03Qu39kXvWvMdIG5akav
2/AX4Hf0ZAIADXFuBkJ1wo1wZAaZBeXOYWmP7IEuaB9D2dSEecY0UXmgiUvLmy/hiPsfiEglbuOo
UvTGzebewmN3TFJXpxRIkwm7C3o1HmPdhy1MwCetJlqDU+icyaEnTruatQ92ac7ltL2MswYUEQNX
/YL/sb5PUIjtiMrpH6Oq6x5IJUawl2lz89kK3PCl0dJUIvS2gLbQzSFStSCPmoY8wr+UFpexuAci
UBY4khZfQX2xGBjW8MxZ0uBLLrLPEAq6vVyMCUDg4o95MSvEOnbLObSPadPBPV7sDFUAfB2fUbt1
R4/EeiIikEPrkzIarideCETUaLT4lhT/2mKWMFozO01wZhi+5Q4fdLFWtIvLQix+i2RxXtAjWpKN
rOg57eIoJcmmwk8JT7fc5A4RrWvt4ueILt6OeLF5kBsDQf/i/VAXH8gk+mAbLTFpWUhiCdgMHCPZ
bDKEsOU4fI0vlpIKwyEtv6ydd1USFdAGWWitenKvwqac1zaAGhrPHG0qJnJXHApxr6QXJwtIdlwt
sP/DJwZ8eF2kCq3PhGNY1SqlR7dzF1sM08J8P1czGS/9YpshhlWc59yWd0g8SZ7DXUOQdO9H+G2c
xj4j2Ow/isWOozcYc4aLR6df7DqwaMbTfPHwJIudB0Rk8KJdPD4EFeD3kYv1p764gKLFENRfvEH9
lIrXDrF8gd6qVhilivqtmXTDl9Ug3tPGZH/sp266bwcXTIplpgNydU+W+xjQEpSjxacE/YIyUS32
JbPXoxM5t9Zn5dR6AQaHm9Z3mxnTU1h4b8lihEovnqhxsUexYeKUmi6uKevioKoWM5W32KrsxWDV
xLR/F8uVg7WYSZczfYFyiiOrFaIsiHkKihdyxfFsZRf/Fq375rW7uLqmxeDlLVav/OL66hYDGK6f
bl11zZ1oGX+jsud5ZtJF3spiHvMWG1m+GMrmxVoGiC5eW5FUjGYwnsHvdo82oYwQOxZfGuLVhESa
xa3WLMY1bbGwkZka3xv00HeEi+Nw0y5uN8tt9FdjscDNixmuZ2w3+cQy4ZFjTpUh08Y4l148dHKx
0zUXZ12wmOwYzOC3qy/eu3mx4QUXRx5K4OqtdxefnrVY9uhQc3CzFyOftVj6you7r12MfoSdaCwu
M81ucndwAsrFFKgt9kD65cOXerEMTlYhrs2Lj5BOFJ5Ck/gkILhYMG8i7M7p2jOqnCnjEBwihpmG
L/SKmgf0mJfK4QRojwimLK05dbpHa6F29Au/Qy4kD457wQGQZ4hWl6P3CPAjLGy1Q9LJtOSCA2kv
aBBtoYTIhRdSL+SQ+QIR6QU8kXIhi+gXyEi28EbGZcalTlZWO5BIrAYr9PN8QZRMrlXAK/EmgkAM
bMYXlom6gE2CMdAY1CfOjUgIgppF1tw7eabfO8INb1kWx53rpfOhD4cnG+zlfU1dfa8EGlsYVeT2
DqSqvSBp9zB5uMWAXSFMn1DxGSxSA4+VRzPuVmdSeotYAKhsmMN4ilPrLEMIqCXYTkInm5Blm90O
E8AUn5Uh1bb23DpZm22eAz7TuxflpJiIW1gPqzbTKh516Pwr0bTOVS14+zMBNxQ7RTDDIu2CB8tr
nEMCP+VTqDQP+xlQsi/mrE03TFtVvuu0uryadECasqyqh5l7/BDywT+quGYGMTU2mVygccagnt9w
wI3MUmpt3ocim7aJNRmrUXRqU3eB2qSdzXqkYjEDmJrdQxRHJUPE5JYWUcOx3DBvAjDB1ormU3A/
4N4r8WNeI7UIS7/ABMmzpsrbEJjibvk+PzXlKMBhzM2e5cIFvtxoN2kKyXJjYJ24y+Qc/Y6zIybr
Q6On29Rjxevo3XScZne6Q9A+7AhskodeqPapCUqUwMLu9zxPziIOLXG5Vq7MuURhT0rXNOnrLiGN
2FemrO8GU6fYIgMHeb10BaG1sb5P6sy6UWkeXM+uHA8tGyMTD2M4F9L70MtYfojWNMoVsRL1S4zM
9U2n3D60pVbtCjPSvFVMTvbico/YpK3MtH1T191t3CcpgXIcQUAQUAZ0wnmFJOndGBN5SR1gBmzO
MjOgwRFgN2+axjDKh2KSL8R7hsGmjyDTM+6tlfD1wjMiH82OfI3JpHmg49PWtw7GqHaPdazW4Cg4
qe3nCeCDK8PpYvYxKcjyQ2YexRUZg5JvvjTm6aGpwzXFjzch8HZwAoFp8aOCasJPwuFuphNC8FpD
ou1edVr0YjOJj98Nh0fcJ8cIpXMzzA2yZ+ZsiwhaiHFEEl3+IZDmljWQS8OYWMTTGB1fOfaOz2mq
FR9JPxq4XpX7SSzCaxjcn7CYThgFEGXDQKp8VzGMclFsOyi3WQC/Wii5k855dRdpt1n+P/bObDtu
5Nq2v3J/AB5ARKB7TWTfsSdFvWBQooS+7/H1d4Jy2ZLqnPKpdz+Uy6MkMjORQMSOvdeaa1F5A+Pi
HIzy28ZFtEc6lt5WRroZVKad+XIIwVsk43nSVt/lbGLrbEsAFFiDIBTgA4iYiBRTeyfNAapy16kQ
2X7tBggxcJhuslnMd+FMvbNqf4jY/3t6+j+dnqS+DEj+d13u9Vv/9v5rh/PHj/zz7GQYAO4lTUQm
S//Uz/5xfCIw5t+nJsHRaInZxGlpot5dEPl/nJpM/ghOEXMx1GI0//6WApepwW+nJjaK5WUEjVMQ
RoRM/HpqIopp7HPImBfbb+znaVAAQKShsV7NKYZ1eLzVeiyLI8LNyoAqUvXgq4MGqC4+xE401dn0
9U58MsM5uRZUiZRTI/YQj7CV0Vx3NW162av+U5swh26DiW5DOZGB6/YOgLCyjXG2W2GOwmaYjHtc
kcVr3vv9zUzIz4h/KKcJmMw1XYoKBPI2ylSyt+uYyLA6QaNjs3HvLMKei1UZxmPiBUGhYnQvcrxV
E807rDTOEOxdZczdekxi5GVdygg3nZLkHapSdRMFZp+tBtRtN8BzGmKOoJTr66zMFtvVGCX2oZhq
7Hez0Y3lrmEmrrP1maU4knA63VahWU2HALVSvM6yacSmzhssTsqfEcUVFWSHO+GUxZ2r4uB+jpP+
BmIlFn0iBNZDmDmBR1wAZ7qhtvdLv68iQ7KY4W8Cr7tl607yNWKxsS0vQAWemGi09gxAFWlgW+19
w8SMmfkikPbOIS4n2EI802dQ/aDOc91Lcme8SnvOcryXU68RFGoUCMjKoAotL6ZrnoP8jpxUS8eX
pkwVQCDaQgk1Ip4ydGOR34/XpCLpzN9gPqpdsuEDOtwl3jzg37iBGaQwP4/9G9+YtC1EEuAsntm0
UnAxO5RN5wZjYYi/Ukc4tdebwfDRb4LCWFeq6Zcbx5738xib81YbY4RJnHeHtD+2bdeV+tWYsriV
NRqqph9mhIaDGBrjU+CHQsyvY5ROef3eDhVBXSszmUliv/vvgvd/W/BozvzlgvcR+eGRJQ977beF
7+NH/xjtmCQUM4hRHwLepXP0r76Ro/6BJN9S6IbVMqL5OdcYVznyaekAIpZCCIuf+mMdlP/grxqw
2hZeGolC8u+Mduw/yXAxMwiWQBZAxk5kiSzr5E+DfztB9Eq5gI+bjmyJlCEJ7fXcBKjnRF8jUWv7
UifQXLdD60BLCVlPLqitwDrRYPDEANhzK+cxw4dnFkG119LCGACA93mmk3UmyZmPTOc8Lam8CE1R
mJkpQlnVkeEzibh6TUtLHvrIQKk4oAZJMf8uQkrwu2eXNs1rTlzZK65LYpeAPTIoH7Btno1QqLe8
XuKbEKjmS46IZWFdY8HZCQY+9aZJlqQmpLJoRpI4mm5F1brPHfZUAWBuCUFtG2e8/wjFzSJjvK9h
fx38ZMmllcDKahS3eVIcC7MunKPlEmfVODoRDySBIt0Jc2SJ+ZJ+hP95vEWstMStLlK5VemqGp2x
COq9bkjjUVeG+WYLxHpFoXV72YfyCQ3heJtLNG2N1DF3WVljXANR8flLGx5NbEH986iyyiVTN25A
IEHEeI/rJR8W0LB4jJqU8FS/0vvVKGv+Gok/xSkrTPNtChZBQRfwBkxj4N0OKa+my0A8xj4zMOpp
/A0rtg8+tUp4TSdBx5vGOp8duQ1qg45oAnIJo+yUhzZjA8hHZ6f3YakN0XiJ/ag/4BClVIuQKaxs
bbme1ugv8cEj/v019zX/5ccXSiwU5jeOlu6z6JZvuJ86Qqz1uWk+IT2axvNQLnpQaAEo38j2S6I7
DY8XNC80gJTzDDhgrTTwXGHJdVwXOiq8x5BIUrJRJgWk3tbsYBHfZZwnFty+/sIATRG4kkFFWLF6
fg8JesHa1ufuM8j/e5yQ5nbKQ0uRKB35z7NoYuhqEHsxSFaaVxoZQUsMcF4BPS13bcaNnoyYw7YM
n/hNs7/kgtrYrskhHpnMI4hDjmkBql/Zbc/dIGoC6XBjtwAE3MmUB9wmnSKkwCaumP4JNx/xOeHa
75cxhj2U7TucCQ7felsa13CoeAg51PAFQz+Alg9MEP16Epc5oaixSwRxAvI52/TcotbK4LE8FxwI
1P5DBa/FvSArl1TPcRtBhJnxcqLYlTopAqt8yLhjfM5h7yOzrQAv85L02y/3yURV8Yqrcbx1ZCsP
mdmVr47R8MvaSo92CCjcDUf3aDf1PXwlZZSvZOb5zx+3cKTZXN8EjXaxPOzxcpP6Vo9SWHZckgFh
0+0ItOCWWp1SIYwJuxYWGeVSuFy4tihJQYbzwA3T2Tq6TY4i3AHLI4EDItotjk6aQMg4d2yqBKrB
+HoFE17vK7NcUhY6lNEKng52DzwFq5LAS5SCFbrXtLZ5OC0whptZ4DFMQxPm8BBlfBwd4XjUjHyh
FYdvngdd5wbTUMIRiUjy1sZf8rF70fKpkYRiaKXpf0Ce7UJXS93zXC1ZXG008RuK0qAVDMSrxldp
N6G8jaue1qHGiJr1FLD4GgStvbeQbm+JbyEwrxq1tRxCyk/kz3xeOdZEFs7YC8JluM4TJmrc1ysM
u+N9JoohvJ+asbx8pEhHEzJ9Ccn7/kN16eQJ0vIMidSCocvUgSO6s45blgxd9zHvo9TmChIsd19y
o9NHhjf7mhCUuncxaO/oEopHG3vwFXkWzRcnxBHw0CCcUfsRJeBBMr08j8kiWtdcDvWQnTTj0ScN
qTwGhW2OG0lEYnjM/Bg3gY4mtlMgcDzMs/U+jfwltk2wNBv+xD3FQJobfLJmvta6QdKlc6yOvDE3
jMeqmxAjm0Ay1sg5gcpl8CsS+i2k9GFdJT7P7XkiMqsyrtESvp5lBu8nZu7MCRzvKU+ikRYTUMOa
X08KT/NOpHO0i0KTuxvdxSPaKve5jkwjPqmyq/cdJp9q+3HPKwHey9PJ6EDFWS33f8dM59pFvfts
mgbmEzoFvEQ/GFV7hyeFkHAA6axvddM66zSUy/3oTkj8y8pxn4nT5Iv8saRBgY+A52GXIMPdd+ru
EDOsZS6DFr/elIZm3CpY+CjMIJZ63cDlJSZy+/HEZb2jngdSkQ1vrMw63H6srEURIo8bQqd6NiKZ
589DEEzJizlI1okUBAg6xX5A8huS5u6mKP4xcWd3RtgJD2bbO41pMHUl9M6VUyHDWk1+wArspgig
hxmezCqlflg4eE6JtjMMcyOkGRJOe5YfmQ2gSDpKCML48sLwrGJ2T1newEUUtj+iXm0iN72b45Rp
SbQ4jtNWC57ZSut93poZX1EOtX+VIP64FjyT9TpkicGwMAgoz2AArPciz56LwKiPHJA6rJKTM4zU
IbJ+FIqZjbtsRA1Aykc42OWJPca5NXIb569f93JbV0hBKgOpnknozqnp0gAsVhA+RXZlppAb/c8V
YHZNFBVVOyq2urU93Y55BqDBfgRntmRoNmFXnuzYrTP/lvZ5AWyifaElvy2XCE7Nst3bEiJnTDqn
zyFXf5mslDAUwOGZ5R/ohWesqouCH+caAl6OkHif6NcyscHpDQqD/ogFScZjXATBj14LRHVVOh75
Q0Ts5qIHQh7NW3qXw9EEKJ94mj1M/UrkZThtJ2tK7b3LbVl7QdMxBsFD4qJTVfONM7b2sYldtjmk
6UuTDhlNNhhPyuiLi6Zb+U00J87RFj53r6EoSkKn2IDEL5kFlSNJRondneqx1y82iWFIGjVzfEOq
Fj9NdvZEOlOVnlMwmneM/HNworh8SCqo3a3Tyx71c+1+YbqY0t9zxWrmJttUJvwxp56I36Xjvdd7
kmqnsc02mYMbw1OKUSRn4/ji1GE84dnvrPe4dfLtjCiRfZyUriAanlw3LqGCMq60/eEzxpQlktL+
AgRiug/NKV8baSW2EjfDSrRmfdeQ1035k1sbGBnj17gTjxqzjZUxNM3FicIZ3/lkAgzssm0xaWrn
u719Lt1IbYKqeazcjkT02qIy2jRZVVza2WeJSjLqkwGyRUDdcOyy2jiig9L2pls04CQ6dS7krHtc
tJyQ0cp8GK2iAPRXORvNxV0WL2557pDkVtFktqk6tTkxbtgE6I6qPt8GjmYdUmYYdwEEXZnLfA8/
pN45yw4B0hPsauB2ezPhC2uiSXtt/BEFCB2yyxybd12UCYLmcv0+qZckZbKBn8QoNCD4JRxSDSE6
+Axq1y9tn7rUJZwyj+2YV7s4aotPMeU75V3HHJj7WySPpHY5e3uQ2hV8p46JzrDXiaOw3pk0o4sk
QzRv229akn0atQrRkmGnkGbqutmSCKQKkr0HHfxp2+10H4quiV8IqXgEH8QkgcMPwvbQ5+Z7GQZq
I1pAHUapY+4HOXCAlCTfQLQykaZ3MX6iIt5QXddUgpGeryf08JsWCOQjKn7jysq/RCEUgC+1SNic
xEcJsgGXTCOmiS8tNYZz2Gk2MYQSL03HQuLUXLvW1O/7IUmNTWCmNZM0u+K4fh/5xthBhoJ7urfn
pg/eWfyDLYC7aj3j3Vn7Wp8Tox1iil4VgfR3GIo1FqY6svYOOvZnLWmEw7bnC4u+phGu65JpUhxW
GxsDK2oFnotItsNzScPpMFuMY916SrbMDmdQQgvlJ7ajrUVP5mkIRodbHIeS0o5MXyn8WEgzet8u
8RnnoMqgAbXNi8aE7AQI9mIlxL2zefkPIDP1T+7QWPWq4+zSHuFrT9FLQ36CfsgSy22PWmUAbNiz
agFdcWVXDUjyNCqngIMbrQ8MxVSzBKavRjMqnFe/SlnUSUgcSsIuhgl6FFqhepY7O46L2fREqjQd
vxDjQiIQTL2Tr06YseuKDuS350SOpJcz+GbGhLLmvyPXmo21bmatw90j3HoDotvd0LKn2sqHhkLE
6hV7U1SV6XTUjRn1EjrxR2rRFJ/eQFnuatRnP534/wcN+0d6z0/KCwXhCYaACRjOQemxtCR/PTv3
eonJpAr3pRWwYQYFpSBki4F+1sgiTcLBQxmmjjpMBbvoeqQFnhx7Jfr7DgAy4Wz9gCtGnyje1cc2
bbRU1R/xxFCvqCaiAHV46mOTYYbJ0TN3MaGstczn8JbY9dhdiBtp33/UyFE2jPcdOBOuyVSOpI9H
yNX7eB5vl23lLcoTROdz49BPN+2SguyvL4f4TYiyXA4bEB7JSgRBW/jZf70coaGRjdvb2k6GJl+J
KMjJOTowZyovZwr4yH0IvU04vfaQi5mz3JiFvK0JvM/D6JL59RBIpr2eOWMLAqfF/+Vi8b9wRqZg
83FalWIJuh3qmEMjU4Ug2hcLi9iL7LKHtN7jwp6njFc3BQEPayuZ4HE61Cfvf/1hF/3Oz6obPuwS
OmWi5xS0rA17+fOf+ia9S9YmCNZ0n2M1ZVILaKzxQisBjFujoecjlxku27Gp3ujcTvfkv4z3xGRw
bi/G+j6j2fkf3tFvHe2Pu5Eeu7RQj0uDzfPXd6SZzAE7dnvCivHUIuDBENvSSHpuaMxwEbB+cuWE
aN5xyMpDuTj+c4QvcPJqNlIPoNhycuI48tdv7HdVPR0mjDqYWATRsnSbfrstutBPo5Jci71PQFG9
zopCji+zmrvmk5rmGep85lK0F7mZJtZqIO7877p7eAdQWrhAahFjIaj89coMoWUUs2iDvTmixwU1
1gTRunMNXyxqUqJLWsjhu0hGYXBqS4Blm9JqCAnKW+PR0TvjiniVw9ffviyM6dBrcbq1UGf+9nUR
wAGqK1bBPtcW1+BIkbxZTCfkjy92y5YokmzdZTNnCK0P/lOy9cfa9OvapXh5a/lnkaepRfL90/2b
T3ZCHiXNdnNK6RgweZwgLTbowmK+kHAyGUrKwZGPCUSpg7GcUnMF2vDUK+h3N8qCnTuvMJ0F4b5d
Gk1lFcCraHyUo0QmUY98XK7/Wgz+k8VAIvD76c76k8Xg+m34f/s3ujVhVH/7Rb344yf/aER/CBLZ
pxQ2r3+LF20yPhB6C9JCUA9iymIP+0PCaP5D6haJIYsP7Z+knH82oZXAsIBXheEZa6DDDfR3mtB/
Mvcgn5QSV8Ey3FuS9369FRULVYCuYt4nuUmYxmzR7bCC558uyv+wWfMRf1mvneVFXG74hQjEv357
3LBia6XrOvO+SwSQTruBSG73Npgn1W7++qUYUv7ppejoIgdVOg13+dtLFXAbqhh41n7soxYmYpSc
hJAcLqBdIGOL4AMbtbYbZ8TRiJyL//Dyf7qcwNDhCqGAABRLNtlvVYlIZ3Tllqj2cT48isx+caJm
/defcPkVPy8ezCYEIixB8jjf2w+/yE+LR11rU0crqVq6y4+jKZ+RhBdeJ1B/6nP17a9fTC5pkL+/
HO00x1zWSfh8OpOZn9cqjLvKGt2m2VMlVccgyQzcuq6WHRPTz5C/qyf14epVPxy+kuRPbFAupTft
BToJxCvRCBKB4eLVc5JDNyAywbLdu5U3fjiJmw9XsagMHMYZ8qsaGc+Bvpv8ImKiUPum/Z4T7RKt
6lYXz1Pjlp42ucQco4yQ17DqyMIOE7nu9Gl8nmK/PkdWMAQrdsQ6XKvKzR4tjjQv0USUjJvV8s4P
CvPGbPPk3qJgJ8+NQNkuaINr1+fGKshcgtcxJCOfMatt383zIXGCC1TAfiuz7Luy0/siUl+t2blr
UWB6g3KI4tZHslqQxbpZjCPC5HdmMp7XmDiqHQdOOBE5xp0mHr7VoVsd7Di8KYFREY5boKwXWbcZ
isG6jiOBU65m+Uemq882bMVjHJK8WzWEMER9/01CzQBR0WDpMOL4OrtV8NiSMuthAvFgcgecXlG5
jYPf70GM+ptYH8NL3hAmi90AosY0nMxAt5LNUGtEeQTDFLiH1ok7it7Cdh8rm+okRAbg0anl5K3H
sX7KSwJetvlY19aTym3tJUx6kgoLg9/jjKN4LIykP6V1RByhNBsguHWbkaeMPtnPqvpSEOeyEXmV
bJHicItkFVqoopg80IHGhoaR2PZQcp/Z7vFs9tXoaWEkuteOmAoj8PTJOGuwKR+jsMIwz2kSj3dG
CE5l4VseIsMlAxfDie+H9V055/VtVjdn353kazU77aPqZLKvtNC4GKO09lnOvYAGJ9p2bT7uiNZ8
DZPanCA8dAF+IDniBYzcOx3t7w6HZX2B5VncLmgHgZT0EhA/x3G5TPUtBqvqleA+EgqA7zKc4iS2
q13VnSJ/CXqfQ+s2Qtzr+7LIkIFyzAVT+TnukhDNl/ky9sFRZf6ieBjuyil5imkEE8EeY28npfTU
NlayikJK6b5DZQRF1dgJifoKaWG6ByUIlJr214lsd3rnemAWN9nEvsEdvTAwNT/Q75hUTW+NhlKa
TLj83AexdmoDS+B2pdVgpRrslTijuwsx315XesWrBYmkQeJqmvRIuPS3Pi2uI8Bp/9VJ2pzWMVCd
wPeH04ihHelRN3gWB71d0+s+zz4QSzhiACZJnfQyiIwr2IDDcYbGf140VFt/AaEURRF7YC7ztWWH
b4jHX1wDLXzQtvp9RCjAXvTys833SrUfPHAWRd9nc6VlRHNEka3Z+9AEZ6W1a1DxybpyjJDpaHzR
mqq8i9FAr/NqfifevHGwepAA6RCCevDR+20MTb8bp27bornbx1qH/wxBL8EvS2Snb1VPNW4v9HDN
oK1LgC3bThTyrelTUERhaW2acQuFRj6aZul6Ob3v/JDbfXPbaaVE9aU7B06F5HEbYeqNfSg2Ydjx
DZmqnK9+mrSEQPvl9FSQE39mQZoPBkGRyOfM17pAQCxcZ0kI90nIKX0U5Xp4JqRlF7IB4AbQsRkE
AZVemhn5tcmcQ9qLp2X2thK+gVLZqY+gRjSk/Wj+/URzLoGffPNRiiNabDZ2xwi301WJMkX2N6Vq
Mhf2DM8eS4J1E03EM7ogHg/gheo9AjCC/oZ5+FSMgwTITweWxNSY9k1q8QCtNAjC391YS18MMBCP
yLnVHXxqay1TArmNNIubFbNn2hAkbm+snPvLGK3xHekKMsaKICM8bQBl7PjZhC6yn1wiRr2qTsH2
q1GhTWH1IKcJ+c9sq3Mqo6FiUDz3N1njaHtQwhbzWvurTXoX4ZYU8WvY3fHBiR37MW1GY5ebUYbH
Qk2e3U/RnjAmscGOEO4xtzEvGztzbyJ+vrEiA9+5FgSfHXMDYGDaka3D5e/D8clg5VoLIpW3XCRS
Ap3A8NAJULtr5AY9qMraWFASXtopUZ9H8uqvVm3NL00u1zjwBjp3ZV1fO6Nst0lGpnmL+nqPNQNK
BpPLtUl+a05rauVXdbK1GJgcIG0MBBVJ1owfQIz2Bx5DLKiMj63+v0X+fyryIU5QJf7v+rpLlOff
mqL9VWny46f+bU/ilEsEtsnB7qPM/5fSxLU/6JVU1hb7HhUhr/VHke/+Q6In4YBuIigR1PT/Upoo
SWigi63YkNReZBiYf6fIR0Wx1L0/VY065h+m1LZjI7rDSvyBGfipaqRActkpcvZx+LLUTDxWlB6j
kfv7iO5IucEM1NIUln1Zb0dMGnJjla38NoKEbxCEEBVfog6/jNh2XLZOKpuXcSa69dmALwJvuTG+
BI4InrKxs70oYGPrlWovZPq0t4vryae2IFaapVOzL8HAH3qYg9xypzFH2ddIjZnsjPMe3NtdWrfy
izYofzrpTTU6jFJFe+5jV+VPMvE7+9zMFc18EOkDSTUKOP97PE810SENSbcWrsVlJjFPDUlySTOt
Za1LYG+yewW4NITjCrWsdklkZKLwqzOb+QXf7QMSvMzypAAKtikRJjwZISaKIBzy2asj0u8OyjKb
d7suqgdLdYJknDbciTF+TyuQQRHyZ6/Rq4iSshdiF4vocUpkcmsx3oj3/BV54YkndKEdZbTHkojd
qgZCsmkN7W1M1MjoO85IG2tsbdEdy02F9w0Tr0Oc4RwyK8MZoTX3hp6al95l2Ive3DYOnetWxamd
XZQUmWM/lLbpP9Yt7b4DmEKpreOmNNMTcnMMMeym8SfGweGGgDXbS2BwcA3KHtHcmCO1KVL6MDbX
sstYsQTNGKILJmrGtmsDRmFBGW7syJrvqxz+uM6kALhkQhm4autpYMQz7Kd4wOdpO1PPFMmv4q0z
+f5eFZn4VM5ywoLbaPMj7GOiqtsAsgruDN1JnyN0hzkx0KhHdeDtSowk57Qpp4/d0p7Wm0MYmDl1
dZyaRKQFDWpqvrkUa66ZMnZvUIBWpbrOgIaIbfbpAQJOO0T9fI/j9SNOEWhTUmCJjzAYAL8mCz2k
zw7zDD3SKp0Xy3pjimGTzj6m19FB76PZjwmq0swUh6CrL7iAY7K7ZprMxVVVc4VLLNmpMfOPdpJv
cytpnogFuhsBzNCO5B0GGBHYsqdXQx/mrW1HFFP99ID6oMF0FYab2aric5Vp+qE0CbRucSMdXS1v
V0ljNJsGleMKxUB0VF1abAeniE5aOs0HveLRFJjzn9xJfM4xwHqUyqR3h63mqTbut0Vut2TWShkf
mmj4UtNwPGIWCk6VZXeUBpm+qctpR+PLa5jAb9Vccn20ah0tsq6g0nArIqgIGaaE38y5+gSzEGei
T/YyQ6cZj0ydOB4832ENHCQ450zXluFXuavi+aGNiA9dcAVYeUwC4OrYuOXdxydUBagtfMSlB0PK
7hvOvWnthJKLw8O2r5ilgQiTqzyY231RVbClzIdKpveJE51nw4f21mH6E/NjZKGf1xvs1sFw35Bs
kOPaWDs6JWTM1Q+s0HM4ojZVtXMmpFNCw9JvctAhSa/d9P5MneurZwt4GNK2rFkbWfotVXrNSHew
oF6GxCZrJCQzvMZyYzWrqjVZBCPnokpaz3FGBAg0IWMlaMLe6RALNtlYM0x2+4F7q2yMnO/D2okG
a8syA9o7dfoVRwbzcKG7R4vlEhY5HYrRl/E1dNt4D0MkXPNUGHdBWN2hu9toZNI5c5FfR9xUb+my
miWdz3nQiQHIl6VQ95GoiIQo2xDxVFxvy7FcIkHCT7rW4IEW4/ewzYw9KHsoVnCzV0wSmL1pvnuE
6iI3Dcv6XSsHHNuz5R6SmBG6Vd8NfatvWSacUxFrAyHjBEa9sK50CBRtv2dg18ZXbIC9V7VJu9P5
orZ6UXVXMzDDezmOLpYW/X7moLlWcfbaBEJ4jPiAomX4/zEljHFJlGXe3KMeYHUB8wS/ON7GMpG8
vUK9hSrCPx6yO1Q+6eOGu4viFiFgYm1FNvsPNK0vpVbVHuab+MnW4iczgIdPiNlbM7ufrIBmQmda
3Mdduc1S0sRDMWyJlF0cNzsEPj5XsVJXYQTVbnDqrzlU+I1Zz81eb8UjQSEJN3ACY4uZZX8y8Qde
Q0Ped255TpvwGf8U85Z0xneFWZSVFpqB+xkpGVM+ZXrJspaWmnPrNHLXkDB9P/LVQUEjJcFjGXU+
J35gfEpNx1oTw8qjpil6cHZ/gRy26SscIUQkbs2+EtjHMNRVPXYk8k6L0Eum1NkBapsPYdHu2zI+
9pGf7NpUj7zA1ZZ2gbZlM0u92SfFwgHnhTZcdeqr0vi+EHxpznWadXUXZiSLoeSqLmkH8nEa+mJT
xmb4pRzR6A2iO49RxZ4wpE+G6pm7FBe3n9lYY5I9Rd0+9FNzBUeUfe3Be9BY+xRjCN70fB7ok0Xi
MaaIkIXIg1FnxlaBwhCMH835Opoq7ZHhVOWaQAnjZEZmgB5BTqumC+QrKcAlsjkjyVda3eblxuEA
i51H5reB1nP0L2oE5S37GsmDnBsK9PD05spt3pXdWSC38yJB9oO75Cn4UnsKtWHZnkmALZaYUIcI
T0DXzxqeyBs9KPtxraZUARabiNe5J9DTObhNMh/HXj6pUS+/gDjQCIPM8i7ZmgzgSVRigF2vlCom
5I9mKjZ9637FTnlrhDYQOTW0942Z3w65pnlVot2RcdjdwLJ+abCObjuECEdaES9Oo9JHlP9HFF3t
xuDjrUWeVp9ZXtV+wC/9Fs9GvRlMvz5IwgQ2cdGHOwtow8pxStgeWLkg2PavWHKaTa4TLBkwPn+G
AUtTqm+c7xZslHWHh2BlhjJ9Kxx7erBJqWFg7bzKxCy9zMnsZ3TxEfZgS/eYaMWPeZDrdJP0Zuci
IVhJCRl3VMtDxBcWI5eT5CyQY8NzzdsL6gYBCelwdfJl0jX73nXz/kU2WDjcLrzinjZp77BlYzw1
AMpFtSJspqwVESB1eoIGV+zjrlPUCHlwMUS6bxPQGBpT0w1T8uLeycCtsNyG3Z2GM2k/21b1os3u
vmin8bEHG7tdYqeIt5qT6Jy37XuVOF9ZndNt5Vou7hC/e4pi42Tl0kXYCxLTRDa6gRDKBhG51roV
EjuxKfTcI9RLXHPyeOiBmNWZ1gziwraZzmBI3P1QGOPaDquvaZAteYhpZNyWZW88sEA2KNQ6mZIM
3Q5hulN50DDbUQmbV6PlrxUd81NgTeYW7XL0rA8IS6AgIgGF+zfJhyyUxpc8NYlQjHLybeeWWEof
x5VmpBQMdLOAxrBYzmjZKYD7o93NGmIGoH9S3PgcVLDDDCBh/GMIJiaj8oC5GvWknWa+kQ3hqaYT
yzG0Dx5cjULUuFBoeTScnmt3PlhieC8IcdpVpT2vs7aE4kqq2MEnaXE1I7hdsUnu+NaQQal25Uaw
41J6OSs0up/7FtaAmEvsn6VPjHYKB5Q4Vva/pNijLCPAxUf9VDpGupetUPj/YiCJRE37tbzGYSyf
ImWR8ov84hSFWXGK2xAdue0+THO4TRk039dhr2itfMG3RsEU+8UGGc6TgUVkhdoICYiS2HDLct2Y
NdBHAkprayK4u0r3c859l9VEiiH0N7xCQywSqX7tID1mOQH5gqEAS2kFVm1Ows+D254tCvyt7nCJ
M7d8gi1XbEgZgMOCRntAFruODSdbc1SBL9pqwIUCZuJelRaHolD37kAGuhXIr2nePRXlZN5o1nzX
ZpxTUERN23HIlVeXeK4VUhNZmvVFQ+m1rWdNPKdDTWQtNKKnsW0yaAOkXY/IolZwWbSVpE0Shyb8
bhEXxRkV1BNs5HFbNNR0Eb3396Q21sZozyBgucsBxawmXWUra3T8JwSaZ6is6lorQNFdlX+n+CVD
M2w2yGgLL9QwB4+qvxnDJtzOaZc91SqO1ikc5y0wcBfMA8WOqBxzhYYsvSQBi8sEynzr0ju/Wo7/
RW/qYO2SprwLh2S8AwwAzrixDA+xHFWPAeMROtSViJLuKnRMskU1eOTYQJtW+nQFMHrU6O+ALUV2
ZS9BubZrD2cmau8F543U0F6FM78hiCGVrenOHHMnLkZCKNV88J2k38yaht74O5ZfZENWo5+NJi73
VVLfVpE85WPI8hhW6IVJ8UFKyPG2F7XcybbfiQISlozjk2OQ9uvEOkRo58m0Q7m0IN9Gu/vqd8GX
oki4fwp517UXu/Cf8DBD1hnz4LOmid4jO/yAr3T2sEud8VZ8wpgFfcsFacTmuBKBQ2Kajz1ay3Xj
rBSdy4HqTGti3SOFnUhr5g86KNxioDzTbjur6h3sSuPMlhD7fFx2gmqla2W4nRynOdTcwZ+nGndz
ghdY+gO5yRI5HAIzyNigd7LXlEFNsYkiI7uyZakZ8bNMKfAKGMoirPO7oV1oH9qICje2ElRoWlB7
paj10CvgJb+KwUApPPQAo82yeho6pFJ9H/YHquoEDHyY75Sbq205zcFpQDu4rfPucapnZN6FewOq
KL7NI834bkZNd5rDyDqW0qn3ApPcsSv8aWsih3tUOXxUpxZvnOHjS5IrDviBfgM0FOhCUwRnOQJ6
xdBiXgzdItp2Hsf/z96Z9daNpGn6rzT6ngnuQQLTA8zZtMuyLCtt3xCyJXPfg0EGf30/ITmrrOMq
uQqDvhhgbtI4qSORDMbyLe9y4mEJvSsU2RKSEca/WaCFjNViAjb3RDWev0sXGj+10ZTMR5nuqG1Y
m8az3yFFCqy1K6BVwxR7F6KNfgoC5mtUTxg5u+JBpBUjRlB71UxVA95DnwWDgmE+q2unxl6rHTPB
WRx/QWY0pyAtPErrUNSRDGwIg4Z1NyNktR9jmNWsnRTiBtO1ng++WzRUBlyUZJfikLV2dUbceIa3
W7GFaaAObFfBnt2cLkUdNHuYGmgOd+9IpqJbmlP+CakwFRdvKT6rMo6JpH27vOKo5hSayRau6Z1d
NGiHbbqy8HduIoIN7O0t9ntAox23vxB6tDchvJrTsfSd7QC1YFPK0b6QZS/Px9b73q/gnoCSgMXL
Prlrfg3EO9lj81zfFAOvsQVGAjuC2mpVYQw2Ww6g/1zuMBayLma/uMndGoBcW1+lobhvo3g8Ib6m
FdgZdYBlOTSOfZLO1DsqSUO6C8DVTtROt1Y0uZs8l09r270PW3mlOw0M1IjXpN6eKgN5lus129rC
C2+WGY9XUa7xxq2dLezKuAudZm017NeyCwha9PnMSt1SkaeSPUn2SHByOwLAr0oUX3MRQBjpbxYE
peEmaArAfX/BFn3fJWBB/WnZk2oxkx0kLaQakcp1cuzanMk9iQAHo2rFoevD4Bg6B0tPi0o0Ahkq
LClToz5OorM2f/a032lezXN0cCswWp17C8lL80RK7stwJvOKcFUfSAclqD0w/tiIOiSpSY6qAn1i
mgnN10a28fsitXiRUXDSzz0dncVbP0aOfyPWGKpr57hwR+2DHAMBC3wowi2BskXjB/0VEpziDlTb
U+T01+PqXpRR+ICm0qGrHqg2nwAs/z4o3ZHmog6GIVixpVew64tm6xRdsUME9jtaISXWeOWXjBbb
vkd2eGsUyUuXDhItcWolK45xu6ahFpBh+75h1/pStMXNkLFBb8dpCJdtZ/viXT0p99wipu+Q1Kwg
iymSctXrgS9xknfIN29igKf7ZlwacOq4Uc99eNHVzgUKJXha41g+LWU1HajipOccWZhprY4Aievo
fkLkfx1OfHSzQXKH/nCWV31yE7GryU07OkMAlzPr0Yk2BH15Z8HhGA91NFr6gCLQPGw9J6PUFpIj
aLYPd0JvH+xT72LfpnSQdNQcJkvblxPN9K9juYhSIo8fj1QsNv8j9fqTp/b6oX4a/5dpBHwjuGCf
y+T/fv1xfPmMfLCBuLz6gLtBLvX76WnQt08A8/nVF6Fh881/9Yf/8fSvET8dg9f455V4A7e5elry
b+1rrM3zr/3Fdrex/rWpwxo7pNAgbv5Wisft6Q8gIaFNwT+IxTMf9Ecp3hP8EgX8OAInIfChAtjx
F+nTgSoKvBIUG3IkqH39e1bCRwgRG31ng0/BKiSgvQRK5TWeoi/8ap1Ba10OTB79gAUrzfLGFzjg
2QBlG/qkMy1lfZqDWK2tM6OyFwxGj7s5hZthn6AOoR8HL51Y73YXbJdCq/ViQab8iX6Z2OUhIOa1
h9mRUookt6sg6X0AardGEySziWx4fKxEM9As1tRagz3k5SIjCsstKd6rdlIU/5HepTL4wXv2uQlN
Gehz5c1Vrk2zleU9cD419XkeWTOW8oJmr6oDDY4+XUFjZ5eIXvRd9CFzxWrKrXbkYRLgsCMCDCmA
Z453YwTVex8VvlfZf+a9kCvej52KXETV7ZpOBeyykj3T7r9l4OwPou/0TeBWDcpCei741VBbK55a
tsiv/keW1lX+bWjH9rt8vZieF8jfV9r/QwvQsc10/Ofr7/9UD2P5qg328ht/LT0X6zf8mMKYoIYl
aLSqX3T6gOj+4fuIjhOhoGVKmv23JphgedE7Y2/Ht+y5Qfa3lRfwowD/ODpriELbWHz/O00wYy73
UwvM3I7jYvrmUNnkOZldr1deRN+3rml5P2X22hXfIacmHm6z2Kv0cidl4er7wiDEDqP2oEqMow6C
b0tSdc2lA4oXDktnAdTAQDSy2nLTYJOEWGhUlXSGB7u28C0c/C5c4RSAJ1VYu6D36auth53T6u3y
Yhrdd+w+piCY2p01f8yQHTfenmCPIspOMTXczTphDnvigZLt8Y3JiyAeMMk1uItDQym4y7d6zBKo
kT+9yJuXTuB/0LK5afNGjv/1n0c6476xWTOMePa/kNqAezw6LRlZK8c1eOrGWcXVBtfTDKTDgDZx
eRWnQcwlF1xQ6+89Ilb6DqnGmFtzM0xXKAw68CA+vn1LRovk1QtDXNEgvX12y9Cjhn70wkSB90NL
9viIjWtQXnV+npbnqz/1Y36SWWEOuqYWeUZHAul3xKbKYulK2h9215YP7TJqnF7EBMLrvLIV+In9
mqTocazVwqvYS7lm6302hMagO1zLPrxeYfzwtTr2x6AHSjNOIn45tf+p9v7r7R/PWAaZJnEcQVlA
++QYCplk1P0sPKqe7NnS4YeADKi9RcO4XW/eHr3XQEhzIVSpfT8OA/ToI673erbrqu7jldziEdQ6
5oSmn1n61BtsVviC+67/bgab7mXQYILKwoiYzpG6LfMAIPHbdxK8fo3mToAbUaMNyMkRzTZD8lPr
GUQGNJSlCB8pQQ7hdUDcLum41RaCCOfpGK4U59++4i+DzCEPPA2wKTYHjMLRs1vUTkVbCeotE7gd
vQNebeGno9BbpmLw9rXMJPx7Y92MMxuXjwY4Ex5B0WMouYsvMGalgfu4OOmY+08uZY0MM+EOlhqM
3N4McYXc8RT/W1BTLow+RQDzBZnTCK+VY+Suh3DEEBfl+G2hsEqIjbJLpOA9Yuklf/OMR4YR5iEB
IoACDQPQLWwVRwNKZckpZ+XWj2PlB7U4zeOk+VhByO5RboMejkPaEq+JXV+2+dCE9j5QWbneF0AW
aeOh34Km3Mam802iUoSEX9tMNUiVliodIn06zb5PE/nffDEBSskoxka8HdtBOfxo2sVlBL/Obr41
qJpyF4MVl8V3hVhM8KmFENp6u6RWLaZPb1/X+XX2UdsKwdbZDrwLdGhfXzixHBvttcD6ugaW465b
9D9y+CkiQpjV3jpe5Y7VKcukFA86q0AS7vphGEC11tbiqru8XucBXeJoWeVX2HaG+YV2nr6AqOvj
6fT23bIujiYwN4jlqlkmBL8RPhOvbzdIZ4hU09DCDs1dlmIRabnejOEyMKlWbaf4b8VjN4bXlpfk
rKax8X0OgyZEIg6GfOmn+hsTsC6+U1tjZDj+/HKdN8qBnPr9ZQP2k47dBcPfFEvnNIbsRg+H3Ais
FuV03k4zIF0vKV47KNJvMujrbNEErRkXdDHbwKwKndblM8xQMDabflkTxsItCo9NHpo7HfSD6/fQ
1Td9hkrGDeq7Rf0EPsQh5/RkMq43LP84+ISLFlMTn72Ce8RdPG6oCiKx+wndBNTK9xNi2uv9Kj2h
7tTQh+p2LPg/8yZrCnaQTZaFLe/MzRY0IoD4ZjlqaIXXWSz0JOJvINALYjaji5U1iItDuIWZ2NNw
zRO+Qng+1uFJoJZMvpezqDnMdL8UbMEjtVXs5oo05tJWPsd8HR6IuZqVopR97SE70X+m14LORuJj
XHJV+U2kT2aHZPiC3FtP59MygaohJk/Mzpej7aIvIjVSewX6K82Z2UeJy2rrol6iwN1Sjy/L0x8P
EFBp51FhbsdhsYOkaDGggd0w/UbMHtnEqlrYVo1PUhLyD9QvXVMQoKCEw+jLIPQYcQ97L08wE98y
5dp52XjZGjAGk5drLr10GZuj9lqeiVTIjKpfljMjF0Qd1N3TmQJOiW0SVnTV1slic0XPEkRtuktC
hqXToufxTJOM6dKi5lp898q2YdIUSVjUt/Da0XeijWxA+psuKFzWFPIjMbMmdYeKd+bRzeO3IuEk
4iBTzMe8cwuYhf7W14tiDNsFEC42ZGyMTvIhqkg3KXcICp3zGV4lCm5/ujYmdisMqLhA1Z5okYco
YtNL6j1KRYh5AkvmjoWr2AX2A2qdPEzrJmb+Djhq8imNvN5T5/GofP5Kq1ufpTChds8nK5WCs2vA
I51b0jw9/3PGoJF//DiDyr4NkZ/X33TUl8wUKBxQihTpLLdX1Hlk4rYE04H8evQj5n8+URWkO4YY
K7dF9cKMca+oMn6H1o4Y+maNEBJsdxUhIOQkuSCIfAAvbqaoCa3VXRfBiL7rAa6ygAUu3+E1oeNK
lIFhIOtcD9oUfdaMzu9D0XuDWdLAxvijA9kxbyKAys8/SK146g4DR5dRyFrRjSgaLPZY1FdIxDr8
wX6AxE3/mljMzGovzwfaJGVsvNOWqAoWFCfsuxjSo7F8j3xhdqasyor1ENrWAdxx2nkHiQ28j55l
tqL4kkIdXW8CrRemP7hgOGL7uJ7R8yJQmNvwOgzwcxyAC8sKZnWYFF7+rnWyPEGGAR03s1vlSuNh
ivbUiLZZjnkVifEyYD83QmoYR2u+KJG24x4Ta+Td9H6Ut8FDAxqEh2mwOE/bD3HdJ35zTYYZGykF
VFDmas9GzHazl15a6H6bdlMbx5uJuH1RG+jKMjsFJkIbN0U1iG02/LbOgYUaOJut5plj1OjQ9t4M
GSIR6WXZZmhqXEsIHGby5BilMRPlrHsQb2Cy+GRPy8gcSry8L9OLdsXUCSNDV00DKsuBx1Y59g2j
tKtL3kezWWzLmSgUGpYLMA3UF3hLDdRDzoJWo+scbuPeNrsgsKiYmWvnXSLVAVmdmW+SwvT8TA6o
tl1gnKbq5T2YFxMRZjSV2J46fwkZP5lZ7A6KUWQtOK4cmVA0/jzcsHj7vQ4uIpS+fWzrx5UbR45o
4tK+QxOvO7BdchxRtBSc8nUSdKy8yK/MIYu6GwKtmyWEL423KvIH7A86yiwftVw9AOBni0Jtpetl
wyNF7YAyKqAiE2LZFsqX3+oItZGrH3kIu74ZnLntUWQ6KQd2VfwkswJi/tlUrOsARgdKNWjkuUn2
vj0l/QfDitcXeJIgqw3zYaaycRDFbDFKbZ0JFnYxrYTTp1E+mRH8Ma3rfDY/037rMXExdDSBc9ha
Zrsfwcev9w6VR8bYE0M8gMTTVUpZU1iwZRH/jZIA6sGcOTQC3JxtdzdC/ZRYdqyODr+geVgNH+x6
qe5i140L5tDQ5/15SE0GMHKrpu4bGj+9dTEgI+9fJdwpzIAGMMoXRH/DFSBe01aPflGtUGzbsB4e
ZrSD53drbFX2ZrYqiXGUF8xdQyOtiUEb9DSpx+mAhmukroc+S5YWLS67di69imMV4WqpnG1vJCrY
5JeoXzH8atRADyhd0L4lpF+HWVcbH/tSN0aN1NLyM03dyf8QVlL76RZkT7lYKKm4GjuQLub5E+Zp
ksozmXGSVVuxVvO67uK8Wu3hkODV3l4sLA58U2V5Ndvguw8qFimNbAK09S4tXDyDcxEaQQ+N0Aly
IpI+soYE26IWn8ox3lktTowomAgXKRDIR6fC9eSub2nDXyRxY9snzoyKGqQKILhyI0W15ujie4F1
09Ec8T9OY4+c44mNfyDF7ri1l+UOZUZPwmyQjXXrW/643suGWb1BgCocPq5CpQ3ldhmKoaMJEQA7
3NhKdOEuBqlbniS5RI1qbSErwevAUAtdXETHoZ1+deoiah4zt2vBvwDx0v1TXATehBOw6FqxcVGe
lPaJTJo+iHZTaQdVeJLUVhleAzxGKv9EhR1hbfaURaBagfy3CC1gLe0EUq+g4j1QqOn14PIwBUJs
z9G3raskdG7nFFbyuJnb3ByoXe3VXfBx1kHX+bsumQdQZq2NiFl5Cr89IBpL7JkFM8AOYf431lAQ
QQ3eosyxErORsLh7ui2ctRzgLIfMD80OVwe2iTBzCwe35FAgQ5ZW5sG6ObpY+9QiJKX0rzh6gqwu
OGVkg5PQeqIFGMrkMAWtiVNgG5nMQRQO6JKt9lWNt+3U13n4KaC1xq04HR5BUGMsCpr0FfuAbTIY
RyJ7oEuM0onvBkTBs03shjmjnsEDXBTwBNn0cGFN8DD26hErSuU04eohIupWhEQNRFD2FBRAbB6U
uCSi3hQE9WA2xLqimQcy1PMJTWYdSwaoa4Q5OXH4W7jTIc0E157EKtr1g/IhrFdbjCTAKpKYtQlr
aQxahIJOYOOZfbKE5cZXMJeKuaMmAck4PMRDbOLVOFHsNq6kbfN1nvumRQqjEA0slkJxLMquM7FU
0wkTsgBpNGMk2yaUzveJ6nUZ79D8UBOkD4eeK1CgDncI0KT2EDD87OHahEjP5Z5wrM0p9eMEw3+G
cYQGZCoWYTybu3e8xGIgu9QvaKjrvCbpqCaLgWWbKcwdTKOFVM/pXyOBZvdId77zViJS0WT8xbaW
IWSy0ml0hL2TVZmpmGP7Qc5SL0nwqRocak8vr5ED03HuSf8meRf1CeoKOMSCKUG/alTCGa6bFNWy
DNR7YScxrVgRFFBK0KkA2k1vIFR3q8AHDzObtTPFp2EAeZCddXZjggpbFjkh+Oxqk8hHYc9kqanX
Ocs2n+1BAKSkr0bg7NIFZAds4ZRg0o6knYpuVvTD2vwyTITN/ejVN+sA7wybR0X1hmALELhZIvDv
TMGrwb5k3CcK1t1DgWoZ4WHvmAnmJVPeuye9K5DwMt1yc7pmSqUcmlMLfB+cvNcRBSIBZeJNGZr5
mGDJSGSN+wapdrIaw7It/9982ziOrDdoIQqOSyfjvtxtlgkTGpbhlJpg3uvM3b4sD/TTeS/VNLe8
1GFk46vp9Hsq/aJQ1s0H2K+iFKzqnrlQbXNNTAB5fvDN3K0aN26uUFeij7pLqzFypnP+QO0R1M6t
5t1Olqq5VrMOPILdqdwUKxwTWuMnRcqXijgfHtQw5fi0juXUSTYXhIq9S392JGDEJEDs+3ttuyYJ
LLqAjM12FvNCRj8mvCTx5D1LHaz6wptd8ifUqfSCX6br9eWDypyFQUleIp8xtbGE2I9tNPC0OaYP
BAY/MuIIHgCBwZKmNtlXk/bAUg4pOcuw15ZlLd88NfXrjW0p28ampctIR1Q2oPByGoWdN92Fa+Xh
AmvNyMDcgEA2STdmeCYKGxbHJPkiHkwgn3Yt8yMZk5S3JmsKuuD8IpB1GGqqoCFGiYN2vWfUzY67
Oj3p3lkvOkRgTP7AdAoDLk9pL1nNVtmxJ4encBEWmWGUtjD1IWpBqfimS1yQv70svUbhmWgU+2qc
Hja6RxQf5R+lRjMxmtnUj6zE02ZKCjuaAWn6C6pIDAhg/Ywd35IM5OwIs8TJltPuCj13n+CVJhE6
RlmzTO/xNV7Hswh9s+oUixVyCg42yyc+8Bap2DrDqmz5M7GPfDte5VAbeJNu47KLg6J7zhrRJyxZ
pX2hkB66IuCfQnrSM7vzPk6VyQJfEosqWc1NtzjS4+rBKtMouUmgY8W5r6KCiU6SZDP7Z6TjeaW5
M5lbn5qFk3C/wBGUcm8tjV9eCUDq5ourZkahIG82LMlrtDKA0GMOJweVvXGlM5B5TfkA6sVk6Ppl
54iRP2EMEeUzs/LtqtE/qBkhjgtBiYaOCH4RsIiWNppxn5u/LtBLWE5ohCLouAO5CPUb4O7A8/7m
ksdVNcpUEempb8p5LgwQ93WZSndNE9kylF+DcDbdm5epUUWWqey+/XS/Xko4ETGuZxpGtKaONBHc
LO1WoMrt19xPzP7Uhr6nCArZrNm73r7WkRaIj1AA7C7HCxDvoTP9S1dqtDGwmKvS+7p4NRqpF1NW
u8zEQPoZyzADLc1ZCPaNTQNGTDBSRFFVH1XbTrrk3VQhTGcjJuU1e8/Lzvyj99EMNGMJkUQwciYA
k5359Pbt/zJUHmVhAlvUB0nHXdv8/Kfa/jIktSHwBA8yx80x23NAmbSQw5UU6u1L/TLnPArDMa0g
OkEu+LWjt0IYhbkDAdRDnEXepE8TeDjzvbMKs0TCJJ1/O+WOWyhA+rAFdVFboGqKEvTRFYd+hOFJ
/f6h8zOzR8mFxXaDU605INzYnFlJTLxPMKH5/FS5wh7esdvVwdnbz348zHRNgQtQpKVNijb/8Yyc
0ZtErir1vlCTIHXUWAnpb1EDhvh3fsPHo+wGoCZoxCKeIeggHRevSwJDgBCF82VqWlFeYbtjUvOc
Lj2HfOaaqPHtR3utL0HTBAkvys40eSE7EjQdzSCJCSabiR6+DA19IrxCvcRsc2yKmveaDH2FI2mW
pzqLt6IMMk7Gt2/g2c/75w4OoRYADxseJvRIHv14Z8HvvHI60XzpMwARzZ5e1lruqXpkcfFslLbe
qCEzoXGIJCIv/UdR3AqkKXnVIcJh2dn8Mjh1EZgSD6V/zSpuoYuSLaxVhPsWccTcRuMu8qQV4Z7m
lJLdWsyBOSwRQGhxP88Sm4WPdAU9dGMDP1E8cuZhgYkH8qkpkFooc1ee5bSWoxVWsWViqxEjTjYL
a0DukzIy9B7eGZ7NxDZi9MwR33VDx22JlwL9SGjPrlnCXDE1nEg+R3yuY4LlpKiNFr49pjPjj9/9
QGXSVYsyRZampCz79vD/MuGEjw5AGCBo4yL/fTy1JzKLzLJX/RlWqkfMmnbSpEDxKk0E8KNk/fYl
zbp99cLZaoHhGNV1sADiWKSFRhkyxmM0Q5QITY1xAvRfXqEp45aoKY42d7Dxq3giiVqcxASFVlWb
u3n7No6fHNkdH16ujScH/4me298/7Z1N2Dcz7zL7XLaUP8+RXZX1R7ec3eHSHeX12xc73kGANqGX
RqUohHIc+cHRJMdfPMVIbxy/qL4r1vugEGZaFAV4seY3z+UeLWn+egR2Dsq9oPPmefZRRymdF7uq
GuQIkKC1o11C+VLCgqSMSqabFzOnw4aGd80/goIN83IBzXVPshYMYFMp61KCIeUx/ftuRnqXOsKK
G9ednadkKAh/siqytshMWWuxTBkgkqBMszOFEw1zGEcivq0sx+PhrDLgLMKH1HSKHFWb/ZqEAO39
M2iaua5gSNmp/wIh+lf7/IwBrtFgmlw6kN6vHdMgSCXGuNPycaoLczInLa2KEklG1Ajv3361xqvg
5/ls3imbF/p/2GBS1z+ez3PbUVN1/OQu8tvna0HxCa9LuGPmaGKrZwt66b3D1zaZYLM0pkr649Og
AEzmJAg2gxv4wtQzyQU7djq3HhMqClZZTNZ6ObJUQzpYXV3OJ9oDiurtyyYhPc5XNjV1+NH4o1tk
mkhWVbisnTWyV36m2tq88DUouIr13B0XL6UJ5VABlTsryMybhNWQ8stCsfG3OznkprD8o4XGimTu
FvQ8OPeShCoHTpBOPVMCeXtIo9fLBQSgTyff0OSNZJUd2EdTuOcJVGR3ybdKeeJTMTSBe3Bpj56G
ZdT51PgzeUj9Jb7QEQo78DaS5hRV1uoeEzdbbRp4zDRNUw/9FB0ZLV/Zf0zIX8ebakFKAiqOck9z
1IARorG/KeQ3YNQOVoY6hUjDdypI2osMPesrTqQMjjoA8nIHH8D7c6WPrM5xpSmCTVcBNtxRNSzv
rdWSJAcVZIYtYNMbn1OpPPiV5cEjHNROdrrfYzBR3WM1559XmGfR/Okk5by2nGnhSaf6AmoiuNBL
itbStPa2s0P4Rty5nM8PXdY6wSZBdpcSRmoI2UXT3M1Q6u9zz4OIFNmWj2UMdbvPGDGAMLS64UPo
jyNhUTKdFstUgO32dbcFnwTad5nj3NpMhrpUwaaRqIlTsMmK4s8pCkH/RjgG7OQ8tHfw8CiJ+Y6V
Ue2z/K0d2u99qe2vrpbjFwepkY/ZFEzbbAnri1KM+d5H1/Li7RnxerNmQtBWZjODKk1Pn0DhaEK0
lH9EHxipbmEvN7GbYF8TVq0seG12+PHti71e0C8XEwDlzDFPDHcckSR4KZOTx81jaIsajNBi3zkN
9dVNXZdXyvcm8r+0rd/TIhTlb+KxX2b+82OC1aFlwyZ+DJuYgjFuSwSxHnvQ2h3cxg4t1Npz/hIV
/Kc75PNf+vsx/PyUvusCPIgRh/TiY5TO4tYlJOIse3TmljWD7AJluZaEJ98tWSVuG7dObvMxgceK
3kHc7dCmyKsTlQfhbqkksC/AeuG7IRzi88bqxUfOW6gy1BXlfV0TvLiyqTsYVg7EbFU03+vJiy4b
yrPvlavdP+OCPBV+umMjFlym77zaEOqQ/Amp3pT04pB7obA2xPqxaFNJK2EaDk4a2A/2Ir3tyvv7
TSx0BMJjSEwYQBjEuMANdo9DAvSGxsWP9ProT2bws9zL4LIU1emyLg8NShufPStedhNGDhWiDVZ4
Cj0G7aa3p19gJvOrNyMMWNPgQRyAY+CFX2d1OBKiwkHB+DGdaBxQToOMtUSBiHcjXRI8K/16ORW1
RIY5t7qabk9bn7bUra5UZ/yPK5Fa71Yn9U+9VVM4w6n+S40FN7rupXWV60Zcak+foFTp3VEDrd7h
zFIRsdIY09tVLrRdinZMtqKLxS1ho0L1wM+/67DIMZXCiKKkUnyap233rg4khlZtMk5fNWT9jzba
s++tBgY9DDfHMCjkPG08QPF3M7LaxTbrbR4gW9CjU2hnVvSvewQOBGfiBz+woss8075RMcKog6YD
Iu5vD64Zu+OxRZDVaPWSzYpjPVSk+2iv2SJ57HM/uIbBWtx3uadRMO8bTKdmconfXNF5DXxlVgnS
LFC34JE8IHjH2sCO7VYDpMDiCbqGf07ZDIewBMLTBYXK4kAjAvaLF6TDY+fZiHCki7zM89h+b6nY
O/zm6X+dWoSaRoomcgVI3GMw4DDXwYiGeIPDMw0G8vY2+dIOK3yfHtUyDEDckgpH3SKUJQNqhTvE
E4LTzIjGUieJY8wNLFRZhzYUn3JZKVP6pYTeWGN2VYZ4Ovaet1yHU5aepYFI/Q2Cdu68GbXjYo/Q
2fW0GZyo3Ub1GnQnFsNyKEppXaF1pfjCLKzLcMz0DXbOHGdFkHcH2EioKCNfXl7CTaQFbnmwZqGZ
Vg2QEqD6e0XT8z5QpKbEIuMH6S7NWVZXHuouArgMM5F20Tak6nfjxXlDyxVE3UJHk76SxGsohXYn
uqu5Q+lk0+ZdCK42clvnDHDKPJwgQuf+idBg/mnC3h5nRzen1AOn9XeFr1/3H2aKsVkHuoYv3y91
Pc+lE1ouc/kUhdQHUNOOi6+gPDRdQ14ZOZV4xHkqOQsb66tWKPeBHlUIa749Sf7RhDVawQjkglz1
DePiVVUJpNRYj6uonhIcyKfd8wsJ1ymrLvMqlAd7VfFdD5sQx4Us2XdYUnzOokF1zJPVufvNzfyD
BYtIE7Vltg6wlseI3bWeEEPAw+8pFXb4oQ+d8datLGsnKOxecC5O11MFOa7zm/oMLjc86kZwkEHF
W9D9yyIAyc2sLnNr8r6DnO8DLD7y8sNv7vKXkEGE4F0RG3PBTJNUHg2ZqhNdx70/PVH17tOPRBbB
iEkzVNhptNW1G6qSntK4hhFkyqD9nq22KI2NEop3nmjH+yCu0ktbzOVHFx9wOiScAoehGCqGGy2V
rY8+zY/59v8lx+509/Rf//nwWCNcCH90yL/JI8ZSyCb9z4kWhuj0uR3Kf/BLf0kKO3+AcKYQTjlc
kPchEPaXqaeI/xBMVDSxCCfIbX8iW/jBHwaGTT4TUnNmEbt/I1v49v+N4tjrcJkqPYh9SpXkpXaA
8G94FC47CoYyTfuWjNwityybNHjnYT99DdjidyX01wv05VrUhG3Ggs3CMayTn2vQIPuttY+c5kx4
M20fpXG+mqgnaEbgsu/X3wGvXy+15+v5tolcbUpXNAmOnm0wslldZHM9eivpZsZBJtkgXeaAs/K9
s0aC0dt7S+TcoQzg/mY7el1beb44YF18kSLenimbvn7Y3rLHBU5Ec7YOKFvU1KVCKPAKjz9jvLAk
a3yfuPbvHvkfDHHAaJnE2sy14+YLpbhimCNRnxGdLzcl2e8jFoMo/dMlXW5SG1evn6b7zUs89DMd
5ZcLspsZFh9XNJXZ45JGYVsQgsG3o8RIJkzKiyZshvFUHXnWF3CV4ee3r+f8Mq5goCENUI2OGVz3
uSDwUzFOjw7bXLKo06ldemxvwgSyzkoSjAgEkUC91Xh5X0dV458JXTq3PR3R+6brxGyMB9YGwYdR
3CK55hJgqGBCGqnLxkskPZdP6CX9ZhZQmn4VRjIPTB/AZe0DrItZ7P7redDUiOkXtZxOqfql/h2O
fUFyMaYVjh2QDkDr9akznzttBghsgwOFc8ca1LcW1O1TKipheJ6PEf5yugseUm8cwk0WVswlTNyp
vWGjcr2gvJGdK4LHml608XoETF8jYBNgpzG5I9R5i+rMZtbuGh26AKcXaxAgfydjHddZerl1ZLjc
JJAFqs064FT1FSsilL6gJy4KIZ/eLS4GDzOwkF0i3OURrPXTwlbWn+huxcltP7gDUy4BQdpsxKit
FK0ENIKcJ2bpAp3fydFTupJ+rPz3S6PnSxB7mCmEQQH6PPZ9TJPMRjBoYxq5qHG5sWZO5bjscYfD
xR2nvcLtPq8DdnIckER5i1L47dWeurHHEWXnuDcwn8UucOyCHfwQDfZyi4qa425qlWABmcnl1uot
5y6QU7TL1zx4wIHCRQoWJ7/PYSvhSobAVkZGFnX+ySdpA7+KTHRdjVwwbrA/RK0CE4YpmoOHih71
dbQqxm3wnbsp5qWtYArv534NHp59JZ6NSXpvDryDhlofbePF+KuMOC/dvszVDAV06iGIpE5XeblQ
jClaajpknMg2aNWNJ3C88ACxMLXJzmOR5PVZ2Vt9TQ6G7Oy0l76b/ZkZhxSKTZhDynLCcQ3+AfME
f3L/oTW+oPRJWfzGWCTWQ3zfofKKpl5jnE+WEvq3D4IAVrax9PO6drmZJt3NOxW6DCmru/uMzgH+
oCkGD0Zme+AlxZnjnU1ZQfI7g6G+zWcfLlqUtqDLzfj7i8Qjfor8fVYKsUMiNwN8gDXL9fN3ZJKg
AKDtgn1jzU4tnvV9JqTazXAODhDHmMCZWR5A++budByLJLlwUCzutnD4J3KwJYqRmwLFA0aV1vBE
SS2yi2vZh0gobiJKFsuHLmxs1AOTFlz1Ad9ObYSl+IUG/R/7DHyIUAsq4hYOLOOICB6uhVMx78CY
6eS26/Da2GQ4hSItmAG3vnTXWH9GNH9+VNrq1XYuxjW/mbXlzn+ODD+Syg1W1aObNTPGXQiGWNi4
bFtQ3BsrUAHjPN51XpJhYaGpizaxPsQemO6sX85mr0eCIyq86yAycslqPkUUe0H9uV3uwnpC46VD
oD10LX3tByW9JJE5n0YbLyX0nsMNmkoOajWZvJ2zHl1qmajgi/TLGAqPN84eOmP5coHxjDr1ozZF
R912W5jF7XodDVP6CFcPL8M6F+cktuE1GCcciabV15cONpi88MUaW+QA8A9tulU+xuh7z7vRwl1m
x+SOz/0EE6xd7Ksx3kCeTO49ykQYLln+RwQYLLApPZURgQodJEH/tJ89tmw8Vph0g03TaqNLJDsz
hw8b9mU8OEmRlz0FvCw/DS08Ged1gIIxyu5zQAfs3qhzFRuRRv/N3pksR46cWfdV/hdAGibHsEXM
wSCDY5LMDYw5YZ7hcAee/j/Iqmp1ZZuk7r0WspbMmslgBML9G+49txKRmAjPXHQaf2auat21rtW+
z7j6SVEt1AcqiORzLjwOzMYunnPDzF+Ja+SL9StwNDZZGWZsWU9BG66ZUZimtlyjzbMnWOln0D4G
/oxkT3hUIM4C/Wn4ugyt9aXqDWM5LQiigxM7MVQthG+Bm3Z6qy/OHpnCX0FECG/X18W5DNv4oow2
ue+J2zwlQfjMUK37XI79x1yR/scjaH0G2SCRFfM+QYDmnBetlZ3DprW/SCMG3Y18wLxFHus/YWwq
cJFP6oQAFAaZozrQh8iGyRZv+mAfEkF81dLWcr+49ucqDdotggMIMlOVqq07253P7N8VE+aYuL6D
Fe9+LS2H//+WG6t/ESnj069hoLI+6ro2bvYLSEu0mEkh3U1BdPAFx5jkravgKSyE8r3NftAcM7wu
V8g7JjhTokB9C8TYZrbj4R1pMLXIOsy+OAp8XWFNfKwd/tRdht6Nw8Itk/6uD4aZoPk8uDP0zLWA
UrBitecN3/8IAo0R0iJGQ04edZInBVkWoh5trI+STGqcAwzB79glc5Z2ns2Znof8OxM+uAPK/PAy
KD4aWC3hmsQrkfFFMFDZ9Lb4eqK0qHkEtZOE0KRa8mUSu+C87yd0eunEOTiJda4eIka4AJY3Nnmw
TkFyLpNq4/hkw7YOv94TCgo2euf+SPwU2aNMiz+WOefA/3UE+giI+h2i7/XRZ7aT3o+qDmr0jsq9
KClNENxrxjDK7+F77eCcRUHZ80SwCyYoee1ah0xwTlciIzFoFWSlK4vFp2KY0Qsc/nhZVi0IL+rS
nEoiNgyuLyKxmpuuJGaUXba+Hydq3yog6tJaSjJzbWV79YBSonL1rcVEw9kwWm3eFcTW9GqLiVed
VS1/q5pWl0aNydh/dLu2HLgtPGDvkL3SZE2yU4E5+T4ScNc7y2LI4Shi/HqKjUa8e6nFwTr3JCbj
a9OQk0qZQ2KUFgNAWARA1szSu7iLEwyci771VDaGeW5lavwc+y48pFKFGmXmGhr2K0/X1orHIijh
NWy6cLSeHXTxYDJ7zYKl97G68Uqy9R3tGj7xUqwZubINoPMSQTDWT/H6iWJU42NiGVhty4GP0bA6
uobRRnNuEgrRguYqAxGbq4bfJZuEq9JXT57D2OAJTnLpwShTaZIGjzDaQ4+rikhqhzVJQmTcHkmj
kVgveUC1nBy0GkWE+UQ/lmYjdpnpAtADbZyxT1kzm73ZPlRGSA3i26l5ZtpPxnQ1TpuMBdSO/5BF
wH7zXOZLS25D2j02ASdLgcrrTRthdjbIbIrwlHH1zEF1TGzPimYN1wu95i9Mu7etV2+86Yc37swg
t6uchyTgSHfAo+zZRVvbfrEqBIhsYRvmsFEyltYjxkJE+pQhMCKmnszUgooEZW7x02BYSpBlEx/D
pamIKu4QS/ANVJDb6p913/2EiHsNtatOPNcUBrIzr+HYmldRzdN2MquNN8zVUUvR7aiNY+If5ZqT
aBbbHMPgTrvu1UV7cattWT/waXMv17o8c/NV5DAUzOyg5DE29HZJWN7KgoROh7fqahJI/dIanoTa
bzt3zVTlzYaATgpI3R3KsCTaYLp3KuuRyq/e2axZfwovFmfHmdwsiyq8FmaNSAvcdXA08uWH6Dw+
EFfyFd6znVTpFmpB2VBoGxPRJ9zAQzSjGOYESdfIB+4rTsMxb25kZxsnj715ezsUBH8Rp8Jpk3k9
T+QyraSjmM3lcD8XKke0R9m9/ddt1Np1/GO4TVcS0Jew0WGwYDGC+L3tXyZobdx47bEVv4p+vFw2
clCexH/9e/5H98MvQpnBLIO236Vx+3v3E8aQE/JmbI9/pO9J37eeu9UoFrlrDrvnrq3Lr+PwX//e
/9H6r3/g6mH16ExxQv/WddGSl07e6Pao89L7GA30KtWgyQZWRJH3u6aq50fPSzmLu2mtcv/1b/+7
Hu3Xu4tIhq6YLzgv4ndt1jzkTE8srzmCAKUBWYLefg7WUzf3B077MVnj+YhFpC1ZK29EdH/FLv5n
YvdvJnaoWGxmXP98Yvf8gwE4y+wf/31k9+dP/RUSYH1C5sRUfR0n84/9gUYxQvMTHlTICKjgfGe1
YP8XG8XxPnk4sr2AJn81sa9jkL+oRO6nkOUs+WBIIuEOMLD4C8z053gFptM/3cWiSfn9mwutw7NY
wiJyh1H0+xANjQCnmRL1CZXKYLUH6M5JPu0wpCg7GiscsNGaQKku45rZWg0dev2BHFfM//6xq1zg
uiKG/ErKgXU3kBn1rNcUWHYe9TZJPMKHIJySp+HpN5DZXbed2bV/hGuarN2SKytDoehYyJr1Y/+7
rFvSZ4GgHERWJ1sq0m5jrSm1JLDKw8xoEdG6Q4jtgsp5j22HgPk6oDTI5+bNbbvgowZDe5KIxEkF
9/ZyoFk0x8ncTHmWXK01O7ees/LZTh0CdafB5QpybK95SzE3HuzJWM4EvZCNw93mfY2DNZxX/wrq
rfokuW36eXwp8jG46HwxH6Xq7W1dsleWVnhr4knfBhUJIpy1lP1OQQ6TL2GaZx0ncG72h95HL6Iy
ql0MjQ8NFqtTT1m99wwSahYATFcEAOekLraC1cM98Bfun9jGCjirYFcmtEySSKknBhf1TnWuuTER
SF1wfw4nOSwGttPFOrtFapzLAWgysWvgX7lctiAlm9vuV3gyGBsYiErJZ4sKdQe3xL8kcSUOLmDe
vd05gn91WB7ayR5u/cxAjy/tZ0+T2TwXkvwbhUkQOvbwsBQx/xBh23uP8dnWaEl+dtcMaEkYdFvP
X8wqGw5W68A2nxJSh2ySCiYssfsc5+D3ICMq9FbOdn6biKqIyl/x01qTRB1U5bTN0iA4kpLb76m6
Sb1iCbJj8E3o65pnjTkw/Br0tfpJkFW4X8waN20Hn3nH98Z9cGc1lJc5bxGJWPlLoJv5w2BHSbu+
CPMWks90ExhcU01l8iFnIRHSbbJqdmySuNM1kzte07kBEzS3HL8vOE3bkR2g2x0D2RQPuumMM663
6YqrnnqnyzyNMscF05qh3faP0gD0te+BSE8ROdSEhi9rfrhHkHj+K1J80b2zT11yxu1fkePdmj6O
sTDf1EtIZIbtSlDEpU3kmaO4Y6lYEp/ekTpI20t1bxjiSOopwFRZd7e9Z380ZefHF4j5Or1prfLV
y3qfLb04xEZgGWQBSDe2D+XoECrOpAyHwzda8i7bJfG8XJk+DfeDtIPqW1jTX1xcEAl1MMoX0Wrn
npCGtJfgJ/1nNx7yHWg7EprLOjyrxrfB88UDMVlIxdrHVhuoSVnRTsmxdf2if7FLhSFzK8yihtEI
tKxhMjAICHs0HLltXjkoed+rqV32GPlrj1s1ic33hbHAuIGalNxBkCVYDzyK3fW7QczWQ61DGX/P
V8Qw4bdhxAkHZhCL5M6UDfz+WBSwflnkRSFDtYIp31ocmSPbTd+IZ5wy9WQ2J9GU0FJJfkN59Mc4
KsaO4d7iy1jHAkxKC8vn4m0II0tOVjrSz9Vo2O7r0Xe/z64zFgebGXJ79OfOr7eTkYVA1q04xrgj
Cn7lQhvqRZU26SISClm63ZJpmanQNHD2rZd4EVPS2eHAkpv0odyJpiysmyuNpN2AbZRd6ow3MN2E
uW3IVWTurP0EdFztXbHb6L1wFf/TLCfgmIL3eONZ8fzM1mXFx8NRg73Z42pfqlAdUHV7t3Xodqci
C/neaxFvRVGu9Gbp+AegqumBSKvg0KR9cb8CW5YEvycbdNFcdLpGuzEB3zdq1SyXzKz5Uk0ZqeAS
nkY05p59DoiFF0aNVicYiZO3Ei/b9UnjGHuwbeaTX7b5zrNZ224YaBr4Wer6jhYWzPfkQxVgjfQu
8tgGcesgtmN2w94doHGh3eQw9uMyQMWU2IvZF2Ozn7uv3FH93bpXoCaLGQ/B9A0i2+zMp4TkiD2j
XPi9TMweXJdMGhN8DyFL/nBtxoD+BQP1eaJ3+bbYnrjHKbodfC85cXTGx4p/6q3wkScxTAneJ4tE
JuZhwOVz0ekbnJXLLSPWIEo6XWxbNedfUrQ+Z9E10x2z0P1o1G6kRxOC5uikVkuT47i7fI6xi4V5
zkgzPAxl3WLlbcYTm3V5gJWwHARoPUxmllq5yAYDwrJJrygYQd332g5uMocjHpmM2LY9k3LF73/S
oSsi20JMgk8wvW/nRG0mgAw7XJLJweMP2LdDMRELr9yUo3Fx3xyno+eaUFp9TIE93qKss35MuHj3
CN1RepL/d/SGznnFnNTu7BDWbUtU3Z5hbcskaizvCpy5nyXfw1uUVf09lobwQotdbxbYKRc4admh
c9LpriDtbAPKzzuWy/SlC9zsMrtp+ho30gSEbIX8I4NHJVAtuDEDYuuayjHvBp1W42rLDO7RL2uy
G7z+I/BrohG9YuvAy3noB6HXQKDAO1UwDx4KL11urLxovqohQU2sSTwpSMo7pWbyGoMq2lh1RSpe
TQiOYczOLrMLNMimRadbx+bO7fGTiSwzbxwD7VPE7U9zTCDg1rVSlzm3Nb6AQ8T8JQemNxjR9S5E
5Ms0XnvhpmOXtwH4TNpHndhkOFbIYjySez0r4V8z8aw4AV/qHp8irG7xYeuAmsIFXxH58JK43XqC
m/hWeXPqPzl9HtAoM1uG8fk8eHObPfwqWv9T3/+b+t4mIJs97j+v769p9nfo6B8/8Fdpb37CBQcX
C+UWDzXJr/9V3gfuJ+p6i+JpLdeR1FDD/5X/ZYFLRFQSkgQEL4of+0d5H3yCJWai16fq5Mepx38r
5/9Vef8bvwvNNhJLdpvU3qunjQbk7/1yrIxkSmshTjTkbQw2aSkeU2IFzxDkABTOYngNSfTatz1F
iaV0fAbt0r6Hg6lfRM2qBy7N8EqxObwmtPT/Ztn7e1fNq7NN/nxeIKIf7/fwdOhl0EBU6J5yfMgf
InX1fceFtqYJrZPWrJwPYWuCCYbr5/4brRGyot87nxVPZwGMRUwb4OT7baMepzY5A5idT3ESv4Fk
ASaucITcFiEis63XUhUDAOKkcGbPv9FuSCxY3mdf9FIv3305dNO2XWZIdpTlQJtleRjhFhU7xoHe
A/qfdt6Q8SNOsarGCzVwu3fNlngLohlQDVSwEthtVNfUntlC+UyugaV23QxQmp5FyqUis5LpZAfE
isJy4lJ9JweS4BOm/dEyBKzHGb4DOyjlYwqCYN/Mbg1ufHSCYp8wBE83zEvyjZO55qvR9wabV/9Z
6qUvN+4C9CXyvbYmAYAMdCM1FINMfMBHLPjxpjAWJ8rpuehKfDWRhRaTqNSmNSkStp7f6nzdkhgk
EF+EymM2u/P4ijWUXKrMLJXJQZoCruED8I4AieY9URjeQYc2dgPXVkNkenb3CIEof2BZklnbPOkA
zTamRyQ9ZjpCoXS4UxL95n5CUjHjmvI9ZA5BoklJ7DwWy246PluywWI8+kqewgAh05ZmanzUmQxS
gGtqiMFuWeYevUYcRHU8FkxOhddaxs5NljUCoDch6ycZSsGCjKaILQ6BEC1M9aOYbNuguPGA5wvx
5udzsEuFV98Xda/3XCp2D+kGjb67ZtgB9tRY+HMSmPpRUUGUtnFY7IBFGJyBfWFme9zc05ZvanhC
wFM9Lixk2TU2Mj8veZBvAzH6H+ws2+NSmcsuLNvxOGd9s+xHe0y4FnJ7JutyYhO6mbp6OFBXWYAj
An0OwVR9dnKbjCmVkuRU+iL94SpzuiJy1iLKar/6gTB1jRxYOicikxjLNWG0HWk3E7CfCHQIjg2+
e0+s1tgZQl7HSxIB7vPUE8k9mW4jKttmghcUd9BVdExgctCOxfc6T+MsAOyTH2yzUd+LYqrW3KS0
QlfZApExb4cu7LMPUn5L8njqybWvw9DH50Uuzqk0nXx6W7f64WXGW/+BTHWUxBxJ3fOt6IzxWx3L
vNz24dhR1I7gIXYjDClj18TBfMuWup43g+mP1k7SvmdPGHjnGWYIkO6NEddM25u6r5Jtjza0/UI+
EwBksoREHbGtq8G0qMI8AgJJuQrG+tJDkWu3nek0H4gznZPVzyWPuqZPmNlRPVq4ajkMU/5+iEv1
NV+kf2fLpoPtbof8tn792+Y0pkuPF0vtOjEAkCK2ZHgdMy93oz6bePU6IXy9a0g+zBrVvqMSYCcy
0QCQUzYRhJYqvsi7AUwTbglTy69m3kuToJpemHdhrJg1tnBbPvqhDCkAjRII1HqUh/zlpO/l0t7h
seQcLeALIeqwl8/l4BhZsykUPsfhoGNI+cuWm8CaP4SUvdmeA0pd/k/B1tzlOaLdodZprEVNb3VC
zM1AsSTqDzmP9KBEOgw3aHi9u47JEcN2jIzGHpIYOYiuAYumC+zyOtcpW3FcWtgYBivXDzJL7Kvb
NHyxsjgor70oGePUideILcmB00k3/mhDsMFPe6mQljBi4BXw7Fate6oRglFVdz1s/8URsdzWQ+9/
MaaarAvenCLclMDZLIK8vdmMcJMGEL06X703ltHcpd5MlCt8tQZmn+meElvbuwIi6teBis7RyjtN
IQicAxth9SC90im3BvlK0yFIg44Q4iCrJmI3QmLt6E/2liRpgVlSTECPMdeXlNSWZ7sg2ymimxHf
BKoJYqegx9MtFbvcboxlU7KiubhoM27idEpBxi89SS8dORoAbFqB17O3qDvL8YRkfPEjHiDjueCe
Aa3mhHAEQgJmIhZJPgZoMRBgKBviYaJ59GvU9cqZOf0mL+9JSl+SDZFs7l7HHPhD5Qyv/ykc/1fM
+lUC+C8Lx6L8SJvq47/Phak21x/6s3gM3U8uzlcqQQjzFCMh1dmfs2HGUHDpPY+lyupG+1W4/Xdi
PX3sirFfR9N/zYWdT0jnBBcqv2T9uf9T4UhH9vfqCAOcg0Ce8pFXYOEf/a066qciqLVndWd3NDQu
rHI/ptO4Z10YPAjqAKYmYWJA8oMvD0m+9yQRa6MgEZWSlw255gBY0ORUYRYfDGk4/bMEEnEToBvJ
70ev7r+w6fPfxeLV59RKCB8Fl7kN141yZ2ZZdbZ5ZPceKDmoIHl9yaFLNu912jac+bJdDtVsERiy
TLAYAVjtq0n1QHfYVQfHwCSig+XX7L1NSssAhobwtz5O0QvfQIj7Dpj6egMiMOBeGo30TULVxcrS
N0VCfywL7zIKM8W9igPYdDd8yzPSYwlGDRx1V6asavw9qdRLC8Zv4M9NNacQZpI5d+MjPjenZwvc
dPArzzWRAMCFOhsDiNgiqKriu8BeEF9Eccn72a3gOamI9hOhqbZygiUE+zK2zG9KlYNadkWaCWqq
gnkZFP0aahOhbxIcCNQxWdP51wFG4o0eQ5fOMQ2WzrW2Im/dZVN4wMFaKFCtnaL7Bo/VLPl3cMjz
IApgL8kstrB9MpeVsDslB7vQcX+Hxcc4maSI3TM1gQtJUFikJpft7JDicAC9cUhEaz/BtZJZ5Awk
ggKtUg9Q38TeC9v5A2RnsVOlLDdzMafbrBlQeqGiuvRG5hyawa0IyGKkX9RTN0aQpFCzAoQ5BZPe
+HBR9lVVY/7z0uSKX47gv7TUW89Niq07Uq/kXtIcSXmMH/pKVa9g0cc2KmLybhZ2pdcy916gqSUP
TtIN94TK+A/Y2ab3tAr0lkkWoWBtqh94Hpr9PDUZN6OO70u7mV/RRRiQVyTJlrFvx1viXfy7MCzi
zykz0KNOPeNq6JhgV9aO4X7ye+cSg/88GLmRLVvL74v5M4sIFvFx6b1gG6ifhpn4yoiolURvRN45
AJ2q3tebZl6WU92zaYjCkR2KlPV4UhToB8AgyWe0c85NuPirUqMV6tkNrYGeoEUYCYqtL38ywqEQ
dvwFs1KCUYNxf7NgjLXFPf0cqwUlnvOOiXEuXSdyHe1fLLbWCfck0gxMnXK6yiSxbyytmyN7T1Rv
ORGMkQQx/UDFXn+GwERwUuy3XxXKQKvrpw3CuODMJ13t5hag8zy0we0yl/ohxq9xJqepf04sZ3mT
zlIRB6a0/S1vevPGWGqu8q5z/LMqdbh38/bHFHbx0RJmt0vhV/IJ+vkT/Gb5BnW0fJ0psF4dNWZi
A52ieO1IySBEiW+YZ4zYY5jJ7kJfjXucMzeqId2mwpV7gFwwX+uwFmelSVuK6rnIWyK2QuNq5Tho
FkHsBW2Amd1D5NRn5vrUmk1SMHO1mMqmIkDolaEn2BKXOe8aJdsNfLZ0fV8weBBlT1inuWnFoM6N
GdZbGmn7s4tQ4Doa/Uu29E85bsPvWjTEqJkhENZIKHaDGxvj1bPf5+5NhTzygu4A+28+xFs/S07Q
5/3bWfUoIxo5PAGPKLeiN5tvnmSU2aqluXficPnaKSa5kWWQaAq+tL1J8sR9SVIyR72utN1IVSzp
liVMbqFUy/eRwB8AjckmLph4QbrHkpTr/iyzNvkYwBj/KMn5hCXRXWxJfjKcHb1NJ+m82VT2R/C7
jDa1UvPF1sixYY/Sv42jjT2zcFOsa5029j3VFSsvM2geinxYUzlHC2bwKmqdhgxLHanaTM3TSuX6
aK/i2Ua5Q7ApEuU8gfINvmJGZo0PZAWBECCAcBfHKdskIw4uzVSLDyn65ib0cCJT51icc9J0UKES
ZE44UpASiKxc8xaTjPU8W8Zw5ych3WsiHQVgTBBcNcAJaCoqXCDCVnAB0d3cDdlQ8IiKZjOa+ht5
kfWjhUzmBBVw2PCPJpskj4eTQHRzGDtXX4yRFjZElv7NbXrxszHc78y97YvlA67azHjZIlRgOxiO
jKAxztwqnQa3rAKLS2qSO0tT/S1FZInhjRIOotVLY/ZPhA6Zm8DqUxCxdBCAZtJ9xmjpYLLVeOis
vtkZHivLjTuo4ZgYxGlCUCeNKou3fd1bxKgI95BjUd3zff+WL3Xw2NmIZFIKxecExVxkpX17VnlR
QZ2LRXkrcDZvxFBPt01tJkdDkW0Mg5NYZawWzQNPboWWJ1T32dz03zs9kENls1K6siYIPide7J55
hZACwHpuGtHSLZaFqO6r2CDa0saZD9/S3kDV0Nt5MLOL0ZNQ7dV1cxhBVW9J0hrf7b5HYxY02On8
4ss4WF/zjkDThevxMqESBcU5ANRzg45R6NAUW12l9mZ29PDTcqZiJ61ZPuWmJ3DiqXVhxOQDNWqA
3MiIn7LJGu4Y/owHFbKZnYesv07QKKxdvoRrCrhdETzcp8ZJyRvSsdONqMnKNt3yS6eVxP8XFN+J
Vbd2ROXyuQbBlzQof/RFNpzQ/fobnFTFthP8NxCrYURsiHecstE8mXnpbiFwww5Ag3lZWiP/FuYB
zPwyNQ4jpJjIBbDwkI+lc7aHPNu3Y94R556QdQpJ68iKe9j7msqLmbI4FHY63QA4RMhTatYso4UP
zZyXkfi0Zto5/lB/G4XKNrz250wmZJLOqXdUk4NEToCsRfNcI2ZCJBLaewz93zqzfZASeSBU9Jxu
cTlwRBvR7BhvVoZ5DNh5ts+KhQoD/PWuMJs7v+0ffBOh4tAdFoWf0gQHsc4MHgNjLM55syT7Gg5u
1OFbiLystiNm++eB3dc+dstbpzKMx3DQ6lAC6ziCLU62i1M9GEV9T3hVukdtkEULsZwbr5wfQnbq
bM6L8oBCFyDE0tZbN2kCcrqkdagnB/md4TtXY9SEcIWG/4x4PTsSMNYQmmT96OCU78ScV1EGOzOy
s1ZwkRVkPtaOfFA4oL9lFWwE3+DxIzXz6OmpfvAMAhZDEkJWzTATubCVJ81695jXCTs3eBfnitSs
MhNfoGO//KeX+t/0UvjeV0fqPx/CPzVyTP/f5oNZZlb/raP680f/MscFn8j5wSaF8QzRzNoe/dlQ
BQ6RQh6k1380Tn/1U+KTjaaKrfHK5aEPoNP5q6eyP5lYYoXPF9eiS8Ns838YxgOC+XtPBVoEV5y5
Bh7xOlCx/WYgk+yY6j7PmqOmxFew2woE3tAWEJ8SmrX3ahb+DELy4CHMHEQDdlZnd8oDhzKVSCGg
xkvrOY8z55VKa75vPLt+mgYv/oI9DpUwcnE20GoRR9aBXCMh79FNZiCY9Iu60Rt4sF5FoKDO6Vfo
/pxLUHKVFFaDwRPdtnOWS1d2uy7MmDT086ws0ua9VG8XGrCfQ0XFgPxmdveFMbjXlGHOfZHGLmHJ
ejJ2Zmc45z6eGS3Su4KZBtNog+bRIE6mZvZubYD4cLjtGKdH5ThnBTzmFGqUQqTTsu81K14UdvB4
/MFvsZhHEzRrbWJZDw5lb8dO0+dk2P0S2TOAxC0NsrgpdpmhoAKYQejvnMWsfmZ84EeB+vDeqwVb
cWvJ4u+LJyDgFJYaXtvFoMWKeWWvLkXca63M4jEs4HvEmJ+uSsb1c8uA/ToOhPvd6E4nggsL+xRJ
zGByorIqrXhjWnCdgd23wQPBg/Ou81reyJy1fxWZxCDoyM21T/zu0n6xkiC4j8uGMRb1PYQVctnx
mYNSbPZ+UA2RoF7XbdVeC6sL78Hkr70qq97jwPsHRKcLLwR+c/KmqbqkkmNc/xKPk9vTPFlWFzyA
YcnucuauuBACcayshLTjuLeeY7YnJ9zypByUmXtiKdFci76bjKfFreadB9P4TGGBDKtEiL/N2NcM
x8WoAM5KyyGEJOu+qqXq3nvGTK+tieCBjO1OACtMsFigdQl2/ZiOiKUR4jzoNiFcaHbDJxv6woN2
FhYM8IbJJRaT8wWhBPtSnjxhw+U31AdZy9SBAyvjtnX8ZC+JHjm7Oq+zYwwfaDlhH7LnQxZL42LH
xqQ2ivn5zjF1QED24IB+PqWiEAzyVSsfGbALii1Hh/dtYFhOZPWe91Jbs3ubUsQo0J+lSzEDI7hZ
KJnBajqHBKg0/hQjz1U7RwZvBOJ8QPHBO3rjdacS0p9D8nViPp91VQLfTXZqhzU12Ce9tTB7xyRh
jOfRa6V5KlnkZK92O4TjmaENAZY1j88b2jrjiQp/2NhFfOtXFbf6NA6vaVfdxaGTXEpZZeG3nOiq
yUb5UDWucU4qE02Jb5fmC8gibuUFsw9opYXU7LnYm2yIoxGAw6lbEvU5o0DdGmHa3LIm6nZDOz7m
0qIDL1ubmWRuWwQI8wx99kAneke+3gZB707M/d8zXJACDDeLKKsltwwvkFdoZiAQJ5PvouY1HGcz
g/6BOkBu51HrGwOX1In1PeHuYf3YLMFlpJ9ho2cN1MmNPivyz3a+zsqdO4JZYeJ9UIZrfBcLJ00Z
90i2lgOm2RyEs42cvB39OxrmJyQeydZP1LrnEJ+tvme8K6UkmUY2V5wAjxb8nGjqFz62YRXsuaTD
TyXdQABxeR/Xw2aAyXdj1u3wI5/9O3Ox4/euL9RR46R4qr0puOYTwQ1zgYfFLYfp3pKxs+8a+hAF
DeTgestd1pGzQub5CLR4KPezRSevDX7KKuYCE1LftNsiWN4bQnXXZOsrkfa3oypipvPptCmcpj90
cd3vc88wb6m91dUbmFNkjJwZ43YHolGDXRbP8R5bB8qvGP9+Y9ndcWmabFNOk3EmzcO6IXh0iqSf
fFkn6duEWAqC0YmusEO5wt+b/hUAgDqacM5eVsAND4YyDkmvf8reKw9zCq9i7JX1PFl2/MUpBDAQ
HafuiZVEhaUzsM2T9BhSH53KFTc1Xoc9RhoWCC3zoUOL8v2MHBFmmwFIR7ZpeMgWrqZ8BYOPwqUg
nLzFJ2sYgBD7H3xOO4AHIyVfF38OO6xPjqhiYMcyvUMa0X2tG2JCokVnxVvrlxWz9KmP4swO9kD3
wkOzYMlsVWy+Uqwbu3GSNBqqXu6YdjU3c6fQYGOgeoCDXN9CljKuAEY++/gSCVsKO+r3gdVEb8eW
jmg2CgQ5Ok8uYVEFYZTUotuUYyb9TWE7zerrYXrjKvo3geVkMzEUvXNoQaOlSnVPiHON1p6N08Fv
/YKg2oSNVEuD0jHb/IzfYGAINdTdNpN05KbTPxIf0jwgTTHvENvV22DknZYlj4Gr9qa2yQtBSHK0
bRIOkKEa2F39/IfDYOyHrPqKDHunWjZ0xoqcbdebzyhVQmdDOIjYEmFhvZDwMT1CdQ6+a/I9gWF0
mN5j+4sRyp8QgpM3lAc6YidhbgZXvNQwbm75ThUbG10qgw7OuWXu4pekdw/ayb/EnvyGsk4clsYd
AUQwWIXb9zZPc7gdy8be+n7/0VVEA06OeULTw6bbstsf6IAnEvgMbBkBOs8JG0WzsZfZBV4bW/d4
i/tdMajiobag1iZs2CpW4LtqtOmp7IR+aaPSXrU7dI3LXTKPgD2q4bvM02cCwCmlqC+yxSHBwpnK
o088/Ra7DB00Mp/xXIhuLWYIcR9dliiaW26X1nH2YRfFs4Gwd7Wxmeix/AxQUeD/wEn3iM72Z1x1
UdBnGHEN/70uLZNGDlcV4mX/HKLMurSmZCjqdO9NsrT7JZRnVRdIYVNET2ScFtsgmRzwZnN1cqb2
JGaantyzXjI1FxdY1jGtlWftrX4IYaahx2vN/NBPZXtuRv3kLumwJxC5ZuwpNhhfl+8j9Sf6MISL
caDx5NA4gQ+snHlLQs3EWKYZo7keqr2WWKL6/8/emS3HjVxb9IvQkUjMr1WogcV5JvWCkEQJ8wwk
Evj6u0DZfVuUr/r2u8MRDke3SbBQQObJc/Ze2/C/RrF8QTgavYrWsa7RlRQ0wBz6BQPPlfO1lKV5
li7gzpskbc6bCpYxTpFvXjnBVzXfetTVCf3mokEM1U9Hv0HN29tIglP8XRuYismBisW7w5oUh0y2
Mhj1hr6WlRfddFF96vjSSdY+pHSBoLbaW8dreERNP8a0r2XYwZO9Au7+iCvYvVs1lYdmSp2RXnNV
342o/bZZj8BZuXw6PN42W/qFgagrJBzwCRz+YS02W7O6ZiIYb+0pOGfi+d1J42MrSzrdhriOpv56
KVIsYkO/7XqgK035CZZ3hURCP0z9eNOYA2256pJqLd3yi2fee+TJJHhgjlJjvJ0zXnNa9LCIHCt1
iJEgmvICiYN/4ZZthc+/28iZsS9IyXK5IVAq/wGZ+6/66m/VVxysfnfwu+6+0bj+eYT2/iP/OvCZ
pvsHpAi0pwDzLNdaUc3/HqFJ+w9gJBh31oA7zDO4av6tv3L/kO4aRovSyhMW/fA/j3w20ixm2x6G
DJeDGoLhf3LkQ7P185EP5/FqiqJiFsgwoV99OPLl/bjk0xikN1nOdD4gRlzolqzw3L0OosZGpu62
XX+oC0GJgF6Y4pVJS+pu80iRn3bVWi7NOy9H5I33NR+sO1pQdH6fSc4xckKq8q4kHL3Kjwy9xXSz
Jle9IWif0LXQFUr9bWcmPq270awpy+tE5r461IEd78j0yU4lARbfLTyuJMP0BMIYq3tJu3588nK7
3dQsfsyVvOLOQd1zQLq8hFZQiOs8TxGDVBb5lky2OlpLS9F0DvNp23gkXueLr12EzBSytFsC78pN
VMpatGQXOrfTM4/uyqdp1SigiQrcDYLM5K7z/DwJ+1rPN2oksi9s5FQSKNfwiZFCLQNyiLZoQjzV
yXnLcJDNI96CIXe/pJMaHnvlJtmVI7UBrq7xrlNaedNmTjWlUuHOa2JlQgVK9kmgNr0Y0vnecwY8
5XwT80s00wcyaNaPWBqj+B6WcATSnsggzMb8+WepGyXny6T1C/Y9erOurcVZjP5/B0W4rzgOZqW5
9wZmVhsvtZrnuWOsEMctNlTfU+XJ6CuBh3+NuuNgtvjXfj55MOoKm0ciW1Im+J6GZAV9DH1M6Bbe
/IoCq3Vv+CRScGYgNIsjIwfyVIwW2hB64cQPJ9+9rsDrHKf5kSRScpViyw2dNh1D5FHebbsg8YI5
kMehnAca9EQ0nciag7Jctuat4QTTrlIlfl7bmw2Up477BpLMDDW12hXj4QUi4UxCFSHfM1qjfVsZ
zYUdi2y+FNUovOYkAVv4DX23qvf9HTfCJtUS5WFzY7PH1GcLVa69HorhbDOgxJkI663HlxzllZmS
7cQAmgQw07bssFy4e7fIavmuFlN595iD0yn01ryrJ2zTXrtx6l6wxTAN2HSCIfzW0trrQ1dikKER
GXXBhcsp9K1sPbijWUFiCO3buTQuFJtHv2WDpfdv+OmFQil/7kbV9FmWGBc2VCojc62qnM806HEH
QJusKP8KVyTHOWNEeAS9WiByN5lCbKeFoIij6EpvX8VpepNqcDx03RX7Zw0jnzcbD1EEBoNQl5Bg
Jxz3TdQodbEs6diG0uAsXSd8m2GjylUCSK4ReGaGVTHNC0CwWzI6S+9SLyVz594Rhy73xjCJCdfl
ibNRhWceU5nC8NIro64LgLsYCdjPsJd1YVn404vkrHEYAt1yrBY9WIMhW27R3n0l4qPinTLItdz6
TjY7VwMRYwjOWvTW+3jEU6WjWtgbfx6Th4W2fH0g0LOrDvxDnO2k1g/DkZVovrfbQNdn0nFxnKLz
ku6hEImczryMbg95j913Dn2Pzogjmi22J4kol/glpjwxa0rfWYd+YyB66XtxuUSZvLWrifcxsoOs
JBiT1czBC7PJ5xY0u7b8U2b4MzXYZGh9oQGJnntWXwFGhw1w8P2o3xVmvNoA+K7qPbkOWSgX27o1
mlmoPSDVIkR6L89rtwp2lp8Zwc6Ab5yENoTIh2ax01AQ2Mr3TMxp9qVrvexzRvXzSPyuemWooTqU
l7bNu2ZrFeKwwuRmMpY8wyZmb0leyfqdywCpO+f/YJM0aiDR2iAKRpG/cX1OFfRc6IEAGIKn1Qgc
bAXSQ82BfCt7V8QMKDs4whVasKPRdla9i9ZsFkipTok3hQA2Esj8KioezDm2ntS0PNs8wjD7exJL
NmSNyaPrT97teloI4yGaw0Em7ZkXILAkAGeQO3owUbyt9aTvqqi3rwrS7oA3wC40L6euri9pMrjZ
wW9r66Ud9EusicfEl51ikSfUtPC3SokBb7+C8ntZNuUavmL2dzihMUHV7F/xrakx+FMZ28W8zBzY
vIFUpC1jvTg6tT2rxpXt5+b+v430/08jXRIqQgXyfzfSL9OvSRp//rmi+vFD/1a0yz9sc6UPUxUF
7xqjPysqDKs2nR+yWGBRUNn8taLy/zB9xjrUVNhIrXeL8r+a6FRUSLxJy/5fYN0/aKJ/5HVxhqSv
g4/WXU9+9i8OcGbNemiL3jyvCKFisVF4IvSxc1RK5I+o3JIaZy7ri2zt0z2mGm6XbuakYf4bYOTy
0F5KEythZqFKdDKOA/TmbFx757Ek5AITW8Xbg76Wquwvd/rv0WagxfiDfW6tWBX5CN4pFf9CGvPJ
DKLdtXTnQAJAZCVkl6GdRvWqPHE1gQgq/k7i7n8YOHBJfL2gwoAB+i7f5gf5v5EWVmOMdXzuusFF
PXhGRkOJmhoDmI3gerOyn44QclD8T23Q6u1oK6JfwUyoaA8ImLU5wgDKVI75LCWEG43LQSJHv/Gr
1LN25O7qmwRE9wNL5bCwOVSY0vs1oypOKyYY6K6pUdqupZdBCDTgjHiquNeGC1+ngN4XUl0QIlM1
aKgyjKkpJKhIxTuMshAzfvjdJ+xrPhiHDllBOfTjuI96Y76cV8heZ1o8BGQFOJ87qwTnYxvAX5ah
MaG+1NSyXkzNsZvSYJ0DrH+5gAmDxCyJ5YNp0lnYpO8m+r7L2le4DkgK6JutBsvU13SsVnKWmmB9
uLVsk2ucSBgB3ycQ84LG/bFr0YDTPjKk+SCzxOzPZW178oqyHy6G681u8yKtESTUgEfpsxf3K3+L
cCV1t2D9fTDYZfRz45savp0cVhjK+/pNocaGyjh1BcR0OT/EPJNLF6Ryxhu6cfx1MgPGt9XvsDoY
RFlyE9F2dak8qnUnm96TgHO0E9kUR0/j7MKs+UHbmtB0hxhWbxN6UgtT+pablJIwiv2VmLj+JZnY
eI420xS8uHWO2NhJEQ+DfS7ANGlnaJf7GSMjLSoybMzzeKEuPS3rV+LNDmMdUKd8f5BrzoPWgCSW
FoOBJQoO1WWCau+WvjGCukzz8sKxM/2wbVNz2PXdzEtYBCYfsnO9yQtrRdAWs9Y4LJwW9rdEqfDg
oom/onDV3rbMIpAcizPWn+NscC5n0mGfDAZsV5NqihvLyuPPSENo/8Am8rdkCXmf16C+Z6DHxGKa
C48sDCR9ozhD+Nskm7jjZRHloGu0C8yFPOngyXDbfriV6QLFzVEej43qPB6vKS3d7loMBFnsewdB
JC2YsbVMZFhQGBYrzHgi5dep1Hx3HArs6fucIV985X+SVNuse29aYgvNwAGniJB4RnpZocdJ6gAl
C9EC6IVzo3VJQ5v4bvNpgcuHUbB55c7wcnlZxUuZN/UU7SFiNv0LUnKAcCzx3c6gltbHVNL7P+RA
Yc4dOHoNNJCewBWV1fkej6W+4RDbHsdkmfWFVRFGtfHqkau40G+XjcnbFux+INtoQTJYfJficJ6Q
3UO+LIbxZCBhbiEEdEYHQDngLylQEkyPFK1z8Ij/pMzvIkVSuEbPjdBRwcZalM0CscwrTRKk5Xrs
FCjvoWXF3IhGgNigwgCxARuGt6dpPYRB7w8yua58cfWKNASxsr4UQ2fzW/S0wr8qu5ZoIJj8oKjx
E/dFF/4or7MI/wCkJDOvv3oWTK+E4ELClKHjoA3LY2RJTGe67BMNQrLkKDfj4c0iiDZ/7lghTMj7
0eJ016A+Khc9FAohMnyKGO6hzE1+k+BxOvWtx3eODwgUKd5J/eyT+5t/c7xK0rHEaR1Hu1LgLLku
2X+WlnN5FrtnUYXnGn9xDf7jDO8ogxgHFyaxIWksPhH4i60mjf0rQjODF0eN0bZezHtyXzWAsLIe
H+d6NnY5WlxErs1KPYqTM6sIopAWNoq3EqrXBpUvYs/EK52jQYrzdFHbWWukzyjHxn7PINTFrVs3
c0RPsqnPGlCnTz0qz61VClKC0U0NFR3JfCa3Nk0m7R/NXMZfij7yvmkmSJsK0+r1AGRpRMM27/Ki
07duzcTCsVS1K9mkMPf01h3ZmdUnE1TLXiI9gva+4CUSg9fdAD3Mt15DXiVGlby4RKFWPMqMrl4g
+mFP1AUdbaX1dk042ynEb9fgDMsLx1bjbpy84pZlvfmUBWNyr+ziZvKEpulKnbnHIkwqblajZkzr
9D7u3eJxKm1srN1QVRfkBJthkbfLqTCCfA9AAEdsOwGuKjyPZU9Z9QObTvNSOWWThNmC38pPRf0M
UXO9tYztiOx0GFG43qivQBhaqEUUqB48Ud9x4XdhMdr0+yHe7adCyiugX54dJsKpSBCfKQfCvpPq
vO3L+uAX7VxwbrXqM49G6j52zFt0Lc1B0EMNOz7jS5Z3zcQupVyIk5GpdnPpjVftYEf3ARb8g0E6
9t4xAneLMBVO5zy77pUB0PycBXs+iqqazyYDM9ICEXE3913HZB75QTvOQBSr3n1QqVreMJRn51ir
lnN0ZkER/r4k+oDzoT6h0cZ/TBajAJbJB5F5i7vXz1Y7oh6a7kikTLEVk8UmhH2ELBpBw5q0we74
+6uuVc9fYEXvV12V8sRcQM0G+vpzIWZHC0lCE5wrxHHNa2qnLAwNI05/+/vr0EX85TqgUcDKUu1J
qLY/X0cltTv2AeccG98Qa6roWLMrDW5QRywY//xinoDi4lEgw0P+cCtN3mEjpgjEwIl2sq4Z7PWQ
XZmdkDX2+0t96Gly/3wBdwZYroVR9ZcYrTYOvAY/lHuy3Nm8qiBSHZwpKLa9T9B37yG/+8fXW8U8
uGED4aKV/9BDhdrPa1uUzukdyPhjC6oSFPno9foVGpnO3N7fX3O9XT8/I3w4H7Q0qh++vI/F+lzG
9hB0g33q6MIoGGCC4ocFlR24IsCEnDCa0dbWKAGwbwS6Af2PH1JQ2g73ec0Kp3384UPXld0KXeSA
7kZCb6fJsM7e2xy//5i/vgpcBSJcgPuWJMqP9PgikqTTp717iocExQN6o8M7ufCfX4UDJWgWWu68
eB+eTXewmCuSGX4KSF8L3ZQ51buU+PdX+Q+PJRYaS1g0/H2Omx/uWE6ycdqktXOSEVzPtKPfSbre
hDF/jgYY3Y1Wy98c6X5dv1jTWcP4WBAzuOzPb3iVqmieCtc+GXXkvpgjbfNFKEqRsahBf/jrTNDt
Fx6R33/UX1cWeGC4x9GQWZhGPn5UkLGpWBpHnvI19zXCd3c+IGcIl4z+2u8v9R8+Ig+Hh26OV50j
/4fF0sPPxqVKedIdyqK5hLK2rMjUwuaBgd/rh3p9an5/0f/0+YBf4c5ekWu/JDMq6BwW3V3zVDAd
OValvfpE/eQAlftv3/R3etrPrzqkcc+xbdzyxED+8qYlfucL1pMTLrzAR79VIiVyPFHcNWrprkjh
YUobzZTJACE5VVBr9VeqVTra2+jgOFzU4DxjiRIq6cGAEtwMfNPP3ab4m9vy6xNOb9laI10YNNGg
+bChVLiAkHGBEJTI56xtGqXNa7aKUXCH2+v4OaCs//03Yf66QgSCUQd2MOBgFvl+Pz/icUG/JGKP
Oxm+Qa2rCdgh1RhG05vfmWyZK0WY5z1LzauWPIxXpVZMuJUG+q7tJcTSliyhdk+VhEpkNgF8/v4P
/E/3hDWMZwUVv/hlwCZa/GfK560vF5+iWzgZWjukbn2Bbm0ztQiWf3/BX55NF8g4bwOtHB5RAG0/
35A2hdwDP3s5KTuyP/ciwzEytxWPqV4hpv/8YvSNiGYlIYTt4MPF/EUGAiv/fNL0Xm+yKg8uRO9z
ynFEwynp9xf75avmkzEuRUCLcorl7MOrDuvSbPpIzCcolRwsCdniyeJF5JT4+wvJD+ZC4jdZLtfi
weHDEYb54UEuMJ1ot/EmKogOLKXgDIdX2++H/BGYK67iJluxsHZs+xfJlJSaE4lnQQ0m1g57cKvv
kjSnT2AQvmptewZUr4sHgFYQE/wa0PWy9qJYux9Tm3M4nojNuhkqEuX/LrHm14dhxX84NEwDtHe/
lEJpNfuNV/b9CcGLH07VCBJ6StLDP09G4J4BGHkfStPlZTz94VEYYiEHpZPuROwcZGmZ8flbZKE7
Q8J8tCv9t/3Ddff6y8KIw5T1EDwK/20iW/74LVUL6W9t59gnt9X2N9eV6tTZUfD03hBxPaKVwnYp
nMdaa/k3L5n8+IiQNkmMJrRNrszknD3g59fMLqIhJS89O5nkL5VLiBGRKethJg7Iwp8HCeKLa+Y5
Nou6x+ZBKDNvIJTZ9CiHGb8Rfuj5Trxzd5d87de0HWk3G3vEGQfTgueoK90+g3VlpjfeMBtgu2rE
KccA/GpG49K3cMFAZH9C3cl2Z7AZHOahM5uT6uYGu5FLrIAzaVpjfZTT98PAxEaftgpGmx9PkmRZ
sbpZBTTb24luw1XnDsZB26l7U2NRwnLhgfOgi10tG+G1UlzQlgb41nvOCMfM7poLpk8olYFlLVNY
zy3zrWpJT5OfrvCQwhlxQZlJi9hlbFNnoPct1FR/tpYMvfemMDOaRyOmHfNt6vycpriR8b4Eulmb
oXOcJzeKvKsYD0S71GcIjGh6Bx3UkOOPVISqXfi3SwsG4b34VPD+9D4o1rqmbXjXkgrs8Xe65ekE
fDvuOLgz9Q5yaOSGhgLHmOsGFWtRX+Rxq4bb3upp68rGW6GpZtnkKEYF+0U3Dma7Z2Sp73Ih/YvY
dev8zmvM/k33gk8xWZmzfLPcitFX15q06Lyp4GvWIuUH+ejEL0z8ufcNrMsAI2RmXyjupqKjgaYV
K8tAnCHDNy5PH4TOFR4PGuF+ORPaoqyI38joLTK/LJNVnbU6G417DZ18IfhiYdcKRGXTwkkKi3wQ
cp2c4c4Em9yHOY9LcsN5te625uxNkHqBFp8phRgpD8cBYv8CBmNiOs0S7iwxTxBYfw4S0ptS78JW
MHDOEm1g7hm0qdKrHzETqAR6hLEFZ1iMAAFdxhgMRPfwA8Dto9LOL6vEd+WVkXbsDe91AD17nr4l
dmk1JG5N3wx4pzWfRzRC/JZuW62/426Jbt6TJn604Jxi5I+x1rmnnUnncxolhGv1Y4+b4MdrBRER
ZtX6zkyelcHYfCeET85sPpioGNMj3V568xIDzrjtXIenqPVdTmZJ4XBfZb/2zK2sJ6oP1oXaa0iJ
jMrX0QwgpM+RY62FxDsGz689+3NpZmsntqM9v2lgOhy1KejAv29/Hkbz7iahd+VdOB7ziA1sFZ3t
az8X/XkZxLymZWMwaShmmxsLusG29lkg4/QWfSZ/iCnoneybQvZ31YJ58dOoPctQKzUlz+/8OmCW
6ejCfHCzrML63UXp/I00Ix7ZzG+lfTubYJ/DZKY2xipLiG3JfswYAA1NQruCZ8VmmgOV0R4s75nC
PAcy6nRD3QCxSxVmMDJslzLdsoQ72anoVubfXNCURC1YLT4tCVzkp1IITauNDvmwwnagg0JUfN+I
/6s7+xvdGfn2Nlv5/z0nffimP/d/lZ396yf+NSQNrD84mkMeZNxKyuJqDPpTdiZg91pyPUtTFfhg
ff+UnUH1BR3Nv6JcZjdlEvin7Ew6f/ikHcF5EPQcmKS6/0R2hixmrdX+snebTG9tSY9fUs1RrcoV
Kf2XYSNKBUO1Nby7CXXWszJsbwOc86uvZXG1mAZ+a8NELluuq+zkX/bkjby4Kmvvm9q4b0XXnxgX
odb3V7ZhPRpnc2S50UERvn0DbNT4DHobyZhbi/Zo+5GH4MRBfXNTec5sgVhMc4CgTENM72wxO19e
BcyS6se+gMqD2DxfauvQ5EPTXOJnF162ZeNatN6AexhKm/cjz+z9ssQCcXEzdV37WPjVgM/dq/De
nJJAu2xBIBWGnZcIu98nhS2b02CD1+MgVOU+qGANsjggXCCDievVMxbtOe5R0i21WaMGsyPtH3zJ
vOpspG8gEPfOqZc9AAY10EGYXq7akMCW+nNWRf5b7Gbr2iox5LS7LmGrdbd+v8Is9dJlDWaWwu4P
ua7luS+spWc/CQBlkgAJuRHVQ79nQwKtvNSgpEKaWseSINNXXaVs3EVlDcfM0P5uEr7zOiuiAHwr
To5pT7MacBJf1phdtghnj5mcnrIajEIGMmNjsuYd8+lHWnScPKc6Zc+ekdsRHXFZ2x3TrXF87uOy
2uJfZzvWCNQqFeDKit2vg44mUi6m1wXV2VZCMcq1dRbr/ElTmGzmwMxOnBm+xGmNFC/Kx/vFHzkW
4A864Mt5Mqyq5rRMmiABMjAxZHWgWL5TS/rkFvI7hr6BhkENgTWPr4C5MrAbh9e67E+lqqtjPgBb
Qu8VUirITT9j5G8aYe67drlJ4rLe5DJ/ami+hSNq411eqm84S93L0mUTmwKwEWhxDPC6QNV6Kwpz
VL0HW9mYNBbAvBlCOKVgSsQ4xhEQQ9uJxqK79IdJ7ugJiDOgIOm+0ouzgbsPZ3oVQeJBV4cSqdgX
P2nhA2CF2zV0sO7iZrbhb8TfoGDV144x3KMZ1/eoxYoDaXDAHulAHascoMOYCjbVeoZtWjnjfqBp
dca6kOy7Tgb7uHRQSydGcFDu9K128vIMA1UdgpxgxBePabXFivalxge8VU5V7uIYw3Igyh74q1Vu
+mqYtw7DSA6CisBiGJUbX+oH06nEpiuIBS+is2UhN6jsG/Ryg/HszJHYWLnOTknrwKpqCNa1mOR9
GhcPzfawyXIIvfArW3dNoRCEnqp8RDkw8MaPnd+Glr0Y32vQLXASwPQ7RKz6Aq5WptBUkzhjHGUu
xjuce5N3X9h5c0NUQFltWvpxVw31/h6jhb+LAH1jnyGeA5IlXM9BmEt8SLNanqox7mgyWQNX48GC
CBFNw1faCmSGRErdZFNuojnisYgDhQjP13p+axsW1V3s2fMJ9FRF/T/NE3Z9Hi29NWZX6C0pgZCA
SY0YvpttO6U4xSL8lnocE8axfcC7NpH4hQC9baYr6Tv9a+/wtEj28AQwoirFeVIF5QH+S4O8z5AH
0o74ZDkKtzlzD15Ss0roSW5rgVeFgRe6zmZZqfyttQPasPZBiFuS/vKiOVE+eWmjr4rM+Mwr9SyX
VBAildckVOAgM1qbRobMw64gKK0y0reo97uQKW76VHYZ3ADghOml7GYFVQSIWriYpXmDcfIR/kOO
f5lmzkVjF/XJDED2eJa6UHg372wrMO5zKBOIHZ00jPOAeIgy6LIN80JeY1Adkm5ipfeYjcSliyR2
N0QDbqNhGFAfJvWO3wNo0BDzoVvfWlgc7m25KGsftYzKMc4lB69QNxByUvQE/XEykQFuotVQ3fqL
v5kjt7qdrPmVo7JztFUZfO1kf+uBPp02fQ5/0PKHF/fdti2EsSMD+gwJnw83B10Qqstm+B6hu9tl
xmCczwD49v5qFK8EcY9kjUEli/3Vb26yHvjzVYqH/3oxhLqc0wAt8jwScUQHf6N74jqUJ8c18yw+
JIHNeHCShKpl2bhpzO4wG3HHGjxcBiOr1kJU82Ztym4Z9ldnHMycjTuheI7N6W6kUbPJ0Uns6tVl
z2cLjq3WB2Nug7NOKOa1pgZd7wbl13l17Is1U2RcXfzAeFs8VKu1n1ju/gE6UhBCcJzD1i7I3R7a
s8AIEEMYzXfdeo8katW7JQBPIPqGBsccICex7RrXi07241jqk5G3b/ivLrE5jOemLmAlTqvbSXrV
taQyuYDgWO8qMZMBvdIKFvr2R8OBYNA2HEghI6UMyoHqI7EkRjbP4FKXOetd635aVhJCtTIRknz4
JOs8P3eaKNqYc1WQhgaDjSOWecEzQNbcilSY8vw7GLVgr5vlU9zwW/N3+AJq0+gyqs0ID1/G0p8H
8ZeyMactqdTdTZTLaJus/IbJ9hWbu4STImIYbs53nE7f7CEt9oVDwaC0/VyC9tuWeU/21TpGXzq7
QyGjh+/daEssJhnUIBZRBPHAJGqnyG4DWTdn4h0zkQ/cBugTYxmJkMW0ZtVO1bM/12wYg3Wfpi74
oRjTY6Z91nU3Lb4AmZTbcoVcjHbp7jPlzVsQBNWepI7yQppy2g3zYm+VNX/pk2jeKJBdmyngb5iS
PN8JzFpPvZDLTW6hMGc3RXG3SZgcV9ywhj9fDXn2ymufD5gJK/+h9Rx+1hLzPfjQM7dg8G8UQXw7
Eo594wxR9upl7j3N9GkL6uXKlnV/tJhHWFudZM0Oghw3Gk+x/Yg7dtpqxKVgVPydvUSuhKPsxXzT
aoIbsyJMUldhvI5rielTV1g7+Z5X+kd9rcwFvfOivaOnHf/TlPfilWPp16yJhutFWEa2UypRx6wZ
LCJ4XIX5OtMVK2szKNAN8zaQKkCE7zg8EaK8a/3AuZtmOCFbVk2DEgOxytax++J731k+3Ow+i/lO
mX3WmxlM5aFpTIdXpsL6faRjv4zbkW5miAj2vknncesN4sLHlfrSEzH6pYrbUzElEar6Oom3bWy9
EfzlYP9M5VdoP0a5XRh7rFKLUZ8104rWSfMkGxE5zfqrWCE8zTuOB1HDGVIj75I4pOIQVO4N6LLz
CGuSFyq2A32kp5PxOLvKe4tij8RB2XuEETnps9N09qU5pk4Ir6rYoaVqtk3dLJgIW7zM9WDVd51l
dym2JNFf6Vz6eHyjGorU0IxwMjp/KEMM64CNVsRRbHbZPlrRR0xN5a7h7zoMYN4PGVDC8tB6RfrM
apY/s8WNL8WkxT2pFdFRZF56JpyJijdq3VNbKQ6jqUEDi0DvqXiKZZrN58qYwYMu9BoDQ/JCJAJ0
YZMWwQnyvtrSjzXzjbarBvlNLHaLgBY1ICt/Fv4yvjnNpI5+XwfndZYN13acdI+15XQ571+dDaHV
umFeOowRqK6WJ6as5LFxfOgnuFGssFvOSWMQLkFjudhym1nt0oz3ARmCvarRVqzWFPmL+xLnK3JL
+Zqd1R/tgBexA8w1dy6Oczu3XXjwefKqPBSEFCvjfbFUNC1hmBmXRaXT16h0qj2ZIOXqOtAFTvOK
kDl0Qf7GtnPD3/QrXUxEOroFxV4hX2J57crgHqRvRRHWjl+qlVNmJF62d4clRiWxkszeoWYDs+EH
k/b1hs6xPEwr/SxbOWhzSQJCHbfFtjGWAut/1zj7aeWnAWHoutBZAAhkKs13KjPHi7JaRlg1WXUc
PR3fSBIf5zvfy7r6WseJdsIg1qJ1c0wmpDmmb+hTgnllQo5SNv0b5WaKQXSTe+1k39dDTBuVZWyu
IfT3xyxIymBDlr1azgttG8gsM3MH167qQqtPWEc1GixKJ9c6DonrPEsAmGNIW7Dxjl3Ou/iF4OAo
ZAQexRepUmmL91902Q727drzGomuyg2PMJmEJPsLNRjNEVWEeafbgbMAgNfD4mAVUrRgT3h6m7OO
Z5K+mZVeNJmTbiM5et9LtPZfRbUatbsUm/SBTJaHPg+i9NVE+rAtwbribnWrjd8vCw5ZbCjfar+J
j+6ICWljDomxbZHhPC3ZJHapy+q8C/oi3/dkEHwWFNbn00zQZ8H5uPYacaj5tadFtsNt06TNS6Lt
8m6aTEQIDb1OicEldBITnLCZlNYuzgGD1QKGtGjpUutcmdsOu8eVbbdrw9G0H3uqyB2Ds2ALnTTb
xex1FOfopLTsht1YeGd4jFVYc3C/G+I02Hd0Qj87mAeOJVqfTQSyYYNgxcdcVCeHNLZU2NVr8iES
RL7ePpm+FAFkPhBg15ZOgjcsZdeKv2TTDUJuGynnY2sWLaXUGF8gtvGJuwvsFWLgtvsm0M6uxQq/
qXgoxQZSWrKbojKBRMw2Hmkj/9RT02/qwCuPRhpZoInYSarJrfAhFLgv0UjMoIQYvtSRDbAp8Izr
wVrmu2ZKjiOIjEudI5By8Ex1VOBGsSvmJPnWNK59iUwtZaFtYzAKwJnznoV/bDIc9UmxhVgNtiof
FJvONN8mgwiulI7BqWKxPeZu6uygI7Bg9nV9SoV54/slDq++1zXtbyBnHjSSqp6H1WLU+lfIKbst
iQD5ziwie5MVgfUa4zHcQIxmhFcSgPyKkPK1tUAmJsRg2A4dSDrJ6k1oNlaEX8vZXMIRNjl4rtEJ
w7jRVbzCDmESZF4MP3wpPjuBleyQmyUbWekX9HTnSeyH89ICTS5e+kytz9so6t04VLCZtWXtXDyE
NAmD6JSlSEFzuISbMhYuDfDZFFujIoBs19FmHbGVtBcQxSqelt470CH1thId5EURx/kN/QchwtHW
o79TjVBX/UC9TT9chu3a/tF+3yDSbYvdQuziEeaM+DZVHNGyIVPH0h7GcDJaeZsNHh2Bpvs6JHo4
eSVoXwFG/IT4P0ySuSHi1CX1UBr5CSiHIhEoifcxwBDOa5Ric5WCq12y8qwaES5vY9XPz5jaAYAj
BLYQkz5RSj2kRttuvW7wzhMXJE6rFwrHOgGdvqz2bjq+YaXGT4HZXk7mbG2STD5VBkteprDgNC6p
zqQi+8/0sMsNaRZY+oSvCDOJnIelzslzXXJ5Xs3JRWpUr0Pj9ce5T+47F+8jK+l+mqmOqrgBf11L
sp3NAk93Zb/1cOP+h70za47b2LL1X+nodzgSM/JG9MOticXiTFGUqRdESbQwA4l5+PX3S9C+R6Ld
crufT3SE231OS1WFIXPn3mt9ayeiBneWUTxPkP6/KVUYyyEqA5w2dD0ovifVY1Tzisdg7rDtVFFK
brIKws+D6HHaT0wCaFDM42MNeQ9UQxBCEaABMR7c1pkTin9s2k4+gfnqbflYsmB1G2W7pL4wBcUg
GDRxZ/AmIMgVWXNCwLwZlwQQ+hyFO26V8m+y1EUK6Tk0CczM0JjvLDE3ngXmcT8EudnuexGrW8L7
gkv+hf8qK4NvVmQ9OmnF4hEk8UkqkZ1ml83VtMevYaYIxMpQxu4nTzvhfSYnbj6dlsTPeNXN54Yt
aZubgDd7S/cCVYmVWvb+xjc9HbnbUeVpn6TlUglHrcWS4E0NOcS44I7+UH+OguWE1ZQUjkRBFIiM
m1DC/GCkWO/B2J2UCXAWEbu/9zMvPymX9h9ssXZbUuqj/ZqsbejU1000PBBt+yqKhCc+nF1gM+VD
7cALozHjX5YOEEbf6OILzi40EJfCuBst51NiOu1VFxpqNzZeso0QDFzEQqGDrwqToD8OZ43bt5cl
o1c6F11FfIf7CpBCPvSGoA0XAlyLq/lzFsE6YepoHwg6SjZpZ38J3cH8MAZutvMmeC9bsKvjb27r
Dx9Y+9AEeS5wc1H3p6amGYVzlJQzw7nJm8Cgz5Ik1r4RWYYRo7xxuhzD4mI7/c5KRglLJTILbO4i
zk6A3EFdLNUhS2Z1bs2qemHibhea+7x8hRqHz92cM+NceUVzh6TFOKZseA3MUH86BlnaXGPztbZk
zaUxQp4ISz/OYLuY5y/UWbxakSrOCY7+uwpxNX6wuP9qJN43kDczUu3YaE81beiHZXJCHAL+WG5V
IsaPweT295YVO8ttMwUVod4+sla6oAWQyI4UFfCU3sGsEtMHMZNMOwXritysZVbAPK2Y80Jo3JoJ
vp6ty2ZwTMLhaY7cj1QI7oc6jPD01XN35D0AYNS00CFk8DwyIt4QUmB9iARQgza27wKzDc/FhNcm
LcJgi48cPE7OId24GrHZ2dfE7rSbuhviK2qIbjpEXlNtgXR5/ckpWX82XidUehGF46SbRDgrGaXW
1DSFZ6J41iRRe6yUu/W9qnlulFNf1XUQgLrENgB/XNDjm1UabmfWBXLhJ2nfMmYWTxhuTW8X1P3y
qc/IduE1Dmka0aAmuqec2xu7V/21z9NTE381AjGsywSUoFJIiWnwIHrvIyqmeew2ptURmIpckUqI
VealyDz/s9PEAa92n3ZHFTCbqo2ppmhFdkVagZEPW1R00we3Vx3NJ5EpjyQ3co+VZchnhmMAf2LI
orsyCqNpR09tfpyzYcq2Ni8aM2HNi/RbDt6TxRZNCVqo3WCrbyPl9Z4RwcNsUNYvWBlPCkzXzlX9
eBElYf0wRYP1KU2pwIHPs2AvjWvet3WFERgMWPDYMiuj4m2i6j4H5/vJcJL+ZONW7zcF4JgbLCLd
J3Lmxa3AX3BhYZ6RHF5b+6F1A/9RkuwFH8MM5ZVhxNaXOU+yU9cGwwfLsmmGThYaADIBWFY3hRuA
KQzaGECS22JaJI2VHasnw4mY10ZG6S0dfm0Rl42dX6WmNbuHzhtd7nSR4shsonQ3Ze39ErWQ8gnm
sfZge6cnsfjRKSX5bIsYbP6W4418CfHmROwUhAbR6WhuYwlobROlSf2p99zqMBrsulGFSWXkkdpx
2En2IkKjoAx4RwQPF1dNOPmXwyi6vSL66FqZJQr1zDfFdbVU40eCKFDIE6ZQ7CBrOVsPvQbLSWc8
oKlXt+48BscC2Pa+HRZ1MbawVWyV8ZQYzdjd4IWwf6V7a7CJjepJUN9dN1U9HvqO6p92pk+Xxogf
QQkN24BJK037Kt1Gqi1u+k5+NbCW7VmcwPPGbrczMEjdyIFXg2iKGKaIfVnFZnAPVpx4+tkdTp7h
L+MGeDJQZ04dPRXjln5zc2rJ4riBsJldo2j+UgaTuUdpCdw0mM/RXOCQdRD3hEFKW9EMC3plzfwM
WDo8+OAO9srCjWvwoF/Eg2qxT83WZdZW9GyqrJyxbwXLLrYnc+fBEtx0bkUtK5bmJcmdectRYTki
YvCI3DDBhwQ+PhsKvTzfla415I+TG5NFGLPZpK4GGBHvl10bfo1bjfENPVa8iXMVH5CQLBtZLbdu
tvCfixD1wzTfjR26NGvInmVr/WpHLNbEpO0Tx16Qb05nWSK9gqye7EZin3etkYsdSerVwTIz5zg6
hBJH6eMSkLdQ4fvbyh74dhQtd2iqGC+n9SfV1um9FwEkMyycw3V3MRBq8tmYGINY8D3RZYmDWKiQ
J+wfF4qchQ0IoXMh0/ph7OuHvrLyeSOqgK3d1AfBODfuiCKdt3B34ssaZzGqBePVMfz+ZrXHN6z/
G2wqDY0e6fzajTBeomK6HpSaLpu8/vTvsfX/xN5LeJ0GjPz3Y+uP3Tn+YWr99gd+n1rD9P9FuAKJ
n9Bq7x+m1qbzi/Dw77qmWGkpjKb/gKUAwURwpoX+/39cbfukEwhkibiQXNRhlvtPxtVrCtV3w2qS
nKWNkhkpoJ5UI/v6cVhdAeahjiLMRTJWXGhkAOGbD0TPyOdCa3+zCTg4PdhIXTGWQWc7z5CatIhk
FV42ALGvAAMhgtFyaGBp6APn2b1nlW2FvanyiaCRjH1a9Jx1isJzwvHR8Oep5OgiB9wUH6mUZEFn
ogDC4UXjwCYs8tC4kwUzilPVpHQaSek0q+Cbrfw56Y8jcs1puIz8His8NllMaSeUdPXwQQ1c5A9G
Wfl05pzYcvZROjbE0TFwpCLJKMoEH8s2r5gRRoVFQF3kLHP32BQOMqQxT27RIyF39lnItiO226ey
sCAwgGc48qOqXb70xheEkclTkDoUCJALUgJJAThMdCkXIBeHuAr7szRB6qIvAeyUUJtuPXzPW1kN
gOqQgS1wmE4pFBXXZ1/KGP/sx1EM9ZVFkVyaCG6C6TbGK2lcTmNFczjLjGj+gJ2zX+iVI3zSkxZ0
6P6FBWWlh68rqg5HMa4uU4fmMUDPpkcIwklzo6CJENXLlmtZxXD57xXhf7QiUM7/FKD06QwpFKra
jxAlUET6j/2xLgBRkqinOXUEUqtQePm/gyi9cZVWSNIfSwLriGBShG4e5TVgWP6uP9z+LgRe17Qx
J2CtQiVt/pOV4Ud5rRPgS6F2wwXARowB6L2/AtpQ3Rttz4hxyLEal6AnHxoY/B5ez7r9/N1Sef+2
3vwHp+f7Kim79r/+80e56/phgKSw5wvpePzcd/LnyJ2c3I875yHG5/ey2kjnbpDPWUJnnbO0UC/I
UZyz1EbW/8VHwwNmbdZWC/fdApgYmTl1dBwfiLXmo6Euyv2bdcXvPfPJpgBCHCEaxJttuKCK+/nH
67/+X+uv/uXohCxTBBj5uHHvP96yk6iUuA0fcoj1zP4MDVYQXb+oU1Lpj5sKWGg//8x3At/fP5RH
xWFv8Ux/VTB9p1AqFbFeETjyBxe781NJwuulhaqjPuB/kM+qo7PprJbz3uwRFMZd3716CtZkbnhc
h5pEqQvla99uC40x3C/L4pw9Rqg6SGUQ5tWgQu07Byieb1qSrTngorKx/0Y0z7vxp2vnYR/BoMbe
yR72494VjIGNfjC2Hsyec1PW54ga8x6tadAiqMyh519NGZTcn189Ld96f8egaqA+Yy8H1PHugQEl
6qeT2+AKJTfwiY4tAat+GX/D0c7By1ymR9cBgcBMl4C6Oe7/mUFnvXm2udpBBFtI8P5dGaQsQZJN
Jrx0JLuJfmFo/cBOGGrz9uc/1fzRLPD7Z2kTSoC1y/+Teyyc/a4UojcfHG0qMTjfZwfY+khSQ9tG
H5w5znkQiJEj2vjFFlsBL4uR+pQD5KD/ze3+84rkU6o4rJbs1ign3i0SlmNUshaheOi7mpfEIeSl
uub0LQZS9nBn/Py3/9VL4rPs8V7yP2Dk3hklTJWKxLAH66FpOTXSwESPTKIwHEcfMz9iEIdGZVvR
cgDMsJH5Yt4Wg5w00xD8CU38pbpaWRsR8owIjD/a6i4b5BsKI44HRLpkFvGKcxAmm1yCosoPP/8R
7wxW6w30Le6fQHQJ6+29cyHNo7APEJI9hGEq6sPq1Fifm6kr1EvTFMYWTBXr3swFLGiyAA8B6bht
Z1kf1Vxg+UoyByvRAvug2ZmhaDEfwVD5+ff8i1VQKzmRYDp8Wfe918agLzAQa2E+gOLmgqyX2VSN
ejFFaD7V2tP/8w+kSv7xLfaEy1PNnitwOQTm+08sushKRTa3DysnYxWxA6dzz6Cg8Qf3wp7uG9tj
WhcmIepjMaQ40QhikR8SAhrVxi5nGAXVwJMuWAFW90ti45lx9DOxXiJ4WmxexEHL63bwweZiHr5e
BeoWR2VwTThWfv6r+AXvfxa/hPuMrduxMJG8D51dgkz6NdSVB3BkzPvVvDS7FPbMHbn09OxK9AEj
1LKBWbDlQlYjq5tspIMEYJducn3s2M6TotxOLZQyRecfhhWzFnstkQylGTEBwAXHSB+ZJdIYEY/G
Rxr0UbcTflWR17mS28DxI8/HMcabkWqsG1uAJrxpAZUTqPKBtKX4KmiL9JogkOp2SMGNo8tsBPof
KycIY/YzEjTn/KvIWugA1AFMcshsUny/IX6dXaj2p27Gup907N8nId2CdE07Vffk2IKlYwoHog6q
iiD4M0aAP/i+oZ77Mk9H0Ay+/0HKOhabOgUIucH+X4PfciMIcICW5mbrdVbwBSoR842ywB11XAAK
o3vte6e5tECMG5chJsprK+oZp6shPBG3KyGMDyY6CPK8mgdjRAu9Sd2udJF5WBlCmThS6t6Pipwh
mHTicBeknLQioPLPKuMZ8dFQwiir0M7WRYyYlNIA1gWAH75d5bpnBHOUCWXAakMJyEI8wDt4fLNh
z36LAj606bgGRJwwxsOF4l8zM8p6dmaTDpBiArpSA+0VIejZVX0N3A+wYDSvlEGVTMElSt74dshk
9zVAUIniz4oFeTiEGsIgieA6O0StShp5NSLaUYjlV+yIyclCDkC+Y0Dfr6sqetJ1e0HQXXjgKFV9
Jhvc/ZUQehfes4pfeVCm36I+TAEex1G5Ez23ZxuHXXlBYpq7K0x/wOMdFcKONmE5TQjYiHncBFX3
6tRM5SZOWurJcIMkuxrKoIWRXZa5LJ78AXCe5AHI58rfFX6BgWDTgXrTLWrHlVgqM9q2o+XSSnYS
w4w3WDtn8hmgoUn1qxEPns3XzVL6L3M9F8HBICn3Il9gu6DG4QaVJDtciQgHF6u94ZxrYG9AIXNN
sC+iMP84wYAYUNxhfqahj09p8CXrCi0p7NEr6ycOTDZTp6z5O5h/4p1rWu6sZy7cVBSZxlYIQAyj
HHm8ypVNkw0s2YmD8sgPyJ9ZZk8bOEbg+4nAak04GKtRMbpncCnyebSwxbaLpoxr9J/hsA75TsEh
vYmZ7NW8oQEZgdpTCtiaL8eJo7qirANXpA3NGSivq6zMrKdaaMUIoix53eGpSRCq+ujOckcS7Wqa
Hf9JBI4cK2xC4WOhHYRa5dOfOwQuF6ex2Kk3xO3w/9HEZnpLh5olBtkVZqO6kNfSr6bH3/mFIEbu
1zWSGi64Dl02UT/FiBxWQfuKG5NLKRvHfGrbnn9dv23BTD1l9OhM9xVlpwUjJ5nv67UWyXCIN3cl
U/xjFA3mLSRTUrEcKsPZGk147EgXV7tan3DcsPPUIuQDu3HcYdTazbp6nC2GwWYx86N4JfmkLB7a
V0Tr02Oq/40WJ2OMiNihS5EN7nmFQNB0aV9Vji+yllH9QvYT1e+UtPPjWigsWV1iLE1z72xN1Pdp
m3Nra77MZAXpq2PnPixHyqHLqta9dlQzQLBCcdsiMK6ueYy4d5b+tmVVw9FoceCt6CGRCorwSnsT
XTNTLyiu2c3nzMI/HFqSKn21xA+Vh4Cubhu++e9WLXoM03VtgK/argUO81O8XEvavb4dfmxd+swp
TEhgULODQA+tI9RUcrydm9GdcYsirCZFGUrjBdsOX1BZEwyjwCjHFK64GX4h8gSbXrm+Qmbo4mcb
6JlQBrHzgOgcHwJnbF9z2XKPVBhQ3PF/SvTjzR6GOmtbpY8qxGwkF+ZsUhhoO6bHnb6FbeNf8nOq
K4Rs3iNaNOSTRpzzbZHNaogDOy56d+pyjBG3AvEZakin18aigXLVCSBD3eDNM2K69CFnQNMDiUKG
LUEpe9p6fBlSgglfQ4fBP81AItJP/Kc0I4py39UiubAtyTOCaMI9k7VGVUqmCL9/XQSy3J4eYTxw
VfIsAZE6A+qqJW+Y8vTHF2MXbEnFoBxDZ/uSMk68Wg1glPv1kYB07irZA8BG2ci5DiMlqCyT8HnF
pk1wt87I1HhfRY5O642VFbm88U3T8k3WJ9GZUqySULP0s0GNvjcROZNrFtVRey+JJB4vg0rfoLR2
WJqsKqyPRWNKci2WiZkXx9EWsHxHUWQFOo/GGqPiA75J92ynqflkGQFnADrZbE2ESjyNJIERkWgx
1tiwzsscHrBUL16kqN5rc5xgDvHcshNNjzCBWIGaCnrEeuBdRgNfMdikJzI0ESmwdIvNyJH2SRO+
npjvcVs6XaUtwJHzt4px3TbnRfBEKe1WtoOY3764Sl6XVmCQYWEVu6bvOclo2Fyjhknu0tEkibnR
Xyf2+BVZgrVcoYGyt2VMMHaeldOjIGyeoEB7sQ+oPonxcNuI5YiErIR5SMDqGLcN2Zgxj3zPAx5q
l3SIu3EEmQvbw0VA4Mo+dx+nhmhPlDsOXVWjEe7ZgZsPhTfB3FtOwMhyWEWXGUEY1R4qwJjj1fD4
03kfW/UHU1gjjwhpgkgn9eZCwIde+yYsyRdVZLLIU4pE+kjO7BoabsEzsV6At7VIH9yH1GJd0Asr
qXDsOOuzy5yRbW1FAU1+Mn/BeBs+rM+ng5LjghgTOoxl7WQ3fh/wiASib46Omw2nOJqb4PcHAsVe
8E35CJ+2RTM0RyOF8Jqj7TpHQFCe1qfiDWyGxti89UjNuTDrEnaAqwF3WasjssmpM8m2dUtWonnJ
jC32XJoQjUtyJnli/CBj1OAwBtT5tnFG/ruZQqjZcfY0b00HmhGPnPnkYsIkfzCPeLP8sGaHATiD
Pkrx0PRpxWpvJ+adS5/3gZM6D/WbFb7D8YTaj/fLwbda7AgX4WKjVdDbd5dylWwUdTSD2IDw6ET2
DFZ46FgUqqgB3VgbAfC3EioDLOG+4zWz65nPxb8yPRazw5FAcVR7ltNM4Qe2LkEQODBjHC2nM3a0
lCdUY9RCy4eBxOvp2PVDGd+ZbSqqy1JzXhG18y3coOMTsAbxtAszXHDVuj1FSGRk8lmMKrkoFaqm
A6/KeO8gE/nQB1Nxh+H7a2yExjZDt3Ek/htpfMPKPoJh+xahiN74FvkJNk6fbDtUNi/whJs7Bepd
b+cE0U1Hy1NSoczec5ZiQ3UTxSpXuXjICBtOsf8DXxk2UU1mQjxMxWWiVHpjO61pbtk1i0tO9tOx
ZLpFGoBSJUp0u/omp5x6wdM+XSYWPGFNa6GRnqa2E6daL/4nVI40ImUcU1P1TsUJJi/zS6Oy6MLQ
ZYOflYej8SFKmTWDblb8s5YmF8l2l+meDuCIpYDkErtZ/fsDNU6hS7o6DrA+RyRQ5Ezltr0eaawH
5ZXaN9qSV1XGNY5n0fD1wgUmIWmv1AfMMvim07qZhDHrNt3/KsNTJFmSMqnkPtV7uIlA8zkMNHhq
PRhGglzgU56niiWvY02rvMkPyRKdmiNuFnmdyMi5HJU0b6PJlc+m0bWvK+UATa1zyRmM+1p6Fvsn
agme1iJitVoBkAOfvF3XTZlmLI6SDXO/TmqsXNebKpTBddEgJN2FzEqexslRLxmS9k3Vse41Na9Q
l/PwJCGyMqMiUlh77zbLgnp2y9kuPlrMYH9zBg/LL7oC3rjOQDfnZqRkGW8VRk2PxGBnLhA6OZe+
vwj/kgPb1B1bzjfIhfvmogImesA3iOsjaDv3jMnYfMLZRMvOlaxK9Hm4JH4KaRBHosVJovDYWLxh
9p5iOtaI5X37UiEOvG2WSC8Ha8nsEkHmRdaED6csxCHKCj/Ye3NnHfjk+Clu+unjFHvLdYz86yPy
7mzX8oawOnPaWQ5siFpE5RWINmdHGffNCuimnAbWbTf2dLQi1/jaK9t9hXS3/Ibgb8BoN7WU22PO
8N6bifRVrbg2Nfk71wxwbRNtUEdpNHhdlynZS9VUn1x7Sm4TH4B4lHrJp0J10QevReax7YuceY8G
jhMmNt9KW4UfY8PPvlakaqNRXtnkqOnglC8rszwX0QiqoEP7u2nk4L2sbYV/W5X/zqrsrQ2U/37m
+ylpv4JNTH5gOttvf+r3AU/g/bK2iRn6IoBZ3cV/DHik9QsPNGEYAKyg8ZEp/6/BL0PewKZyoCXk
WD69sX9NeSyczLZPP4PERD02+EfBiO8bb7BT6KUyUNL5i+afxr8MJuIMI5f3Vmw2hQkmwQSos8wE
QG9XbO7PW1R/9YEYKZnz6L6btzKPvhs9gPbAY6IK9wq8b7DDrphcLLp77eVBfYxmKv+ff977Pp/+
gbCzuF6MV7CEv5sRSCjTrWRcduVXsXeG0kQqji5WW02t/vlHve+98VHcakYCDCTINtHG9O993w12
g6jPTOcq02dw3MzN0e0WlibPilhVkd09+1nKehWy6fz8o//iV/IkMUJEX8AYbW0Df3dVQe0MszAa
56q1aEuXgdJteLdkg6N8/jsw0p+mAvxQnkD8IMTB0M5532ScqrwtSJVzyP1mmMcRkIoEH4OgGB46
n92ipA0Xnwo272A7NxySWQMrji1TntDWsMq/69X/+ecDZw08j0au7/mY73+88qkZc86NQucqGB1+
roRGR0c24x//u89Ck8HglUeYB+fdA0WGsUBVNjvkJUCy7cGQvfpdMT32uqz++V3VD8z3kyYpPfr2
AVIiX/BovZ/0JIA52X5652oI429oR+WeA8w/naqsH8KAd/3frFLvnloa247fWblztSDTukqDgcNM
QJrm1qT2/rtpp6mvzvufZFu+CWBIz67f4wiD0DaHBT7wVWppSPU6QEF+S/UNikO9BHXGiUijLVeK
2Rx3+OEHYix+fmH/4gn2oLnRf9avqi4yfnxgQoscvtDLnKsp6KyTTRCKgVWa0kgZLU8oB59in2UW
tfq89Ewy15fX1RPQ/wHn7a+eXsexYePoO80M/Mcvk+XSmwqch1ftwLlxrVNXmhUnmb/Dh/7VRwF2
CpigsbX8ac4+qYAjtl/bV4nLPO8N90yiEUt94HH3f36Vf1zqWb7xszI7lA47C5On94+vwlRPFqcy
TsgHOSGAsGPOZNPoWkYalQM627+jvpo/LsH6I/EB+CQTeLw6zp+G+SpbHIuBtzwJfO8XqG1pQMCu
RwdDWMlj0iLt2a+ngTigd5ZEvFIF04Mr39CUoCDxiH7UPLl1BXlr9cwL3RSyZw1QSYluy/z8Irmr
wupfrwSKDw9sqh5iI+mwEZm9u/3ofFJnKmwHbJ4oEAdieq8SzzhEZpv1GJuKmZkih4Wmwsqcqtnb
m/xlDw3NlWJPLA4nT4LrWXtDF2z2Yhfd62RlPLpvp1qLGUa8ozKkC+OaHPM2ZkQfcD305BrxCEWv
e13BZj7I82bXwqm6HC2Q/J2eWgWRQ7RwygXczJz37oF80EsEwyKfcZaTahDLsDaPZuvyV8OhaMZd
IWP8IXmDUWkDT8EmkKas+QzdoFrTk+taI0JARaA2p5Fk3mJv5wlRDkcoevakGRiU3N5pnc21XVTQ
h29MiEoZUXOvTJHqF1+VMEcKM5kfzYCqxbA6g16PyqLkszlLbhk0cA/r7Eh/6HmlDZdd5p0zgqCZ
42rY0mxKGuQmFrONBzrxXNAm/aqW0DoOtV8/Nl5XANfl2OsnkUMidCsxDY3kLBXbtfto2Bx06Gkw
8wtpU9iTQ64C48Ln2bFIxNAd4HV0vJ5Qu8Xi+oBn9x/bNlqerYHWspK6HbCK7cypaV+zIrJwKNid
3C9tqCnqcyOfe4WrkqnbDNp/Tcgo9LF7zVlwet3uXXc5XDHBAWVyDgasiJv0iEkJafvs45QhWccj
WL4o58U/4ZfUnRm6jmvzXaQWp1+madM+F4ZG7OsGaZ2AE9hlqBDPPiYBupgptmIaAsGMI1uEvnda
j5LA/jmatc7AiNiatADEdv0Mx1jHvuhVuHV5giMCDlZEZGww+NrNbkFLhoY+nQt/dthvuozD0cYs
bZ7lgSMf/uyQvzbo+mA3GfRrlKnjKbrOR9wx5xrLxUyN872yo+Vm8fMl2poJHDKymt2zpyOacYg2
MLPhZDUfInuxjgu+SX9ngef6XA5D+RRgX7hB857varxq5oaegBkczEQ0pySvEBfmepTQ5hDPCT7F
ciXa0KM7tyTjRnjMxTaE6cy3cIwF9oUYn0WRSblFyk6jn7HHdi6X+SmTwt2TBKbUKROo9klty3As
ibZ8oGWEGyAN+4KGQdN9Cxw4cOj5+lu5wsznKUWt2GesTFtyB4r9KBTi+U6T0D1CkttD687eV5SE
2Go1R51RZxMdtJBjBMqikp25ItervrqVZALjF1za+HOkJ3B+1SlCPGCVM4cIr8jT8uuLADL9i6LD
dphLgAFIMauT7RS406fRWT6XeZ3tIQ0tQB8HbmOA1GebZWP5OVWp3+ES00Q20fgXuhhtN/7EzHOn
JQb7mhpwQ25xcSgCq9MLE1MALJuPPS2/S+Qs6jIFRnmY3X7+DYPJCCIpMR5mWRW/JtlAptMMjYso
MiK+a3AreH3Ofkd8V0AoxC4kPmxLfq15KGDnp/h46D8zsMRjEVZQbBpMZTvPZ/7UbelS+Daproh7
okrfeTVeU+kGR8vWhH6owuPGWbn9jkb4Oxrmj4empS0P4H/RqH9LQ/+xVWBEGcr20LsZAIJYfM2x
WP8q84SsCWlOh9bAptnnfA9JeNQDuxKZAgD34mvPqUeCfQV31EeFcE3/obxH8qUIbO14qA2Piuy8
jg0MK+WVaPVoZ1+pDiSJt/LLLXuih85q271GjWBBqhadWAHOz9oILZxr/B7NSdBPrthnSQwFoKtq
wQyZUdyyZfRfYYlgYLZ2vPwZznvXSvbjoHcxdGNjra7eUHjCnBRkpVWHR6KIzhRF7GtMnKNa4A6E
5Q40bgbl8Or3MVEWzkTy+nEdPinFY7utfDCRm4xe3YtV1RH1XNxrbH9lVbzzcUtmqJvGgfo2q8HR
o0VSaHO/a/dl6oy/oUmpI3xIhvuJeT5Ej1i2x7yaCVQspyjpNWkx/tIO3Tmlrbp3nSSKtiQ61+2v
GFgACZIAj3I3sOLgdqBbtvWwpOzjcaxBPnnLYQ5K9RElA7YuUuHHj4PbFI+MKL5ZObgYEF93WWfR
uCIREHK2JD3X6ZX1CrM7el2SZPwQ9T53jjc+3df0ZSWjCB/r0gAldQaa2vonQsDaajeNGFHIQGUd
32Z9G41HYuHElVNX8w35JvajRxozCYAFtJWNx10gqYt+wjPpD1O5n8wOC2/TOHdE2ud3NQ7pxyIJ
6m1Tme1XHAE5IIPF/lJJb4BHrWCiuKGVgGgKbMKqY9QTY7+MclPUOcuFDF28j4FzQq7wJcTj8mHs
ogwdXU9OdhK5n7PRy6Jtk8eSvVLHBNLDjgCJzclNQ97KyZAj0ZHxELVnnHHqqvCRKQBJBnriCQPd
RdcWDcbYOTkYFLPYVUzLgtBJmMwEUqS0nzwM7MehtBfIEXF4LeZ+eehiQBNyiMaXPu/qfi/a1klO
UPgmdxtUaGw2QQhU5tabaHBfyLhvYaeUxnXqL9VHhM4ADIysB3tkGb7I6IsG4+3IDv/NHOr2pldq
uJjYCK/KtC1wPBN3RNfe5HgBSxPDpYNympGyYtgaDf7wEJE+RApcGrqK5zJvXrKpszfNnLvXU2Kx
jMIEkd22JgN03FmQUMJtXlbWTefPMK1QUJEuHuS+w4JoQpqyvD48SHCfzALo7zpOjWEp95Zj2/vJ
Y4sf/2Nvzu1zAD1xT0JJtsWUwlSEbCk8ebS94Wql/s5Wo4/1kCQFbJcd+1An5mEbGgMmbodLdT8s
nFPKnBb21q3C5A592PRRNKNx4yYdYorEru1DYNiNv0EJ6h4gkLigSwBdthc9z+43GpXTJxXY3VdC
oPzX0SN27iAY9BLrnptMXdIq94kLB9P6bemWOtk15NdgLO3UNzeGk9CmyAo2S9J2J3uc8L9VFfHc
8ZTU88YBFrwls7O5M0g13lvCCzswCtTsERk4gIAw70G0650uuMp6iDfw84ZfY+bVyGqiJb2jL+yL
TajK/K7EGdRtSlJHEQ7b3LWcBhKefTXmU/88ARDDYr7W6//uhf5NL1Tryr472ezO3fk/fltl8rfn
4rf/+s//m5+/nIvz9w6Ytz/yRx/U+UX3Kk3k3dTjcKc5Lf4udA+CXyDpWnSU4JChSNZNgd/V7raL
2t1HKov+1AGF/x220Ra/WLQt6UV5iOeFLf+R2v3HVosLR9ojV4ZvIXRcCI3CH8/gqaksp7UdAwSx
gZmQ6dZy7KXTPn13Te7fTnXf69x/PH+/fYw+7aGtJ+LiT32HxSRja1gG49guaFiyCvuc3YvgrhgH
4+/42O+O3/onScDs2HoQBJLdwe37vh3JvYCuBl33OJuVvGMEMdyAubZPwCApqD1IC2+vxtfp/0S/
VX/x41Cr81d+f5Sl1wqgncYuXSuTc7iWE3/XhsSMSUyY34THZG5CVFuMAK8rrLIsAAbqNYyLiN1o
5NnWQfTRYGNqz9P5gjkt6MLajUg6GwZyg2ExITDXoy1ZTRT+s2ygCU1Jc11LIt3xIMuLceGEXzBu
2ZbhVJ44HxYPOb0UNOpN95G4ufIkh0YdjLDA0jN3yS3mPbfc6cDli7kWzCWjdt7XbFQPRMEuv0km
ts9x5jTPvopuRD8n1Gc54EaVi+Ni2dkNjQ5Pp5TZ/YPV9sW3xV6qu8Ue048W4jiMvGF+cOu41GeR
YdtX5XgUVUiZudTWRTCwtzX1PO6JrlObvLPbK3R91W2jghF1VGafBXT7Y+6NNcwhYzySQ4Q3yJlk
COzSsKqvLfqKa28ppgcEQHG/QeiAf7QJnINoLSyUGbtytpvixm/rDe7laGxfJHOJub0mDjg9+CWV
5nYMec63LLNCIfkqyi99g/oMHUHwKZWZ9SgjIUFAiFa+ppAqoFzKxi83GrkFqSlNGDoyrkYuFtjx
lyzOA3ebkOJ4J/IBeaHnRNW13489gLhyfA7mJSdPO2l2lpXz7KWYdTdOkrp3iW0+siMI8CbMl+Na
evvWFM1L4VfDoZpEdwgGjz12wj//2mhLVlzGX2dN+4xocF1FMujxSC5uXOxbLk6MXOemxqryCWKr
8UACwXItljCgfAaZdOmVgzB2WZJCYjTgrDqQS0BKCec4kDS1t+cku6YT0r+iROm+ZCaNlf0SQbXZ
G10iT1yCdheH3te6y7ejOTa3aJZQ+Pj5q7CZnupeYqgjslAHfpT/j70z243cSLfuq5wXoMEpOAAH
BzjJHKXUlBpKpZuAqkrFeQhOQfLp/0XZ7rYN9Pm7731j2C4NWVIy4hv2XhsdA29SMigM3N+bxSin
qJvw59e2a0aAc0iOa/rrjIG9g+aCNGEm29k7I2DJB/tvjiSTmAQj+DTgYS6SzKozebb3YtIa8GLg
u7y1eXomPLE3bITtHcOdj6kk9FC0Rn+T29XyrZ/qOeI3K741U57fpWFlb/Ol7y8KImVU9cFFqTDd
DWJ5NYbWuSWczt6hsO1ucQYvO8o7/VhV4QC+MxzhJrkPFTwmn5bKPqZ5oKnVe0r5+Ts0LyAPchyG
euvhvgBZB5kfL98CZQVEd5mLnWcPpIvNhWLziqZlnk4F4QozmK5YMQmShsFIhPxnZLOrR7zTbJyN
Wm1RRnTZk9tmQcwsw8qmYNRP/txDxrHgptHeJy1EDJmncEZQg6HQCKrqAFbF818neAoBe9/cFicq
QYTAjK7mAFBclyoX81/vsSAmRvoy5oKPdJp0jG8ZicEUqcu20sRRkuvkbBqPpIvrkBKrRvsotfhq
N8nArtWspAGpp51C+yUbtEEtNXFG/iBKnF9UAlbUuMrnJh7ax7yUVakOjJzyr4Zo8sdwRMVG78Yx
XJe+OI5mX7z48G/bSDo23Do9eM6VmMYaacgy6mEjjCQ8CIRJV9qW6mxRFR/tEjvKZgKeOyNmoAe0
EyAomw7VIHts6cnHeR70d88GOQQyoWr2br6qCrFlMnpzK/bMq22GhXV1lU7I/3uglhUkAyjAGyNA
CaHctbXzRx9CNjPiLWO9aoekqo+qzgRjZMxk0xhShm9Ty7+p3qgeF+Y3YMUqY4BLMOryYXLc5sP1
kMfzQjBI5muD2cwh4QKDFxfJrp11fQrMIrwrROq9F2xwgDsQmEreqF+ipEbDHOVByWsjZ4I/E0Zf
/rSDtnhxgELeFzmLvm2wlPVjXCZM9DpMcxTMde4By8Hl/ncV+O94Htl5cef/64X4/5LgUFd/rgI/
P+V3u+Nqg3ZN4WAAQPv+WZT8bnfEBh1QHuLLsMCWYK36ZxW4Wp75rIDZ/uef8Bp+8zw61i+OzdKT
LwdHlpyr/8TyaH+iuf9QwBD5RQXDuIc9MVwwluJ/LmDIrAdclZPPaKUNoxH6Td2XBWQzAW37GghV
QGh4pphQD4fcLovS/NIHjmftmNKV3RNosp78SNxbJgnfGJcbnfHoIHcOHkFZMp2FPAo4C4dAg/Km
2ruOZnjDMTszjdDaSCLGmqtFtx2KshvJVu1xSjQ3VTFnhGSMKddZiH/iLAiDuKKoGs0TvJT5ZmZo
9ZQ5inwDw3s1uno86Hr048hE4hiKrDlnJV1hSVi4tRECUXdClHgVpcxiICSV614gaFH8akcxli3Q
1IC6LbAWLKum2WxszgOsneNNaiaIZu2k50Rq0dbil0DBWRyqaSwORLMXwVaEdXryylj5t2HYjxlu
IuSxyjCYxnnN3B/6NgfSaxRGgULRzY+NbPU+W1qfqT1qYRSU7jr7LEc53tlCgo3Ss3XRXlKNCIfw
riRdx02BpM7mZo3nBXwtO4JMqPG1b935RS6170VtrGAgTHUw5RvZCv6irjQH+1WCajhrYRWHzvaI
urHyccfIR1mbzmrPuq4tuNiur3fIi5lOpznMRo9z6CXM0EgjSqZRTjNX9XtUnyYWDN7qMJMBNz/A
AtyxiajKg9MXEs22mJgFQfIiGj7LSJ0ey9Fnv+q2NY4HOLaNN5ZHVUuW4/E4BHtba73TPYBcdgFj
vJ/tHk8MjghYHhYGg5++TM33RVgcooKncb8WVzuzcmeiG8LQ3odtKQ5DPTWP6DiSa/AvxWttZhiZ
zHUG3BhxfyzGJDa3duvfleWMNAlY0UpVZ9XRJIXFm4ZoiRHudQEwEfzqLvHb8G4SqqGqaeGfKTcG
Aw8PZQMQO39k58CERCQDxVBm1CeQqPapx3ix9YiJeONpaEfGKFb4TZYjs6S568f8EPfKfmJvNZx0
W/p7uxjp+8NKdo+BO343tTC24wwtRAYtTBmegPQEHdBBFBpPYxjF2JfPpVe4V3kigq9rU3EYuwTP
j+gWy9qK0WYfxf3obDupnoRbtLesnZZvRV/K7aDi+YXVU3mUCxczuSEmiGKYkASSsAO+m+upusUV
kVGag9JcqSEplKUuR7OSyPrZi1W/0UZYnSpAMl+IRScoKehlccldGKoEgDYHaPqHvg54H/rS5fp2
c/NBJGqI5n5ywj0xgzaKRCEtCXc9AAQt+uauLWW47zyz+KisfEYi3tU4WRDaj+hFN5Xsv2NLdLeo
TnWE9cU9QtALo9q138HzfYGZJiJC1MNpG464zPKtcgS/R+bNKmkG714zlo75trnwBtLX/74V/51b
kXuJTvdf34rbj+Jdv7cffxyO/Po5v12LPmMOtv+MBBhBMOXw8Bz/di3yRz4QSAFsZ/Xi21x9v89G
QnIr+B/ME1wEIpj+/3krMlFxLfpwJiM2iipGN//z33/q47u//PcfhxZWuI4K/nAtAhtA6UMcjImt
Yb2A/7KizrMxIUoBI8LszckrB/CKn20cDmqiA3h/+i1Lo0bN90VtLzoqkhHzEvDCSpoNYNiUcGN6
ZetVpgMQsgpPWZSGpv6Yes/YojjJIoQh+Qap9n1F1B2ZCMWbu8bQOjyi+yrmvJ0dk2T6KfRwgLl+
egQfKx4z+Mxn8vAWcO6i52ECyHNkISndiAj79sqDzLgdakmV6iO+7BMwngww2utJUb17JepmYxLZ
QfPiSMlpvebkLxBFakYIF+SVRJB26VvmK+M1xZ//FKsKLK6aqgMbxngHoY3mgB75bkHptC2n7mEM
YHcZrPgq8J1sN+wH157zfRjmxMwgct9kcdUfwHf8bFpn3SSGJA8AUO8pqTnMbdU3e7Xw3ZPRfvAc
wOWp39+wuyHtxrYfUit4otO6AbBVbdjqPGq1WOdJ06XjU2BHTV/GP8pzPZdnjJavsoS8tFj9RB8S
v7FBwS5Tk7fjOA/5nL8pMWLhqetHkHsLOmAQvI0DkCsPmmHP8HWMUuIQeAs+TY4kPYBrJGcLyktQ
7Cj40qGanIO/+OadkxvGnnOdArwLi5d6HtwXa4Lr51Tw4CDwO3vUZBNFRE+UEzLdbmnuCahbjtI1
CA+Z1XvtWu0TnQUAt1SyCHOaYqcDm72YFkeow7BORa/u5jFpX908ePK6tD7UE3Mgq5vjsyfBFSLO
tshE8oIdlcgzMF2D7G9HP8eujK/csu58psjryCeU4PRMeJX4C0znAQmUc1umilWhthPMhjWA5B3x
k4+OYaHhb7lMt3btXLqi54AOJJMkJ/EQXcCiy9IxXUlNYzSWkwoPrQLtdQIzayHQn2tyLUWw6Zln
1GAgp+E6jsGN7XVriGd2Tuk1IHPzDQTeuO0YVAFBRR3FBZbX9d4KWgkzcJpNILm07qeanEUquKyf
fxoVMRQHJD21/DmHvr4pbHadEOzcnA1a6lCJFnGECcl6/Pug/3cOekgtHH3/x0HPRqNNv/f/Vf/8
L1jvQ/kt/VMv9Ovn/37oQ34xOephoVGbBJ+Ql98Pff8XJIZECK2KoM9z/5+nfvALemGcP6HDoBzx
EC3K771QgNQ4RHhDVCG2FZs/+ssp/3+e+lwffzn0AVa5DHlt2jQP8sKfe6EZu4CFTco8EqtDMfqT
4eTdNMtTFkBD0NUR5OcVff6OB+kV8Okmc7pfu+w/XUR/vHjCv8i5uHdoFXEGOYz5oVN9yr3+ME+u
Gf03QRCbx7qdzVvpvs5hg5c+31Ulkxub+SVbwm3YxLDPCnnTNHF2ALdS7bT91R05+JJtRcF7Yy7G
Jq2DfQ9rvvFRt6xloivIGWqyrTGySzab74iw+CCmIlVCSNJb1tlQ8ZLN7LJ9S+fnbqkPack00djN
IjziP1lhkbl3Zq1OjPxi9jUtTds5ztbMqfGc6mUGudTynjhOXrAp2bwxqr+OB00zkC0PrEhRWhbB
Jg3YzIks2DjMhHddfnaN4YGTZ9jBNWaVGfYPXvjVcoxdF/vvS8cr4JHGpo53z4PjrUKWZgkqk2KL
3SZqh/wyGXSD8Dp3eVfuMCe9cV+Zh7QY7uEVg1Ksvi0M23EzwXLRxQFgcrDRPSM2p6q+l5NrHnJ4
f5vZ1N8rN97GrP7OVadhJpvA8z2QtvVCrp9zF5dZHP19uPw7hwu7J5O11L8+XQ4fdRv/+UD57XN+
37GZv6w1Wuj65gpswlXwjzIyEL+smntWvTCOvL/s2P55gpi/IM8icoGgcJLJA/s/OUA4e/56gqyV
LF8MhBSrEeFRu/5xHUTQRxUg8yqOThB/1XkybfqOoB3E+q9MKR6BzR8rc1CvQWm90s9Y+8Gf9900
wnXAtbPAwD45upxPXREuDC/pwsMhLw6cBfTnhqoilC7tz1mO3rZO/GBbB/hujLho3qhnzYthz/Zh
WcGeToFvrQlIm5JQvHdD7F+oSoN7ELaUOn15XWnA8v1Ipqejldp1hm1vZ+22V2bfRmos7+bOplfv
XaKaiunUdv7yQK6H2Na+9lED6uGJ9TmM7XmSJ6I+mo1rWA96ccQB+eIXzy3pIDVPGnmFyU1PcOZ1
5vCaTOa/94xV250wPHXP/GvnpsXLMJEI4jA5mJUnjqU/vjPMpAV0Rr1t3Wb6llKcEnoKkt8BQYy9
V3kHQhzMXeuiv9JIayMN1npHnfejzyZnjwFQbtMcJQFU63cbwFVk9OMVCx80WSkTn2xh5bbg7duF
hNHoxK8uper2fTHvl9q4k+s+ZDDUdGycULP3qK1LCKnjtR9F84Uqcl+G+oFCs7zkzPHOaRG0pLYE
fp5HaPNvWpR6emezBItUpfLXYanTh9wBTuB0Rh85DgQcNFFj+6gcQz6iuxH4L5ErboxStMe499RZ
Jk1629aFfpUhaIN1//mCcDavkBcM5B3UPh70ES9Xp3HJkYgdPPhaM7YijjhG0zSKY+8EzVc/zRgO
AUEpXqq8Etd4C0OcAqge3Qqr2maxVitijNrujPUUKi+rKn54oc3oLBmUYqrQVHQGIHWIs2NwroyF
elgFlU9+SZEzZ7Jqlo7cCDjm6R0Z6vjZm2/jTN9OMmZ8bqMSzYj3eESiVu6mMq0frXwVV3lYMV2d
hWcyp7O3ppFsP6FDMDJPMcjtS2LqfrU9w3BNb4c+5+pbcfS7jrA6ID0l9sZ+NUSLdJy3rSLik+q2
eGE/YH5r8YeeDMcZAMdSyBzjtuZj8Gje8wM0IiYM6zTPNNFz1aK6mnq+JL7KGe1jRYqzjfT3RUD5
zo8CqXqGJiieLz6q0RQ2CSZuZu31dcetDaiY2f6uCQq+IM1HopiGsjaYRxben+QhMLZ4DJFEs7yA
k78lcQ0PAHq24gWwbno7K1iTqVrGgzU4zYeYiFmVQw1ofX1lmcyaYD9Cf1z4vdr+Q4wSGellK7zI
kUnw8Ksqd10RFGUCF0RUw1OHnCxiqebRfK5/8R7U9oUUq/7Zn0o+sFinVgKFa7dF2DLvzLAbD5l2
s7fPdxoNJt9tIfxs2BBiK64/1yXgNes7jZIo2YCGYH+9qOKFQAz7iyY8jAiv0vUfWoHcp15N4RYs
RySRNE5gY3z3SLAxpx57mCujXLkfttTNvtBIuHs/SW8rs/bAaHvztZKWfZEEMV+0MspdwjsSNWEo
5Fto09RqwdKDnpNFuDEGfEd/xuxZxInxCMdvPCxeVj+qmNakpn3Zff62MGvXjymWqyDqcln10HfH
AIU5T+8Mo+lsqc6VGy+gm996MV8eMnNMHvLEu37hH2nA1I1ha2TDEI1IX7rtKqgxTAHgBj6NigHy
KOq3Kg1YtXnAiIIbux/uTB3fJ6NJt9+DWsjan0KH16GDFrA3mBjY/mXqnL0zJofeW17itkORbE7B
2fP4go0UlDTGxm7mOiLvsL703GPDxnbq4WCllndxm+y5s3BZeSNneG4FMdLPxoE+Tp5sWpJKxkBc
TxlDQdStlS/vrd6Y7iwc9PugjucMwbiXIEkgiDoIR3c3NznpVQ1C+XGkke2DXCVbo7V+VPEUjcr+
IMiHLRk7p+tsGVAt2kQKOLb43lrwlgLxwCqEFfg4OHc2XfBXI7ZfOyP4Dv0J/HbVlftiRMRUztW4
M0pn3pJ7XZD41NojlZZXPw6AsyJmJMuPchQRa9qKSAXEsk1P+mE2NJBP84OT9QnhPQu/4NSz9pMi
kzHTc37OPevZWzOj/VABc53LNXrLOZLXnG9NNujUmDnG5nC4auIFtQQYe8VgmkiNmkzs3PSvWt74
B9zecJRG+dW0SgWWR22Qqv105ubSpIH/kdqMZFytzDffM+ot4eBPPY7193k2nB3PereKzoLIHEBm
yy7sr9xQuiCZloXzwBmLY5wtDouJACr2Um9pzh9V2f1IZrSgJnbyW0QNutk58FLZO/Y2srBqQYu5
jDa6Z8sjIE/nD7ytGIV70iKCAwmdtoeKzmUwsiMYm2brdjgEOstuPjoCnHdLaRMkgqbBaZr3gcnV
VgUdPAhrfDUluaFmzW0f2kocDG/4zn7qq0qcgzkrSUoDnB/HIWFCODpn+iqMm9YVz3KuTPgFzJsy
wKCvMEUITOicbQ/H76xJAtpRJAQ/XF+MF1+k1nNOS08NwYgv6rA9Xeme7fJmtMmHQYKYPWf+ALKo
c8uPjuHLR9+2BVIEtKoAgeS2Ho1xz52u93nH58aE4cxLb976MqsfHNeZtnGiqKxWxbdu2uC2GRv9
Rvhc8aZty7n1eiIuBRUWemjCnICBsN8u+3Two6QitQ7MRBBuvCmLz+PU59ZVB7VhAnWxeLd2qIZ9
gIPA5JGIX3pvMu48C1gWKSwT0Ybk30ayJY9xzDNQ+qIl2NKqEAWh0G/sjbtorsEJaXqNp+/KFSXj
JSXKneyUfCHTur/ofEkzfBCqQrwcVsZtHwfiRKWQoyut1S6dWLAwGardXdJOP6vStu8sQGTPuk31
sUl89cVTJEcUnIXbeFk1Lb7utoZLdJ/pL6ccWPF1OY7GlVlzgGGZVMdaEsTaEHIUZWiI8eGg4JQK
bSjAm2/QtUilaqW+y4FA3rSyaveIytuDshl4DjqXhAW0N1Od7V3DOMR4DYDrLV+ztq0bQtPGIpo0
6TeLlVubNOmKfemafVS3uXsAt3rDSn4+tCsyE+SGsxdFN94va+xSjoCam2sM7matikeVdfoYMG/7
ilHklp1+94EilAIEn/s+bLx4PxSy2WBPQRzUpmt8K3p7Rg3kowXmhRu0vqt8OCVNOMygTbV4cZrp
MOkJ5jl63Nlz/FsErhYjqyA7zJV18HSKBN4iOH6s4w81zay3uPKIOS4I2cnoVM1pukpHi+TdrJMk
H8tzGquLK4XY+sDiT/PiTQTyBknYbzMjya2d5yyXMOd0ta79wfDScYdptLCaA/bZLH5wvAys+69a
EP7CqzIEbR4ykfhTMoKxYtWPkESPmGT6FJaIT5FJ9ik4mVftyfQpQxG/alK4txGolJ9ile5TuJL8
qmLxPiUt3IZfJkQu7IHGffmpe3EH/ShXLYy1qmIQj9XMsoV70yOZUYtDEEPjXdKwJt9i1dUkq8Km
YNd6p1bVDaaSOcpWJY7VWf2NXtU5KTKdNp5BPQuUO8Gq4WH47165n8IegcQnXLU+elX9xKv+x16V
QDOSIACdEvzUkL0j1J6j9FM6VEmSyokEAT5lmlgbOqw5I8GrclUdNav+aOpdTLBB+BSu2iSBSGlZ
1Uqo7n74NqNiV5XtrWdh1iLji6THbitXtdMcr8Kn7FMEBd6l/2a6uv/h5yI761UtZQfEgoAIEac2
Cx/NcSBtAxU0XoycsDjCbyV76mVx57ObtgQgrKqsgk3pTZeU32lAY2L3bIV8S/eLuJ4rNHIp4i61
qryIYC1/+J/SLy37fj/gydi3qzKM8sXbwfaYLj2prhE10MVZlWTOp6jMWvVlbFnUFvU1T9qqPvNW
HZpqnOq8fIrTiC0p7vJK+SIC65R8q1SHkE2umrbSSrgKzE+pG61hTR1QhMEPhk8cHGMsrEu6KuT6
VSuHx44ByqeADm/qGtz2KawbTF09VRT94JWWgHTCvt53HIy7wFpO6SyrTaNpsup0yW9TxkBfofph
TIFjkaOVSVKiTzJNfhDf/E7FFCVZHYCQrdKwf2LHs4J2WQRUsPTWhLqe4F/ipglA2Dpdz4pYdePP
pCvLo+/06RGsVnOcjOojnxZES7P0aR+7c94OJX1WG1xgXIz3cdI3FycLl23OJmGzZK6xEXHN8Fw6
pCOFgbzihT3T+EE/CpN6b+AaOBXIov7eHf4mj/7/6arZ+LFu+9dTn9OP96T+4+bQ+vUzfpv5WJbF
7pDLHGm1w75vZYv/Q1Hj/wLRyBKMTr3PCIHfNofuyhDHmmvaXgByHAf/PyZArsV4GaYxMmghkKr9
Z5tD5tF/HgEh5jEdk5cFjgvatPNX/mxuSTWgAfBuReIapxiOo7qu/Jkj0AgwXKFvnewyd2g2GZUX
j9ASRPjNsv2PpF7EIxkuDrKHGreIZ01fctiw15CByZks7IDU3qbygjUtswvJgaTm6y9GsRL9kxh/
z7NZKUkCOL4Ip7zOw7Q7UMFn2a1vJyEtkyqCfUpgzqnEWRn5GYjMcrYI3SkLF6phIPZJimllB+fl
IWcr1ZL7pOW5oFw8d4PdH2ZvVFdYgvQPJgZvLqbGH27YmV8LXfsHE1vpG2YeM6K28U6e073DHbL4
+wYJTYZvo81Y5mQ6mk3t7vlFGbdVZshp6/tk7gI6aGXUsmQcycWBslOOJJYVPOa4bbI7I0nsLyNa
FJfmeGulE4FLaWJe5m7tiAaFVKg3v6CkC58nQe7JVLGla+zwy0SM7m40SRNxxvLBzQz8WkNr36Kv
bU8Dw4jIzNKU9PFan4SXpDehUbyHvaLFaiqibBsvv1b4HA9FbYzfutyXp1kKZ4+BvvgoC5QoSxZY
H+yqsSYFXVsfQzv9GAa73YU6nV6FFWgSkFIYEWiiiIQti+DNtgeMhT5pTsRVfSnT8osy+NaoppaV
Lzt+lb0hdhR+NeGEqR+JxsfiQ94VbUVBT2RtgAWUjz5BKKvKJWlO6zvyWY2dtw8siViQCVR+ZJKh
AK35fs+rH/0tDM+Ren50vBlc3MQy28ut+OLmVn4/z91yJ3ViRsniqnOCopgWxpwE38UBzAZy5OBm
RYun1nDSR+11xVmUzXxOKJ5u7JBm0kukvidAqt1XaMq+94GLjswy1+zpnDzpEPccQS3atQ6ln+kz
JVp6nETVnXs2nQQSejr+kYDCXRlZ4phYjOY289D40IU4iDdp75u3DPrMjdeGS7FpK9usmOaP4SYO
uuGFjSEuO+XM9j53csVdYfop9tdk3I+JLaLcKImfrUs7vB5JVs3IwHIJiKSia/ehns6p4kX5kFqv
umXunmMk4OVmzO3kZ83sbhcERXj0GSieW2H88BZBvn2SZBk25dhjk24QOjotcckO12n2fmaGXxhI
EXDd+teNZOgJ1T5hQCHMb6NnFXub3v17ruRytUzlmETeiDd1XZASJtXr17B2nXsjlz6U4UASilSH
MToXPV/X2nD7KGDOfAUjUDfbcpXkzoO93PuCaO5FIXn3vKnaIrqxT1B420sBFuIApnN4EYmoH1hx
JzNGXHZYfhin10bjzBtRhkGJYYG/kldTfW1ssJRR6Wu1Wdpx3lnLSBJqL+ddqoPleZwUedhaWfsE
7M2WFFh+Jb0rb5Kgau89T4HODtonJPreJXSGY4vx7U5TMUT15F+JgceaybI9nVJZUtxrr4bkahs7
S1sdwqImmB/zrmhuEAXaT7atsjeyNtWWHEbJXKaF3DjjojtVCCXZ5SsW87QMztSYN9SdtNC1fohd
1Z5nvLoRhyckUQJ3I4ZpSA7LFNUT0AuE9ZpIcmX9YNbu3ZKnVp1sa7RPJTkQm9TqoCpXjY0wWMaH
1kazJtPmyfCbWW5m2+kfabLmj9JsoAwT8XIkSd598GfF8Lu1mCLRgSR4I0R+wJ3abFPJQU4Qd3+N
CnF6RlDv7tWaZOixKb8xp4rg4JqDKIwTvZV5GHx1ajM5zri7SH4sQobdBNcyLxHeVy7B5cja1Piw
MmVgWE4g83ru8DOTBkmwYNkunfKsqCEJcXXCvsdLGe+IZC1Y6o8j7owO4XUjVfLVXuL+3JbFhUTT
AZkbEeRO2zbX9ipPWao1LGwKlnvTSsO7Dvm52vSDXHZu7LWH0qWTpEINtijFxu3gJ+5HvE52tD99
xwy8GqZXGK7MdRK1njDOicEchAw7/aWZwjRyrWa5eHDYGU/W3tchSHg2HI/QPhEUJyvNp5uKTE4O
rFgz9Uvdt7wY0acC/b61JNL3xaytd13GLnPW5Zn2QUa2nu2jGL2mBHEoBanqFqF/5hKcyrC4LKZ1
onowN6SsWd4Olzq/4Ircg62fjtDR8/gLGhlUrwPLz9mrkvus6OZqY6hYv5ixp65Ch8DIGAhmwAkq
wyPnphGB7Tt3vuFclmW4H+K0xwtrFtfDqtcXvPeestkuryQDBx4J7IqhVWFtwW0dBsYlZ3pMr9zW
7EQdGUduFQfHlCzMfRz0xa5zhjIyA3nOaB8PtdcNp3U0ykjIJLqrKd0TD1SyH0pol3E/ZBubBpHY
VVmeY9FyfGup3wkRaw4G4QXXy9j53y2/KL6BoDFuRdc+dE4pHpfAfTZnt7sl6xi9qIYw2/bGcghw
/O6U8MfnrkyGK+GV7xmc3FNC+Oxe5WhSRtwOx2EpfMJSjLi7SunjWOzE7qWLq/p+UYRTBtxc4ybL
Hqy4sb9iktXnkFsZ1bslxy9WmmIFWkZxLps0u7JTsa+dbEU9mEwf3JeJiDkcOGWxSytHbvx4LJ7C
IG4OQx+ouyborWjqGliMSn4ELAkiJrgJDv+QnovJw7Gri5WB5+rrBm7H6xiurvpurLfkoqut64nl
p1DFU1JWVWTnmf+IzJT0PStnV2NhTvAy52bkVN01ifUmO9qGsnaTu6ypz4U25hty5s4zDvNnoAEs
SDLH3SHoGg8p/u19OuXyrR3m6eDi6XqjS6GFDYmPIu1tPPk6gwzodW/a4lwJzRI2Oa1qvnaNUFDf
jUGwtUAPtvEJobsKwxkeQFxcTz2MLyhnG7cux1u3qOMoCcw6Sky/eMbrXT1SVOXXlQq46oVFQ5Tq
PMju6rq3DqEfN7dF7JJ85TSHYDLbG+24pJhi7D4kmQuYJbHjs78CTQlfHY4xXSOTOp159wy0plPi
FoxdgwG8RZYJtm/6DeNxhvu9FcT9aWu5w7ebRYh2rauatLa9CPT0PgQyAFGjCNOTeecJfPKIzAgz
VO5W1Mv0vcqT5s1DiGVS5r6XMVACXsjPcijVPmNOUcOZMNrT3JnAvLPcOMZLi7zOV3mJc8vNK8Kf
bPYxJLIDoy1VEuGK+UF4or1l26W50ry234hwXd/k2R11b9SnZrHXNuZ4UzbcoFpaVytYhTkn1WaC
Gv8oHcP8Ce5OwFUvoPv2rDVqr493ON/aDaVHCww9fxAwDxwmTDOjH9mtqz87O5n8qt9wrcdHe5Jy
55NODD577nJWajiM2Vl0W6Wh4IIol/4rjP423FuDLzbpYj74DRcSaZmkQ1q6t75PjV8gv0P3YI52
wfYnt/eyInvXeiSbfsjkVo4kcH5HeUhGLwiUT0L8lOTg4uUnO76fgrB+0vPITw22/LRC5sNP3nzW
etaCbKNYUfRArAXK9jT3CSCEV2+gcu4340qxbz559iGvkBpBvPI59ZsRa4l4e2xODBInlFgrG99c
KfnDGKgb1fDRJLvXXx2ePCef2z21uXEDQgTXEyOiQ+qLBvJ+M1U/WmlaN/UK5ofjtfAEIwi69Qfv
aUnYNCu2Xj9cMECYx/yluZYi1Ds2Ae2lLZENZh5CSKNsygdTo+yD+D8zhE30cHSLHtVH0s1bqj6b
SENKGFt3JZGGaX702sLd+YWwr82qQwhpwqBJhQkMG3f4Vnhz6SDW5/sRX1o/T+nofumsnJjgDlW1
z5zdICzBLPLI5Cd30Vj2orTo569Yyu+IvObHittnesRzFG/HjHDSiNAj8wa3lB1lfddtCf2c2LWi
jB02Mm6Cu4BbeNVBq+GUdWucc9dU5dVUZtlTTAj6157Sk56pG29Br8SPpVg6PIT8sJFiZgdkNHRf
AlbIrSFH3ZJCOiH7H4g/JnBUPUpZwiBHAJQdBhZrhFa2a7x3SFy6stRLm7TWq9UE6rWq4xdZ+ubZ
tRsN6L4yjaNjNw2uhRBL5TCa1wBFm8cxmbpqKzGq+zfDlOCfS9S7T546GqRlQnNkJCbcLW1y7adL
jO2V1DvvLi/m4ktG7u0z0RDyECCLIlJmsOwDrVD/zABH/xghqEU4luPrrowb4tXjap+1DI+2U1st
TPN7wUxftdQ6gHzsrUyE/rZQ9VHxGwIKfz2tgPwAUSoW+vTSxiGVGLpTVjJAsnddYFg7gujCE5v0
9JQsS3YWyZieSqzGtwWsC+guHm8m0/hWBPXynCCvFBvPgkuzYSlU78z/x96ZLNeNbFn2X2qceIbG
AQcGNbl9S/KSFEVxAhMpCX3f+9fXgiKiUiL1qFSO3yAYFhYScYELOPycs/faUFE+JiwVxHf2gw7J
QKprbSqYMnSlv23nMM983idZivuqhla9MCo9OPgm7NeSnS/CU6/YwV4gCo+yjNEfSZxr3bDrk22x
uY5y3Z5XMPQKUzXgHGiiOKsei3Zws2sjiRsL8LRDMVYZvAUWdNBDF0CJQ7sbJb6jvmjMaoYbw2M6
5JAXwi/steljm4/leA99nMHvQmspeNsbGEsWcYJdJ01J8LJVj8ORS1K77qYIkJItLdKfmdP8F3mF
TQjEebxSwbj1ySWFF5SNDz+0f27eeshfQ84AChGQY+NUYldGd8d+ZVIqq3EgFcQYrgKtsVeaB0TL
MHu+kWyvoc3zgyczs2bMN2A7e6OR1WGHxtqVCOQ6tSaLdc2pbj0VrxI4ie9/uFnS84NS/K/PRh4b
Ri5J3MlrmmAGaAMbtDlclWV9JUv2ipjB+z9ielI/cQFQFIE/oZ+ry9cXAO3rSNHbD1eRiT6afxwt
3eSy2Hw/l/+gHn7XkgTa+a6f4fg5bz43P/Uk//orf/ckPfEvUKRS8k3ZQnim8d92BkMn0pSGpA5Z
F7ffdwPgP11JBKa8uNrw//4fC2msR4+L5cHCxjM3Nf9EySrmJ+LHu5JIbovGAPWLbcGYeO1fqPzW
TeNgdI6ZWbrG0kQgh17IGBinLbtGK1Gkg4H3aZiQ01H4V0U+GfaytkGqeivV0nu9SykatezQkFte
j2tNjcQ771y/M5xlZ8FyW8gKsflVEtJulRvo95kYrlp9Zi9RG0sCoRk/s0PatE2aOadeVM1LEgwX
BjTSXxoAa5ZA2iRIbDa0m6YKViQpk/fpKgT+ZL9HaOipkfRqMXeX1NY0asRu+Wik9jIG/EXvAq8C
aKTK7aobOonJXQ3R8lOTKotSs6k6Y1nXfVweHZTs/pqEoUcNKHDBISZHrUcvNWEugKfMWcFzMIlF
5F4nGB4+VVIOLDPF8MRLPr5RNqlQRTfxPueliCCuN6njCyvU0LgXGvM7laX7mGr3yYEH8Wg2llmg
iIq8l8JzX9JxhqZBYqKbhLaPH/65x+p8HdmRvvOA267b2CK+Z846Z2bhEYoc5+Gw1KdJX7UDEoCF
KHnDLgCb1YtU+FhCBsPud0TxZTcEFTSQXzJ/b+Ip3iolp4vXmBPEoriqSaAAFgNQXIt2hINEX7gf
7Euc0Alc94WpXVPwuNvRdohTKUbjxAQqvw+VRFrldjAylJDIpIKwIMC9Nc9IiM2PGjhcsXAq07ou
RDDLkVNUB1ISFh4Z6pjyLu5XUScIwTLR9JIuxP6VTu/GwnayS6FlsYf3K/WkTVm5cfGob3lpqz3p
tepFz0y5D6kk7pQ++VcMYopToQUdUdRKo7HbKac3KDx60ZqkGv3z7xaDdR+eNXvelywjPfs+H+49
kdcHiGLBkB8yvxnSYgVtq4q9jVlrt7z02Y1Q0yCmUGtsnob+8p8V9X8k7XXoEP7wIn1DzzmC0ule
kunnNfX7X/p7TXUZzGBdoe8yg8JnG9jfUx7X+5ctWUk9EzqOaxvz2/C/HWLEwBESCbsHLjUZ1D+u
sGL2EBA6LSByzX/rj1bYnxdYMfulHdMFCz3zX0zzlVcA+0BYuwqHTW/4CJEYSsnLYASKexy7U1RB
d+r1ZyzO476s6DosGG16KBH6dlfLrN9abLG3OoWn/peY/N9aCOzXlm4+Gic37xlMB9UoIYt89B88
BCOQROzOrrOXKFWLa89L9GtXMRmG+OjbBIF1qOAMoYl1VPsgLSxvoZU9dfHodf4XaBLGpUEqXdXr
cpKZ/IijKLiawmpoWbAb41MWhi0m4rQv1UYxtiaix47p0mRULo1GK6XV3B3aELUSekLqHYkkhL+M
lFtQDD+E+Gt3MG6yeCAQK61uXb8B/i8kHShcCLl3QEdrMC2f4vVYe/es7iG6J29wrRtlON0HryjT
BWMGIuVZwUkg6Ia4es6mTEd8YTHG7gVVEz7vAs2US31mbHrfDNMD/cU02dCUT4noQ2N2YRjOFDgY
NnntPyBT1bbYi+tDFcTGtuus5gXnd00otz2unLg5sic/lPTe7iXRwOyj0YTIpmsp9MP+MGq9toqk
YsVNQbBfVcKaTnkQbrSInh0qWqO41YT3SbfiZqGBxytWCrbrI1TmUi70zh7OWlBoF9Ul3riU4dSs
h6gfT4FUd5CD0ut66ojGJZaBSnNwMEO7iSbo39H08MqwWYzMPRVvZj1ybnU3KW8xIVrLzHezG7tX
kkasVRvJGW9aY32IA/B4o6FF10pVazH55qby0gGeoo5fLbTy/eiUNmEOWb4pZRsmS6N2umXDPHat
cmnsMMeVa8olbWGRPoQYBg6lUO2wNKrAuXDVqyPDiXoTI5Y9BCQ4HzzDcQ/kWKTBys/19LFELkeq
URF/qwYDeULSaeUdqEt1ZYE3O1m9Lr8EMnQ2wm+rdVZx9ggE22U69Zjxo4JYZq672KhqoGgukzL8
nHDbLyyzHpctdxo0lmC41SW7Znbt/dEemm6disjbiiokwEpTUPMGBgEqh0UYtlmN/w+KYFBHIbc0
mjN/M/TozJaqEs6jzS+Zm/C8S12vW9NyMD6bQUzCYTxNX2eh45mwNLFyRzJNRClInWzj2PnEm1gB
OJGhsTd7h0DBYrCmcKlamU9b3sBgY6TdNAQKVZk0l7YHuRfpkjet0iAN1MJpfO3eHht0w0JL2703
1sbRK+3CRsiop/ueArtZZEYanvDm5EdALFw9QYN+Kfp4HTc9UyfUu9CaXF+8ZPTpaGukQ03NV+Yn
DzM1l09VyezI8TdW4dE/Jy2Fp4sMSaAx7Df6LYlMFoODFsm7JIzD3hJ25+yTtv7ghYN6lr0a1/7Q
iL2H7nYBn8HLVqXBIIKVcPgENMet8Y0iy1xkgcoNsER1gqOdHvBEU6iWT7kvvW5lVzWDuYKeXH9l
ZSXpxoZCIMJkStLb69swO820ZHPhTX2/LwKnsFcNiwjNerqK13ZROPWijwLzuknFcHFq9Fn0KxB8
L6a8Sa8FD8Z2MN0QsQvCLm1Ts9HoV2WNvs9hOThmId0BsrvS7IGNUIUExmqL9YhQ8OxXQ3XS0Nc1
K2lV+nXkxsW9ZAuVrowOg7pe8P8d7lH6pcYUHnpl01I1w/AmMofkAzlGIHht2tTB1GUriH2MgAF1
erj3k+QFJLWWQ4skhAgdW+3cEHBJKuiM+x2WI+CiW9Ma3GgtdSYdNMlqp94IPfO+1sqqDlNmDJ8Y
SKTLnuyxW3TN1W5Egqc0R6OdA453p5txr9MdCcUxJFR8IwesB7ZVqHjhG054wRVnfixA9NzKacyM
XVM3wQ0laVku+qlNQIESn/hUTLBXFwIJno0rBYeEDwDpc1hBfqTDPPbnli4/TTzGaRjJLDchFQh4
0bU2tlqCnLbhcEyVSJAxJ+/W08JhU0k6347mcYjA09VJsDZv4smK93VijutqsCt8GDScY5n4jyRt
GfzgpmOd5yGH7ZPg2ipykutmSTzdczNfwsWQJyOwyWuVkxkic2oMxjbjgNW5x0F3bMlW+P617TQ3
PGZUE9jgLE6yN+QapsJLbOnDanAFgZkYfh8io4XYS7Fw48HW5ajZi1kRs7HwbDxhowZtxGfpV3Z6
CibXfxmbYu9JlEdMvBC2Ghmubx09QVmK+IpkILkVFA78BTWa1zkPulgMEexOxjj6EnmAucrCiVzH
mh+Rq2tP8ZBUl5pB21HYFVmEDcnUn4Tt9S+9lTZHVCNyVWfFuJ33JcQOJsULd6mNYW6SEUsH5g93
PYV+eIKUwsyF12l9tNxqbFD0EmG4NBolxbojFlSsMFV41maq0fOvRtXpD07ctvm6cqrkWbQySNaT
Ry9rEYgAk03caJOC59bOQIhQDtTSbqq2ZRL1ZEuhUCatMUwe2MLxdTHNEHF/rekiuZ105y4ZfXsb
x6Seri2cPAr1cGidmwgE58Jg43XtJ7nYs8UqnqbCbzdtp5FQ1up8X0zAcBprVpw/WXaV8Tuj/ouJ
iXNWRIv5JVpnZ7dqjFPDcsZT1ExqGSCg7hfsu/BSpuAruEGkmXwmYuRToxko7yfDEkv8KOUhdmlo
YY9yNUGBOPogl4nbAo9WVNktSon2Ck7GdIH/GN2Naa9bK6cx6PLWqaltuqa5DTyMj2yK7DNDd3An
BY/YKTLBCa68sWlmx1JEopqdCXp6s+nAjyf5MsRj9ex6VdnTJdS8gxQNo1PLspGUZKS4rUlcb8Wi
Hmq1d2NHwo8tOudEKrgSixLHIzoETUkK/DjuTxW8OPrnrCPxss4Zcy3ZntQfzVhO2qUHdi22HS/9
C0+toh/LPYC/tUidQx/XvAkEUoFqh0xBjPB8/ZCetRTsv4rUcu/GEQpMUUmUIgK5/NEFcoNYmvSm
rVs4aXyuwykZYSLI7CqG+v9Qo6G+NaxBPlUoZJljBlTTCRKBF4J9tYMLjwUqYlMz29DmGNxFaChe
GQS3djhRS+PGjIIwO7glg+igk2hKcl1ES8Kg9D08kVRf5ijEF0xL0e6PHer19ui4k1k4f22y/9Mo
+12jDO/2u2Xd+XOUf/2ppvvrb/xd0zm0uSyHbjN2EMe1bA/75z8OcFR9LlHo1GczEVVS7/3TJpP/
ErgzTVd6FDPf2R7/tM2ERW9tbrtB3vR0Kj/5J0Xdq1aucGfbASpB6sS5qHP4cD8WThPYEQt9hUIU
zwK3tqczw9IfitxftLLfHoLmHl5TwER8ZErRnw/hD12KHcZTO2S0i0S5wOTQMjhc0v+vl/xfHGX+
FD9UgDW57iNRqJBB8qdGeyrGr639uzKTX/FDg5Fr9fOJvGrJy6gQPGscolMXqV+mCObn8/tn8aqH
KWCSfe91e8LFCG/KV4dw2HXRtneJshVzmLmGACoqi0sGVBBtZfZnffy/j+bBO4AlgKr01TcjkQ22
vJfr3VQENvsFfkRkPq3ToPybpffvS/TX124eYUH/hb1mUpW9LtD1xmFCPRqcWOgG94ShVOjZe+Os
AxP5C1D0bw/1So36/awQj5o4pkgDw538853AeBLvi8Wh8jrvTklKqrtTx6ghRzUuqmDMtgUD3T+9
Nzg/3DRADEhyAs7w6qB2hHVPK2jNTglXkaEdgzKYrUAv+fH+PfLacD3fI3AfeHLJpXLoNP98folF
amhZavUum0JUISmhpTutwn2RmFSyaVpXN+WEgydJVXjuiLb4zfHnu+Knx2A+vmWxbKEpZml6dddM
gShDPQmanZvhU3VIf6QvOnx4/yTnk3h9EMvkxmQKxhIpzZ9PcjSKdmo9k8SCtjK2cggZwgZwSa9S
E/qPAglH1IRHXkJNDfv+oX91/1gmTCVAgcbM5fj50J4tRiMwrXrH/nNaEwLZBnSRJpAymp5WCysI
wb6HeNbeP6xBu+7NSVPlCU7W5KVgGK/nak2qlXHQY0K0tbx+AW6nD+tIH8y1HFh1bD9Jb+mX+wc9
7fyD1ejdBhclX0E8Gttp7IdtVNb1gxkqixBWwKyrupUX00aDtKIcRHqEA2xT+LW+stqx3xi979+x
K4SEKjGd3E+JO7KDkvGxcXoJi798ylw8Ta7brNPC6HddDGzeQ6ux0GhtrBJNhmeEq9MiqTqgfxhu
j07dxftQT+VRp//2Sctkjp8agutZrzTnSH1Pb0EnYjrUbDIMgqzjRiXCZkUTqDt1sEI/RCAqVmEZ
ohCQ1YtjZvLgR7jeXK0CnSMVXXGzOYnEbD+M+SQuA/MZMmkl4QiIr/cim22nnSE2qPPYEY6lcXZ1
0mqQJ40I0cf+1iLLbQtbqD1JFU/rQrnmRMXXGGffp1tfxCy7QdGFFz/uhxevzaZLryxkKw40PFCP
9Mq0SH0dcsd/BLhWx4QhpeqDMzCZWg3K+FrXI9RDuxHtN60ipmQJL7d9QCWNHHZ0WnHpafUgROEC
2wLVx2SbmEPbDLLyZDsUyn57Sh3faqmOqRJ8O5flks+X0D5sJXvyWLuKA/G1bdinD1PbfYnV+EEo
86uXe/an0bSR03Va9NhC6t3jZuSS1CEPEpHUX1Vb1N4ixAqyiytWDMKl+BJsX7UPnc7vy0Y+RzzK
5JB5dvMQzbc+Ig15zGhLnsts8EnXqmkXske/4GSK90Fu9SuvLmsERa6+pcFDCgovnAAM8uSvXbhG
Mek2bnAgU56QHsPhAKZyllUVt1vipJNdbMf9XVKo7q4tff4wCg9uDDeyL2lAxYNoIjm4rL00hIpu
TV66uHY9LifiZ2z7WV2aK5Nt0xXYxjjex6aTbeAl4Jcbq8jwl13tG7c0iILLFET6XZxjF8OoE9nX
EAHibRgE+tYQtf/sS5v2xGhq/pU5eIRxJWjJu7n6B3Tg++IaFjHUiGByliifidYo6+pUadK4NTLV
7x2ceTc+KQVbilXrRmJVPA3CRkpSqQtu74aSzO71XRdWjrmvamAsJJWn45IRog/NGTaFVw5kKlta
R9b3FLrfBOHz37TAb5eN1gzHWkJYDD3dWAddJQDEIL9Yaw1hzT6DN66HryeU+Wr8koJIg8rZj+k6
DEqd8C5j2uH1NE/k2Yp7nUC4tT+5JIZhHTW2rszrrU2r7NE1/Z7mlB1e9KzSd31kps5KdCMKFtSi
1iIThvtiJE17wKuWXcGwgIuHcv+cd4F3TfvKuk+9Fh04LT5tPVZQHgYTtIDVJ3MqRu3eAH3PP0/o
VS71REb7GIft1Yh0F9yxnM5N5dnHBEPX1qhs/NFT69yVNFYI6JvUrho0t1/aOsS1RWXMi1dq+u2l
BuqQA+gBD7bIHcdeRfj76YIP+jcROW22CNMivKsYjn6xldPsjJ5FCH08meM+xekI4WRTTqTgtAUe
21VTRg3o7ZD2gC6qYzo4dHHCogrvlZlRQSPF5HfafuhgoGK2a8pcHfi0wb1pFOow4fk9MiEg/JqQ
l2oZOzmyHDuLvb1LsbChinagjwbe3sbWssE/VqxLfe7Gh0kEB9NBFrV08bxtKBDatT7V9V7DW8dp
VO60oSjV1tLvZkYrAqtl77dchxEp4cKk6LzJ2QQ8D1Xbsoz1yQXfn4u+EUdIyyrwhOhGocKUckfW
UP+VYTBMOmy3RxN2NERZsB4LV4vLz3BcjGeats1Egz/yvzWE2z9MzThcM45KDt//uJk79h1NYNSJ
Y5CZtIPkcD2QaXLduFO77l1Sx9bcw4qr27orYQRoB78fksyehK1DI7DVTqbXLKy01Z+TpG0+Yv5p
Vj3Q93ohapBIEd3Vcw74aWk2gXkr8tH/FBPH9dBHGfhNr8u32OL9daQMnXe1ni2HSveW+tglB7I1
PzMja/eudEA1BR0KP9dP9Pn1TnDcVPdXHvRVYH6hrdHG9KKzk9DVMzR0YQtiFcZdoXn0pNzSsPa0
o/Co6m6fHZCngZxFjQp7BuS92gFM5APrI2EvKAidO4MO9mPb9OoSCfQAizJzI3wtbs5+xgGnocqO
wwKe9Q+jwktp1F2PlLTS7svIGQaohXz1LtRCwqMsnDupFX7xDP50ksbOXYay/OiT+rANHIR0dONp
ceGFcrcUovXeKrXkYfBo/ed55dwBy9PWtqi9pUtbaxvglFpi/yOWxqNd/D0obnDQXpHcCWjUa+hD
+M54Y9WT+AwMIF0TIqMO9JiSg+KOXpKM265xNudfseJ2e7PRm/smgeXAjRTcOKEWXLdx58EuICTB
EeQ5RHWZg7GznMeWWrQlEtDEZzXAHFk2SFy3pq+NN22bqIvS9P5rD3X9QyZLn7FBGxsrV3P+/p6S
doSEp/NhR5h/G12UxpXNQP0+8BMWGWSWB0wWzODtMfqUd41LkEI/bjQGTh/B94qPfa2Jj7FdTle8
qZxNWIXaakKKvdJKEe6k7xdnFWj1bYFOYG3WyCS0xBqvvl/1FgbHqmhc99pM9I2e5wUvviY+ojg3
FlWBZiDv6F4X3Iib0QYnLYmKWOceyvFsaq11WWWItmtd8BBLbzp05pRe+64R7A26n8ny+72sXENd
PE1Am6TVcFRuNF7JJvfXGVkRS0PQ6gYOmCfXehVne2canUfPZ2LR+jqwYTfiZUhjjK9fVepM4Ks6
GzRuGT14gHX1KQlZAg2CGbTouU6m8YpFYdqbOHauZa0U8ki7w4bUlNODTgPPRnJPhg8Rqc1GGol3
Sj28bV0iY3CQIW0/y0wOoiPtOR4UQ0I5aGu/Lkcc0g2vbhkyHJZVoZGCoDKZrBC1kD7mGqG35t3U
772afv/CF015Hlokvctc5sU9cON807HgsAfKJZNIYbYYZkE21J3TIyBO1XkC0XCofGfYWKaBoBcV
unbf6HpRL2nJs2MWFuaxnmVDD0iqWqD0A2vSRHYMjxTVLP3GfNsaefqgd9xOGbGQB8uLjGc9ENNZ
gEZaiWHQnyfPNaGgRoW10ETjH8KGBzNieoCPaVCXOpHkfw1iWrvtVGPSQRBM97QvK6Y4Du3Bti9Y
6WBEqIvujDzzmkW42dLnP+4FFgsIFMz1Tl1L0KbPH72JLVq6C6Au/g7MidhGuqVA8vm4pRDzzWd0
LcMR9J1nh1eGikwc+VF2Z44J5n03zjGth9qW2h4/o2VP5tOUTy4Oiby6s/pZWJlE2jHw+5uOcfcC
TTDYhFj76laIfgyRP1pdaiwIbfFPnEaySvWCldMOmnrjuvWwLtLA3JKfB++ZfckRVSi86LTSJVl0
YXgoFU6SNoQlVEYFKVBO9iJz7aVR9vWITmhjjkM279uqPa1zmCUquh+KUC3J9At2rFbYG4BsGjrK
/MCnvIOm8ajlVs1w0QIuHgGPWLlDEDCSqFv4Ji3pgnYpoGGWnC9jGsGuykQHDkP9PJYoIvMwAM4C
k8kh9TFCxtR3iIZichI7eFEJ+iooXB1KYTw/xV0pHBPkUKBXDBnN8BjGTnkDz7Z81AI4VLzVMxrn
ZfdS9tK5k0ZNozh1YYF2/aRwcXjJVqRhtwOAwBgd9ai4EW6tbmLMQ3clsut1n3USs95YA89WjrOG
resD0sC8AQQt3vRVQjeOpO0DY/kJElFbPXu1yo4IWa0dM3Tbq1dDEVhwhEj/S5Jjkz+zvTc+jZTj
Z8PrWn1Zm7je+ipGNGZCzrrx1QS0e4KCBZkB5pfb8Shm+LgWCTOpGSLBtwi5yn4WoaiGZU/a17Uw
2viS23jcO9J+Pjk1+yuG6KF5NbleC0s2lAfEw/lHf5IzuyDvrAd9fkM6Rga4MXTD3Zjn3TGMXHEO
s6b9yODZ3o1tNRxSO+iP2EiSlxYQPGglcneRe7X+TS/L7EvWSH2JbVB8xkRZMHVCNHAwkDyd6pYK
3NEosBdTnwtq3Qbd1aS14oOVSzKdfYIJFxEjn6tCm74mvXQfzULmwJ6UuwSUrWabLfQPQFVoCELF
qzDE5LPotBHF4FSzksVpvIvLPl2UgOz4ennbHiaqChh0lkKJ5q6CplQrpiz3Who9jjnqwoBVfkHP
FnKmN1EUG+XH2oqtVeKkdC90IcFY2uyMt+T3ZfdFkhWnVqXmvq59tlLrIJv8gOFVUrodYvNm0LId
5ZKjfQVoMGMUantvdI77ADwBLnDZuVuqmAF2ZOR/SC2tPfFSTG/YKsafR5IXP8RVUj2WXTnKbakx
5FlEfhUlDOBtZNxJwpZGaG1+gQ5Kak2D9eCJQGEmRV09xIfe7L4GxOoCLAfBPnpufrTY2b7kpe6g
ZJPNytGSK1X0jO4bS0u3bQJZfuCrOiUAaIC8V2V7RSMwuIrZDC1ikcYNjlK7OteB4y+bOjZvef6/
tLk+h5RA+VugvUZZ7rf4fYqmu0mQI60EwSEPY03eqj6hGjTyzL80ZFQ+0wZ7EjBDnsQ03qnObMRG
OgyUiBYwtnGlWNlLzYLV26V36FhR8oRhVd/aeorD0XcavLudjpgH0pfNHc9QtBDbEHXmyUwc3BNo
8BHlZR61aWwGzwiMGiBzxDsBeEaJEozynlKH90ngZU+zVWBVBt5HgjGHow5mZstvATY0Vu2diMQX
CSoPrFk7PQfKx52bMNjmuk3x2fPUsMUxyxUrXHeLEgcjieZxUSxffpR9KO6jHr9u3EU8sLXHHDNn
TzWFjrexNXvbWqF5Qw3yMAeaXo+lcg5V5TSLdmiddZnm/ufCIww5rQeXNqEVk6voIwOxsXfCn2J3
i3iqgkM05LdExwbscDX6zVm7b90pu/iR5txIRPvIgRzzCoOn9c0I8IsVMaimuotQ8+NVvM7tMTyl
doKdv4w97J2T8rXuU4y90w+TZpux3K57bMIobUf94vuds0sHZItFmxTbiYHuXcuKu+jwnq49r9e3
ddrdBx1Mm1HqzsEKimnbDvUTABa5i/G5LQc2ggcWUm2HYaE/sZWTh4Ek26smqBL2v0X+rWthaKzS
tny2qrj81JA1XFECVGHyXOhxrB+NsvOPZEfHK7olJCgHjXnfmdo4LVHc295VlNY4Vcg1xDVjAfgh
+yenjbx0w9q7yqc6vc8zIN2ZPXnbMGrQ89LCunfM5ivAcrK7EG4u68oCMamGF4BQ2cFOCRdhU0WR
VPUQZXEx7DOyZFGtGDuIlPGB599+lJnzkAXsjYVfBDt2hemKdsdLY0bdCpHXbOHn/QpPc9eNzmdJ
CTLG6mTX+oU91Mw9pE2kda7xIrx0OIqC1FSngimCOq2+Dnxj13ua/y10LPsGAbR5aUbvWzUK7SHg
0fsAbQ8Qtt0UeOm9evRXjWsAacQWu9W9sUOLBH0AnXO/cHM6AO83Qt92QU2mTij55uEUk2Hr5/6r
1XhAHiP6r7KK0wNQhA+OR90fOFS3nqSR//7h5sHQm04zwxZdAFN1DetVpzmoK91AHc3hmta+r8xq
SwWABoP8yd+MW4y5c/z2UKCW2YYzcdFfd5aV+rup7ahueGm+N+knv/sytjTpNVI3z/SV9K3jKv1z
6M8VJb73/0X33oIdTVigZQr3zfRAWq0aAr3eWTIQFxuZzLkM6JP++UXlK5x72DqDz9cRO4JIzk5k
zGC+j0P6eLb3etOIVzEuf/P9/WocIaAbucKiNYf/7ufbJYEBhLxxYLIE7GNlDsWT4xZP75/O747x
aroT2eiueVrrnWG2Z4UFXLjZ5f1D/PLm4P5DF8itaMs3N4cXu0NtAuwseYGdg043D6B16Zb3Q/QY
aoxaYBDq10FNrxVpg74nTeF3o523jx4cF5s+Ks+fR/3yarQj7LKztIIIiMCoQTUiOCQGL6lOqRbD
FSy9fPX+Sb+9rhwPBDoeIts05Otnr2Jv5U6lVe0yyLBH4UwXNIPyN+vJ2wecIKZZM01/x7TcOUHj
x8mwF0BgqpO02kUtOOymxLxPxhMuXxqa75/OL47ESeDZQv9iW0K+uk2wV0dqmtxix9KWM71tjtYk
78s6fnj/OL/4mgyJvcbgu2Ll+s7j+WHWjcc/sWBYFTsVAQNOP2suab0JOU+Vf3j/SG+F1S4q7h8O
9WrYSKHq+BmCm13Xe3Tv4IQvskG27WIEtUYWdq4+TDaDaRTtfr2qBC0+HUvKJ4d967pVZruOGQFt
zYZaOsPsmdE9VsnBduMScfIILWgI1ZmsJrp6VU7+RUDLmM1Vu05NIkgO8HvHq6HoaGNNnZMuqbXR
MQIy/M2JYjZ6vTYzyqS5j4yefFT79dQvJUfc8vKOa9qE7Ucvy/Ur3Ly3uAujz5nq5KFLsT3Wqf+p
HpNgI0n8Y3AF88fJ1pHNeMaoymRpdh+IAIRZ7UDcKLLbcnDPIF8VxvkE4nRC0nQVWZKgqhhQXzCQ
0lH3pjxosdYtR1GIHQOuYdW2rrnkOPGKOl6eEoGWIQZQAPAMUZUXDEslg3ElePt4XC0TZRjGcf1Z
otX6zUvrF/ea6TGMRMECKtyU87T0h3uNLKeKMezEdYm15tQTK7PnWx9hedaoXkffGnbv33JvJ78Q
QiSmMcwOaH5fT36rQhAmWGZAhdwWMWxUZOsKzdQJy3679YmIPIX0X+4RNQfH94/8i8eXsbY+myiQ
erwRX8Ds67Wwc/Idte702DuD8VTR9L23DSf++v6hfnGSTHlZjSh4+Of1DJ3hCJtOslN3WV/TGsVQ
AVSp7ABXxnm9d5okgtfLlA3Tk0nn7v2D/+I82VdZGDi/G/de+zjgKHTUnnm+g45LYhs8u2AMmPfG
/2RF/VspxtsjQarneZIojCS8+VcLIoVgExRGnO5M1/04TXOAuguSsk4t649vU7YbCKYQRiHDeBNe
VM4YlwC0O8NFKOE4P3aIJK+HwXZgajtf/vQCCt3ixMzZVsNM99UbBUJ2SRZuxWnZmbXTyikvGCTQ
2G2AkDe/2Uq9fQA5GFsbtgY2U63Xr6+KAXHodBlnpon70NI+Vsr9Au39Phic3+xB5mf55/0ph0Kf
43BqrPn2q/Mizj2CM8E0ds7ksWiYeIWdLmTaAw3M+wO9it/tRn99REKxkLHND93r1wseP7eYj1gZ
/SHxys/FZNxbM24HF3eKhcQ8/flXx8Z7Nop6vDpfv6Lthrqj9WWy07ruANViJwSxuY7+m8O83diQ
ZKmjkbFcye7jtbIKAusYRfzqXa+ZGvAk9LzlyBvx/ZN5u4pwFENns4E1C/req3pi1Mwxj2Mj2dUW
ZS3l3jKNu28ydy5x1TJVcxWI9uI3q+TsEn5zl8wLh7RtiCFvfLZ+ploP/Uuy82w00EMKFn2Zlwlo
W49RncqZZDUTNqWFVogkXOKYKel963LbjlWwJ/QV7gjbIjXZ1S1RD8nq/7F3JjtyK9mW/ZVCzZlg
3wxq4vTeo+9DEyIUktiTZuyM5NfXYrzMKikUiMB94wckEsibV3J3NmbHztl77VgIioOlLIBQ4ZzQ
xrj3galcAgFa54tv/+GN8YPl8GP4AVr+P7cz5pJJQXuz2NOiAn46BdlRG2l2fH5jPlr3sMmx5hk4
9v4qOUtbso3EdbGvOg/hcD3s9dy4873uq6rlo1sREOjOFuS6nGH//DWOV1iVkBUL0SgsptlRgolJ
H7ef/5qPViDc2egRsVWj+vrrmunmGPdajoKgxWrmsU2NTt9t2rb4PmSIkT//uI8uHj9pMf3jjcRD
/ueP8rvUxezAKzrl0Y/l2jWpe1020ePnH/PRy7P4BT0kuRwM3tvFxxac4Vzz8hSp41/lk0GfPXJ+
0HGtt03s+K+qEBl8RLf9Yqv6aM17s7ujoPvg0EP/RE8se8j3MZ6drtJe5izeiuxBZPMtL+IXn/bR
A8+xx+Rh52T5l1qw4Dd6rmiJX43BaJVkSl0rM9PWn19M46NnhIvomWxHuPnfH/iD3hx7h77b3u+V
/pAmOhRZFMdgdwG/06D31H1m+HXY191wKcktuHAKz9olPsKueRIu0yUy3w0JQquAzb9N+j776nRr
fHjlPU7YvJkW/tp3r0sDnQgQesluM9r0Cjv5YnQLW8ny20Pq+Y/9SHfCEwmdzMpKH3I1tIcoqL8l
jHVnV3RHocCO0UWClz5pUEISfsfnF/KD68hgixLU8yxUlu83xAJmHqBiym1VzT/EbHRbXaCoigqG
2NPL55/1weUw3oSGzqJYper+80UzDayPONwp7SPjh07DYV06+ks7FdXeC6psg2a4+6LC+OClMwza
9lQ07Fh/ldgEB09jE9f8vMx5StJYC01G9zQzG0JuzEney0bJNSPZYf/PfysU3WDpSFEgvl8pbcAA
aeO39Z6z2oV0IQOBPrpGlhyvkjx+mHwn/ud1Gx+4tAHwJgcsZe+ursvIobVlvdf0WIZY1BhNVlZ3
rWRQ7kuXg/Tnv/CDZZPPo4ay2NgoFpcn67eDWhk1dpKCUtyPS5hvYTdqrctari1kcf+djyLWzvJd
Ckb//SYqPDvtyoojmhHU1RVeRGhEXuee0t4wvli+PnpGLV6oxYewSJ7fPaMDupgKOCtnlbK/65P6
p+PA22m5f5Dnr31ys//57sMCoZumg8OdCvHdbTNGGu5mO1f7GUTkSvfUTQPuTSyBMp/frw8WZrTF
umNZdJ6xcSz387f7JWaFDCTiCAgf9ZEgoJ0/y7vPP8Kx+DveFfR/fMa7ZwLsUZ7ZEF/3qHoNAu5S
QK9O69yYPdF4UaHA3cY6qCTViHXrZvF9rRrsXw4Dmx5nE82/HklURTpobY/IYCzDIKtzKvap1TXH
2baTazMgIaWaCA2JhF7tyhaFBqfbiRDsmJQsx0etTWzAlWM0CPYwexk3c1CiuKiMNt/WZdtA54Vh
wgFqjC/xM1Ed1ikxN9hlL5PRS3YwUKZD4aDTGqykPB8gDO79PLhL67wNucL5tqRX1KwS1EJ7FEow
Q9QsNlGfOCgGc3UG0S4NFQEG288v70fPpm14JNljoWBO8e7ZdGUru8nl2UQr+CLH7gU65qVtaVur
rDeRhon388/76A2n5qbYo32PMv7d5znJVEkL0OgeR+vSc7pQZn5QXfVF8fq3v4DcLewTNP7oEbjB
u4+xxzyBfhNUe5Sk10KkDcIh/1Xm90yizplKh71jfoub6osjk/Xx59Kl5YpyuH5fkAWilDiEHXoi
9TQ/JSOMGpKHtGvU7nqxYXDOGUcuESJdPsh1AbOBCVfFQi7hSTpIfZ1MaQdL77Wt0dlVGKEO44ET
O4wfjLGC7Ltj4NNVI3qg3JvjNaw4l96LN69jgzSy3G5Df3bkKu8yO191s4g3Gd9n3RXiJ8Jv4yp7
83iOSm5xdPHPy9kJk7bLNp7mmQ+EcH91Kz664y7gIS/Aj8ANWS7Zb2tEqrdOWeVDtde7lwlfyGpS
hDYaZOd+/mR9tBb99jnvC6NBDGVRB8R9+s5iKKTfEEK82Hz+IR+VNq7lcVo1rYV8sHyJ336MLk1R
S7up9gyd/HByqhWH8cc6x5gOnvAL09mHH0a/kjMLkKm/yl63YTEiTb5ChOPC2Kjn3WCLLTIwBJVd
+sXl+2ghALJPB2Ox7P1V/BbTRI4JUop9kzXXZuu5IfTUx7pofnYp5q3E/eJKGh89Fx6TNQ6weKm8
93OauRUF15c6LRuLBKuHaRz9uVEHk178ura0BBqD7MJRBNZNqkfglGOUzXGdVud+7JNUXdvTvYcv
AI12FBM+8/md/vDrsSDSRqJ/S1jtn3dajVFLOjZljpLipxXED4k53BYWw+T/xud4pK9RUbqLb+bP
z2lh+SUCUc6ek6igm9O9VJOm1nXffLGRflS20pzCvaYv/+W9ew8tFSDjRoC17xCOJy06N1VdN7WD
X9q4BBp2VxbBF42Kjx7g3z7yfcGazXaBUEcv9+B0dtAMfgZ2gcLVPTb1V6Q966PnlxMpQzLKR87C
785F0BRtYJVeyTJjTt+6RPxSaeCGQwEnlvZtHGpCI7CaFXmTykVwrBmLPKtB+RMM7SNwq+QxIldr
35vIlrG2YDZIuuaWPKZ67VdFAZOl9bejp/wH32HVXLlVi2pCa0eIMEtrszZ/6QoSulf7a3jm3zLY
p3gSxQYT/M/UHxTRaWTx9OVk3gqUl2z2RHV+/jR9dBWCxalLi4Pn9v0AtgCu2laIlPezmA9zN5OM
pNuPjnBO9Ewfu3RSX3zgR7d4sWfgGPRotr6/7IKgiElSDO1TGRChJfpGbGdOv2srjsi9aBdh6j/+
iezri9s4wIjz1+kycCefqHir2OdBvARqTS6gcSq0Kavbx6wxZkBNyffPP/NNr/GuCEV7QzqJySvK
0fbd0xVrE4hsvyj3bjkHIUxa99ZODFi71uSckrogDNIs/XVmI9l60yn7CQGRZT93mw4t0U5TCsns
F1/qgyYmqgS6Psuq7f119o1HZxbRwBvdzhF6NgsoNKo0a9tGTQsn2rVWPCnIp5xiEwAOAjPf5siv
bWP9+RexPlgrF184cgyDY479vr2vI41wSWMj0KfKLEYji7g5tYr5GoElsaXcLu/QZUgS8VlAUCaV
Z2NoJXNUuHzDlbKUvp2mSH9KbApvs5v1J8riCowsjxS2iXyLsocchD75CXgO7Lg+bGw3SzYIBu11
o1XdPnGltxmT3lv78cmsc+uWqJbxktcWJwpRc/Nj4vfBsdC9Z31Bnn9+AT76/UzA8KB7y4T+feOI
dhukeVI6916Rj7cJ/lyCtMf0MTW0ZPvPPwr1JVoD3OhsG+8KEIZOUgK7KfcBHMO1kP5i6RlFfgyS
In78/LPe7tv7p37p/lqcXtkG3x//iT4uelWmHA4GJ4KZyMAYx8dMEgi47WFdeYVxMmo9uupGQKqm
qcXX5pKNaVuF2IlKbw5vX+h/8A1f4BtMWlis9P8PJfAXle/8pZmKl+rH7wSHf/+hfxMcPIfwJZiY
LF0cJ2kOsJD/h+AQ/IvqA90Ro7mlz8/T/f+xfEx4ebIDACNLt4uz+X/Ap96/qCU4XtFstT12Q+uf
EBze7yLB0iJfTNI0ZDgmvH+qKx1XbpnkgA9iw5lX0WBX5ArH030Jmwi1s/MVBmF5TX5/svlAz/LA
85p88787yh0DH0Bi7rQnvLi51gnYCV1XfcUYfn8a5FNQ5S4mfoel8a/NsWNSN0iH6KQJujX8qlFe
53XD2ujZYqNrqlgZLS0uW2baTUvwxv1vz8DVf/2c/4U28Yqat2v/z/92gvc7xFJU8uIihfJN7vH7
Y3DfTz7cPK/bQ4Ypxi1hI/O28BL8kAglzkYzaY4jUt12hxi6NEjisyKY2yKlUmqZst7WSJJgsEc+
hkYF2RVAFL4Ef1b5lvAN/l0sICXROYU2D6tR4BDETtgCXEV3O/2is5CT2ebn6xlPwj4BQgpQjRwO
OvjyCUvhtIsGYgGJeTMmOh6StW1Fw3Xe63I07tDkiYtGMXTC74ytysIwrtxWvPhlmeqIvYeJGDl+
0VAVw0PRw2Vrs7E6iwx8y9hz4OeqmtTVJNJpf6eTeDZinT+oxjQ4a+VobqjIo5tg8MpuPbRCrw9c
qqoE+6TzZyMWX2tHrhU/U/daDOx4VO6mevLX3lgnlw7ybNoyASIzrCSI7L20ua6LAZLQsCi1s84j
hNNFGUSSYUojolRrK0qbY96b8rotu+iIJGfcuWS7HCQyo41hdcNDppfDg8xm95a7Y25QxJgk9TpF
2LujfJ1qxfvgUXmkqprucfDXz9DvuDPk0eh7d/HYe6rBAtRVwZkLKXAvZTL9Uphk7vWGPzLpTfvo
otI+i0bCnjHuGHd9MVM6dao6G+s6OCtLKqw1FFo7W9klEv6VC/AeFkMhNq2IipBAK3NTSzO/EW6C
5N2IUeuadfNqR/zPOEcgGMaYo+O9NjJJrexeQtbidfa1btq5aV8cap+bO3lCwfvJioQ4T0gXAKDa
4iBwptG5IHnEs7VxpxEgfRMj4du6fiIvbARQsJDi4ScBMPqqwm1H70zXWTSM+ls6yuGBccd8HsiB
v8oiqFQAU1wZI784UJq4iPLlZdekc6nF+oCkk9/i2lmw6oKkDAc8BcRHJdXw08jTaQeG176Mbe5E
hHhsZVdiWpOkZZdrHOdc1zwWLx5ZmiGUpSwjuklLK/wVUXTj6pF8Zfg8n1cqme5NNtJdhQcJRKHM
txAzux965hp3sOPUOlkMHYbGtSV3BVtnv1zq5REtYP//nCBAbmfMDoSRzdwJ20VIbhs8/5CbxHMR
e9GxaPNnpbXkAKVNeRn7v3SyLodVqpUuyPmICOGkdb7hOIZzjHL9ITZ5NvFd5OnOxBq1tm2S4SJv
+NnZnrgQmcNDOZLsPCbcKFyV3TaStrgUpWVfBp1yLntSU+6qtBXPveMSI9HZPK0eHlnylupvFnLy
U4Yp+3b0J5+M18zHtlmp+iX2sQFSHk4asuwgX7/9OD/hJWjrVrsZJ1F16zHN5nO6tO2j4Bh+M5F8
4hNhwfUxOgOraZGVoav0dN/VpocZkVT2HVbJ5pWmgs5tKnOigXGeyyeSiIIzbMMe4nHTkhedi7vT
fKT5auTu81BXqntNm95+TrFl5PF+sObKRmY5a9UGoZ3qz6H2Rw6hxVZv32DMxKJnj9O9gTOYqNue
kGuD0Pe1lLO75TkkX6yjKV+tamKNtkNfXfR1YK6wBwVHW8uvOr3Vrmu9uNGc/sIuRbnFQOJczw29
JMcbrYvGiW8jJ7ooMTqsif+N9zFR2ofSzO9bBpcbYGb9pren76lfktUz9D/yxASoX8UkddsJGQjM
gyqjF2eky6hN4QxjSIOk+2FgOtvEaUv+jIy2qI0NLLt5sDamBjiC58SIGOL0wp7xDWqBGKaQqLej
m/lHLRdynRYkeq4ECUMHdDeolLXRDjFVOKsyJfd3VRbFr1jMJHXQQ/QgKxC4Dsb5Zqq8dGOWWnDK
sPCf06JX2FZ4YfF9GqeUzJFNTyDQYaatHprGoB90Au/2pYe7UHSWvyE4zQyFRX7iUC2cAx2hoqmV
+olUqWDfx8atVUbBluZKe2ZUgVVsTK79ayuUckOHYynKRWijEQePbtjj5/O2rkG6NBCRs74lioVA
uh4NZ2DQJQ1gUzsRKWhT1L5atep3sROz57GB+1vsZMMqASK+ySpX3jCeNfC15e0W1VYCQS0nbiLw
x2++MyDwtPLxVI2Lv6DI82esCrUXuqM77YJ0SFXIRNtfB46PumSwLSpEi1kQcYRbu3cIcKLPaOrr
iUUER3QuzHYleK/O7aIVJzUT41WbunlAM9GuybPjrWo3cYzmqKLhspo6wzkKtxnvZ2UBkFsMzAyh
9qpYW4NWH43GnV8E6XJ028r5TmSCDCKjDfbj7ASHso+mqzS35vUQ9fKYA/QMXbPA8uESJF4oOIKt
bdnXXkuLuY4W1UHcYIfUhb+V2sCMBZLISpF+sbYDK3vy3BivrD4pmLAT1qxg0LagXGuEsuV1YWjs
5RBiDmlqjdYK5eQ61uLgAdSGsStSnniSYJKDP4wQ7lRkn9d0/gjjUtpNSSLOhSHn6QinFJ8bXEVg
B9Jtyp92LC+wH3hnwYjuPbSVaojHQTeGSCfJz0U7GwfBtEUCHHabUzFH1nMPXM+G6kr60cqELX5K
pjj3w8zI9J8CO1EB7bhyCcfJ9IHwORmQ/6E1ux6y/TMxQORXz3mandld3L6WVubq50ZrD0zgjAqm
5TOGIB10VE6MDtxLVCgaifZbL3GG73Vm1GFXqKUuEPIa302xRqxPjiQm/fQEvhbdLvbEzOPxK5MD
+vnmLJBtbaOwpXEIFdVJcSnCZA4zrM+Xk0lI45xU4rspfK0NGzHly73RV28lUpZZ7EPoKmCWtMBk
zchhcRbdDz+NlGBWwhF6q+ctGw7q3+kX52if+aEW3QimDrwDOWWCF+kiWsdOT0GUpGUoE+FcznjQ
b7RaCH5uahFtBiYQnyGToLCkyEvATI/i+0i+h9gkiC1w/rI7I4sGhvpWfMnUNO5wjLY/BBQff20S
Nk2dXC7dpHGJY6UMdW9H0IYt/lspcbcDFF1nJFAeaNxXZwX2772tt2pd1kDiuyaLs1UpTAy3idOy
uQdlrd1UZDs9pKYVX8YllUbluOKCLOnlWwTyyYK/mq4iKZdFeS6nXx0AoVUaEKx+CKQ0rlgGqx+W
cDkFazHdDnK6WSpjFqJV2fB1FuP5LjG0/oH0Nu6dITW/CvWymXZx6U4nnXyDTdIPah0vprCaYusZ
nWkZttNS/uIeeva6sYBJwE+gsYPwqhynXxgN0t04R/WmytJgZaQKrMXkRITX1MIqoGcRQvDFIcL4
+xCBqcFf9IYgJpah3Z8daqfXkFJOmFNGnHchWFKRbWRJ9kM9EYsjUhSxQWJ5vwZzGvYQS+KtZpgv
iOMfASNYDPnYpjRHxeseRfT50Jj28yBwNaezlZ90vbS+mWjsRiw8ohpOGIj9Q0TS9xpE5EwCGxey
5Bbu4wDSjW4kOPbGkjqhKIMzNu55S2TsdEI3oNaNRDdbL3fWhBx0M8SNe6s53vSrJB0bolllE/9m
tTzbIMmoN1RdHPqeByeJamolDinUg3HOv0R8Are+AQaCwXCpkcZqltcVelnuJR7HtQ0c5QnEOAhN
yN23tpWLDSlh5GogbTjLesneb3DUA2gxPMSzRopS4JjFt8bqc/fYFbMH4zNSMRcpTWOWgrYbN06c
E+TaCysqMM9aAHVhVdFRae01P6gyH+oIWk4rLXzanjsX8QFWa7qO5uUfRBRS0VrH5eaGUYrQbkCP
5JsnJkst1k2L6F1bUUs1epItaU8Jvzgmlg0ctUMlCGMt3Xkj7BGNNMyQY4yOm4wCsPXt9lHH9x1i
8HXC1tFAE5SBQCuJ4xgXoS2+T1mfb5u0S3f9wK6m52rew2KikEsqt3/o0uKb1yxZ5qMhnn1VENnd
TKTtvF27YPGRHud56f05iXaDqdY6GLyw17k1pLsIHV0VQmAuDp3j1y/jpNUv9mSwJ5uFaa6qkftp
dX5zxQnAP5ukjnNecdhyi6p9rEpqSICn1kEfu/pbt9TUVRIUYVJ2sGXtuRiHFdarfmsQAnsAg0G1
WHnWij3Luy6tpn/QDYKmzMqsXwhcTHcYn6aTMDi1rImw4s3riIgDzMpBXspCXHRwe4Hc2mP90kUV
jXC/oyKNbBs3Y+3MvCOt3gMUGw3+z06f5Sv5XlyVkmxcwDBwfVMSQplfyqMUkm4IsHNoTsGydCUl
NB1n8pY4YVM+IUH1zwzF8RZSU3AWG6I5ppNHPiXZIztmPdOu0onQrf1qeGAExbFKTenOX07eTIjE
RZlzLvdSjicMg+ZfPm/pvEn9WTznbnk1jJ743vUdxxzdiS+NyoYloBImgzZ/aaUtBcvyrUc7oHng
I9xpwpp5y9lkKSJAl1d15CTLRpIr4hqJmXbkCO+tKTO81MxKNv2QciJdDg3pqHNwSkZbXutVw52p
M7aAtzWQoNUKRGBsTuCSfR5Vig3O0xb+YBpa/LrCm05zDF1nHOhqvD2GYBpZwOMK9NPYk/Jox5w0
rXaS128n7cri8cEDVIQuCI8VPJPiALUjJeSEjaxgvnTWRzB3345lWqxxGZDDEnxj88K/NVDmFIRR
LjiIk1X3i0iJ6XzmdavCcYrZBNTCTvNjuga6GPMbKZCerCg8goV15aAg9MYr2YP3ACzCLY4VRPgR
pNOKeanJ4XnmFWSYTesjchPaLrnuhKLX6g0QYI6RNEzUpgLWFYKChP+Vwy9io9EbGg4Ms+i104mB
niKfZsumQeF0Sr7CqiQwTe+m+wruwCoym+KgLYdanEQsa5ykouPbCRknqb7yW1haYTWn/E2lySFb
zixxlsHHv52bPXBB52NOz6yqE/ug6dpPXZ+XMsXTuH1FySYlW4Qt//VokmC5FTZH8qo2ohvdKKoz
UZv5GmuAf+Z3LYFoBr0LwhbpZSCbrM4UUv7LwabCDWO9Y3HXzPYHXqH62xg3/rrRZXCmPNbZWiVc
wsSRzasOxA1PdU4QRUvZumldyiJw/sHZ8jzLZlmGMYy0p6It6AQFqUetkTf8caLDp1OKjOEuWbqN
SmbLLkBh/M3weSTsuW9/9DKqXxIjii+9ngwNo1meH8gRoCDo/xQuPydaug5vZYUf0JkCtZHflKQR
bGebbdJFhnP3tjcYHa233o+TS48ln/M+zatBc+xLL9YctgoV+Gcy4ArLKTfvVEOsZkBoW+jWVCA2
x5AwcTPjTrjAYdKeGxnQmDtMhV6dAfmrzhyCZA/lcg8S6qXnFrGZ2DZzTVGkDFYzOx4eJkV5Ioi+
O9PrwrzTyorFlnXsCTSQeMa6EB05N7rhWytm6GgW+fB1jjERR+tspJHRspqIkPIyJ+125AmpR7iy
HUVmyYuNqd+i+1QXvBSTPtTfwGvTGFT06qw0okTrKFgsqJtrk6YeobPLw/O2zI4eV4MT+3RqyCl6
5DQ1CaKpyqWOa0dO/401XjUclu+FR7WkETUwhQOBCZfIAdJdMvAe5YHFruUOgtra4lnT9OhmVPQp
zGIs00MFjf2oREHzZlkqMcqYm4b48UswipAX3SUxNQauZsmA/SHhqMo72dAVRAw/nSOZx+Ehvf6n
V0XjruOrryqZ8+KmAcUfsUriO6weSg7ZziRMVbxkqUiTSwhr34bB4arNJA4fCDTgVRlyrkFX6FSh
5HI/UZVk9qofJ3AioBoC6pbeSS8URDBjpSTlRF1HVkiSAnGYPTd88vEt5CatzLf/+fZiTmXGFqMZ
ffPqEHJ8I9hUDtXcjVdgAactMZPprlY1L3Rqy2PsOSwyzHjiS8wsjLZnJ53PhTtTCStvgtCZ/+rt
uXY3ScvB4a1B57WgK0AM3qilCphGSSlMEFi/4wDHL1YHr8gw9vv289zECcQEOuAdB9lN73h8WF73
/rGLuq/0Ze8zB990FFioMMFhgQQMvYwaflPo9LVVlwLryN5OaQ6HuNSdS8/tzE3cQR2bbJa2JKD4
7mJ9vPJinHnEcgOkoTiIo4qzS0UuQ2sN06lSQj71vW1fQg8c71kS5i+GeX+NlZf+/GLXRxaKgP8v
4i4DvtwbNKvdaykpwUNbubeT4CymG1lyqfUcTOhWUIgaA4cioHKUVrQyjjk1z0smaK2+3ezPC/63
kf2fsxEL6ZyNBAg5kP2X7CgGL2EGadzuy9KSPGiBtbATenlG2OSwa5o+WXN6nzcTs0gKnZ4mWya4
u16ynOQwBdxkiocK1y2rQeTUP4Dbe9e+GwPF6AB2RlpTy5XsnC8F/H+fVIgWQL/PaAcJ8V+WlcYM
8jqOtW4fa6Y8RqhNls491aPMZANBcJlEWNJfD6yJ39qJXaRSFefCvnP+PXv5n1HlV6NKA3/fbw/c
36PKtG2X/yC6/GNa+V9/7j8ZYv6/cBDgTDQxDSIWdfkr/z2tDIx/MR90rD/mlIws/zOX1P+FMAR+
KLE+TBI9x/8nc8n3mqmAFwHV9qKPXVRT78VZvd6h4xiSmFZ4NZ+/Hd8tBJrk+sGPM9Z6nDSvYz/I
VwEP7gtflOv/NRXFm8ZOwotoWQEuOS7C70sZoFLi17G9HIiPmM+J75i31EBmH84lhyyno3Do5DKg
M42OvdGgVrDJj2XkVdv1dE9MJPO0miKUEV6OVWAVGBMleh6ZbJ8pGxVZEuIZgmVDfFKbpf18ilJv
6jdVK0xKvY4piscxkG9J82VKUNVevE1G6MtYfSghBWybxIJ6mSF8v5ELZLfJ2BB9pcart1nA2wCG
/mZ0rB1GI2imqOz4mqxp2LzFC3b1ectYmL2PNsNh6qfMWLmJrVViX5Cw3De3RjT3ZEyQj2SsJo27
9GOIrdjdqsDTzAd9iOJ0U/bx2GSklGjOc6IHE3w0SqguOdWdlfvWSpVSqCtpeohwvBju2gURWAmp
uFim4htQIu6WLk1JbFJKfoW/Nduh09fEHlvgquzl34w5J3hPY5MDgHSlTgw8XQE0YKB08zAyWi9e
G8qfLT9krGDgrl2VbqR7Ljix+Hs5T/Hl4E31pqZEhpnkTVKsjFj6T3M/dtqmMtS4YSmibe7OWEfU
uKIhwd6dyeGC8Hi9DXM9tvaFaxnXjCHrtYKV+IT7g+i8Ylc25dJr9IudH2xFM/gZujdXnpqSmB5b
iitgQSYPjPDoh/Xw7LQpiK4HoIv3uXDyJx1qIxbZirgSdK3EqufOT60asxufrsSKEkhCA9OCbcIR
CaRSYD3TNoQ7iqeI7LSmOqRB1R3tCA+fYRQ3SZHl18PYVdXK0zBlV0oyxVPusa0JKAumO04WOEm0
IGi/O8txoOSIvx4pFw85QqKNrrry5MG4YtpolyFss+K+HjiHSM1IdvFYB68ure5i1YAguBo0V77E
A4pztKKTfhFMPhn14Da1I4do/hTRR/p1szTkFEOaB8ss7jJNmM+wnUUc0nt6TSH4PLg+L5WtLHtL
q9E+xDlRWq4kqrix1E9C4f2XecyNTSBAFzEgjLuXZm432ZxCVEnIYM6FOg124lwWeVtsLWDbzE3j
qN43sZ0fatTE50wAwNuZPU1rr2IgYSpywbKcQ5E9BWFv1/BH+zq+tJRT78kqsk5MDseLAsn2nvhs
ByV7YlzQYsmeZJVkz9zRYjeOvXXq67nY91VF/wnR5auIO/BkURN7x7Sx5ivpdMNZ2bH1lSln1lUk
fO9myrqyWGmaxbLChPocfpB1Hcy6y+yCV2JfjE2krYSfpseK1uZl7/fAExorfYQJS1VsIeQ+F/mQ
nhM0J+9gn6tb1FriaOVQCjWm7M9IdLOHZnC7ExxHxFxj72VgpLzZ3BplQsKdHkQHZJtqh+grXutZ
4G8bOTi/nKGRO+Ak0+OYcayKA/CIuSjpAEXnFMX0r3oI7ipwRmhq8cEMxGkiMiGMAotMObv/0VeK
TLkcW6mOL2UFW7FeG0ZL/ZJW3tZM4OHNoyu/U231J12qlDzbKQ3dylbXWe0wPMD/sa+b3rqOJjU9
9XU6vzqRMVxzQaJLQrr6x9mbjHCwVbnmPenWdTlmTFjsbEdYlAs3s6+JD0ubYsdt523RFs29l4sf
dJe73UxDl/S/iJx6tGI2PYimg7U9VCa4N8jcmTkkHMId89dsJuT1kY3U8yhPsFqpBWkqDOdJVF6J
oQsuzNqMn9DxFDvGN3JLP1QbVhyF9HM3zfXzoMuDC60uzWsA+z0bBdbms7o2il1QjJeF7AkGMnhR
j30f2+uZbg5wOdWNh5Q8c6ITaRfGvgtgsIeP3UtIn57FUlMV1UlznexowvC+dafSMUO908DiSXd6
TTIFAw7OdUMuW5tl+3Zq5ffcRaanZ7BWxzzYRHilv2WcFQ8FaXA7ibnnzmgyEphAf12YHbAljU4q
/bwpl/dt1QcXo+PN50MrtBdR9zo7mqFuirSW8Yq3xzurlJp+0CCEsJXH0oHE6agjmUTDLmoNzDdd
Yx3pGlak10r5oBynvRqdKVpTts47Kx2Ta3Y28ewGff3d7yrv15TmXbFyuzbGfRH/ULDol6MqptBO
YPLx+9MEe26NG6QLobpDvw20Vjv4INGIZWqL4QViskG+m6mIKXNnLTsu3u0HTFPdpvaIX0RMnEah
42b5LziQcoscWT76MfzvjV3H5Xcrjv1dJcfovDci/zT44OiKcW4OSeDv8Z7TeuBszH5S2F1x0QFF
usz8sj3PDdDVPXZBHOladx51GphvO3cuVOENK22o+kdEve7KFOifwxapBXIVS/XXIm79MxKspp86
DNV+FfQp23XANQYh3ml3SeK4zzLF5Tvm2OPJAQT4sSzaOGDnOcLbovs1fY3KukC3D4kEttU694vJ
gD7v+DsPdv/yTJDhGJqBJhkM4U0da89/yfUZg0Nqvdh9WxOsWTm3fhxDldZH60x1gc0yOJlXKI71
kNPa+XIDj5KglN3c9eEwVekiWzHPe7+D6G/Cum2Sqr6qY9O69/wONqpHALuUtbPT3KzC/eqSyeCy
ORY5rHSttsRhmvX2mmm4/UqPBnIvCXLzuldDcGs4mdhWsjW35IuCVImyxA5LgMtXeSQ5rZvDGID6
Z/iNVqoOlW6d+VGjuO1Aps+lbpx3TL+OQWf6GyPV5M8EfnRHv10Fe8Iyvb0HsBz+BtGVVTS1V2Iu
BKZuIfdMt0yyO50q5GSuhUrNwbyLaEA9UguYd6MVZBOQS4Yw5Jn0zyW6rW0E69WRhbfRsuDaMuls
8/v0jrpDoXI3WfKIBOmyhDZIox3cymwhYtsu0bKeJufXVDSlXLXMA49mP66dmu0NTxztmNhut2WW
O1cRtenWwEZ56v8ve2e2HDdydetX+V8ACgCJMeLEuQBqJqtIkRRF6QbBpkQAiXlKDE9/Pqi7bYnq
kH6fazvCjrYtqlgYMnfuvda3aIPJ3ei1rtwI2B4ynFiEL4Kz5KZr2kekoMWNGhWxfNGiW3v2u3Kn
LOiteU87QksN92DSKbpxDRqjdHXTTxRoThciG6EAmaPDUMsIYHKGlMI1kMMc7Tw2Qp7s/JY2hiI4
3JqkDZSdZIVSdTMggWy8c1ryUsdFjEdHn8ubnk4L74lwWh4O3/1C4ZtsIVyY+wyhxRljDMU0tOip
ZLagj/eK1NMPelblHyyTGhCy4mKFNmPBmzrr/aslW8FJsR0dkSSQGRjrklM8Cr+Gmb+Kjumg2mUz
xUKeZL/GdabKSAdKTL86FI0Zd19FId3Oz3BrzQYiGc6m15Hi1D8xzoCymDTvHa0TZ8tq54vftMbG
z9I47ONmOiUl0dcxhf/T4nhX0nIeYocR2GCmlzK1IR8L61RkrvEZsaEZIB/NQyjT6FKgMj4ZpOkd
Z5AegRoTsWkGWl21WJ4JfvsjdbX3Xo2fxqeRtskXg5ZpQ7O06stxr6O4DjPUaBNHhKs0N4otefUf
uC1ih9jQCn34+huRU9yAlKV9m4ozqpVPDMIZ3ypwknGW5Zss81qG5zkXphh9hhk0+Dwh6qByrfIU
J43YlYO3S+JyPqFgvEmQWD+Ktsyz0Jsq+N9Ew+8MtKvhok1LGGWD2CzVTLg7GC/XAyi7pFJ8moGL
7CWMfuZV3t6PbPdmcgjFrZ0yO6NKy541fDCma0cPRd85h1qL5pNtdjqY3zzdqHi0wsVr2ea6JD2m
tevt5q5fwrqjRzNbJDPXVR9fSi1nZ8/kfGPrfDkcdkD8SWdxmrrtQ6dmXPPdifkfhJ0/H0vJ1RaI
Oi0m2j97tZLImvN08NKjxHpKCTeh/2oXj1XaZrp4D9GeEym1VMmWTVvx1x/+VuzucxpHVIoY2LNx
jL5tsC1p2TrzUqdHY0Lxt0hMlDR4khsUVdndrz/qJ5WuzXnG49/r6ddz36KX0iaVzpTQrl2ngeWW
dwTsdznH1ddff85PQne+Ex53a7UuIO103uI6smqeLahs8XGoo3mXYNk8OsM39V3aMzbIkJApP9FT
bnrxXLsxJ+pxoXkPrGQ9XEcJv923X+m//aPf9o+AGn13937uH1UlFrjnH3tH337mr94RjaN3+tpR
hVqj64ZvI1r/q3cEUAAVPKps4WDOZd2jo/J3WKH/Dmoe/xehZLZN05N37q+WkmW9Ew7SIVQQur1G
zBn/SUsJ8vSP2nPddqAdrV5rAfII0Mb61H/Xoa6XKkOBOTOtqGvfCHOtQDY2JoxU7cbJ5oOLfYXY
gCymSR+koj6jLtbCnAjNL10E250ORmEyd9GTZkLt1xRoDTvXeVnof24Z4qwBQ0U9X1dN1uYf08Vq
rqtu0b9IEU9oRgZoo4EO72wVsiol9tCRqw9u37vmsWt8pU6TSNvx3LJKbhPClzhBmzko8NlBN8Wr
GhpD1Af2rF1jpamJ9649xGOyXMxNM7ef1UDgqUlw+9FSE0eyGX/hV0CyA4ljq0XJ93hpCJ0u7SS0
nCQ94xEcjxSa7kEDU3BUVSHrgGPa9F412t6UhOpWpo+YZIK1QpR2ERYxwQrBPC/y42R3dSgGmMzD
PF0nvsFxXC5UCMYG5XjUb4Yqlxy0XNHa1HLlqufA1NqxcUQZ9jjuPFdZXwaDuOfUPjHV7G6RDkrn
aiTe/IUrwti582VE8LaDqa5vLQKrrtw2nrKtbBHNWyOSpn3r1aSTmxhhzsxv0K3luIFmw9DLncNZ
TyFGt5KkFwfQKGTwoMnMajW4VzSAytZfUN+B/aAJlGSDTAjxjlvUtwRqZIavqLtBf5CsOxkQtLIj
fEnXrRm3sLMqYRp3XUcCUY7UcfriE7MlX31pdK9Yqjh1XMwSB7Zx7xaRsXP61K2QErqR+1SjWVvP
nXCnkfQRMlMONReqzUjMnXMi0FKLtOBtm2fvDaNqt3pK/AQg7PGmAzoW6GkqeSynrNrMdYa/kt7P
yZNZhQ5RX3YIwbJ9hk7eSOvprncGC6GKlpub1KcmJ2mhj0+e17sWbiGudmgSDXGgU6OgZmKqO+LU
bHeUud1zZdb5i0mEnmCTZaIbtM3a4PFIDg9iRt0CMpdvMLPpx8AScU5NkUrjYJXD50RaRM8vlWXf
rvAUm/qgjvH9W/pVLK1iV0y2tleCkAaXjzvTXqv3xmJM70sEx/jPMoJEibh1g6LxxiEgnDC7okZs
xhVpqDYewe1HhTjikvaRJL+3z61rx5PLqaTMDRZkx5tsSJ75HSVdzsLYDXl8cZKOwnewnGvddbun
ZMqiz0mb+IAkFrWvpbC2GSkgp8Fw6w+yWy7Iae3365N9Q6NR37i6IASiMc4LesWAUUZPyhJUb4/M
FLKGRK2/VmBxbio7i5/iOl2u2saCIKGy/NDlDqPU1InJblbZPko7GBpN3X0h6rzboxj172NLo68p
PPOa4dTjYuo3pZANwYGRc50tyma3bzR48t340W6YvQcSgP/1lArzE5pvei3DvFTsj7ku7rBTDjRo
OvGquR5jwp6rscsWgmSGPn/B/u2HbUprbaMNc+MHmXKs+1qMhM2ZrqpeLG+OH2xpwVSvmNL/0Rew
Hku/6/g7au1IX8wMqRq1AClFfhx1pzplE6HynpQSvb6cdqKMvcNkQwoZEZd5ASYKuevtmLwgd+jT
K8NPhgfOeVmYc30eOhw6PNbVnWfOuAUSLbSzyD9oTCyJk2Lie/II10bEYeXeF3Iqkls/91JCYavy
i5vqPikj+GIIScLvtJ0rCyWubqBmk3d90XrHWahpk/F03xtIJAtOYrPJEV5E4dgvHzydiKB5smM3
cN0mvchcsbIPuvhMVgnm4WTQyHI2LLmZdMf+ZHujvxFGvdxVE0FIltuOH7MES7ItZHU28xqKo3Kn
F1SmaqtM0b/GaGYp3hu0w3nS7SfLFE9muRQ3i0Ews0L+djuDR98ZJL3fmm1bXwEA0e85by0ZTR2I
hruq6uItSHX92cPqu7Fgud6hlKj6cOYgESZy0ALyNuJXguX0Q6lK95PA0KlBs2z97cKSEyb9rJwA
6cO4KStWfm8k3cP1lHM2myUmWk4TnLQM80Pc0NXzCKQ/VeTy3TZw+zd9oyuurJ/MX8ny6O8BtDQy
bMwIBwmJqQ0BHGsywtQ4gcHQ9LiQzTaEltl8xTMktpSsPnIXszpDyZIhCqb2eimr8X1OdA7NG//c
KGBOgTsTZYc4QcvOiW40G8Ns5Oe8U6g3cOmf3dqb7/XRIN5PwwBzZyEyPiiPjlk1RSkdkchas0dS
/aZVdfaxoHfyEW1Qe1si3kdyEaVXwwSNP2Fi8MFoCd2BNSb3xHjNpNn1Dc0+4tQ3Ft+WxghH0f5Y
5guBPLE7fLDw981kKnblRqMxE2IGR2mjJ/ptwxRCbF0vqk4l0PU+LLJxJsFtLrIwbVE4eFBkuI79
+GRNrh3YKnHI3Cw4PcsmWk5GajgvcCB1LayiMr2N+2QMHan7H+fF7g66tbDRe5j1VqFal+5oLjrX
yEHrB3wjLSJGu0U9H0deapFtM10PDZEPtPCH8k/s0H+L498Vx6bn/LI4vnz9oyXR7sfq+M8f+qs6
9u13woDVBJmYOpRCl7/v7+p4LZxtauZvCd/oJ/5dHBPXraNSANnDbBXPH5PKv4tj/T8phkGZvCmG
aTFSa4L1Y9dasQVviuFcDBpJEARHCYz1KjkvWYsRnwQVTJFzea3c1Jrp+6cqSmiXaR5kG8LmHmyv
dY7d0kf3eeFFS1Dy659bQzo3NLqc60kyHg56smgJ28spp0zRajvEbMOT1RXFpfXcRm6U6Q87v/fS
izl5gpWxJcWqVjjxagAZIWkp4kK6q41pUW92uvKK2yzTy9seM/+dXzqmDFIcAo8tERYnS2s98rUQ
3j0xTogeASRqZtB4lX+XQwi8A4vPiClbjgh0pz19LhLmUHeuUrj2jh5RtKOJ59wsETpgbRQ9ERpU
hRMuklA5xrQl3oU+QsrY62FI5fTsugU0+K4iAcVaSLlr2MVvSUxIPjaYn+aQBaUGwqDMnZ+4VH92
k9zZk0OAiW6RbaTp5XTdIvS/9pruA90OAoIpQF0KCCrKUBf18lD2Q4YUZfojm/CIBkRfsghoKr1u
0lJma0hV9zklVw2DCvfwQ57J4uKNKtlpfbKc2oLTdpBQ829y5bmhLJGa0QHW0luCEuVBy+ObMZNy
58oJXUZik/OJROagjxXlRELsNTLF9JIYhYNutRjne1bGYZdNPglztGxvPKwPh5nGwJlsl/GaBXE+
cLgXz0yjq5P0jf4eTggZlAW9QDyUdb8GyJreET/LcF6MRt81hqttyigv32u9Lu772eo/gTTMX2ea
QA+mGtINOYrlTYHq+SIwDsW23j9xreo5RBLgs+R6xZNoU4KICeralKzVzHGzZU9RqG010U5fmrHr
bmgiV9dy6qfQR9PcBJIHh4kCI9CXVefdhk1rIKbRFlHSW8uTbGtRXbwvO0XqreM3/XaGWRsUeqV2
Hp7XAMv2szKVd1WuUjtiJeqL1RpxOJQER2rosIA6xTh+DY2AaUXxe12DOoPTVnsHttD8qyxjeasT
h8AzFS83Gb3tOpB2pL141eq1iuLOQBk74hsOaM0MV2XquKxfZKOlnCsDrA5yI7XcfkqNQv/Y4iO+
dvxM3yZWN5xTt7aZYdeNeo/ocvmEMBrWiZbX0xVStPgBmZx94zFv59gU75Vyy9tU7/o7hl7mNrNF
TztbgVXhmSzdwK6aAYVnP9kbp4NCEHRjqY1B6jls0lJGzP+M9mjPbM6B1xj0LqkAOOXSzC4eWUZq
6hpGqGXc6FtFyN821Wr9TEwDHU2mqfAycXdtaX42N0VcxDdtYpn4bxzxOU9z2rO829PHLkpcusPe
MN87TibisC5zUMHSSA7Ul8VpWBQD70JzxyhU2EvVDq+ofiMjYQD5IumwuGj0zx9do2RY4zpVhCC/
aSJWkpQJw1JUX3IDQzk1ajGdxeIS7MUgnsAkCdP9MVZd528lmMaIlgHgfJEaEqSnLBtzN03NQjan
V0/vzVw3PrZdVA5hzHmgbna5gyVsOhtA3Cd0CWLNqzZ3VCZxseYpzo4XM5MbOv0e67Y5Ox9it6j7
OzKZBnWomoK3/bTUZqct2LplMdUbS5nZeN/KKfZe8EtEnOcSN9dH+0Oh5AiJw6ttDY/rMPTyCybf
2shQJhhty8YF5OC/dcDv6gAemV/yIC5fx/85fW27r/MPfbI/f+xvIoR4ByLSceFv0Ynyv+33f1UC
wCKQHoH9NnW25e+VVpZBLww5lGfatNdcyAb/qgSE924VXOFwJfPAgn7n/CeVAXrNHyuDFUmBet8z
EMQTpfATF9psCC0Vg90esAsyKSxbwSIYV212lTAjueK83qj72CbKstLTZDgqIAnvkxr/4T7DP5aF
LZZALBNrSiwxwwKlIhIhs57IRY8jK33P2FPfr2NKQu84RCyTNl7wrjMPMeYoepjM0n5ySvWcGzM2
nrx4APFo3xP1tbzvWv+hWqN8c6Dh1PtopTEjGGzQnPSX80BcNuA/Gl93ncMQsq97/cnPKE+QW6Tm
XVmO2alraXVUa5zutwnBt+RaIEvTpZiqbmNohJtGCzipotP8146UM51pg2C0oQqGv7GSdGOYoqOh
Uka/XUYiFhYLV+G3C5UtaD1WDhL3Pw01reOnR0OxSDLz8vZIJ2EGS0JvF+CaoSuY0AedPXYkkLNq
ycAp/ML/qOTSxGGZe/oTjITl7NQE68LhRY2iI/Xux452nQZFezGQfAWlZJbXpb0PqLKCA5T0fmuv
xE6OxCPBoaDlvKHYmHWsfRoG8BJMaYsVLiCM69brfH0/2gbhzFnuotGMB+OpLTxEY9nEIJohUTLd
eHWuvS7J6IeTICgG21jyRcu76VKzuu2//X7d+lvxZJM7IfnPo5n33IxvZgmwjSVhuy1Ry6AxyCn2
kPGnFRf5W85zuWDjDdw+Na9jzxhwmgw91pVrh+NlcohyA0AJ+08rdont4gkTyxrlKaNFC0qtIlTY
qo6qtXosQVINuz6NzSeE55CgjXomU55HZdXHFzwLJG2e5EDkMZ+eMjTr7HSL5QziBoaax5bImvuk
buenpk66a68U/oNcFAMx5rjOhiVZnEp7iK+w5CcfwUMKsq0BUWk1N9tDSeAwUbTTUFV8SblQidiL
CVAJuQ06JbuhUeb4vRNwCF4+LeU477013TjPTfE6OiRyIh0qiiowxDIlm9gk/HDnS71PyA+u+LtI
cqt3TuWYo0n3jiFfGqi2ciWi6qy7i/AGYu4bs1BUGZ7YXo/OhVOkU8hAzduDqzZ2bZ4IkB0eNG9v
0qog4xidM/ZMC2+fGXp331fWE5av4bqw9Y/Egc84D1WzdpuGRVu29LLORYzFLOwY5+ywLEV0QOiK
M+9igAi7w8QXQVzhsuTVbecsxftOE4gG5xnVEabi04D3LeBcH28LuFaHBY34FgTSckKdkREuS+c0
HHNbfKDnqgd2MTOIjlqcBeNEJ9Dq6HiWZpmqkP0+25W9mrCd96viOJJLOIydtm9q0Z0HyvobjhfZ
FSWLfUvvydziCURUorsYwYK4yCNJVLlvkUnckIw3Trr7pBYtPUeGgae/lfJr2VfHdubWL/UqlYRA
BRXUqKBOzlI4GEv5meel8XnpNdlO5QFde3Pf+DpWzVEZyXZIlEgDoBPLB/QuOmVLk1yUwC+26HX1
iIxn3puNC2sE7VDV43ysdWSJ82LgC8h7/IdJiRtiKJksjywURjDko75RDl7WERjU+2Rauo8+318c
rWiZ5BGv55qvucT4XBBKIDkEIoJr28v6oCgBZgd6MyBlTdzKCN2ybsM2N5MHB8Epx56cjpyJT+xK
9TLD3NGmSaBL00lp2NfYmX01AQKIy5DIkudq0Zttm87msYoa91LNg/bAlJnFfzAx4fjjJAUfQYQi
09ylvW09ut0u7cANFojlvelQE4IOHqJP31aWJuujV38qslNeraHkNIT1P98i7Db2/bSwRmF39wgP
1VlWlVmh1EI2i9ikcsr9hFHkSG1oWrwOo3ln2OsH0WOcNmgs+E1yhV9j1Ef6Ocmo+eWFbXu+dC1T
yE1VQYzrBsTGmE3+yo34b7n0u3LJZWj3q5niXVJ9+fo/x+4nhNafP/h3wWS8YzxscoJ04AB6PyC0
jHccuJBWoT2Hg/dd58RkFmkYa0ahAWecsf2/6iVKKYPmxzqgXCus//t/fkgk6t789+85T2BH3tRK
ILo8odNFIf/R18VbnXrTIpQufGQlGmwVeMFJde9nZp9uY88n2su0n8ZCqTP9kJQFtH4C160d9RGN
XTWgqSiWZHX1WAU1UVHewip+xFMOtKHOG7mrLHCOyyrPbg0cbxa6kZ2cKUSwCF5qnuYAt+WtnMb2
mWz2szPmZ6GNewRy0aZvbYStY2ETYT5AcGnT10Ef0kvBdQwbty6DocQMomveEky2yZlOX64qX791
jE7AhxmfqwkxNFXLdrYQKbd9+krscbYpgEivpM2LK6b9yHEzrOPy1c/QhBnqLiIRmcJj2FlmdmYe
cWvJ+UqP+VOt1IIpSZ/nuq82FTonu+c9V8YLCRNPDenwVQ5kBhiZgAYKB6b1nGDUOXlV3dpm0pDu
9uIpU/mzqy8GMN7xTm+z83oF+gISgpXlr7IuNYgAvdyJHL2mKMYM1IWbILZRD7EY77xyckKSKAiq
zf0X9g9/b5DeS1TqFXCo6riALQy1sePC6Hpo2enJTAYTTdX04CTz3VhbT4nITvGUP7eNZP2zL24i
WidwrG5r8YVGK30lp/fWyrlXs+h3tNIbct/XGmVAiNMnRcAolHK44kIBmmIKZLcIO00dKnfm9+Gg
qeqqr9N5+82QaCXF82BAD9XnBavoarhbP6u2+AOoxW7HTr/tTU7TyXJleHAMQE1c1W6l4W5LXkXO
H7ON9JyBRDG5OQfaYliAAdIwkZsfaXph8O2dnOGg0DZZxwep1JObhA35ukViCk37sbWaCJvn9FDo
9mYiiAvIM9np5H89Y5zzCdub6F0sV8qM01AmbXrJGvcJY/EfXiNu/DE1QuLQAJf1h8Ue2kMzqYcF
jShE+Z4HVRzigntEvZaHWa/6YMAPAWgp2Y50G+jbGOLko9baTgvRgY1ZoDTu9McyNl58MbKpTS2y
McaPhqsemnZ4sKb8tSDiFrVSxRy6mB5EhJgqS1GO5mbFOMTRktAwUgrA9bobpXPxfeupakq5Q5BA
TWu5u379Ob4nlEfcBKNwnlDcz4c1ABl/H4WvSYY0XTU/dGUy45KN1Hvh8NjlUxyFc2OhVPLh3jTu
rFCC2urY0VA7TkrTbrJkzrfNUhc3JQFgqBpzdSqSpgtNLRcvvdF9nlXrXBteVsc8NVXagNvMklpu
fErQDb7t8TlyK+Y3tBpyZy8JOXjMyuixmDRnQEnc+Snm4RSIVHSxygz6AQVpNuWgOh1SQcEA1P3c
bhtrSoxNSzwQHVWyNU5e1XMGcZtLriW3JW6WLfOMx0qjwdUNtk0Tx36eiC5+KUtz4K1cWaAorj2X
o0u9+M6uSIthY85VdGv0zP1jEoYYx5ovlVHVyNmgiCZKh8ZjGjvhVty3mVcAWivx75GhbybscTeW
7g77CW5IMGfuk6s5F8Bt4zFS7as2tleWk/3O8fPTKs6ZmlhbYH0Yl9y1y/69MASxkzXIMasOltLo
gA/QryNvuqR2Q/6i4fxGRMbOU39v84PqSFsMGRc5kRyv3yJtfWscSgdYAGY5VW1KI0MYLRImvyzo
322m/wu5Gp+0al1cPgwYIR2CH7/X6IK1khSJB2zkz37Eargux5LpZ4h9uauO/JP+G2slY4y3304w
owbGunYQfgppiUXpJx5dMNCLdrK1O/VQTbzYkNsOo4Z+cf2+5GVetR0L4K+/rvg5sYLvS6IV43tc
Jz+lpiCGGBc5e2veRys2kjP+7YyNf10urmQlswP50y9jN6ldNiK3kchVNy1SC7rT6OaZVcflckUS
ILuusA++X2ghLeKt6Y1XI1Vq4DkcdDIElU0lz6XT7gpb3U1F/KjbSbHBTHAZPBRDK8tvbyPc/RQj
awotj+Xh19/0Hx4hzHEQJLBdYk97C3828xSWjmmVh8Tsdlal3+r+ckt34rdJzP90Rb9lMtEQopf9
NtAEEII3UXfxrPq5deyI4piN1NrqOYtw6fhy03nZuY8NcFJqvnV7vXgPuoGh+BK/Nop1eS1VOEgA
bzGnK4zdEf6w4UHznYto1T7xWO7tGp9/HDMShREyPcW2CXgmNmFYpDPzWr3t7spsepxatn1Uttap
B8C2HZ2+urLK9DVK0dKXWc5dnLxqP2nyNaqWRy8edkvfsXnX4pDM9iFJyjSMCzLhBc3wDD16aA7L
LY4wEZgmf7fvaZ9bm0OPa1Bj/fqGvXUUrm+ihVgOOwLNPfstkB3TedVYmgAPPuKWopyYWNns2qQv
NYrDrz9rndy9WV+ErbNPwYklN/Mt378159TFU0NUQqburC49ER/7mwXzG4D4zWeQxcBIev1PHzHd
jytLmnBWg7lXHipf1bSeJvoR0YIo1XyBLjTve1yZmWkdfM28jJGfbDkFnrQp+ogh5Q/PQV9hFqoF
0CbFgc41m6zP6lTPxZmj9+vijIzTo5R4NeEsDEfI4gC22V3nqbNVXv3B6/mfnQ54Hd6hOcxt6hbY
l33ISbzema2ZBMJvzP0w1X2gm+mrXfIINml2VlN2yux4Xrs1FKjGSPVr1GFZJnRt9P6uKk2U6WL5
DZDf+oc3lnsByRlUNZE9by2l6xBsAtlaHoycg4JCWxumTPlWxhHfOeEKpJRbm3z2LgVIrDDqWnRM
RnHTS57lKMPXhUxsN0bLGPSOUW2wYT2NshYbDwX9KuC5RIPrhPi+L4lvyo3dshLVnLM3pN4/okd7
WTo9wNp6PwmqQ7/hC7dQPqFgPM4UYjBok3qPgHzv1+NdbDtDIFueT6tm4QNuMjI0QwEDDszfm/by
6NetOv/6wf2Hl4Q9Y/2XASfZ/CYW/k6fOcaNm/cjgSWjV24ocabAHfl1LJo1UR3/5o4YP+G1eCdJ
KxAsa8xXSS94szs2lpjFSnc6tLToQNJ2xA1E8hSxU/kG9wdoRxYsmBrpNLBMSUkFGOdnJ6MAHKrI
CarSr8OUjOOtT58rSEGRI5L2/ugy41pT3k3uF12Y+FT7U1mJjaih08kFgNZ8VbjrZsxjFovsGcsX
VSotPbngVhlKIB+VGVKubmnCeLueW/rteLlYk9ikNn/Qb1ENaj0/UY9qV0dDH+RLnxwnb7r9dgiK
ABVsRlrmp3IYH1JCGtDMEWC+NBz17GV8aMEwwAxAUSXUg5kZt42WnpB0NYHhDpu0zObN+g8aVDwA
r+sDWQ/MWq22266vUTfZl8odH5x4PUDYmcb7VCNKbKiW6MOdpwb4nFvzp1vNfmqkzSvWR821b08v
LZa9ceACyzw9p0zFQp+809DKrScEmHejsBwamPZBlcVJU/K0FLipyVfm+NPnJw7Fe+LKmJ5CfsM8
vTw6Y3/ODftzwnDylBn2RaEQpF87h+vBCMMWBOimra5QRFzoqD2ZdKx+sx87//B6U+swu0FkzBP1
FtWWzyj1TMsmEcCdXxge33U6+57imBXZvNZr/fXtqF2tPdjep9L79s6XSb+bx24EycmPNYXYZD3Z
eT5wUA/Dp4tLh/g3SOGk6U7DfMiNTuOAhmE6iK10S3hn/NJouX+uWx/UR8y+2C8AqUrW8nBxkaBq
rDGynx+VoNzSW1GHjp6SFh4zkwe3dMG/fcVo5ioRJNtLBJZHVyLMU6ygCCfuWo8jKV3nsxqGO8se
gJfkzrRNQbZsmnG5KpLxQUa05AoD2qddzS9Oh5OsZYzpcjo4ZKlzUWwiHDKHB4FaYq3me/fv/fW/
HbbfdNjY6E3zu1X2J9X+49eWNO7++2nkXz/z7+aaBbQFvx2oHWftif1Ll+SKd9BEYcyjvEe3j/3k
38IkqPZEMSErcumx4YbhhfhbmGS+g91A7W/ZDBFROrn/SYvtTTFDsp3NlsDAk7fKpdH3ptDwDDUs
Ka66g4fVFylmgpIlpmL77pr8bw5KmAL4joDY2Hi4Eqvv57udJ4IkYYoqxu0mSQYjhAZukDdBU17H
C7eF44pjvqDq39Alrj/9+rPX+/VjvcaHIwmjMuCyuVzsHz8c3lM+AUvwD7HlQ9RzWwiaajL4XFxN
d9KAfxf7Re0HXZmKTbfM6deJvCikyK0jgFobCxhPsEK94pwlGq05Dav8u/Mk3ROZ45jikA2SK44Z
kHYurn8nHzf/H18CX4ePDAJZmfnWyKO3Vi2YVPqHZsG+M1nVsis08k5Td5w/NALed2RkoKC1gkYE
rtL60+jTtbOreIXWp/50ixFyuq1WBLmulnTvrxgv5eHRn1gud56CyVakA+slNCUQris069ff4ac1
nPvguc4a2+ixJL09VHWWYDbpjj75hDDrWoARGOfghrqVfP31J/1U6Kyf5K0NAMoOmzn7j3fcVmhl
a4NP+gZ7RF3FzXO85tT2kP0g/hV/yjZ/6Ft/36d+8xLRBF8LKpfZG4/4z5FaptGVZcE2cVBx2r5n
RemCZYj932Tw/cP1s3QUhfaKADKF9aae8luWixzfOfUUcDqPq1YLPz1knffw68tnrtfnh9OHw9qD
JIexMevCT4uCRKTsjzyDB45t+XFxof0lPs/MPHPjZtiR2OoTJoZV1Wd388omhE6ebSwJ8iJhxnNV
2HbzngCjFYyiIAvWRqqrQDF2PcQ5qLUqB4SW8mx+UDFMtFAsOlS6WI4Lo/+VaDjVQNfJvE4Pnel0
H0dnSX9zivszVfaHbwn6lUOLDVYJ9SlEnB+fksiMcrq67UTcrTACrDfszXHUHTUE4QBUOpOWUfXK
xE7b2FneIv935SEvSKpURt3DSGzbS52lYxr0Jbu1U+ofDTNLL7Y/W5/dsSg+YnvatsZo3hu0FaF6
jLkRtk6UP2C3ADqC43ADhGf6gB3U3JRxOu+zeGdIFX9mOcsOTm/bN/FgUqqBoLxid0kORR0xysQR
e9BKf4a7mRbbxCS4phOV99BGtjxKTRa0vZqEZm4cvSRsPGHBWPdIjpi6qXNjbAK1uNZ14TX5XoGD
3NbKhITNUSR0BqfKw96I4XS0VfbYg7SHj447sZi1G9uvoRDMc8fJMum3cdaLvR1ZElCOk+BZzWpn
o7mL9d5OhP5QD13x0cXb/IrstJqCDIAN6HRcMrgWKl1Q4CfTk+uVAHsKs/2G4znKGb0dE1/nxsmp
cRGxMs4WRTreDH3Z/FHK3H7Wmw4Mhy/DJMq+apnmnTUkaxsrTuOt5ranomB0nDtGswX4tXaEywui
NLAkE1B8KJv0dbEI7xkiX6/Xc4OTCq8V/Ql6diOm/EJ8shMm0XRv9ZWXUlxbETETWp4hgUAUuFyM
gUiDYF5FfTr7C4qTkUiNyveOw2KJ5zZyulvJdSqPvT74DIQ68ZBZuzKpeSIUPMChEeK5omzeAbnX
OLtMSBMhHLUfyrkbwgrrCbdmQrwyVfFhnIddkoj3ZgRymLVNHXsCSqAG4adepZ9fBCR0+szG/2Pv
3JrTRrYo/FdceYfSXehhpuoYbHx3Lk6cyQulAKMLQgJdAPHrz9cSJAjbZCbNA3XqqOZhKuBWd9OX
vddee+3ZhzKN7oMBKWgt1Bkhm0RFrxhMRAFWhARSRbmZaSGlcz3DOA+dlfcpDr17xBC/+atSufLz
XPk4UNclCWDWc4lVrU3juLckx56Mdcv5gkxJ51JPU/XOXhVLuBoIfyaLNVRUhfIgRThvnSOTSKY9
KkQcUcWyq07jsGuEyeq21fGc/iRboZrY6gz+as38ks6sBpc+1T27/kRwThC/XLC4Fku7xzU0uQzQ
58BfQ0q4V3iW1k+zrHVrrpPkLifnv5sS83dDYjQfCqqYd/AOyUwEkAhnj2vKN4kyNOr8tixV49qP
V9GVqgeI/yZsF6tVJjBQATHWk+ICvod/7ts+WHruD7oIecTDdGF4X8OBWowsOyu/6ot0eTPtdBbX
k4WTI6I4M+5SpTXrz/MJKhcDlNMLlf3VKifofFJ10tMJ7NuZeh0jr70m1WJOTv1U8abnq9Z69dlY
kECnK5p/rVBq48KIkDwPS7AAR8cLUKlcexfAl4IAPgXCI3SCem8xmfUCqqXcODOyny1UOVB7QCxv
LuRIByFlM9ABWSYPSulFPSr+LrrrBbKAqdAjrcq4BR43RyVMTmUAKvUskKplxOmNLYQEl2k5gQ+h
IDqbK9nz2lkajxob9QHBlXnRmwxysF6FAlljNUQU2IkUUZwuTIe+vfKgzQT2Fz/I47uYEMBTS8G+
QC/Sf4RphHUi9FjJilGQDnJQGB5EK7zOAgwWiqY1+Rh5Bmp7Qr0dqYxlL2hhF7ZMpI2iCRLHS6gr
lzOhf53k6ITOAzMbrVvIhEUh0r1hyiDnM8wvK0ooPkNs7Yqqn7MH3afOgy20jculThEGWA6QTpMY
vb4UyVhE7f1HR5SvMQtdu6gEdMkv8B7X9gzaG6QmUbjBibJnz0Izt0h1ejKh+gi83pwhtdDDOs91
KlmQ/xWaF7qDSFJV62QdZ0F/lmsonodW1HVsKvxgqyB1i1LBOXZkerOwWK8qZVz+xgZefAmQD7/Q
E9T9QnIQIbOahtZXlem8j3ajeZunSLuXvMDvtSJu3vXARlvTLH3zGzU8SFEBhs8/KvaM/wOHQAtb
mwuanPpV6Zi3ACZh317Mk35G8Rq8YV3Rb82V0s/nHApqWuhQZubG5cwn8XaK4iYqW6F/megD/yKJ
iyd10NLI5KI0qzlZmhckhL1PB7GzQJfMQ3hotij9PtNvT4ap0Zn7d2k2ncPPKglQ5au4KGG5p0ov
BTMY3DmDqTnjZC0Rnok7muE/rKgfNV1fVzbM/x3WXzmsyCgfZNA+lwmF7byGw1r/zcZhrdLMTZ3I
EqwODCTBudgm0qiqSKTBi+MyrJ3SbZa58FcVkUiD2oAlis//9FeVNogjwLwCkwMjGdhxjwJyiBKy
Z2rjxcEsgQ+CD0ROjVNVbGx4kks1QKhk+VBMR14W9fzo+2HjV1h9O1bhixcI32LnBelKj6azFS/o
QGolv4WqHi6C7gHFMaejw6+qQOnGu3CFBEkGI9sxoczsWfQltxM1LA31nqJEpUJy+LSl6YpVoqWt
TebmN0paQET3KVOWK1grFVM9AYyHt67oytybjpJ50rEp9UB9HIDxPsJoSp8AXUFZVgV557sirZK6
FZHgHdXJ3ojulbcWqY2Dp3KeX4YiOTxDVe59SNQtgHc3mMc5kvgklHeq3HJtYUHZOF8udCfvmdEU
zT0YeNQPSzEZ44Wd9OgEl1RgkVxyHhfaTarOgs/lKipuo8EcdXFuoWh5OV0EkY7+XQ5gR8LO+gEt
KXP5jXscVidSVpRSybW0C3fa0B+Nlj1b34aUrmp9WiqtwKBoEWWSHBKfOGvz1aBvR2mQ9f+3To3N
8SdQqIs4D/LyQzFOy4/jrIjyH7tIfFpVznuiWsbvfGm7PV9v6AxSJm+uz6FhUsS56IEXJPHumcLu
3NkMP1qq+nuohcil8WI0/uOd7rRNXHibcwYyEA+x0yjBC6o/JoOII6eDhKhjVDENp37hzhS9NQmH
x1fP5uHvNEbgjjhQewH86GCY784BcDXR+0Zxy6pLLydhr4mdSbDbaB1YgCYoeIgH9HB3ElTVaZO2
IFDCOrJTv/CEJoEqqx1+OblZ4AoB6lQsVHnqpzkLSOeSZdMB/6DKpnhObiloQHfSs0DyCgUvqVha
L4X9teDYbJjqjrXrWTi9tUB4FsNAai0Y6CCDZ7DxN9ueUe7uiI4D+7SDJQ/wVz/VC09oR9R1lKUm
QaQkOfgLigHzSDz7x4LCWoEPwel4aqNHGEbHopQavtZpmyJwQSCwfvaG39Ha1BXWDU6e+vOTmwXM
OGffTP+3d4Oht5F04kgk4FQ9jHJ3J9hq2yTcoTlC/Uk89bSf0k7AlZBcCpDNTQoiIBq3mYS9pWAT
LQMtx+sATmfRndDoVcJh0msAGj4OlyhnUP/Ge2vA0bkTuDhx6urPcWdOaxZgG2h1p+pwywFT8W0r
yWkj4iDW+mYRsNJ3dwLclDZwiobAwsmNH+k1oz6efn/8hkZtACaAQHP9K+9vAoaP3wxvtF5vJ7QJ
NIikstcBtyHl+yAYQdmsnr2f3+E6IMINTXdjPp7cUaDpEE1lT0Kt7SDhQM7zxibYOwrIfQbPgT/D
uVM9p7cVgB3rn+b3twJeI8F+CIBcsNXDBdM8Cqy2ZZrsBALE4qmn/ZR2BPkW0jvCaBsaVYJUsLjq
2VsLqmJRh0SQMTqnN37UuQDCpAxEnARDFcwW+/VVgIHIJzom4k9s4bSuRchs8icCQgggsjhDhLer
Z28vaApyCBsO0amZBYg5SZ8FatsgTcLo4HNUz961CIKkc1rCftLq6amN0RM6C/BiDel7wWYvCJpD
ZwMLYAM0TsRqFZCbs70+T+5E0NEt/odo4psmIlq3IIXQ7whOvLYXgA2QwcWpdP69y/gPFswPcLbr
B9GogmWDcfYaevvWF7aA5MvPN2Dk9eiPdwJ1bXxRoLT1u3+itn82JqnyiHY+3HpI1Xs2f74Z4MtX
N961HdX2H6+CceoS/C2rD8pNNx/cKeDufyL3uzt1d9FS9ii31M+e/PGu0c+dG+EXDe/JxAnX5wjt
psE6aaozowjMCSXd4XTixpmbbVsSPyOp02xC2Za7bkQybBoHjWmuQWnptpMoSd1Rsu2l6HWNa8m3
HMfjYR4MiwaWTqYNp7Ns471x5C7ddLxtSXSbBPMjTPYW/z9L/j6jMG8x/d6cdlIujrAKIUykwajx
e27wNNmZ6Y+T1Gt2WWQ1cuzKtnzFjAfBtp1qeSOIiPMh2/D1yPUbC1A1bFGIUrpdktDjJGjuyBq5
lm46HpGz3fz9DGSgjtDpZLnXbAUuyXb49uXZRELaEfbLLT0rhpNyO/JqXQgjZPsPr/IcfjgFh66A
uwSy14tprsNQsvNx7wZx4/QQPPwj9PnepVCJG4+2oxfTgdiYwGvku5xl7tAvsnGeN9b0BnmSbj8Y
+oHnNqO/xCWPsMPvA+6CLMkbK1sj1HmEDXMfUKuT/94o17kT4/4dM0S0nhRp49jbQF3S8/12nQjJ
Th8S2ZVueuE27y2cfAH2yM6GEAS8cqezzA+a1/omwnKM9t8WHJSeleXZ/XgVDBvXGGCgAICO0fO/
UA3ctlQdKTXOKN10kub+WddNE27K5uZERPEIt8ND9YKeO9nf+7ol0q1l+/9IlbJtK9W01JCTdLOT
CIuk6dVsAv/STadjb59gUwFEsg2/H8exqGrh7rkJGtloR7ClfiVAJbmBPiXFGwsR+Eg9wr1cv+Dl
QhTNH8EfeWL2x1k2bpgUOqzvI5yMT+NV06vUa0hNdsV8zl1/d/NsAniyzR5IpJRcJF8CPJu95U31
bZEHKNvpZ5d7J/by5tbcoHbSjY+z/OzVzhPHOcLiew6yYQIRvWG5bbA26b6/zTI++Gu+hjT9CNq/
xJ+2XL3X/qwJrolvDKOxm/75XwAAAP//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png"/><Relationship Id="rId3" Type="http://schemas.openxmlformats.org/officeDocument/2006/relationships/chart" Target="../charts/chart9.xml"/><Relationship Id="rId7" Type="http://schemas.openxmlformats.org/officeDocument/2006/relationships/hyperlink" Target="#'Other Insights'!AB1"/><Relationship Id="rId12" Type="http://schemas.openxmlformats.org/officeDocument/2006/relationships/image" Target="../media/image5.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hyperlink" Target="#Location!AB1"/><Relationship Id="rId5" Type="http://schemas.openxmlformats.org/officeDocument/2006/relationships/chart" Target="../charts/chart11.xml"/><Relationship Id="rId15" Type="http://schemas.openxmlformats.org/officeDocument/2006/relationships/image" Target="../media/image7.png"/><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svg"/><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hyperlink" Target="#'Coffee (Sales Overview)'!AB1"/><Relationship Id="rId13" Type="http://schemas.openxmlformats.org/officeDocument/2006/relationships/chart" Target="../charts/chart14.xml"/><Relationship Id="rId3" Type="http://schemas.openxmlformats.org/officeDocument/2006/relationships/image" Target="../media/image3.svg"/><Relationship Id="rId7" Type="http://schemas.openxmlformats.org/officeDocument/2006/relationships/image" Target="../media/image11.png"/><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hyperlink" Target="#'Other Insights'!AB1"/><Relationship Id="rId6" Type="http://schemas.openxmlformats.org/officeDocument/2006/relationships/image" Target="../media/image10.png"/><Relationship Id="rId11" Type="http://schemas.microsoft.com/office/2014/relationships/chartEx" Target="../charts/chartEx2.xml"/><Relationship Id="rId5" Type="http://schemas.openxmlformats.org/officeDocument/2006/relationships/image" Target="../media/image9.png"/><Relationship Id="rId10" Type="http://schemas.microsoft.com/office/2007/relationships/hdphoto" Target="../media/hdphoto1.wdp"/><Relationship Id="rId4" Type="http://schemas.openxmlformats.org/officeDocument/2006/relationships/image" Target="../media/image8.png"/><Relationship Id="rId9" Type="http://schemas.openxmlformats.org/officeDocument/2006/relationships/image" Target="../media/image12.png"/><Relationship Id="rId14" Type="http://schemas.microsoft.com/office/2014/relationships/chartEx" Target="../charts/chartEx3.xml"/></Relationships>
</file>

<file path=xl/drawings/_rels/drawing4.xml.rels><?xml version="1.0" encoding="UTF-8" standalone="yes"?>
<Relationships xmlns="http://schemas.openxmlformats.org/package/2006/relationships"><Relationship Id="rId8" Type="http://schemas.openxmlformats.org/officeDocument/2006/relationships/hyperlink" Target="#'Coffee (Sales Overview)'!AB1"/><Relationship Id="rId13" Type="http://schemas.openxmlformats.org/officeDocument/2006/relationships/chart" Target="../charts/chart17.xml"/><Relationship Id="rId3" Type="http://schemas.openxmlformats.org/officeDocument/2006/relationships/image" Target="../media/image4.png"/><Relationship Id="rId7" Type="http://schemas.openxmlformats.org/officeDocument/2006/relationships/image" Target="../media/image1.png"/><Relationship Id="rId12" Type="http://schemas.openxmlformats.org/officeDocument/2006/relationships/chart" Target="../charts/chart16.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chart" Target="../charts/chart15.xml"/><Relationship Id="rId5" Type="http://schemas.openxmlformats.org/officeDocument/2006/relationships/image" Target="../media/image5.png"/><Relationship Id="rId10" Type="http://schemas.microsoft.com/office/2007/relationships/hdphoto" Target="../media/hdphoto1.wdp"/><Relationship Id="rId4" Type="http://schemas.openxmlformats.org/officeDocument/2006/relationships/hyperlink" Target="#Location!AB1"/><Relationship Id="rId9" Type="http://schemas.openxmlformats.org/officeDocument/2006/relationships/image" Target="../media/image13.png"/><Relationship Id="rId1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3" Type="http://schemas.openxmlformats.org/officeDocument/2006/relationships/chart" Target="../charts/chart20.xml"/><Relationship Id="rId7" Type="http://schemas.microsoft.com/office/2014/relationships/chartEx" Target="../charts/chartEx5.xml"/><Relationship Id="rId12" Type="http://schemas.openxmlformats.org/officeDocument/2006/relationships/chart" Target="../charts/chart28.xml"/><Relationship Id="rId17" Type="http://schemas.openxmlformats.org/officeDocument/2006/relationships/chart" Target="../charts/chart33.xml"/><Relationship Id="rId2" Type="http://schemas.openxmlformats.org/officeDocument/2006/relationships/chart" Target="../charts/chart19.xml"/><Relationship Id="rId16" Type="http://schemas.openxmlformats.org/officeDocument/2006/relationships/chart" Target="../charts/chart32.xml"/><Relationship Id="rId1" Type="http://schemas.microsoft.com/office/2014/relationships/chartEx" Target="../charts/chartEx4.xml"/><Relationship Id="rId6" Type="http://schemas.openxmlformats.org/officeDocument/2006/relationships/chart" Target="../charts/chart23.xml"/><Relationship Id="rId11" Type="http://schemas.openxmlformats.org/officeDocument/2006/relationships/chart" Target="../charts/chart27.xml"/><Relationship Id="rId5" Type="http://schemas.openxmlformats.org/officeDocument/2006/relationships/chart" Target="../charts/chart22.xml"/><Relationship Id="rId15" Type="http://schemas.openxmlformats.org/officeDocument/2006/relationships/chart" Target="../charts/chart31.xml"/><Relationship Id="rId10" Type="http://schemas.openxmlformats.org/officeDocument/2006/relationships/chart" Target="../charts/chart26.xml"/><Relationship Id="rId4" Type="http://schemas.openxmlformats.org/officeDocument/2006/relationships/chart" Target="../charts/chart21.xml"/><Relationship Id="rId9" Type="http://schemas.openxmlformats.org/officeDocument/2006/relationships/chart" Target="../charts/chart25.xml"/><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14</xdr:col>
      <xdr:colOff>114300</xdr:colOff>
      <xdr:row>22</xdr:row>
      <xdr:rowOff>71437</xdr:rowOff>
    </xdr:from>
    <xdr:to>
      <xdr:col>42</xdr:col>
      <xdr:colOff>467591</xdr:colOff>
      <xdr:row>67</xdr:row>
      <xdr:rowOff>138545</xdr:rowOff>
    </xdr:to>
    <xdr:sp macro="" textlink="">
      <xdr:nvSpPr>
        <xdr:cNvPr id="3" name="Rectangle: Rounded Corners 2">
          <a:extLst>
            <a:ext uri="{FF2B5EF4-FFF2-40B4-BE49-F238E27FC236}">
              <a16:creationId xmlns:a16="http://schemas.microsoft.com/office/drawing/2014/main" id="{1F39BD23-111C-41E6-BD4B-BBBFD3FB270D}"/>
            </a:ext>
          </a:extLst>
        </xdr:cNvPr>
        <xdr:cNvSpPr/>
      </xdr:nvSpPr>
      <xdr:spPr>
        <a:xfrm>
          <a:off x="8648700" y="4262437"/>
          <a:ext cx="17422091" cy="8639608"/>
        </a:xfrm>
        <a:prstGeom prst="roundRect">
          <a:avLst>
            <a:gd name="adj" fmla="val 1603"/>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95250</xdr:colOff>
      <xdr:row>0</xdr:row>
      <xdr:rowOff>133595</xdr:rowOff>
    </xdr:from>
    <xdr:to>
      <xdr:col>42</xdr:col>
      <xdr:colOff>467589</xdr:colOff>
      <xdr:row>5</xdr:row>
      <xdr:rowOff>47624</xdr:rowOff>
    </xdr:to>
    <xdr:sp macro="" textlink="">
      <xdr:nvSpPr>
        <xdr:cNvPr id="4" name="Rectangle: Rounded Corners 3">
          <a:extLst>
            <a:ext uri="{FF2B5EF4-FFF2-40B4-BE49-F238E27FC236}">
              <a16:creationId xmlns:a16="http://schemas.microsoft.com/office/drawing/2014/main" id="{51606128-39F2-46EF-9E39-FFBD5A66B1E5}"/>
            </a:ext>
          </a:extLst>
        </xdr:cNvPr>
        <xdr:cNvSpPr/>
      </xdr:nvSpPr>
      <xdr:spPr>
        <a:xfrm>
          <a:off x="8629650" y="133595"/>
          <a:ext cx="17441139" cy="866529"/>
        </a:xfrm>
        <a:prstGeom prst="roundRect">
          <a:avLst>
            <a:gd name="adj" fmla="val 7385"/>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Eras Bold ITC" panose="020B0907030504020204" pitchFamily="34" charset="0"/>
            </a:rPr>
            <a:t>COFFEE CHAIN</a:t>
          </a:r>
          <a:r>
            <a:rPr lang="en-US" sz="1800" baseline="0">
              <a:latin typeface="Eras Bold ITC" panose="020B0907030504020204" pitchFamily="34" charset="0"/>
            </a:rPr>
            <a:t> SALES ANALYSIS</a:t>
          </a:r>
          <a:endParaRPr lang="en-US" sz="1800">
            <a:latin typeface="Eras Bold ITC" panose="020B0907030504020204" pitchFamily="34" charset="0"/>
          </a:endParaRPr>
        </a:p>
      </xdr:txBody>
    </xdr:sp>
    <xdr:clientData/>
  </xdr:twoCellAnchor>
  <xdr:twoCellAnchor>
    <xdr:from>
      <xdr:col>14</xdr:col>
      <xdr:colOff>95250</xdr:colOff>
      <xdr:row>5</xdr:row>
      <xdr:rowOff>138785</xdr:rowOff>
    </xdr:from>
    <xdr:to>
      <xdr:col>42</xdr:col>
      <xdr:colOff>467591</xdr:colOff>
      <xdr:row>21</xdr:row>
      <xdr:rowOff>128862</xdr:rowOff>
    </xdr:to>
    <xdr:sp macro="" textlink="">
      <xdr:nvSpPr>
        <xdr:cNvPr id="5" name="Rectangle: Rounded Corners 4">
          <a:extLst>
            <a:ext uri="{FF2B5EF4-FFF2-40B4-BE49-F238E27FC236}">
              <a16:creationId xmlns:a16="http://schemas.microsoft.com/office/drawing/2014/main" id="{51287263-EC16-4608-ADAA-527DC2F7ED8B}"/>
            </a:ext>
          </a:extLst>
        </xdr:cNvPr>
        <xdr:cNvSpPr/>
      </xdr:nvSpPr>
      <xdr:spPr>
        <a:xfrm>
          <a:off x="8629650" y="1091285"/>
          <a:ext cx="17441141" cy="3038077"/>
        </a:xfrm>
        <a:prstGeom prst="roundRect">
          <a:avLst>
            <a:gd name="adj" fmla="val 2958"/>
          </a:avLst>
        </a:prstGeom>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38100</xdr:colOff>
      <xdr:row>6</xdr:row>
      <xdr:rowOff>23812</xdr:rowOff>
    </xdr:from>
    <xdr:to>
      <xdr:col>42</xdr:col>
      <xdr:colOff>357187</xdr:colOff>
      <xdr:row>21</xdr:row>
      <xdr:rowOff>47625</xdr:rowOff>
    </xdr:to>
    <xdr:graphicFrame macro="">
      <xdr:nvGraphicFramePr>
        <xdr:cNvPr id="6" name="Chart 5">
          <a:extLst>
            <a:ext uri="{FF2B5EF4-FFF2-40B4-BE49-F238E27FC236}">
              <a16:creationId xmlns:a16="http://schemas.microsoft.com/office/drawing/2014/main" id="{D11383E4-A0B8-4DE0-84CA-83CE3D662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57151</xdr:colOff>
      <xdr:row>45</xdr:row>
      <xdr:rowOff>114300</xdr:rowOff>
    </xdr:from>
    <xdr:to>
      <xdr:col>32</xdr:col>
      <xdr:colOff>514350</xdr:colOff>
      <xdr:row>67</xdr:row>
      <xdr:rowOff>22225</xdr:rowOff>
    </xdr:to>
    <xdr:graphicFrame macro="">
      <xdr:nvGraphicFramePr>
        <xdr:cNvPr id="7" name="Chart 6">
          <a:extLst>
            <a:ext uri="{FF2B5EF4-FFF2-40B4-BE49-F238E27FC236}">
              <a16:creationId xmlns:a16="http://schemas.microsoft.com/office/drawing/2014/main" id="{F4161C86-C141-44F2-8DED-E5DD0EFFA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57151</xdr:colOff>
      <xdr:row>22</xdr:row>
      <xdr:rowOff>174742</xdr:rowOff>
    </xdr:from>
    <xdr:to>
      <xdr:col>32</xdr:col>
      <xdr:colOff>495300</xdr:colOff>
      <xdr:row>45</xdr:row>
      <xdr:rowOff>57150</xdr:rowOff>
    </xdr:to>
    <xdr:graphicFrame macro="">
      <xdr:nvGraphicFramePr>
        <xdr:cNvPr id="8" name="Chart 7">
          <a:extLst>
            <a:ext uri="{FF2B5EF4-FFF2-40B4-BE49-F238E27FC236}">
              <a16:creationId xmlns:a16="http://schemas.microsoft.com/office/drawing/2014/main" id="{F37115C6-A1F6-4ABF-99E4-C965641F5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202779</xdr:colOff>
      <xdr:row>22</xdr:row>
      <xdr:rowOff>166687</xdr:rowOff>
    </xdr:from>
    <xdr:to>
      <xdr:col>24</xdr:col>
      <xdr:colOff>590550</xdr:colOff>
      <xdr:row>45</xdr:row>
      <xdr:rowOff>67235</xdr:rowOff>
    </xdr:to>
    <xdr:graphicFrame macro="">
      <xdr:nvGraphicFramePr>
        <xdr:cNvPr id="9" name="Chart 8">
          <a:extLst>
            <a:ext uri="{FF2B5EF4-FFF2-40B4-BE49-F238E27FC236}">
              <a16:creationId xmlns:a16="http://schemas.microsoft.com/office/drawing/2014/main" id="{FBC49805-C03C-41B0-85E5-75A2CB4CF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571501</xdr:colOff>
      <xdr:row>22</xdr:row>
      <xdr:rowOff>165792</xdr:rowOff>
    </xdr:from>
    <xdr:to>
      <xdr:col>42</xdr:col>
      <xdr:colOff>381000</xdr:colOff>
      <xdr:row>45</xdr:row>
      <xdr:rowOff>72519</xdr:rowOff>
    </xdr:to>
    <xdr:graphicFrame macro="">
      <xdr:nvGraphicFramePr>
        <xdr:cNvPr id="10" name="Chart 9">
          <a:extLst>
            <a:ext uri="{FF2B5EF4-FFF2-40B4-BE49-F238E27FC236}">
              <a16:creationId xmlns:a16="http://schemas.microsoft.com/office/drawing/2014/main" id="{E2F7AADB-5A45-42B4-AAFF-CE36F1919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431349</xdr:colOff>
      <xdr:row>14</xdr:row>
      <xdr:rowOff>6997</xdr:rowOff>
    </xdr:from>
    <xdr:to>
      <xdr:col>22</xdr:col>
      <xdr:colOff>578798</xdr:colOff>
      <xdr:row>21</xdr:row>
      <xdr:rowOff>86880</xdr:rowOff>
    </xdr:to>
    <xdr:grpSp>
      <xdr:nvGrpSpPr>
        <xdr:cNvPr id="16" name="Group 15">
          <a:extLst>
            <a:ext uri="{FF2B5EF4-FFF2-40B4-BE49-F238E27FC236}">
              <a16:creationId xmlns:a16="http://schemas.microsoft.com/office/drawing/2014/main" id="{C24F7A78-75E5-4395-A695-B28954732354}"/>
            </a:ext>
          </a:extLst>
        </xdr:cNvPr>
        <xdr:cNvGrpSpPr/>
      </xdr:nvGrpSpPr>
      <xdr:grpSpPr>
        <a:xfrm>
          <a:off x="11404149" y="2673997"/>
          <a:ext cx="2585849" cy="1413383"/>
          <a:chOff x="12623349" y="2673997"/>
          <a:chExt cx="2585849" cy="1413383"/>
        </a:xfrm>
      </xdr:grpSpPr>
      <xdr:sp macro="" textlink="KPIs!C34">
        <xdr:nvSpPr>
          <xdr:cNvPr id="17" name="Rectangle: Rounded Corners 16">
            <a:extLst>
              <a:ext uri="{FF2B5EF4-FFF2-40B4-BE49-F238E27FC236}">
                <a16:creationId xmlns:a16="http://schemas.microsoft.com/office/drawing/2014/main" id="{F0704FE5-1F5D-1B1F-93D8-9F675DBA4543}"/>
              </a:ext>
            </a:extLst>
          </xdr:cNvPr>
          <xdr:cNvSpPr/>
        </xdr:nvSpPr>
        <xdr:spPr>
          <a:xfrm>
            <a:off x="12623349" y="2673997"/>
            <a:ext cx="2585849" cy="141338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35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CC13F5F-8723-47D7-B207-07BA7CD02EEC}" type="TxLink">
              <a:rPr lang="en-US" sz="4400" b="1" i="0" u="none" strike="noStrike">
                <a:solidFill>
                  <a:schemeClr val="accent2">
                    <a:lumMod val="50000"/>
                  </a:schemeClr>
                </a:solidFill>
                <a:latin typeface="Calibri"/>
                <a:ea typeface="+mn-ea"/>
                <a:cs typeface="Calibri"/>
              </a:rPr>
              <a:pPr marL="0" indent="0" algn="ctr"/>
              <a:t> $57 K</a:t>
            </a:fld>
            <a:endParaRPr lang="en-US" sz="4400" b="1">
              <a:solidFill>
                <a:schemeClr val="accent2">
                  <a:lumMod val="50000"/>
                </a:schemeClr>
              </a:solidFill>
              <a:latin typeface="+mn-lt"/>
              <a:ea typeface="+mn-ea"/>
              <a:cs typeface="+mn-cs"/>
            </a:endParaRPr>
          </a:p>
        </xdr:txBody>
      </xdr:sp>
      <xdr:sp macro="" textlink="">
        <xdr:nvSpPr>
          <xdr:cNvPr id="18" name="TextBox 17">
            <a:extLst>
              <a:ext uri="{FF2B5EF4-FFF2-40B4-BE49-F238E27FC236}">
                <a16:creationId xmlns:a16="http://schemas.microsoft.com/office/drawing/2014/main" id="{D6BF3BC5-7C4B-68DB-E87A-EA50F794B431}"/>
              </a:ext>
            </a:extLst>
          </xdr:cNvPr>
          <xdr:cNvSpPr txBox="1"/>
        </xdr:nvSpPr>
        <xdr:spPr>
          <a:xfrm>
            <a:off x="13346286" y="3395941"/>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Total</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Expenses</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xdr:from>
      <xdr:col>14</xdr:col>
      <xdr:colOff>174176</xdr:colOff>
      <xdr:row>6</xdr:row>
      <xdr:rowOff>10199</xdr:rowOff>
    </xdr:from>
    <xdr:to>
      <xdr:col>18</xdr:col>
      <xdr:colOff>357623</xdr:colOff>
      <xdr:row>13</xdr:row>
      <xdr:rowOff>149952</xdr:rowOff>
    </xdr:to>
    <xdr:grpSp>
      <xdr:nvGrpSpPr>
        <xdr:cNvPr id="19" name="Group 18">
          <a:extLst>
            <a:ext uri="{FF2B5EF4-FFF2-40B4-BE49-F238E27FC236}">
              <a16:creationId xmlns:a16="http://schemas.microsoft.com/office/drawing/2014/main" id="{1DC7277F-E428-428A-B5A7-5E23272D6C8C}"/>
            </a:ext>
          </a:extLst>
        </xdr:cNvPr>
        <xdr:cNvGrpSpPr/>
      </xdr:nvGrpSpPr>
      <xdr:grpSpPr>
        <a:xfrm>
          <a:off x="8708576" y="1153199"/>
          <a:ext cx="2621847" cy="1473253"/>
          <a:chOff x="9889676" y="1153199"/>
          <a:chExt cx="2621847" cy="1473253"/>
        </a:xfrm>
      </xdr:grpSpPr>
      <xdr:sp macro="" textlink="KPIs!C22">
        <xdr:nvSpPr>
          <xdr:cNvPr id="20" name="Rectangle: Rounded Corners 19">
            <a:extLst>
              <a:ext uri="{FF2B5EF4-FFF2-40B4-BE49-F238E27FC236}">
                <a16:creationId xmlns:a16="http://schemas.microsoft.com/office/drawing/2014/main" id="{DFD0DA9F-D88C-01DB-B388-931400CD4434}"/>
              </a:ext>
            </a:extLst>
          </xdr:cNvPr>
          <xdr:cNvSpPr/>
        </xdr:nvSpPr>
        <xdr:spPr>
          <a:xfrm>
            <a:off x="9889676" y="1153199"/>
            <a:ext cx="2621847" cy="1473253"/>
          </a:xfrm>
          <a:prstGeom prst="roundRect">
            <a:avLst>
              <a:gd name="adj" fmla="val 7102"/>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46F2A3B-563C-4851-9DEC-5D3541B7FC54}" type="TxLink">
              <a:rPr lang="en-US" sz="4000" b="1" i="0" u="none" strike="noStrike">
                <a:solidFill>
                  <a:srgbClr val="FFC000"/>
                </a:solidFill>
                <a:effectLst>
                  <a:glow rad="63500">
                    <a:schemeClr val="accent2">
                      <a:satMod val="175000"/>
                      <a:alpha val="40000"/>
                    </a:schemeClr>
                  </a:glow>
                </a:effectLst>
                <a:latin typeface="Segoe UI" panose="020B0502040204020203" pitchFamily="34" charset="0"/>
                <a:ea typeface="+mn-ea"/>
                <a:cs typeface="Segoe UI" panose="020B0502040204020203" pitchFamily="34" charset="0"/>
              </a:rPr>
              <a:pPr marL="0" indent="0" algn="ctr"/>
              <a:t> $203 K</a:t>
            </a:fld>
            <a:endParaRPr lang="en-US" sz="4000" b="1">
              <a:solidFill>
                <a:srgbClr val="FFC000"/>
              </a:solidFill>
              <a:effectLst>
                <a:glow rad="63500">
                  <a:schemeClr val="accent2">
                    <a:satMod val="175000"/>
                    <a:alpha val="40000"/>
                  </a:schemeClr>
                </a:glow>
              </a:effectLst>
              <a:latin typeface="Segoe UI" panose="020B0502040204020203" pitchFamily="34" charset="0"/>
              <a:ea typeface="+mn-ea"/>
              <a:cs typeface="Segoe UI" panose="020B0502040204020203" pitchFamily="34" charset="0"/>
            </a:endParaRPr>
          </a:p>
        </xdr:txBody>
      </xdr:sp>
      <xdr:sp macro="" textlink="KPIs!D22">
        <xdr:nvSpPr>
          <xdr:cNvPr id="21" name="TextBox 20">
            <a:extLst>
              <a:ext uri="{FF2B5EF4-FFF2-40B4-BE49-F238E27FC236}">
                <a16:creationId xmlns:a16="http://schemas.microsoft.com/office/drawing/2014/main" id="{16F35AD6-92EA-43A0-30F2-779A2C7878C7}"/>
              </a:ext>
            </a:extLst>
          </xdr:cNvPr>
          <xdr:cNvSpPr txBox="1"/>
        </xdr:nvSpPr>
        <xdr:spPr>
          <a:xfrm>
            <a:off x="10835530" y="2274793"/>
            <a:ext cx="75975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C62F13-C6CD-4C6A-8E3A-E7BA5A59FF9F}" type="TxLink">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pPr/>
              <a:t> $179 K</a:t>
            </a:fld>
            <a:endParaRPr lang="en-US" sz="1200" b="1">
              <a:solidFill>
                <a:schemeClr val="accent4">
                  <a:lumMod val="60000"/>
                  <a:lumOff val="40000"/>
                </a:schemeClr>
              </a:solidFill>
              <a:latin typeface="Segoe UI" panose="020B0502040204020203" pitchFamily="34" charset="0"/>
              <a:cs typeface="Segoe UI" panose="020B0502040204020203" pitchFamily="34" charset="0"/>
            </a:endParaRPr>
          </a:p>
        </xdr:txBody>
      </xdr:sp>
      <xdr:sp macro="" textlink="">
        <xdr:nvSpPr>
          <xdr:cNvPr id="22" name="TextBox 21">
            <a:extLst>
              <a:ext uri="{FF2B5EF4-FFF2-40B4-BE49-F238E27FC236}">
                <a16:creationId xmlns:a16="http://schemas.microsoft.com/office/drawing/2014/main" id="{5B080095-C0EF-05F2-8626-D136FE36F949}"/>
              </a:ext>
            </a:extLst>
          </xdr:cNvPr>
          <xdr:cNvSpPr txBox="1"/>
        </xdr:nvSpPr>
        <xdr:spPr>
          <a:xfrm>
            <a:off x="11019308" y="2029946"/>
            <a:ext cx="860611" cy="351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vs Target</a:t>
            </a:r>
          </a:p>
        </xdr:txBody>
      </xdr:sp>
      <xdr:sp macro="" textlink="KPIs!E22">
        <xdr:nvSpPr>
          <xdr:cNvPr id="23" name="TextBox 22">
            <a:extLst>
              <a:ext uri="{FF2B5EF4-FFF2-40B4-BE49-F238E27FC236}">
                <a16:creationId xmlns:a16="http://schemas.microsoft.com/office/drawing/2014/main" id="{D7543AC6-6C93-7C2D-4236-34232CB65FA3}"/>
              </a:ext>
            </a:extLst>
          </xdr:cNvPr>
          <xdr:cNvSpPr txBox="1"/>
        </xdr:nvSpPr>
        <xdr:spPr>
          <a:xfrm>
            <a:off x="10645032" y="2042830"/>
            <a:ext cx="524434"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5CC2F5-54D6-4696-A1BF-912998205854}"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t>13%</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24" name="TextBox 23">
            <a:extLst>
              <a:ext uri="{FF2B5EF4-FFF2-40B4-BE49-F238E27FC236}">
                <a16:creationId xmlns:a16="http://schemas.microsoft.com/office/drawing/2014/main" id="{363D8907-8DA8-282F-29B6-75DDAC2FA801}"/>
              </a:ext>
            </a:extLst>
          </xdr:cNvPr>
          <xdr:cNvSpPr txBox="1"/>
        </xdr:nvSpPr>
        <xdr:spPr>
          <a:xfrm>
            <a:off x="10610852" y="1798543"/>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Total</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Revenue</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xdr:from>
      <xdr:col>18</xdr:col>
      <xdr:colOff>428628</xdr:colOff>
      <xdr:row>6</xdr:row>
      <xdr:rowOff>12921</xdr:rowOff>
    </xdr:from>
    <xdr:to>
      <xdr:col>22</xdr:col>
      <xdr:colOff>576077</xdr:colOff>
      <xdr:row>13</xdr:row>
      <xdr:rowOff>171450</xdr:rowOff>
    </xdr:to>
    <xdr:grpSp>
      <xdr:nvGrpSpPr>
        <xdr:cNvPr id="25" name="Group 24">
          <a:extLst>
            <a:ext uri="{FF2B5EF4-FFF2-40B4-BE49-F238E27FC236}">
              <a16:creationId xmlns:a16="http://schemas.microsoft.com/office/drawing/2014/main" id="{B787C945-0826-4948-9675-9F5FD42C362A}"/>
            </a:ext>
          </a:extLst>
        </xdr:cNvPr>
        <xdr:cNvGrpSpPr/>
      </xdr:nvGrpSpPr>
      <xdr:grpSpPr>
        <a:xfrm>
          <a:off x="11401428" y="1155921"/>
          <a:ext cx="2585849" cy="1492029"/>
          <a:chOff x="12620628" y="1155921"/>
          <a:chExt cx="2585849" cy="1492029"/>
        </a:xfrm>
      </xdr:grpSpPr>
      <xdr:sp macro="" textlink="KPIs!C46">
        <xdr:nvSpPr>
          <xdr:cNvPr id="26" name="Rectangle: Rounded Corners 25">
            <a:extLst>
              <a:ext uri="{FF2B5EF4-FFF2-40B4-BE49-F238E27FC236}">
                <a16:creationId xmlns:a16="http://schemas.microsoft.com/office/drawing/2014/main" id="{D55EB7DB-7A69-8DBB-0018-A3560564FF97}"/>
              </a:ext>
            </a:extLst>
          </xdr:cNvPr>
          <xdr:cNvSpPr/>
        </xdr:nvSpPr>
        <xdr:spPr>
          <a:xfrm>
            <a:off x="12620628" y="1155921"/>
            <a:ext cx="2585849" cy="147325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81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90A625B-1C67-4FD7-B76F-C87D72E6F102}" type="TxLink">
              <a:rPr lang="en-US" sz="4400" b="1" i="0" u="none" strike="noStrike">
                <a:solidFill>
                  <a:schemeClr val="accent2">
                    <a:lumMod val="50000"/>
                  </a:schemeClr>
                </a:solidFill>
                <a:latin typeface="Calibri"/>
                <a:cs typeface="Calibri"/>
              </a:rPr>
              <a:pPr algn="ctr"/>
              <a:t> $58 K</a:t>
            </a:fld>
            <a:endParaRPr lang="en-US" sz="4400" b="1">
              <a:solidFill>
                <a:schemeClr val="accent2">
                  <a:lumMod val="50000"/>
                </a:schemeClr>
              </a:solidFill>
            </a:endParaRPr>
          </a:p>
        </xdr:txBody>
      </xdr:sp>
      <xdr:sp macro="" textlink="KPIs!D46">
        <xdr:nvSpPr>
          <xdr:cNvPr id="27" name="TextBox 26">
            <a:extLst>
              <a:ext uri="{FF2B5EF4-FFF2-40B4-BE49-F238E27FC236}">
                <a16:creationId xmlns:a16="http://schemas.microsoft.com/office/drawing/2014/main" id="{23DC95D5-F550-62BE-0811-100028EE8945}"/>
              </a:ext>
            </a:extLst>
          </xdr:cNvPr>
          <xdr:cNvSpPr txBox="1"/>
        </xdr:nvSpPr>
        <xdr:spPr>
          <a:xfrm>
            <a:off x="13597780" y="2322979"/>
            <a:ext cx="75975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578E49-EF72-48D4-9C63-16EDDEC4EBAB}"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t> $64 K</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28" name="TextBox 27">
            <a:extLst>
              <a:ext uri="{FF2B5EF4-FFF2-40B4-BE49-F238E27FC236}">
                <a16:creationId xmlns:a16="http://schemas.microsoft.com/office/drawing/2014/main" id="{20820FE3-E4BA-2680-9929-7B30BCBFB486}"/>
              </a:ext>
            </a:extLst>
          </xdr:cNvPr>
          <xdr:cNvSpPr txBox="1"/>
        </xdr:nvSpPr>
        <xdr:spPr>
          <a:xfrm>
            <a:off x="13743458" y="2078132"/>
            <a:ext cx="860611" cy="351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vs Target</a:t>
            </a:r>
          </a:p>
        </xdr:txBody>
      </xdr:sp>
      <xdr:sp macro="" textlink="KPIs!E46">
        <xdr:nvSpPr>
          <xdr:cNvPr id="29" name="TextBox 28">
            <a:extLst>
              <a:ext uri="{FF2B5EF4-FFF2-40B4-BE49-F238E27FC236}">
                <a16:creationId xmlns:a16="http://schemas.microsoft.com/office/drawing/2014/main" id="{B21F9B4B-6504-6B3B-E27E-CF832AEB8F17}"/>
              </a:ext>
            </a:extLst>
          </xdr:cNvPr>
          <xdr:cNvSpPr txBox="1"/>
        </xdr:nvSpPr>
        <xdr:spPr>
          <a:xfrm>
            <a:off x="13369182" y="2091016"/>
            <a:ext cx="524434"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134DBC-D953-46F4-9A2B-BB981E56007E}"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t>-9%</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30" name="TextBox 29">
            <a:extLst>
              <a:ext uri="{FF2B5EF4-FFF2-40B4-BE49-F238E27FC236}">
                <a16:creationId xmlns:a16="http://schemas.microsoft.com/office/drawing/2014/main" id="{5946C95E-9BD5-AFD9-27BE-51A704A1DA49}"/>
              </a:ext>
            </a:extLst>
          </xdr:cNvPr>
          <xdr:cNvSpPr txBox="1"/>
        </xdr:nvSpPr>
        <xdr:spPr>
          <a:xfrm>
            <a:off x="13344527" y="1818154"/>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Total</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Profit</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xdr:from>
      <xdr:col>14</xdr:col>
      <xdr:colOff>162609</xdr:colOff>
      <xdr:row>13</xdr:row>
      <xdr:rowOff>170963</xdr:rowOff>
    </xdr:from>
    <xdr:to>
      <xdr:col>18</xdr:col>
      <xdr:colOff>381000</xdr:colOff>
      <xdr:row>21</xdr:row>
      <xdr:rowOff>91888</xdr:rowOff>
    </xdr:to>
    <xdr:grpSp>
      <xdr:nvGrpSpPr>
        <xdr:cNvPr id="31" name="Group 30">
          <a:extLst>
            <a:ext uri="{FF2B5EF4-FFF2-40B4-BE49-F238E27FC236}">
              <a16:creationId xmlns:a16="http://schemas.microsoft.com/office/drawing/2014/main" id="{28765B6A-9B29-4E83-A0EB-659A579699EC}"/>
            </a:ext>
          </a:extLst>
        </xdr:cNvPr>
        <xdr:cNvGrpSpPr/>
      </xdr:nvGrpSpPr>
      <xdr:grpSpPr>
        <a:xfrm>
          <a:off x="8697009" y="2647463"/>
          <a:ext cx="2656791" cy="1444925"/>
          <a:chOff x="9916209" y="2647463"/>
          <a:chExt cx="2621847" cy="1444925"/>
        </a:xfrm>
      </xdr:grpSpPr>
      <xdr:sp macro="" textlink="KPIs!C10">
        <xdr:nvSpPr>
          <xdr:cNvPr id="32" name="Rectangle: Rounded Corners 31">
            <a:extLst>
              <a:ext uri="{FF2B5EF4-FFF2-40B4-BE49-F238E27FC236}">
                <a16:creationId xmlns:a16="http://schemas.microsoft.com/office/drawing/2014/main" id="{CE47EADC-407E-1B65-FFFE-339457DCE2F9}"/>
              </a:ext>
            </a:extLst>
          </xdr:cNvPr>
          <xdr:cNvSpPr/>
        </xdr:nvSpPr>
        <xdr:spPr>
          <a:xfrm>
            <a:off x="9916209" y="2647463"/>
            <a:ext cx="2621847" cy="141338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75DB5FE-29F4-4427-B30E-1476FA6F7A8E}" type="TxLink">
              <a:rPr lang="en-US" sz="4400" b="1" i="0" u="none" strike="noStrike">
                <a:solidFill>
                  <a:schemeClr val="accent2">
                    <a:lumMod val="50000"/>
                  </a:schemeClr>
                </a:solidFill>
                <a:latin typeface="Calibri"/>
                <a:ea typeface="+mn-ea"/>
                <a:cs typeface="Calibri"/>
              </a:rPr>
              <a:pPr marL="0" indent="0" algn="ctr"/>
              <a:t> $88 K</a:t>
            </a:fld>
            <a:endParaRPr lang="en-US" sz="4400" b="1">
              <a:solidFill>
                <a:schemeClr val="accent2">
                  <a:lumMod val="50000"/>
                </a:schemeClr>
              </a:solidFill>
              <a:latin typeface="+mn-lt"/>
              <a:ea typeface="+mn-ea"/>
              <a:cs typeface="+mn-cs"/>
            </a:endParaRPr>
          </a:p>
        </xdr:txBody>
      </xdr:sp>
      <xdr:sp macro="" textlink="KPIs!D10">
        <xdr:nvSpPr>
          <xdr:cNvPr id="33" name="TextBox 32">
            <a:extLst>
              <a:ext uri="{FF2B5EF4-FFF2-40B4-BE49-F238E27FC236}">
                <a16:creationId xmlns:a16="http://schemas.microsoft.com/office/drawing/2014/main" id="{3271C939-0043-DA87-3349-7BDCA4FB00AC}"/>
              </a:ext>
            </a:extLst>
          </xdr:cNvPr>
          <xdr:cNvSpPr txBox="1"/>
        </xdr:nvSpPr>
        <xdr:spPr>
          <a:xfrm>
            <a:off x="10921255" y="3767417"/>
            <a:ext cx="75975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263E45-50D2-4169-9BF5-C63372A7B7B1}"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t> $76 K</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34" name="TextBox 33">
            <a:extLst>
              <a:ext uri="{FF2B5EF4-FFF2-40B4-BE49-F238E27FC236}">
                <a16:creationId xmlns:a16="http://schemas.microsoft.com/office/drawing/2014/main" id="{A059A106-C657-B32B-F2F3-E0B5336F5399}"/>
              </a:ext>
            </a:extLst>
          </xdr:cNvPr>
          <xdr:cNvSpPr txBox="1"/>
        </xdr:nvSpPr>
        <xdr:spPr>
          <a:xfrm>
            <a:off x="11076458" y="3513045"/>
            <a:ext cx="860611" cy="351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vs Target</a:t>
            </a:r>
          </a:p>
        </xdr:txBody>
      </xdr:sp>
      <xdr:sp macro="" textlink="KPIs!E10">
        <xdr:nvSpPr>
          <xdr:cNvPr id="35" name="TextBox 34">
            <a:extLst>
              <a:ext uri="{FF2B5EF4-FFF2-40B4-BE49-F238E27FC236}">
                <a16:creationId xmlns:a16="http://schemas.microsoft.com/office/drawing/2014/main" id="{7DA0F2E7-D289-0F83-6AA4-D1B9E9364E0C}"/>
              </a:ext>
            </a:extLst>
          </xdr:cNvPr>
          <xdr:cNvSpPr txBox="1"/>
        </xdr:nvSpPr>
        <xdr:spPr>
          <a:xfrm>
            <a:off x="10606932" y="3525929"/>
            <a:ext cx="632568"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4EC4CA-04EB-40E0-9EB3-9AF8C68757D0}"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lgn="ctr"/>
              <a:t>-13%</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36" name="TextBox 35">
            <a:extLst>
              <a:ext uri="{FF2B5EF4-FFF2-40B4-BE49-F238E27FC236}">
                <a16:creationId xmlns:a16="http://schemas.microsoft.com/office/drawing/2014/main" id="{10A23C54-E46B-5D72-E94B-04AD85417A39}"/>
              </a:ext>
            </a:extLst>
          </xdr:cNvPr>
          <xdr:cNvSpPr txBox="1"/>
        </xdr:nvSpPr>
        <xdr:spPr>
          <a:xfrm>
            <a:off x="10687052" y="3262592"/>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Total</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COGs</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editAs="oneCell">
    <xdr:from>
      <xdr:col>14</xdr:col>
      <xdr:colOff>131300</xdr:colOff>
      <xdr:row>0</xdr:row>
      <xdr:rowOff>165975</xdr:rowOff>
    </xdr:from>
    <xdr:to>
      <xdr:col>15</xdr:col>
      <xdr:colOff>593066</xdr:colOff>
      <xdr:row>5</xdr:row>
      <xdr:rowOff>154769</xdr:rowOff>
    </xdr:to>
    <xdr:pic>
      <xdr:nvPicPr>
        <xdr:cNvPr id="41" name="Picture 40">
          <a:extLst>
            <a:ext uri="{FF2B5EF4-FFF2-40B4-BE49-F238E27FC236}">
              <a16:creationId xmlns:a16="http://schemas.microsoft.com/office/drawing/2014/main" id="{A307628C-98A9-4178-9065-9070FDC48E6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8864" t="24935" r="19990" b="19947"/>
        <a:stretch/>
      </xdr:blipFill>
      <xdr:spPr>
        <a:xfrm>
          <a:off x="8665700" y="165975"/>
          <a:ext cx="1071366" cy="941294"/>
        </a:xfrm>
        <a:prstGeom prst="rect">
          <a:avLst/>
        </a:prstGeom>
      </xdr:spPr>
    </xdr:pic>
    <xdr:clientData/>
  </xdr:twoCellAnchor>
  <xdr:twoCellAnchor editAs="oneCell">
    <xdr:from>
      <xdr:col>41</xdr:col>
      <xdr:colOff>45576</xdr:colOff>
      <xdr:row>0</xdr:row>
      <xdr:rowOff>151687</xdr:rowOff>
    </xdr:from>
    <xdr:to>
      <xdr:col>42</xdr:col>
      <xdr:colOff>507342</xdr:colOff>
      <xdr:row>5</xdr:row>
      <xdr:rowOff>140481</xdr:rowOff>
    </xdr:to>
    <xdr:pic>
      <xdr:nvPicPr>
        <xdr:cNvPr id="43" name="Picture 42">
          <a:extLst>
            <a:ext uri="{FF2B5EF4-FFF2-40B4-BE49-F238E27FC236}">
              <a16:creationId xmlns:a16="http://schemas.microsoft.com/office/drawing/2014/main" id="{21601780-FCFB-4799-A3E8-D84CDB76880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8864" t="24935" r="19990" b="19947"/>
        <a:stretch/>
      </xdr:blipFill>
      <xdr:spPr>
        <a:xfrm>
          <a:off x="25039176" y="151687"/>
          <a:ext cx="1071366" cy="941294"/>
        </a:xfrm>
        <a:prstGeom prst="rect">
          <a:avLst/>
        </a:prstGeom>
      </xdr:spPr>
    </xdr:pic>
    <xdr:clientData/>
  </xdr:twoCellAnchor>
  <xdr:twoCellAnchor>
    <xdr:from>
      <xdr:col>14</xdr:col>
      <xdr:colOff>209550</xdr:colOff>
      <xdr:row>45</xdr:row>
      <xdr:rowOff>133350</xdr:rowOff>
    </xdr:from>
    <xdr:to>
      <xdr:col>25</xdr:col>
      <xdr:colOff>0</xdr:colOff>
      <xdr:row>67</xdr:row>
      <xdr:rowOff>38100</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603EDAB1-096D-4BF3-B8EE-0B70565C33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743950" y="8705850"/>
              <a:ext cx="6496050" cy="4095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571501</xdr:colOff>
      <xdr:row>45</xdr:row>
      <xdr:rowOff>133351</xdr:rowOff>
    </xdr:from>
    <xdr:to>
      <xdr:col>42</xdr:col>
      <xdr:colOff>381001</xdr:colOff>
      <xdr:row>67</xdr:row>
      <xdr:rowOff>19051</xdr:rowOff>
    </xdr:to>
    <xdr:graphicFrame macro="">
      <xdr:nvGraphicFramePr>
        <xdr:cNvPr id="45" name="Chart 44">
          <a:extLst>
            <a:ext uri="{FF2B5EF4-FFF2-40B4-BE49-F238E27FC236}">
              <a16:creationId xmlns:a16="http://schemas.microsoft.com/office/drawing/2014/main" id="{3A24656D-9D99-4C3F-A519-B8B3BBC84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72737</xdr:colOff>
      <xdr:row>5</xdr:row>
      <xdr:rowOff>95249</xdr:rowOff>
    </xdr:from>
    <xdr:to>
      <xdr:col>15</xdr:col>
      <xdr:colOff>571499</xdr:colOff>
      <xdr:row>67</xdr:row>
      <xdr:rowOff>155864</xdr:rowOff>
    </xdr:to>
    <xdr:sp macro="" textlink="">
      <xdr:nvSpPr>
        <xdr:cNvPr id="2" name="Rectangle: Rounded Corners 1">
          <a:extLst>
            <a:ext uri="{FF2B5EF4-FFF2-40B4-BE49-F238E27FC236}">
              <a16:creationId xmlns:a16="http://schemas.microsoft.com/office/drawing/2014/main" id="{38DF6B88-9EE6-9219-025A-10BDF728FD76}"/>
            </a:ext>
          </a:extLst>
        </xdr:cNvPr>
        <xdr:cNvSpPr/>
      </xdr:nvSpPr>
      <xdr:spPr>
        <a:xfrm>
          <a:off x="8607137" y="1047749"/>
          <a:ext cx="1108362" cy="11871615"/>
        </a:xfrm>
        <a:prstGeom prst="roundRect">
          <a:avLst>
            <a:gd name="adj" fmla="val 10072"/>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47625</xdr:colOff>
      <xdr:row>22</xdr:row>
      <xdr:rowOff>71437</xdr:rowOff>
    </xdr:from>
    <xdr:to>
      <xdr:col>42</xdr:col>
      <xdr:colOff>467591</xdr:colOff>
      <xdr:row>67</xdr:row>
      <xdr:rowOff>138545</xdr:rowOff>
    </xdr:to>
    <xdr:sp macro="" textlink="">
      <xdr:nvSpPr>
        <xdr:cNvPr id="3" name="Rectangle: Rounded Corners 2">
          <a:extLst>
            <a:ext uri="{FF2B5EF4-FFF2-40B4-BE49-F238E27FC236}">
              <a16:creationId xmlns:a16="http://schemas.microsoft.com/office/drawing/2014/main" id="{0F52068E-882A-7419-0CB8-EB783968DCF7}"/>
            </a:ext>
          </a:extLst>
        </xdr:cNvPr>
        <xdr:cNvSpPr/>
      </xdr:nvSpPr>
      <xdr:spPr>
        <a:xfrm>
          <a:off x="9801225" y="4262437"/>
          <a:ext cx="16269566" cy="8639608"/>
        </a:xfrm>
        <a:prstGeom prst="roundRect">
          <a:avLst>
            <a:gd name="adj" fmla="val 1603"/>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95250</xdr:colOff>
      <xdr:row>0</xdr:row>
      <xdr:rowOff>133595</xdr:rowOff>
    </xdr:from>
    <xdr:to>
      <xdr:col>42</xdr:col>
      <xdr:colOff>467589</xdr:colOff>
      <xdr:row>5</xdr:row>
      <xdr:rowOff>47624</xdr:rowOff>
    </xdr:to>
    <xdr:sp macro="" textlink="">
      <xdr:nvSpPr>
        <xdr:cNvPr id="4" name="Rectangle: Rounded Corners 3">
          <a:extLst>
            <a:ext uri="{FF2B5EF4-FFF2-40B4-BE49-F238E27FC236}">
              <a16:creationId xmlns:a16="http://schemas.microsoft.com/office/drawing/2014/main" id="{BFBDAAF6-7D3E-2468-2CE4-F37C40337D01}"/>
            </a:ext>
          </a:extLst>
        </xdr:cNvPr>
        <xdr:cNvSpPr/>
      </xdr:nvSpPr>
      <xdr:spPr>
        <a:xfrm>
          <a:off x="8763000" y="133595"/>
          <a:ext cx="17707839" cy="866529"/>
        </a:xfrm>
        <a:prstGeom prst="roundRect">
          <a:avLst>
            <a:gd name="adj" fmla="val 7385"/>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Eras Bold ITC" panose="020B0907030504020204" pitchFamily="34" charset="0"/>
            </a:rPr>
            <a:t>COFFEE CHAIN</a:t>
          </a:r>
          <a:r>
            <a:rPr lang="en-US" sz="1800" baseline="0">
              <a:latin typeface="Eras Bold ITC" panose="020B0907030504020204" pitchFamily="34" charset="0"/>
            </a:rPr>
            <a:t> SALES ANALYSIS</a:t>
          </a:r>
          <a:endParaRPr lang="en-US" sz="1800">
            <a:latin typeface="Eras Bold ITC" panose="020B0907030504020204" pitchFamily="34" charset="0"/>
          </a:endParaRPr>
        </a:p>
      </xdr:txBody>
    </xdr:sp>
    <xdr:clientData/>
  </xdr:twoCellAnchor>
  <xdr:twoCellAnchor>
    <xdr:from>
      <xdr:col>16</xdr:col>
      <xdr:colOff>71437</xdr:colOff>
      <xdr:row>5</xdr:row>
      <xdr:rowOff>138785</xdr:rowOff>
    </xdr:from>
    <xdr:to>
      <xdr:col>42</xdr:col>
      <xdr:colOff>467591</xdr:colOff>
      <xdr:row>21</xdr:row>
      <xdr:rowOff>128862</xdr:rowOff>
    </xdr:to>
    <xdr:sp macro="" textlink="">
      <xdr:nvSpPr>
        <xdr:cNvPr id="5" name="Rectangle: Rounded Corners 4">
          <a:extLst>
            <a:ext uri="{FF2B5EF4-FFF2-40B4-BE49-F238E27FC236}">
              <a16:creationId xmlns:a16="http://schemas.microsoft.com/office/drawing/2014/main" id="{D2FBCCE7-4DF1-DFC1-E420-41B8BBDE5588}"/>
            </a:ext>
          </a:extLst>
        </xdr:cNvPr>
        <xdr:cNvSpPr/>
      </xdr:nvSpPr>
      <xdr:spPr>
        <a:xfrm>
          <a:off x="9977437" y="1091285"/>
          <a:ext cx="16493404" cy="3038077"/>
        </a:xfrm>
        <a:prstGeom prst="roundRect">
          <a:avLst>
            <a:gd name="adj" fmla="val 2958"/>
          </a:avLst>
        </a:prstGeom>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58448</xdr:colOff>
      <xdr:row>6</xdr:row>
      <xdr:rowOff>23812</xdr:rowOff>
    </xdr:from>
    <xdr:to>
      <xdr:col>42</xdr:col>
      <xdr:colOff>357187</xdr:colOff>
      <xdr:row>21</xdr:row>
      <xdr:rowOff>47625</xdr:rowOff>
    </xdr:to>
    <xdr:graphicFrame macro="">
      <xdr:nvGraphicFramePr>
        <xdr:cNvPr id="10" name="Chart 9">
          <a:extLst>
            <a:ext uri="{FF2B5EF4-FFF2-40B4-BE49-F238E27FC236}">
              <a16:creationId xmlns:a16="http://schemas.microsoft.com/office/drawing/2014/main" id="{6E848165-7169-45CA-84B9-C8D2AC328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178560</xdr:colOff>
      <xdr:row>22</xdr:row>
      <xdr:rowOff>187474</xdr:rowOff>
    </xdr:from>
    <xdr:to>
      <xdr:col>39</xdr:col>
      <xdr:colOff>564963</xdr:colOff>
      <xdr:row>44</xdr:row>
      <xdr:rowOff>79375</xdr:rowOff>
    </xdr:to>
    <xdr:graphicFrame macro="">
      <xdr:nvGraphicFramePr>
        <xdr:cNvPr id="16" name="Chart 15">
          <a:extLst>
            <a:ext uri="{FF2B5EF4-FFF2-40B4-BE49-F238E27FC236}">
              <a16:creationId xmlns:a16="http://schemas.microsoft.com/office/drawing/2014/main" id="{CA7ADD64-A2F5-4C86-8070-FBF628617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121133</xdr:colOff>
      <xdr:row>22</xdr:row>
      <xdr:rowOff>174742</xdr:rowOff>
    </xdr:from>
    <xdr:to>
      <xdr:col>24</xdr:col>
      <xdr:colOff>476250</xdr:colOff>
      <xdr:row>44</xdr:row>
      <xdr:rowOff>71427</xdr:rowOff>
    </xdr:to>
    <xdr:graphicFrame macro="">
      <xdr:nvGraphicFramePr>
        <xdr:cNvPr id="17" name="Chart 16">
          <a:extLst>
            <a:ext uri="{FF2B5EF4-FFF2-40B4-BE49-F238E27FC236}">
              <a16:creationId xmlns:a16="http://schemas.microsoft.com/office/drawing/2014/main" id="{BCA74BD3-6E4D-40AE-9588-8CF954B9E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107529</xdr:colOff>
      <xdr:row>44</xdr:row>
      <xdr:rowOff>166687</xdr:rowOff>
    </xdr:from>
    <xdr:to>
      <xdr:col>27</xdr:col>
      <xdr:colOff>555625</xdr:colOff>
      <xdr:row>67</xdr:row>
      <xdr:rowOff>67235</xdr:rowOff>
    </xdr:to>
    <xdr:graphicFrame macro="">
      <xdr:nvGraphicFramePr>
        <xdr:cNvPr id="18" name="Chart 17">
          <a:extLst>
            <a:ext uri="{FF2B5EF4-FFF2-40B4-BE49-F238E27FC236}">
              <a16:creationId xmlns:a16="http://schemas.microsoft.com/office/drawing/2014/main" id="{7E8980C7-54C7-4055-BD6A-0BE11A68C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595313</xdr:colOff>
      <xdr:row>44</xdr:row>
      <xdr:rowOff>165792</xdr:rowOff>
    </xdr:from>
    <xdr:to>
      <xdr:col>39</xdr:col>
      <xdr:colOff>536155</xdr:colOff>
      <xdr:row>67</xdr:row>
      <xdr:rowOff>72519</xdr:rowOff>
    </xdr:to>
    <xdr:graphicFrame macro="">
      <xdr:nvGraphicFramePr>
        <xdr:cNvPr id="19" name="Chart 18">
          <a:extLst>
            <a:ext uri="{FF2B5EF4-FFF2-40B4-BE49-F238E27FC236}">
              <a16:creationId xmlns:a16="http://schemas.microsoft.com/office/drawing/2014/main" id="{771026F5-17FC-4BD2-AC80-06028C255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523874</xdr:colOff>
      <xdr:row>23</xdr:row>
      <xdr:rowOff>4246</xdr:rowOff>
    </xdr:from>
    <xdr:to>
      <xdr:col>32</xdr:col>
      <xdr:colOff>142874</xdr:colOff>
      <xdr:row>44</xdr:row>
      <xdr:rowOff>74656</xdr:rowOff>
    </xdr:to>
    <xdr:graphicFrame macro="">
      <xdr:nvGraphicFramePr>
        <xdr:cNvPr id="21" name="Chart 20">
          <a:extLst>
            <a:ext uri="{FF2B5EF4-FFF2-40B4-BE49-F238E27FC236}">
              <a16:creationId xmlns:a16="http://schemas.microsoft.com/office/drawing/2014/main" id="{923D3DEA-7257-4818-9BB3-3887BF9FC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40</xdr:col>
      <xdr:colOff>14288</xdr:colOff>
      <xdr:row>23</xdr:row>
      <xdr:rowOff>9525</xdr:rowOff>
    </xdr:from>
    <xdr:to>
      <xdr:col>42</xdr:col>
      <xdr:colOff>414618</xdr:colOff>
      <xdr:row>35</xdr:row>
      <xdr:rowOff>33618</xdr:rowOff>
    </xdr:to>
    <mc:AlternateContent xmlns:mc="http://schemas.openxmlformats.org/markup-compatibility/2006" xmlns:a14="http://schemas.microsoft.com/office/drawing/2010/main">
      <mc:Choice Requires="a14">
        <xdr:graphicFrame macro="">
          <xdr:nvGraphicFramePr>
            <xdr:cNvPr id="11" name="Date (Year)">
              <a:extLst>
                <a:ext uri="{FF2B5EF4-FFF2-40B4-BE49-F238E27FC236}">
                  <a16:creationId xmlns:a16="http://schemas.microsoft.com/office/drawing/2014/main" id="{0ED38FF3-7057-DB91-A462-926F9814507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4779288" y="4391025"/>
              <a:ext cx="1638580" cy="2310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15689</xdr:colOff>
      <xdr:row>35</xdr:row>
      <xdr:rowOff>80962</xdr:rowOff>
    </xdr:from>
    <xdr:to>
      <xdr:col>42</xdr:col>
      <xdr:colOff>414618</xdr:colOff>
      <xdr:row>48</xdr:row>
      <xdr:rowOff>128587</xdr:rowOff>
    </xdr:to>
    <mc:AlternateContent xmlns:mc="http://schemas.openxmlformats.org/markup-compatibility/2006" xmlns:a14="http://schemas.microsoft.com/office/drawing/2010/main">
      <mc:Choice Requires="a14">
        <xdr:graphicFrame macro="">
          <xdr:nvGraphicFramePr>
            <xdr:cNvPr id="13" name="Date (Month)">
              <a:extLst>
                <a:ext uri="{FF2B5EF4-FFF2-40B4-BE49-F238E27FC236}">
                  <a16:creationId xmlns:a16="http://schemas.microsoft.com/office/drawing/2014/main" id="{9B04DD55-525B-DAED-5A73-16367B44B01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4780689" y="6748462"/>
              <a:ext cx="163717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15688</xdr:colOff>
      <xdr:row>60</xdr:row>
      <xdr:rowOff>76758</xdr:rowOff>
    </xdr:from>
    <xdr:to>
      <xdr:col>42</xdr:col>
      <xdr:colOff>437030</xdr:colOff>
      <xdr:row>67</xdr:row>
      <xdr:rowOff>89645</xdr:rowOff>
    </xdr:to>
    <mc:AlternateContent xmlns:mc="http://schemas.openxmlformats.org/markup-compatibility/2006" xmlns:a14="http://schemas.microsoft.com/office/drawing/2010/main">
      <mc:Choice Requires="a14">
        <xdr:graphicFrame macro="">
          <xdr:nvGraphicFramePr>
            <xdr:cNvPr id="15" name="Market_size">
              <a:extLst>
                <a:ext uri="{FF2B5EF4-FFF2-40B4-BE49-F238E27FC236}">
                  <a16:creationId xmlns:a16="http://schemas.microsoft.com/office/drawing/2014/main" id="{E444EFE2-F8A6-9936-79B6-56C2ABE4BA29}"/>
                </a:ext>
              </a:extLst>
            </xdr:cNvPr>
            <xdr:cNvGraphicFramePr/>
          </xdr:nvGraphicFramePr>
          <xdr:xfrm>
            <a:off x="0" y="0"/>
            <a:ext cx="0" cy="0"/>
          </xdr:xfrm>
          <a:graphic>
            <a:graphicData uri="http://schemas.microsoft.com/office/drawing/2010/slicer">
              <sle:slicer xmlns:sle="http://schemas.microsoft.com/office/drawing/2010/slicer" name="Market_size"/>
            </a:graphicData>
          </a:graphic>
        </xdr:graphicFrame>
      </mc:Choice>
      <mc:Fallback xmlns="">
        <xdr:sp macro="" textlink="">
          <xdr:nvSpPr>
            <xdr:cNvPr id="0" name=""/>
            <xdr:cNvSpPr>
              <a:spLocks noTextEdit="1"/>
            </xdr:cNvSpPr>
          </xdr:nvSpPr>
          <xdr:spPr>
            <a:xfrm>
              <a:off x="24780688" y="11506758"/>
              <a:ext cx="1659592" cy="1346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14288</xdr:colOff>
      <xdr:row>48</xdr:row>
      <xdr:rowOff>173412</xdr:rowOff>
    </xdr:from>
    <xdr:to>
      <xdr:col>42</xdr:col>
      <xdr:colOff>425824</xdr:colOff>
      <xdr:row>60</xdr:row>
      <xdr:rowOff>33618</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E8F6DB30-7097-36E2-841D-3A35133229E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4779288" y="9317412"/>
              <a:ext cx="1649786" cy="2146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431349</xdr:colOff>
      <xdr:row>14</xdr:row>
      <xdr:rowOff>6997</xdr:rowOff>
    </xdr:from>
    <xdr:to>
      <xdr:col>24</xdr:col>
      <xdr:colOff>578798</xdr:colOff>
      <xdr:row>21</xdr:row>
      <xdr:rowOff>86880</xdr:rowOff>
    </xdr:to>
    <xdr:grpSp>
      <xdr:nvGrpSpPr>
        <xdr:cNvPr id="39" name="Group 38">
          <a:extLst>
            <a:ext uri="{FF2B5EF4-FFF2-40B4-BE49-F238E27FC236}">
              <a16:creationId xmlns:a16="http://schemas.microsoft.com/office/drawing/2014/main" id="{B6151713-669A-827E-2633-CA75028DC288}"/>
            </a:ext>
          </a:extLst>
        </xdr:cNvPr>
        <xdr:cNvGrpSpPr/>
      </xdr:nvGrpSpPr>
      <xdr:grpSpPr>
        <a:xfrm>
          <a:off x="12623349" y="2673997"/>
          <a:ext cx="2585849" cy="1413383"/>
          <a:chOff x="12623349" y="2673997"/>
          <a:chExt cx="2585849" cy="1413383"/>
        </a:xfrm>
      </xdr:grpSpPr>
      <xdr:sp macro="" textlink="KPIs!C34">
        <xdr:nvSpPr>
          <xdr:cNvPr id="9" name="Rectangle: Rounded Corners 8">
            <a:extLst>
              <a:ext uri="{FF2B5EF4-FFF2-40B4-BE49-F238E27FC236}">
                <a16:creationId xmlns:a16="http://schemas.microsoft.com/office/drawing/2014/main" id="{1DF4D857-6D42-6896-39F8-4288340FC64A}"/>
              </a:ext>
            </a:extLst>
          </xdr:cNvPr>
          <xdr:cNvSpPr/>
        </xdr:nvSpPr>
        <xdr:spPr>
          <a:xfrm>
            <a:off x="12623349" y="2673997"/>
            <a:ext cx="2585849" cy="141338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35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CC13F5F-8723-47D7-B207-07BA7CD02EEC}" type="TxLink">
              <a:rPr lang="en-US" sz="4400" b="1" i="0" u="none" strike="noStrike">
                <a:solidFill>
                  <a:schemeClr val="accent2">
                    <a:lumMod val="50000"/>
                  </a:schemeClr>
                </a:solidFill>
                <a:latin typeface="Calibri"/>
                <a:ea typeface="+mn-ea"/>
                <a:cs typeface="Calibri"/>
              </a:rPr>
              <a:pPr marL="0" indent="0" algn="ctr"/>
              <a:t> $57 K</a:t>
            </a:fld>
            <a:endParaRPr lang="en-US" sz="4400" b="1">
              <a:solidFill>
                <a:schemeClr val="accent2">
                  <a:lumMod val="50000"/>
                </a:schemeClr>
              </a:solidFill>
              <a:latin typeface="+mn-lt"/>
              <a:ea typeface="+mn-ea"/>
              <a:cs typeface="+mn-cs"/>
            </a:endParaRPr>
          </a:p>
        </xdr:txBody>
      </xdr:sp>
      <xdr:sp macro="" textlink="">
        <xdr:nvSpPr>
          <xdr:cNvPr id="31" name="TextBox 30">
            <a:extLst>
              <a:ext uri="{FF2B5EF4-FFF2-40B4-BE49-F238E27FC236}">
                <a16:creationId xmlns:a16="http://schemas.microsoft.com/office/drawing/2014/main" id="{E04944FE-D690-D19F-816A-F961B4783AF9}"/>
              </a:ext>
            </a:extLst>
          </xdr:cNvPr>
          <xdr:cNvSpPr txBox="1"/>
        </xdr:nvSpPr>
        <xdr:spPr>
          <a:xfrm>
            <a:off x="13346286" y="3395941"/>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Total</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Expenses</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xdr:from>
      <xdr:col>16</xdr:col>
      <xdr:colOff>136076</xdr:colOff>
      <xdr:row>6</xdr:row>
      <xdr:rowOff>10199</xdr:rowOff>
    </xdr:from>
    <xdr:to>
      <xdr:col>20</xdr:col>
      <xdr:colOff>319523</xdr:colOff>
      <xdr:row>13</xdr:row>
      <xdr:rowOff>149952</xdr:rowOff>
    </xdr:to>
    <xdr:grpSp>
      <xdr:nvGrpSpPr>
        <xdr:cNvPr id="37" name="Group 36">
          <a:extLst>
            <a:ext uri="{FF2B5EF4-FFF2-40B4-BE49-F238E27FC236}">
              <a16:creationId xmlns:a16="http://schemas.microsoft.com/office/drawing/2014/main" id="{4F3374D5-D917-9EE0-FD5B-23EDAFDB0B04}"/>
            </a:ext>
          </a:extLst>
        </xdr:cNvPr>
        <xdr:cNvGrpSpPr/>
      </xdr:nvGrpSpPr>
      <xdr:grpSpPr>
        <a:xfrm>
          <a:off x="9889676" y="1153199"/>
          <a:ext cx="2621847" cy="1473253"/>
          <a:chOff x="9889676" y="1153199"/>
          <a:chExt cx="2621847" cy="1473253"/>
        </a:xfrm>
      </xdr:grpSpPr>
      <xdr:sp macro="" textlink="KPIs!C22">
        <xdr:nvSpPr>
          <xdr:cNvPr id="6" name="Rectangle: Rounded Corners 5">
            <a:extLst>
              <a:ext uri="{FF2B5EF4-FFF2-40B4-BE49-F238E27FC236}">
                <a16:creationId xmlns:a16="http://schemas.microsoft.com/office/drawing/2014/main" id="{C1889CEF-3517-4E66-BAF7-D2616981306B}"/>
              </a:ext>
            </a:extLst>
          </xdr:cNvPr>
          <xdr:cNvSpPr/>
        </xdr:nvSpPr>
        <xdr:spPr>
          <a:xfrm>
            <a:off x="9889676" y="1153199"/>
            <a:ext cx="2621847" cy="1473253"/>
          </a:xfrm>
          <a:prstGeom prst="roundRect">
            <a:avLst>
              <a:gd name="adj" fmla="val 7102"/>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46F2A3B-563C-4851-9DEC-5D3541B7FC54}" type="TxLink">
              <a:rPr lang="en-US" sz="4000" b="1" i="0" u="none" strike="noStrike">
                <a:solidFill>
                  <a:srgbClr val="FFC000"/>
                </a:solidFill>
                <a:effectLst>
                  <a:glow rad="63500">
                    <a:schemeClr val="accent2">
                      <a:satMod val="175000"/>
                      <a:alpha val="40000"/>
                    </a:schemeClr>
                  </a:glow>
                </a:effectLst>
                <a:latin typeface="Segoe UI" panose="020B0502040204020203" pitchFamily="34" charset="0"/>
                <a:ea typeface="+mn-ea"/>
                <a:cs typeface="Segoe UI" panose="020B0502040204020203" pitchFamily="34" charset="0"/>
              </a:rPr>
              <a:pPr marL="0" indent="0" algn="ctr"/>
              <a:t> $203 K</a:t>
            </a:fld>
            <a:endParaRPr lang="en-US" sz="4000" b="1">
              <a:solidFill>
                <a:srgbClr val="FFC000"/>
              </a:solidFill>
              <a:effectLst>
                <a:glow rad="63500">
                  <a:schemeClr val="accent2">
                    <a:satMod val="175000"/>
                    <a:alpha val="40000"/>
                  </a:schemeClr>
                </a:glow>
              </a:effectLst>
              <a:latin typeface="Segoe UI" panose="020B0502040204020203" pitchFamily="34" charset="0"/>
              <a:ea typeface="+mn-ea"/>
              <a:cs typeface="Segoe UI" panose="020B0502040204020203" pitchFamily="34" charset="0"/>
            </a:endParaRPr>
          </a:p>
        </xdr:txBody>
      </xdr:sp>
      <xdr:sp macro="" textlink="KPIs!D22">
        <xdr:nvSpPr>
          <xdr:cNvPr id="22" name="TextBox 21">
            <a:extLst>
              <a:ext uri="{FF2B5EF4-FFF2-40B4-BE49-F238E27FC236}">
                <a16:creationId xmlns:a16="http://schemas.microsoft.com/office/drawing/2014/main" id="{402C9290-13AD-6F19-C063-B2C1D82CD1AB}"/>
              </a:ext>
            </a:extLst>
          </xdr:cNvPr>
          <xdr:cNvSpPr txBox="1"/>
        </xdr:nvSpPr>
        <xdr:spPr>
          <a:xfrm>
            <a:off x="10835530" y="2274793"/>
            <a:ext cx="75975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C62F13-C6CD-4C6A-8E3A-E7BA5A59FF9F}" type="TxLink">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pPr/>
              <a:t> $179 K</a:t>
            </a:fld>
            <a:endParaRPr lang="en-US" sz="1200" b="1">
              <a:solidFill>
                <a:schemeClr val="accent4">
                  <a:lumMod val="60000"/>
                  <a:lumOff val="40000"/>
                </a:schemeClr>
              </a:solidFill>
              <a:latin typeface="Segoe UI" panose="020B0502040204020203" pitchFamily="34" charset="0"/>
              <a:cs typeface="Segoe UI" panose="020B0502040204020203" pitchFamily="34" charset="0"/>
            </a:endParaRPr>
          </a:p>
        </xdr:txBody>
      </xdr:sp>
      <xdr:sp macro="" textlink="">
        <xdr:nvSpPr>
          <xdr:cNvPr id="23" name="TextBox 22">
            <a:extLst>
              <a:ext uri="{FF2B5EF4-FFF2-40B4-BE49-F238E27FC236}">
                <a16:creationId xmlns:a16="http://schemas.microsoft.com/office/drawing/2014/main" id="{D9A8260E-FE9F-1980-AF52-33A9F6C8D65B}"/>
              </a:ext>
            </a:extLst>
          </xdr:cNvPr>
          <xdr:cNvSpPr txBox="1"/>
        </xdr:nvSpPr>
        <xdr:spPr>
          <a:xfrm>
            <a:off x="11019308" y="2029946"/>
            <a:ext cx="860611" cy="351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vs Target</a:t>
            </a:r>
          </a:p>
        </xdr:txBody>
      </xdr:sp>
      <xdr:sp macro="" textlink="KPIs!E22">
        <xdr:nvSpPr>
          <xdr:cNvPr id="24" name="TextBox 23">
            <a:extLst>
              <a:ext uri="{FF2B5EF4-FFF2-40B4-BE49-F238E27FC236}">
                <a16:creationId xmlns:a16="http://schemas.microsoft.com/office/drawing/2014/main" id="{7DCCAFA6-E104-C82B-2B4A-1FE9BB7395AD}"/>
              </a:ext>
            </a:extLst>
          </xdr:cNvPr>
          <xdr:cNvSpPr txBox="1"/>
        </xdr:nvSpPr>
        <xdr:spPr>
          <a:xfrm>
            <a:off x="10645032" y="2042830"/>
            <a:ext cx="524434"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5CC2F5-54D6-4696-A1BF-912998205854}"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t>13%</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34" name="TextBox 33">
            <a:extLst>
              <a:ext uri="{FF2B5EF4-FFF2-40B4-BE49-F238E27FC236}">
                <a16:creationId xmlns:a16="http://schemas.microsoft.com/office/drawing/2014/main" id="{8AEA909F-A9BD-23F7-07A1-811961E28B2F}"/>
              </a:ext>
            </a:extLst>
          </xdr:cNvPr>
          <xdr:cNvSpPr txBox="1"/>
        </xdr:nvSpPr>
        <xdr:spPr>
          <a:xfrm>
            <a:off x="10610852" y="1798543"/>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Total</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Revenue</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xdr:from>
      <xdr:col>20</xdr:col>
      <xdr:colOff>428628</xdr:colOff>
      <xdr:row>6</xdr:row>
      <xdr:rowOff>12921</xdr:rowOff>
    </xdr:from>
    <xdr:to>
      <xdr:col>24</xdr:col>
      <xdr:colOff>576077</xdr:colOff>
      <xdr:row>13</xdr:row>
      <xdr:rowOff>171450</xdr:rowOff>
    </xdr:to>
    <xdr:grpSp>
      <xdr:nvGrpSpPr>
        <xdr:cNvPr id="38" name="Group 37">
          <a:extLst>
            <a:ext uri="{FF2B5EF4-FFF2-40B4-BE49-F238E27FC236}">
              <a16:creationId xmlns:a16="http://schemas.microsoft.com/office/drawing/2014/main" id="{D5B9573E-32DF-D9B8-A4AD-72F9BBFBDF27}"/>
            </a:ext>
          </a:extLst>
        </xdr:cNvPr>
        <xdr:cNvGrpSpPr/>
      </xdr:nvGrpSpPr>
      <xdr:grpSpPr>
        <a:xfrm>
          <a:off x="12620628" y="1155921"/>
          <a:ext cx="2585849" cy="1492029"/>
          <a:chOff x="12620628" y="1155921"/>
          <a:chExt cx="2585849" cy="1492029"/>
        </a:xfrm>
      </xdr:grpSpPr>
      <xdr:sp macro="" textlink="KPIs!C46">
        <xdr:nvSpPr>
          <xdr:cNvPr id="8" name="Rectangle: Rounded Corners 7">
            <a:extLst>
              <a:ext uri="{FF2B5EF4-FFF2-40B4-BE49-F238E27FC236}">
                <a16:creationId xmlns:a16="http://schemas.microsoft.com/office/drawing/2014/main" id="{680E8B6C-27AC-011E-B318-0BA232666AE7}"/>
              </a:ext>
            </a:extLst>
          </xdr:cNvPr>
          <xdr:cNvSpPr/>
        </xdr:nvSpPr>
        <xdr:spPr>
          <a:xfrm>
            <a:off x="12620628" y="1155921"/>
            <a:ext cx="2585849" cy="147325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81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90A625B-1C67-4FD7-B76F-C87D72E6F102}" type="TxLink">
              <a:rPr lang="en-US" sz="4400" b="1" i="0" u="none" strike="noStrike">
                <a:solidFill>
                  <a:schemeClr val="accent2">
                    <a:lumMod val="50000"/>
                  </a:schemeClr>
                </a:solidFill>
                <a:latin typeface="Calibri"/>
                <a:cs typeface="Calibri"/>
              </a:rPr>
              <a:pPr algn="ctr"/>
              <a:t> $58 K</a:t>
            </a:fld>
            <a:endParaRPr lang="en-US" sz="4400" b="1">
              <a:solidFill>
                <a:schemeClr val="accent2">
                  <a:lumMod val="50000"/>
                </a:schemeClr>
              </a:solidFill>
            </a:endParaRPr>
          </a:p>
        </xdr:txBody>
      </xdr:sp>
      <xdr:sp macro="" textlink="KPIs!D46">
        <xdr:nvSpPr>
          <xdr:cNvPr id="25" name="TextBox 24">
            <a:extLst>
              <a:ext uri="{FF2B5EF4-FFF2-40B4-BE49-F238E27FC236}">
                <a16:creationId xmlns:a16="http://schemas.microsoft.com/office/drawing/2014/main" id="{1BF773DE-3710-B29A-10F5-2F7C784D40C5}"/>
              </a:ext>
            </a:extLst>
          </xdr:cNvPr>
          <xdr:cNvSpPr txBox="1"/>
        </xdr:nvSpPr>
        <xdr:spPr>
          <a:xfrm>
            <a:off x="13597780" y="2322979"/>
            <a:ext cx="75975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578E49-EF72-48D4-9C63-16EDDEC4EBAB}"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t> $64 K</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26" name="TextBox 25">
            <a:extLst>
              <a:ext uri="{FF2B5EF4-FFF2-40B4-BE49-F238E27FC236}">
                <a16:creationId xmlns:a16="http://schemas.microsoft.com/office/drawing/2014/main" id="{9C5547AF-DA8D-E6EC-6EFE-0A670DEC6221}"/>
              </a:ext>
            </a:extLst>
          </xdr:cNvPr>
          <xdr:cNvSpPr txBox="1"/>
        </xdr:nvSpPr>
        <xdr:spPr>
          <a:xfrm>
            <a:off x="13743458" y="2078132"/>
            <a:ext cx="860611" cy="351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vs Target</a:t>
            </a:r>
          </a:p>
        </xdr:txBody>
      </xdr:sp>
      <xdr:sp macro="" textlink="KPIs!E46">
        <xdr:nvSpPr>
          <xdr:cNvPr id="27" name="TextBox 26">
            <a:extLst>
              <a:ext uri="{FF2B5EF4-FFF2-40B4-BE49-F238E27FC236}">
                <a16:creationId xmlns:a16="http://schemas.microsoft.com/office/drawing/2014/main" id="{7140DFD4-AE6B-8B5E-A61A-F1629C6C04AE}"/>
              </a:ext>
            </a:extLst>
          </xdr:cNvPr>
          <xdr:cNvSpPr txBox="1"/>
        </xdr:nvSpPr>
        <xdr:spPr>
          <a:xfrm>
            <a:off x="13369182" y="2091016"/>
            <a:ext cx="524434"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134DBC-D953-46F4-9A2B-BB981E56007E}"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t>-9%</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35" name="TextBox 34">
            <a:extLst>
              <a:ext uri="{FF2B5EF4-FFF2-40B4-BE49-F238E27FC236}">
                <a16:creationId xmlns:a16="http://schemas.microsoft.com/office/drawing/2014/main" id="{86ABE4F0-2709-96A3-5B16-4EF4179D3820}"/>
              </a:ext>
            </a:extLst>
          </xdr:cNvPr>
          <xdr:cNvSpPr txBox="1"/>
        </xdr:nvSpPr>
        <xdr:spPr>
          <a:xfrm>
            <a:off x="13344527" y="1818154"/>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Total</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Profit</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xdr:from>
      <xdr:col>16</xdr:col>
      <xdr:colOff>162609</xdr:colOff>
      <xdr:row>13</xdr:row>
      <xdr:rowOff>170963</xdr:rowOff>
    </xdr:from>
    <xdr:to>
      <xdr:col>20</xdr:col>
      <xdr:colOff>346056</xdr:colOff>
      <xdr:row>21</xdr:row>
      <xdr:rowOff>91888</xdr:rowOff>
    </xdr:to>
    <xdr:grpSp>
      <xdr:nvGrpSpPr>
        <xdr:cNvPr id="40" name="Group 39">
          <a:extLst>
            <a:ext uri="{FF2B5EF4-FFF2-40B4-BE49-F238E27FC236}">
              <a16:creationId xmlns:a16="http://schemas.microsoft.com/office/drawing/2014/main" id="{02E3D544-7092-FF83-5A36-513D1DF71829}"/>
            </a:ext>
          </a:extLst>
        </xdr:cNvPr>
        <xdr:cNvGrpSpPr/>
      </xdr:nvGrpSpPr>
      <xdr:grpSpPr>
        <a:xfrm>
          <a:off x="9916209" y="2647463"/>
          <a:ext cx="2621847" cy="1444925"/>
          <a:chOff x="9916209" y="2647463"/>
          <a:chExt cx="2621847" cy="1444925"/>
        </a:xfrm>
      </xdr:grpSpPr>
      <xdr:sp macro="" textlink="KPIs!C10">
        <xdr:nvSpPr>
          <xdr:cNvPr id="7" name="Rectangle: Rounded Corners 6">
            <a:extLst>
              <a:ext uri="{FF2B5EF4-FFF2-40B4-BE49-F238E27FC236}">
                <a16:creationId xmlns:a16="http://schemas.microsoft.com/office/drawing/2014/main" id="{034F7B4E-C2BB-4846-099E-802E99A11C92}"/>
              </a:ext>
            </a:extLst>
          </xdr:cNvPr>
          <xdr:cNvSpPr/>
        </xdr:nvSpPr>
        <xdr:spPr>
          <a:xfrm>
            <a:off x="9916209" y="2647463"/>
            <a:ext cx="2621847" cy="141338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75DB5FE-29F4-4427-B30E-1476FA6F7A8E}" type="TxLink">
              <a:rPr lang="en-US" sz="4400" b="1" i="0" u="none" strike="noStrike">
                <a:solidFill>
                  <a:schemeClr val="accent2">
                    <a:lumMod val="50000"/>
                  </a:schemeClr>
                </a:solidFill>
                <a:latin typeface="Calibri"/>
                <a:ea typeface="+mn-ea"/>
                <a:cs typeface="Calibri"/>
              </a:rPr>
              <a:pPr marL="0" indent="0" algn="ctr"/>
              <a:t> $88 K</a:t>
            </a:fld>
            <a:endParaRPr lang="en-US" sz="4400" b="1">
              <a:solidFill>
                <a:schemeClr val="accent2">
                  <a:lumMod val="50000"/>
                </a:schemeClr>
              </a:solidFill>
              <a:latin typeface="+mn-lt"/>
              <a:ea typeface="+mn-ea"/>
              <a:cs typeface="+mn-cs"/>
            </a:endParaRPr>
          </a:p>
        </xdr:txBody>
      </xdr:sp>
      <xdr:sp macro="" textlink="KPIs!D10">
        <xdr:nvSpPr>
          <xdr:cNvPr id="28" name="TextBox 27">
            <a:extLst>
              <a:ext uri="{FF2B5EF4-FFF2-40B4-BE49-F238E27FC236}">
                <a16:creationId xmlns:a16="http://schemas.microsoft.com/office/drawing/2014/main" id="{1D0BAFFA-4987-6A00-4F27-C168207B1BBD}"/>
              </a:ext>
            </a:extLst>
          </xdr:cNvPr>
          <xdr:cNvSpPr txBox="1"/>
        </xdr:nvSpPr>
        <xdr:spPr>
          <a:xfrm>
            <a:off x="10921255" y="3767417"/>
            <a:ext cx="75975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263E45-50D2-4169-9BF5-C63372A7B7B1}"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t> $76 K</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29" name="TextBox 28">
            <a:extLst>
              <a:ext uri="{FF2B5EF4-FFF2-40B4-BE49-F238E27FC236}">
                <a16:creationId xmlns:a16="http://schemas.microsoft.com/office/drawing/2014/main" id="{F4537CAF-DE50-0D48-6452-B01E90216837}"/>
              </a:ext>
            </a:extLst>
          </xdr:cNvPr>
          <xdr:cNvSpPr txBox="1"/>
        </xdr:nvSpPr>
        <xdr:spPr>
          <a:xfrm>
            <a:off x="11076458" y="3513045"/>
            <a:ext cx="860611" cy="351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vs Target</a:t>
            </a:r>
          </a:p>
        </xdr:txBody>
      </xdr:sp>
      <xdr:sp macro="" textlink="KPIs!E10">
        <xdr:nvSpPr>
          <xdr:cNvPr id="30" name="TextBox 29">
            <a:extLst>
              <a:ext uri="{FF2B5EF4-FFF2-40B4-BE49-F238E27FC236}">
                <a16:creationId xmlns:a16="http://schemas.microsoft.com/office/drawing/2014/main" id="{3B281675-0A58-AA4C-C4E7-94B4A7036BC7}"/>
              </a:ext>
            </a:extLst>
          </xdr:cNvPr>
          <xdr:cNvSpPr txBox="1"/>
        </xdr:nvSpPr>
        <xdr:spPr>
          <a:xfrm>
            <a:off x="10606932" y="3525929"/>
            <a:ext cx="632568"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4EC4CA-04EB-40E0-9EB3-9AF8C68757D0}" type="TxLink">
              <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lgn="ctr"/>
              <a:t>-13%</a:t>
            </a:fld>
            <a:endParaRPr lang="en-US" sz="12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36" name="TextBox 35">
            <a:extLst>
              <a:ext uri="{FF2B5EF4-FFF2-40B4-BE49-F238E27FC236}">
                <a16:creationId xmlns:a16="http://schemas.microsoft.com/office/drawing/2014/main" id="{84D18FE7-C278-48CD-362A-960DE7FC9A4F}"/>
              </a:ext>
            </a:extLst>
          </xdr:cNvPr>
          <xdr:cNvSpPr txBox="1"/>
        </xdr:nvSpPr>
        <xdr:spPr>
          <a:xfrm>
            <a:off x="10687052" y="3262592"/>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Total</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COGs</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editAs="oneCell">
    <xdr:from>
      <xdr:col>14</xdr:col>
      <xdr:colOff>238124</xdr:colOff>
      <xdr:row>40</xdr:row>
      <xdr:rowOff>47623</xdr:rowOff>
    </xdr:from>
    <xdr:to>
      <xdr:col>15</xdr:col>
      <xdr:colOff>533399</xdr:colOff>
      <xdr:row>45</xdr:row>
      <xdr:rowOff>9523</xdr:rowOff>
    </xdr:to>
    <xdr:pic>
      <xdr:nvPicPr>
        <xdr:cNvPr id="42" name="Graphic 41" descr="Research">
          <a:hlinkClick xmlns:r="http://schemas.openxmlformats.org/officeDocument/2006/relationships" r:id="rId7"/>
          <a:extLst>
            <a:ext uri="{FF2B5EF4-FFF2-40B4-BE49-F238E27FC236}">
              <a16:creationId xmlns:a16="http://schemas.microsoft.com/office/drawing/2014/main" id="{FCD468AA-DF90-90B5-A9CE-D30B2975642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905874" y="7667623"/>
          <a:ext cx="914400" cy="914400"/>
        </a:xfrm>
        <a:prstGeom prst="rect">
          <a:avLst/>
        </a:prstGeom>
      </xdr:spPr>
    </xdr:pic>
    <xdr:clientData/>
  </xdr:twoCellAnchor>
  <xdr:twoCellAnchor editAs="oneCell">
    <xdr:from>
      <xdr:col>14</xdr:col>
      <xdr:colOff>285750</xdr:colOff>
      <xdr:row>60</xdr:row>
      <xdr:rowOff>166687</xdr:rowOff>
    </xdr:from>
    <xdr:to>
      <xdr:col>15</xdr:col>
      <xdr:colOff>381000</xdr:colOff>
      <xdr:row>64</xdr:row>
      <xdr:rowOff>119062</xdr:rowOff>
    </xdr:to>
    <xdr:pic>
      <xdr:nvPicPr>
        <xdr:cNvPr id="44" name="Picture 43">
          <a:extLst>
            <a:ext uri="{FF2B5EF4-FFF2-40B4-BE49-F238E27FC236}">
              <a16:creationId xmlns:a16="http://schemas.microsoft.com/office/drawing/2014/main" id="{9F122F6E-5D01-8DE9-1D6E-90E0AFB456E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953500" y="11596687"/>
          <a:ext cx="714375" cy="714375"/>
        </a:xfrm>
        <a:prstGeom prst="rect">
          <a:avLst/>
        </a:prstGeom>
      </xdr:spPr>
    </xdr:pic>
    <xdr:clientData/>
  </xdr:twoCellAnchor>
  <xdr:twoCellAnchor editAs="oneCell">
    <xdr:from>
      <xdr:col>14</xdr:col>
      <xdr:colOff>197625</xdr:colOff>
      <xdr:row>30</xdr:row>
      <xdr:rowOff>78566</xdr:rowOff>
    </xdr:from>
    <xdr:to>
      <xdr:col>15</xdr:col>
      <xdr:colOff>523875</xdr:colOff>
      <xdr:row>35</xdr:row>
      <xdr:rowOff>71441</xdr:rowOff>
    </xdr:to>
    <xdr:pic>
      <xdr:nvPicPr>
        <xdr:cNvPr id="46" name="Picture 45">
          <a:hlinkClick xmlns:r="http://schemas.openxmlformats.org/officeDocument/2006/relationships" r:id="rId11"/>
          <a:extLst>
            <a:ext uri="{FF2B5EF4-FFF2-40B4-BE49-F238E27FC236}">
              <a16:creationId xmlns:a16="http://schemas.microsoft.com/office/drawing/2014/main" id="{7869CB43-9F66-4E78-7EA0-3C3CFBF04F9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865375" y="5793566"/>
          <a:ext cx="945375" cy="945375"/>
        </a:xfrm>
        <a:prstGeom prst="rect">
          <a:avLst/>
        </a:prstGeom>
      </xdr:spPr>
    </xdr:pic>
    <xdr:clientData/>
  </xdr:twoCellAnchor>
  <xdr:twoCellAnchor editAs="oneCell">
    <xdr:from>
      <xdr:col>14</xdr:col>
      <xdr:colOff>228562</xdr:colOff>
      <xdr:row>55</xdr:row>
      <xdr:rowOff>133312</xdr:rowOff>
    </xdr:from>
    <xdr:to>
      <xdr:col>15</xdr:col>
      <xdr:colOff>452437</xdr:colOff>
      <xdr:row>60</xdr:row>
      <xdr:rowOff>23812</xdr:rowOff>
    </xdr:to>
    <xdr:pic>
      <xdr:nvPicPr>
        <xdr:cNvPr id="48" name="Picture 47">
          <a:extLst>
            <a:ext uri="{FF2B5EF4-FFF2-40B4-BE49-F238E27FC236}">
              <a16:creationId xmlns:a16="http://schemas.microsoft.com/office/drawing/2014/main" id="{21134B4F-4AD2-3E81-2342-9B2B6042DB4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896312" y="10610812"/>
          <a:ext cx="843000" cy="843000"/>
        </a:xfrm>
        <a:prstGeom prst="rect">
          <a:avLst/>
        </a:prstGeom>
      </xdr:spPr>
    </xdr:pic>
    <xdr:clientData/>
  </xdr:twoCellAnchor>
  <xdr:twoCellAnchor editAs="oneCell">
    <xdr:from>
      <xdr:col>14</xdr:col>
      <xdr:colOff>131300</xdr:colOff>
      <xdr:row>0</xdr:row>
      <xdr:rowOff>165975</xdr:rowOff>
    </xdr:from>
    <xdr:to>
      <xdr:col>15</xdr:col>
      <xdr:colOff>593066</xdr:colOff>
      <xdr:row>5</xdr:row>
      <xdr:rowOff>154769</xdr:rowOff>
    </xdr:to>
    <xdr:pic>
      <xdr:nvPicPr>
        <xdr:cNvPr id="50" name="Picture 49">
          <a:extLst>
            <a:ext uri="{FF2B5EF4-FFF2-40B4-BE49-F238E27FC236}">
              <a16:creationId xmlns:a16="http://schemas.microsoft.com/office/drawing/2014/main" id="{816528A9-6076-1D86-CBE0-99435D54B941}"/>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8864" t="24935" r="19990" b="19947"/>
        <a:stretch/>
      </xdr:blipFill>
      <xdr:spPr>
        <a:xfrm>
          <a:off x="8685828" y="165975"/>
          <a:ext cx="1072804" cy="977237"/>
        </a:xfrm>
        <a:prstGeom prst="rect">
          <a:avLst/>
        </a:prstGeom>
      </xdr:spPr>
    </xdr:pic>
    <xdr:clientData/>
  </xdr:twoCellAnchor>
  <xdr:twoCellAnchor editAs="oneCell">
    <xdr:from>
      <xdr:col>14</xdr:col>
      <xdr:colOff>95250</xdr:colOff>
      <xdr:row>21</xdr:row>
      <xdr:rowOff>23812</xdr:rowOff>
    </xdr:from>
    <xdr:to>
      <xdr:col>15</xdr:col>
      <xdr:colOff>595312</xdr:colOff>
      <xdr:row>27</xdr:row>
      <xdr:rowOff>37725</xdr:rowOff>
    </xdr:to>
    <xdr:pic>
      <xdr:nvPicPr>
        <xdr:cNvPr id="52" name="Picture 51">
          <a:extLst>
            <a:ext uri="{FF2B5EF4-FFF2-40B4-BE49-F238E27FC236}">
              <a16:creationId xmlns:a16="http://schemas.microsoft.com/office/drawing/2014/main" id="{C9F433A8-6AB6-75D4-D71F-A8961E412B6F}"/>
            </a:ext>
          </a:extLst>
        </xdr:cNvPr>
        <xdr:cNvPicPr>
          <a:picLocks noChangeAspect="1"/>
        </xdr:cNvPicPr>
      </xdr:nvPicPr>
      <xdr:blipFill rotWithShape="1">
        <a:blip xmlns:r="http://schemas.openxmlformats.org/officeDocument/2006/relationships" r:embed="rId15">
          <a:duotone>
            <a:schemeClr val="accent4">
              <a:shade val="45000"/>
              <a:satMod val="135000"/>
            </a:schemeClr>
            <a:prstClr val="white"/>
          </a:duotone>
          <a:extLst>
            <a:ext uri="{28A0092B-C50C-407E-A947-70E740481C1C}">
              <a14:useLocalDpi xmlns:a14="http://schemas.microsoft.com/office/drawing/2010/main" val="0"/>
            </a:ext>
          </a:extLst>
        </a:blip>
        <a:srcRect l="28350" t="24849" r="27150" b="29150"/>
        <a:stretch/>
      </xdr:blipFill>
      <xdr:spPr>
        <a:xfrm>
          <a:off x="8763000" y="4024312"/>
          <a:ext cx="1119187" cy="1156913"/>
        </a:xfrm>
        <a:prstGeom prst="rect">
          <a:avLst/>
        </a:prstGeom>
        <a:effectLst>
          <a:glow rad="25400">
            <a:schemeClr val="accent1">
              <a:alpha val="40000"/>
            </a:schemeClr>
          </a:glow>
          <a:outerShdw blurRad="50800" dist="50800" dir="5400000" algn="ctr" rotWithShape="0">
            <a:srgbClr val="000000"/>
          </a:outerShdw>
        </a:effectLst>
      </xdr:spPr>
    </xdr:pic>
    <xdr:clientData/>
  </xdr:twoCellAnchor>
  <xdr:twoCellAnchor editAs="oneCell">
    <xdr:from>
      <xdr:col>41</xdr:col>
      <xdr:colOff>45576</xdr:colOff>
      <xdr:row>0</xdr:row>
      <xdr:rowOff>151687</xdr:rowOff>
    </xdr:from>
    <xdr:to>
      <xdr:col>42</xdr:col>
      <xdr:colOff>507342</xdr:colOff>
      <xdr:row>5</xdr:row>
      <xdr:rowOff>140481</xdr:rowOff>
    </xdr:to>
    <xdr:pic>
      <xdr:nvPicPr>
        <xdr:cNvPr id="53" name="Picture 52">
          <a:extLst>
            <a:ext uri="{FF2B5EF4-FFF2-40B4-BE49-F238E27FC236}">
              <a16:creationId xmlns:a16="http://schemas.microsoft.com/office/drawing/2014/main" id="{BD5C2800-BF3B-89CE-4769-D61DAC848C41}"/>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8864" t="24935" r="19990" b="19947"/>
        <a:stretch/>
      </xdr:blipFill>
      <xdr:spPr>
        <a:xfrm>
          <a:off x="25429701" y="151687"/>
          <a:ext cx="1080891" cy="9412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72737</xdr:colOff>
      <xdr:row>5</xdr:row>
      <xdr:rowOff>95249</xdr:rowOff>
    </xdr:from>
    <xdr:to>
      <xdr:col>15</xdr:col>
      <xdr:colOff>571499</xdr:colOff>
      <xdr:row>67</xdr:row>
      <xdr:rowOff>155864</xdr:rowOff>
    </xdr:to>
    <xdr:sp macro="" textlink="">
      <xdr:nvSpPr>
        <xdr:cNvPr id="2" name="Rectangle: Rounded Corners 1">
          <a:extLst>
            <a:ext uri="{FF2B5EF4-FFF2-40B4-BE49-F238E27FC236}">
              <a16:creationId xmlns:a16="http://schemas.microsoft.com/office/drawing/2014/main" id="{997780E3-A575-4236-A30C-866EA548A122}"/>
            </a:ext>
          </a:extLst>
        </xdr:cNvPr>
        <xdr:cNvSpPr/>
      </xdr:nvSpPr>
      <xdr:spPr>
        <a:xfrm>
          <a:off x="8607137" y="1047749"/>
          <a:ext cx="1108362" cy="11871615"/>
        </a:xfrm>
        <a:prstGeom prst="roundRect">
          <a:avLst>
            <a:gd name="adj" fmla="val 10072"/>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47625</xdr:colOff>
      <xdr:row>22</xdr:row>
      <xdr:rowOff>71437</xdr:rowOff>
    </xdr:from>
    <xdr:to>
      <xdr:col>42</xdr:col>
      <xdr:colOff>467591</xdr:colOff>
      <xdr:row>67</xdr:row>
      <xdr:rowOff>138545</xdr:rowOff>
    </xdr:to>
    <xdr:sp macro="" textlink="">
      <xdr:nvSpPr>
        <xdr:cNvPr id="3" name="Rectangle: Rounded Corners 2">
          <a:extLst>
            <a:ext uri="{FF2B5EF4-FFF2-40B4-BE49-F238E27FC236}">
              <a16:creationId xmlns:a16="http://schemas.microsoft.com/office/drawing/2014/main" id="{694477C7-300F-4A64-A87C-7EA44EFB0D41}"/>
            </a:ext>
          </a:extLst>
        </xdr:cNvPr>
        <xdr:cNvSpPr/>
      </xdr:nvSpPr>
      <xdr:spPr>
        <a:xfrm>
          <a:off x="9801225" y="4262437"/>
          <a:ext cx="16269566" cy="8639608"/>
        </a:xfrm>
        <a:prstGeom prst="roundRect">
          <a:avLst>
            <a:gd name="adj" fmla="val 1603"/>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95250</xdr:colOff>
      <xdr:row>0</xdr:row>
      <xdr:rowOff>133595</xdr:rowOff>
    </xdr:from>
    <xdr:to>
      <xdr:col>42</xdr:col>
      <xdr:colOff>467589</xdr:colOff>
      <xdr:row>5</xdr:row>
      <xdr:rowOff>47624</xdr:rowOff>
    </xdr:to>
    <xdr:sp macro="" textlink="">
      <xdr:nvSpPr>
        <xdr:cNvPr id="4" name="Rectangle: Rounded Corners 3">
          <a:extLst>
            <a:ext uri="{FF2B5EF4-FFF2-40B4-BE49-F238E27FC236}">
              <a16:creationId xmlns:a16="http://schemas.microsoft.com/office/drawing/2014/main" id="{583866D8-C5A2-49BC-95B1-5617C6383BDE}"/>
            </a:ext>
          </a:extLst>
        </xdr:cNvPr>
        <xdr:cNvSpPr/>
      </xdr:nvSpPr>
      <xdr:spPr>
        <a:xfrm>
          <a:off x="8629650" y="133595"/>
          <a:ext cx="17441139" cy="866529"/>
        </a:xfrm>
        <a:prstGeom prst="roundRect">
          <a:avLst>
            <a:gd name="adj" fmla="val 7385"/>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Eras Bold ITC" panose="020B0907030504020204" pitchFamily="34" charset="0"/>
            </a:rPr>
            <a:t>COFFEE CHAIN</a:t>
          </a:r>
          <a:r>
            <a:rPr lang="en-US" sz="1800" baseline="0">
              <a:latin typeface="Eras Bold ITC" panose="020B0907030504020204" pitchFamily="34" charset="0"/>
            </a:rPr>
            <a:t> SALES ANALYSIS</a:t>
          </a:r>
          <a:endParaRPr lang="en-US" sz="1800">
            <a:latin typeface="Eras Bold ITC" panose="020B0907030504020204" pitchFamily="34" charset="0"/>
          </a:endParaRPr>
        </a:p>
      </xdr:txBody>
    </xdr:sp>
    <xdr:clientData/>
  </xdr:twoCellAnchor>
  <xdr:twoCellAnchor>
    <xdr:from>
      <xdr:col>16</xdr:col>
      <xdr:colOff>71437</xdr:colOff>
      <xdr:row>5</xdr:row>
      <xdr:rowOff>138785</xdr:rowOff>
    </xdr:from>
    <xdr:to>
      <xdr:col>42</xdr:col>
      <xdr:colOff>467591</xdr:colOff>
      <xdr:row>21</xdr:row>
      <xdr:rowOff>128862</xdr:rowOff>
    </xdr:to>
    <xdr:sp macro="" textlink="">
      <xdr:nvSpPr>
        <xdr:cNvPr id="5" name="Rectangle: Rounded Corners 4">
          <a:extLst>
            <a:ext uri="{FF2B5EF4-FFF2-40B4-BE49-F238E27FC236}">
              <a16:creationId xmlns:a16="http://schemas.microsoft.com/office/drawing/2014/main" id="{F240DAD0-6AB3-42C4-8CF2-5165C74A943A}"/>
            </a:ext>
          </a:extLst>
        </xdr:cNvPr>
        <xdr:cNvSpPr/>
      </xdr:nvSpPr>
      <xdr:spPr>
        <a:xfrm>
          <a:off x="9825037" y="1091285"/>
          <a:ext cx="16245754" cy="3038077"/>
        </a:xfrm>
        <a:prstGeom prst="roundRect">
          <a:avLst>
            <a:gd name="adj" fmla="val 2958"/>
          </a:avLst>
        </a:prstGeom>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40</xdr:col>
      <xdr:colOff>14288</xdr:colOff>
      <xdr:row>23</xdr:row>
      <xdr:rowOff>9525</xdr:rowOff>
    </xdr:from>
    <xdr:to>
      <xdr:col>42</xdr:col>
      <xdr:colOff>414618</xdr:colOff>
      <xdr:row>35</xdr:row>
      <xdr:rowOff>33618</xdr:rowOff>
    </xdr:to>
    <mc:AlternateContent xmlns:mc="http://schemas.openxmlformats.org/markup-compatibility/2006" xmlns:a14="http://schemas.microsoft.com/office/drawing/2010/main">
      <mc:Choice Requires="a14">
        <xdr:graphicFrame macro="">
          <xdr:nvGraphicFramePr>
            <xdr:cNvPr id="12" name="Date (Year) 1">
              <a:extLst>
                <a:ext uri="{FF2B5EF4-FFF2-40B4-BE49-F238E27FC236}">
                  <a16:creationId xmlns:a16="http://schemas.microsoft.com/office/drawing/2014/main" id="{D00EBDA6-EA97-4B89-BD36-8B6E4EEBDB7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24259743" y="4391025"/>
              <a:ext cx="1612602" cy="2310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431349</xdr:colOff>
      <xdr:row>14</xdr:row>
      <xdr:rowOff>6997</xdr:rowOff>
    </xdr:from>
    <xdr:to>
      <xdr:col>24</xdr:col>
      <xdr:colOff>578798</xdr:colOff>
      <xdr:row>21</xdr:row>
      <xdr:rowOff>86880</xdr:rowOff>
    </xdr:to>
    <xdr:grpSp>
      <xdr:nvGrpSpPr>
        <xdr:cNvPr id="16" name="Group 15">
          <a:extLst>
            <a:ext uri="{FF2B5EF4-FFF2-40B4-BE49-F238E27FC236}">
              <a16:creationId xmlns:a16="http://schemas.microsoft.com/office/drawing/2014/main" id="{7BE31687-EBEF-4F40-8BD8-DABA9BFBEA5E}"/>
            </a:ext>
          </a:extLst>
        </xdr:cNvPr>
        <xdr:cNvGrpSpPr/>
      </xdr:nvGrpSpPr>
      <xdr:grpSpPr>
        <a:xfrm>
          <a:off x="12623349" y="2673997"/>
          <a:ext cx="2585849" cy="1413383"/>
          <a:chOff x="12623349" y="2673997"/>
          <a:chExt cx="2585849" cy="1413383"/>
        </a:xfrm>
      </xdr:grpSpPr>
      <xdr:sp macro="" textlink="KPIs!T11">
        <xdr:nvSpPr>
          <xdr:cNvPr id="17" name="Rectangle: Rounded Corners 16">
            <a:extLst>
              <a:ext uri="{FF2B5EF4-FFF2-40B4-BE49-F238E27FC236}">
                <a16:creationId xmlns:a16="http://schemas.microsoft.com/office/drawing/2014/main" id="{F121E199-F471-269D-F28C-F6CA482E576B}"/>
              </a:ext>
            </a:extLst>
          </xdr:cNvPr>
          <xdr:cNvSpPr/>
        </xdr:nvSpPr>
        <xdr:spPr>
          <a:xfrm>
            <a:off x="12623349" y="2673997"/>
            <a:ext cx="2585849" cy="141338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35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6CEE748-6744-4249-994F-3E03DE13C5FF}" type="TxLink">
              <a:rPr lang="en-US" sz="5400" b="1" i="0" u="none" strike="noStrike">
                <a:solidFill>
                  <a:schemeClr val="accent2">
                    <a:lumMod val="50000"/>
                  </a:schemeClr>
                </a:solidFill>
                <a:latin typeface="Calibri"/>
                <a:ea typeface="+mn-ea"/>
                <a:cs typeface="Calibri"/>
              </a:rPr>
              <a:pPr marL="0" indent="0" algn="ctr"/>
              <a:t> 1K</a:t>
            </a:fld>
            <a:endParaRPr lang="en-US" sz="5400" b="1" i="0" u="none" strike="noStrike">
              <a:solidFill>
                <a:schemeClr val="accent2">
                  <a:lumMod val="50000"/>
                </a:schemeClr>
              </a:solidFill>
              <a:latin typeface="Calibri"/>
              <a:ea typeface="+mn-ea"/>
              <a:cs typeface="Calibri"/>
            </a:endParaRPr>
          </a:p>
        </xdr:txBody>
      </xdr:sp>
      <xdr:sp macro="" textlink="">
        <xdr:nvSpPr>
          <xdr:cNvPr id="18" name="TextBox 17">
            <a:extLst>
              <a:ext uri="{FF2B5EF4-FFF2-40B4-BE49-F238E27FC236}">
                <a16:creationId xmlns:a16="http://schemas.microsoft.com/office/drawing/2014/main" id="{08BD42DC-E017-A679-D40B-0CCD7BD88338}"/>
              </a:ext>
            </a:extLst>
          </xdr:cNvPr>
          <xdr:cNvSpPr txBox="1"/>
        </xdr:nvSpPr>
        <xdr:spPr>
          <a:xfrm>
            <a:off x="13328875" y="3499850"/>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Coffee</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Sold</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xdr:from>
      <xdr:col>16</xdr:col>
      <xdr:colOff>136075</xdr:colOff>
      <xdr:row>6</xdr:row>
      <xdr:rowOff>10199</xdr:rowOff>
    </xdr:from>
    <xdr:to>
      <xdr:col>24</xdr:col>
      <xdr:colOff>588817</xdr:colOff>
      <xdr:row>13</xdr:row>
      <xdr:rowOff>149952</xdr:rowOff>
    </xdr:to>
    <xdr:grpSp>
      <xdr:nvGrpSpPr>
        <xdr:cNvPr id="19" name="Group 18">
          <a:extLst>
            <a:ext uri="{FF2B5EF4-FFF2-40B4-BE49-F238E27FC236}">
              <a16:creationId xmlns:a16="http://schemas.microsoft.com/office/drawing/2014/main" id="{E2FFFA9F-F74B-4E2D-84AE-11EC251E6595}"/>
            </a:ext>
          </a:extLst>
        </xdr:cNvPr>
        <xdr:cNvGrpSpPr/>
      </xdr:nvGrpSpPr>
      <xdr:grpSpPr>
        <a:xfrm>
          <a:off x="9889675" y="1153199"/>
          <a:ext cx="5329542" cy="1473253"/>
          <a:chOff x="9889676" y="1153199"/>
          <a:chExt cx="2621847" cy="1473253"/>
        </a:xfrm>
      </xdr:grpSpPr>
      <xdr:sp macro="" textlink="KPIs!V11">
        <xdr:nvSpPr>
          <xdr:cNvPr id="20" name="Rectangle: Rounded Corners 19">
            <a:extLst>
              <a:ext uri="{FF2B5EF4-FFF2-40B4-BE49-F238E27FC236}">
                <a16:creationId xmlns:a16="http://schemas.microsoft.com/office/drawing/2014/main" id="{1C942690-F852-B75A-EF59-47F9F573657F}"/>
              </a:ext>
            </a:extLst>
          </xdr:cNvPr>
          <xdr:cNvSpPr/>
        </xdr:nvSpPr>
        <xdr:spPr>
          <a:xfrm>
            <a:off x="9889676" y="1153199"/>
            <a:ext cx="2621847" cy="1473253"/>
          </a:xfrm>
          <a:prstGeom prst="roundRect">
            <a:avLst>
              <a:gd name="adj" fmla="val 7102"/>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76433E8-5C4A-4225-B44A-8174633340F4}" type="TxLink">
              <a:rPr lang="en-US" sz="5400" b="1" i="0" u="none" strike="noStrike">
                <a:solidFill>
                  <a:srgbClr val="FFC000"/>
                </a:solidFill>
                <a:effectLst>
                  <a:glow rad="63500">
                    <a:schemeClr val="accent2">
                      <a:satMod val="175000"/>
                      <a:alpha val="40000"/>
                    </a:schemeClr>
                  </a:glow>
                </a:effectLst>
                <a:latin typeface="Segoe UI" panose="020B0502040204020203" pitchFamily="34" charset="0"/>
                <a:ea typeface="+mn-ea"/>
                <a:cs typeface="Segoe UI" panose="020B0502040204020203" pitchFamily="34" charset="0"/>
              </a:rPr>
              <a:pPr marL="0" indent="0" algn="ctr"/>
              <a:t>20</a:t>
            </a:fld>
            <a:endParaRPr lang="en-US" sz="5400" b="1" i="0" u="none" strike="noStrike">
              <a:solidFill>
                <a:srgbClr val="FFC000"/>
              </a:solidFill>
              <a:effectLst>
                <a:glow rad="63500">
                  <a:schemeClr val="accent2">
                    <a:satMod val="175000"/>
                    <a:alpha val="40000"/>
                  </a:schemeClr>
                </a:glow>
              </a:effectLst>
              <a:latin typeface="Segoe UI" panose="020B0502040204020203" pitchFamily="34" charset="0"/>
              <a:ea typeface="+mn-ea"/>
              <a:cs typeface="Segoe UI" panose="020B0502040204020203" pitchFamily="34" charset="0"/>
            </a:endParaRPr>
          </a:p>
        </xdr:txBody>
      </xdr:sp>
      <xdr:sp macro="" textlink="">
        <xdr:nvSpPr>
          <xdr:cNvPr id="24" name="TextBox 23">
            <a:extLst>
              <a:ext uri="{FF2B5EF4-FFF2-40B4-BE49-F238E27FC236}">
                <a16:creationId xmlns:a16="http://schemas.microsoft.com/office/drawing/2014/main" id="{E5C3BB16-3BD7-E111-5EAB-7138A5E787AE}"/>
              </a:ext>
            </a:extLst>
          </xdr:cNvPr>
          <xdr:cNvSpPr txBox="1"/>
        </xdr:nvSpPr>
        <xdr:spPr>
          <a:xfrm>
            <a:off x="10713054" y="2045328"/>
            <a:ext cx="952439" cy="37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4">
                    <a:lumMod val="60000"/>
                    <a:lumOff val="40000"/>
                  </a:schemeClr>
                </a:solidFill>
                <a:latin typeface="Segoe UI" panose="020B0502040204020203" pitchFamily="34" charset="0"/>
                <a:cs typeface="Segoe UI" panose="020B0502040204020203" pitchFamily="34" charset="0"/>
              </a:rPr>
              <a:t>States</a:t>
            </a:r>
          </a:p>
        </xdr:txBody>
      </xdr:sp>
    </xdr:grpSp>
    <xdr:clientData/>
  </xdr:twoCellAnchor>
  <xdr:twoCellAnchor>
    <xdr:from>
      <xdr:col>16</xdr:col>
      <xdr:colOff>162609</xdr:colOff>
      <xdr:row>13</xdr:row>
      <xdr:rowOff>170963</xdr:rowOff>
    </xdr:from>
    <xdr:to>
      <xdr:col>20</xdr:col>
      <xdr:colOff>346056</xdr:colOff>
      <xdr:row>21</xdr:row>
      <xdr:rowOff>60346</xdr:rowOff>
    </xdr:to>
    <xdr:grpSp>
      <xdr:nvGrpSpPr>
        <xdr:cNvPr id="31" name="Group 30">
          <a:extLst>
            <a:ext uri="{FF2B5EF4-FFF2-40B4-BE49-F238E27FC236}">
              <a16:creationId xmlns:a16="http://schemas.microsoft.com/office/drawing/2014/main" id="{AC03B1CD-7F7B-4C48-AFC1-0DAE3D197469}"/>
            </a:ext>
          </a:extLst>
        </xdr:cNvPr>
        <xdr:cNvGrpSpPr/>
      </xdr:nvGrpSpPr>
      <xdr:grpSpPr>
        <a:xfrm>
          <a:off x="9916209" y="2647463"/>
          <a:ext cx="2621847" cy="1413383"/>
          <a:chOff x="9916209" y="2647463"/>
          <a:chExt cx="2621847" cy="1413383"/>
        </a:xfrm>
      </xdr:grpSpPr>
      <xdr:sp macro="" textlink="KPIs!U11">
        <xdr:nvSpPr>
          <xdr:cNvPr id="32" name="Rectangle: Rounded Corners 31">
            <a:extLst>
              <a:ext uri="{FF2B5EF4-FFF2-40B4-BE49-F238E27FC236}">
                <a16:creationId xmlns:a16="http://schemas.microsoft.com/office/drawing/2014/main" id="{C0E1141E-2713-0344-D97E-FC8DCEBAC9E6}"/>
              </a:ext>
            </a:extLst>
          </xdr:cNvPr>
          <xdr:cNvSpPr/>
        </xdr:nvSpPr>
        <xdr:spPr>
          <a:xfrm>
            <a:off x="9916209" y="2647463"/>
            <a:ext cx="2621847" cy="141338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E9C91A2-8CD4-4AA1-A9D8-81829F467A5D}" type="TxLink">
              <a:rPr lang="en-US" sz="5400" b="1" i="0" u="none" strike="noStrike">
                <a:solidFill>
                  <a:schemeClr val="accent2">
                    <a:lumMod val="50000"/>
                  </a:schemeClr>
                </a:solidFill>
                <a:latin typeface="Calibri"/>
                <a:ea typeface="+mn-ea"/>
                <a:cs typeface="Calibri"/>
              </a:rPr>
              <a:pPr marL="0" indent="0" algn="ctr"/>
              <a:t>13</a:t>
            </a:fld>
            <a:endParaRPr lang="en-US" sz="5400" b="1" i="0" u="none" strike="noStrike">
              <a:solidFill>
                <a:schemeClr val="accent2">
                  <a:lumMod val="50000"/>
                </a:schemeClr>
              </a:solidFill>
              <a:latin typeface="Calibri"/>
              <a:ea typeface="+mn-ea"/>
              <a:cs typeface="Calibri"/>
            </a:endParaRPr>
          </a:p>
        </xdr:txBody>
      </xdr:sp>
      <xdr:sp macro="" textlink="">
        <xdr:nvSpPr>
          <xdr:cNvPr id="36" name="TextBox 35">
            <a:extLst>
              <a:ext uri="{FF2B5EF4-FFF2-40B4-BE49-F238E27FC236}">
                <a16:creationId xmlns:a16="http://schemas.microsoft.com/office/drawing/2014/main" id="{E7875D5E-54B4-DD81-AE42-49FA16A7AAF7}"/>
              </a:ext>
            </a:extLst>
          </xdr:cNvPr>
          <xdr:cNvSpPr txBox="1"/>
        </xdr:nvSpPr>
        <xdr:spPr>
          <a:xfrm>
            <a:off x="10425900" y="3487728"/>
            <a:ext cx="1677211" cy="304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Unique Products</a:t>
            </a:r>
          </a:p>
        </xdr:txBody>
      </xdr:sp>
    </xdr:grpSp>
    <xdr:clientData/>
  </xdr:twoCellAnchor>
  <xdr:twoCellAnchor editAs="oneCell">
    <xdr:from>
      <xdr:col>14</xdr:col>
      <xdr:colOff>238124</xdr:colOff>
      <xdr:row>40</xdr:row>
      <xdr:rowOff>47623</xdr:rowOff>
    </xdr:from>
    <xdr:to>
      <xdr:col>15</xdr:col>
      <xdr:colOff>533399</xdr:colOff>
      <xdr:row>45</xdr:row>
      <xdr:rowOff>9523</xdr:rowOff>
    </xdr:to>
    <xdr:pic>
      <xdr:nvPicPr>
        <xdr:cNvPr id="37" name="Graphic 36" descr="Research">
          <a:hlinkClick xmlns:r="http://schemas.openxmlformats.org/officeDocument/2006/relationships" r:id="rId1"/>
          <a:extLst>
            <a:ext uri="{FF2B5EF4-FFF2-40B4-BE49-F238E27FC236}">
              <a16:creationId xmlns:a16="http://schemas.microsoft.com/office/drawing/2014/main" id="{8481DFCC-9BDB-4421-9B97-08389AB383B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772524" y="7667623"/>
          <a:ext cx="904875" cy="914400"/>
        </a:xfrm>
        <a:prstGeom prst="rect">
          <a:avLst/>
        </a:prstGeom>
      </xdr:spPr>
    </xdr:pic>
    <xdr:clientData/>
  </xdr:twoCellAnchor>
  <xdr:twoCellAnchor editAs="oneCell">
    <xdr:from>
      <xdr:col>14</xdr:col>
      <xdr:colOff>285750</xdr:colOff>
      <xdr:row>60</xdr:row>
      <xdr:rowOff>166687</xdr:rowOff>
    </xdr:from>
    <xdr:to>
      <xdr:col>15</xdr:col>
      <xdr:colOff>381000</xdr:colOff>
      <xdr:row>64</xdr:row>
      <xdr:rowOff>119062</xdr:rowOff>
    </xdr:to>
    <xdr:pic>
      <xdr:nvPicPr>
        <xdr:cNvPr id="38" name="Picture 37">
          <a:extLst>
            <a:ext uri="{FF2B5EF4-FFF2-40B4-BE49-F238E27FC236}">
              <a16:creationId xmlns:a16="http://schemas.microsoft.com/office/drawing/2014/main" id="{7F92DE58-B955-4038-8CC3-88E98632F3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820150" y="11596687"/>
          <a:ext cx="704850" cy="714375"/>
        </a:xfrm>
        <a:prstGeom prst="rect">
          <a:avLst/>
        </a:prstGeom>
      </xdr:spPr>
    </xdr:pic>
    <xdr:clientData/>
  </xdr:twoCellAnchor>
  <xdr:twoCellAnchor editAs="oneCell">
    <xdr:from>
      <xdr:col>14</xdr:col>
      <xdr:colOff>197625</xdr:colOff>
      <xdr:row>30</xdr:row>
      <xdr:rowOff>78566</xdr:rowOff>
    </xdr:from>
    <xdr:to>
      <xdr:col>15</xdr:col>
      <xdr:colOff>523875</xdr:colOff>
      <xdr:row>35</xdr:row>
      <xdr:rowOff>71441</xdr:rowOff>
    </xdr:to>
    <xdr:pic>
      <xdr:nvPicPr>
        <xdr:cNvPr id="39" name="Picture 38">
          <a:extLst>
            <a:ext uri="{FF2B5EF4-FFF2-40B4-BE49-F238E27FC236}">
              <a16:creationId xmlns:a16="http://schemas.microsoft.com/office/drawing/2014/main" id="{7966FF8A-F3ED-4B5C-863E-0BF497EF5199}"/>
            </a:ext>
          </a:extLst>
        </xdr:cNvPr>
        <xdr:cNvPicPr>
          <a:picLocks noChangeAspect="1"/>
        </xdr:cNvPicPr>
      </xdr:nvPicPr>
      <xdr:blipFill>
        <a:blip xmlns:r="http://schemas.openxmlformats.org/officeDocument/2006/relationships" r:embed="rId5"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8732025" y="5793566"/>
          <a:ext cx="935850" cy="945375"/>
        </a:xfrm>
        <a:prstGeom prst="rect">
          <a:avLst/>
        </a:prstGeom>
        <a:effectLst>
          <a:glow rad="25400">
            <a:schemeClr val="accent1">
              <a:alpha val="40000"/>
            </a:schemeClr>
          </a:glow>
          <a:outerShdw blurRad="50800" dist="50800" dir="5400000" algn="ctr" rotWithShape="0">
            <a:srgbClr val="000000"/>
          </a:outerShdw>
        </a:effectLst>
      </xdr:spPr>
    </xdr:pic>
    <xdr:clientData/>
  </xdr:twoCellAnchor>
  <xdr:twoCellAnchor editAs="oneCell">
    <xdr:from>
      <xdr:col>14</xdr:col>
      <xdr:colOff>228562</xdr:colOff>
      <xdr:row>55</xdr:row>
      <xdr:rowOff>133312</xdr:rowOff>
    </xdr:from>
    <xdr:to>
      <xdr:col>15</xdr:col>
      <xdr:colOff>452437</xdr:colOff>
      <xdr:row>60</xdr:row>
      <xdr:rowOff>23812</xdr:rowOff>
    </xdr:to>
    <xdr:pic>
      <xdr:nvPicPr>
        <xdr:cNvPr id="40" name="Picture 39">
          <a:extLst>
            <a:ext uri="{FF2B5EF4-FFF2-40B4-BE49-F238E27FC236}">
              <a16:creationId xmlns:a16="http://schemas.microsoft.com/office/drawing/2014/main" id="{EF7437B2-31A7-4C9D-B471-4FD30B290B9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62962" y="10610812"/>
          <a:ext cx="833475" cy="843000"/>
        </a:xfrm>
        <a:prstGeom prst="rect">
          <a:avLst/>
        </a:prstGeom>
      </xdr:spPr>
    </xdr:pic>
    <xdr:clientData/>
  </xdr:twoCellAnchor>
  <xdr:twoCellAnchor editAs="oneCell">
    <xdr:from>
      <xdr:col>14</xdr:col>
      <xdr:colOff>131300</xdr:colOff>
      <xdr:row>0</xdr:row>
      <xdr:rowOff>165975</xdr:rowOff>
    </xdr:from>
    <xdr:to>
      <xdr:col>15</xdr:col>
      <xdr:colOff>593066</xdr:colOff>
      <xdr:row>5</xdr:row>
      <xdr:rowOff>154769</xdr:rowOff>
    </xdr:to>
    <xdr:pic>
      <xdr:nvPicPr>
        <xdr:cNvPr id="41" name="Picture 40">
          <a:extLst>
            <a:ext uri="{FF2B5EF4-FFF2-40B4-BE49-F238E27FC236}">
              <a16:creationId xmlns:a16="http://schemas.microsoft.com/office/drawing/2014/main" id="{A8146995-3494-4718-83FB-14D42DF202E2}"/>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8864" t="24935" r="19990" b="19947"/>
        <a:stretch/>
      </xdr:blipFill>
      <xdr:spPr>
        <a:xfrm>
          <a:off x="8665700" y="165975"/>
          <a:ext cx="1071366" cy="941294"/>
        </a:xfrm>
        <a:prstGeom prst="rect">
          <a:avLst/>
        </a:prstGeom>
      </xdr:spPr>
    </xdr:pic>
    <xdr:clientData/>
  </xdr:twoCellAnchor>
  <xdr:twoCellAnchor editAs="oneCell">
    <xdr:from>
      <xdr:col>14</xdr:col>
      <xdr:colOff>95250</xdr:colOff>
      <xdr:row>21</xdr:row>
      <xdr:rowOff>23812</xdr:rowOff>
    </xdr:from>
    <xdr:to>
      <xdr:col>15</xdr:col>
      <xdr:colOff>595312</xdr:colOff>
      <xdr:row>27</xdr:row>
      <xdr:rowOff>37725</xdr:rowOff>
    </xdr:to>
    <xdr:pic>
      <xdr:nvPicPr>
        <xdr:cNvPr id="42" name="Picture 41">
          <a:hlinkClick xmlns:r="http://schemas.openxmlformats.org/officeDocument/2006/relationships" r:id="rId8"/>
          <a:extLst>
            <a:ext uri="{FF2B5EF4-FFF2-40B4-BE49-F238E27FC236}">
              <a16:creationId xmlns:a16="http://schemas.microsoft.com/office/drawing/2014/main" id="{AF20A409-6E68-4C0C-A7E7-8BC691591C2D}"/>
            </a:ext>
          </a:extLst>
        </xdr:cNvPr>
        <xdr:cNvPicPr>
          <a:picLocks noChangeAspect="1"/>
        </xdr:cNvPicPr>
      </xdr:nvPicPr>
      <xdr:blipFill rotWithShape="1">
        <a:blip xmlns:r="http://schemas.openxmlformats.org/officeDocument/2006/relationships" r:embed="rId9">
          <a:extLst>
            <a:ext uri="{BEBA8EAE-BF5A-486C-A8C5-ECC9F3942E4B}">
              <a14:imgProps xmlns:a14="http://schemas.microsoft.com/office/drawing/2010/main">
                <a14:imgLayer r:embed="rId10">
                  <a14:imgEffect>
                    <a14:saturation sat="400000"/>
                  </a14:imgEffect>
                </a14:imgLayer>
              </a14:imgProps>
            </a:ext>
            <a:ext uri="{28A0092B-C50C-407E-A947-70E740481C1C}">
              <a14:useLocalDpi xmlns:a14="http://schemas.microsoft.com/office/drawing/2010/main" val="0"/>
            </a:ext>
          </a:extLst>
        </a:blip>
        <a:srcRect l="28350" t="24849" r="27150" b="29150"/>
        <a:stretch/>
      </xdr:blipFill>
      <xdr:spPr>
        <a:xfrm>
          <a:off x="8629650" y="4024312"/>
          <a:ext cx="1109662" cy="1156913"/>
        </a:xfrm>
        <a:prstGeom prst="rect">
          <a:avLst/>
        </a:prstGeom>
        <a:effectLst/>
      </xdr:spPr>
    </xdr:pic>
    <xdr:clientData/>
  </xdr:twoCellAnchor>
  <xdr:twoCellAnchor editAs="oneCell">
    <xdr:from>
      <xdr:col>41</xdr:col>
      <xdr:colOff>45576</xdr:colOff>
      <xdr:row>0</xdr:row>
      <xdr:rowOff>151687</xdr:rowOff>
    </xdr:from>
    <xdr:to>
      <xdr:col>42</xdr:col>
      <xdr:colOff>507342</xdr:colOff>
      <xdr:row>5</xdr:row>
      <xdr:rowOff>140481</xdr:rowOff>
    </xdr:to>
    <xdr:pic>
      <xdr:nvPicPr>
        <xdr:cNvPr id="43" name="Picture 42">
          <a:extLst>
            <a:ext uri="{FF2B5EF4-FFF2-40B4-BE49-F238E27FC236}">
              <a16:creationId xmlns:a16="http://schemas.microsoft.com/office/drawing/2014/main" id="{51D1AFCC-5E8B-4F1F-B6A6-A1647DA337C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8864" t="24935" r="19990" b="19947"/>
        <a:stretch/>
      </xdr:blipFill>
      <xdr:spPr>
        <a:xfrm>
          <a:off x="25039176" y="151687"/>
          <a:ext cx="1071366" cy="941294"/>
        </a:xfrm>
        <a:prstGeom prst="rect">
          <a:avLst/>
        </a:prstGeom>
      </xdr:spPr>
    </xdr:pic>
    <xdr:clientData/>
  </xdr:twoCellAnchor>
  <xdr:twoCellAnchor>
    <xdr:from>
      <xdr:col>16</xdr:col>
      <xdr:colOff>138544</xdr:colOff>
      <xdr:row>22</xdr:row>
      <xdr:rowOff>173182</xdr:rowOff>
    </xdr:from>
    <xdr:to>
      <xdr:col>28</xdr:col>
      <xdr:colOff>571500</xdr:colOff>
      <xdr:row>44</xdr:row>
      <xdr:rowOff>34636</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3EB58913-F11D-4FF3-8DED-DABA4BA335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892144" y="4364182"/>
              <a:ext cx="7748156" cy="40524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51955</xdr:colOff>
      <xdr:row>6</xdr:row>
      <xdr:rowOff>17319</xdr:rowOff>
    </xdr:from>
    <xdr:to>
      <xdr:col>42</xdr:col>
      <xdr:colOff>381000</xdr:colOff>
      <xdr:row>21</xdr:row>
      <xdr:rowOff>51955</xdr:rowOff>
    </xdr:to>
    <xdr:graphicFrame macro="">
      <xdr:nvGraphicFramePr>
        <xdr:cNvPr id="46" name="Chart 45">
          <a:extLst>
            <a:ext uri="{FF2B5EF4-FFF2-40B4-BE49-F238E27FC236}">
              <a16:creationId xmlns:a16="http://schemas.microsoft.com/office/drawing/2014/main" id="{D1BB9749-F2A0-400C-BEBA-C49637995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17318</xdr:colOff>
      <xdr:row>22</xdr:row>
      <xdr:rowOff>155863</xdr:rowOff>
    </xdr:from>
    <xdr:to>
      <xdr:col>39</xdr:col>
      <xdr:colOff>529813</xdr:colOff>
      <xdr:row>67</xdr:row>
      <xdr:rowOff>69273</xdr:rowOff>
    </xdr:to>
    <xdr:graphicFrame macro="">
      <xdr:nvGraphicFramePr>
        <xdr:cNvPr id="47" name="Chart 46">
          <a:extLst>
            <a:ext uri="{FF2B5EF4-FFF2-40B4-BE49-F238E27FC236}">
              <a16:creationId xmlns:a16="http://schemas.microsoft.com/office/drawing/2014/main" id="{E2F95FB9-831C-44F1-AAC3-81D998A7D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138544</xdr:colOff>
      <xdr:row>44</xdr:row>
      <xdr:rowOff>103909</xdr:rowOff>
    </xdr:from>
    <xdr:to>
      <xdr:col>28</xdr:col>
      <xdr:colOff>571499</xdr:colOff>
      <xdr:row>67</xdr:row>
      <xdr:rowOff>69273</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BE83BA52-EF4D-40D3-B049-EBF34715A0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892144" y="8485909"/>
              <a:ext cx="7748155" cy="43468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40</xdr:col>
      <xdr:colOff>23503</xdr:colOff>
      <xdr:row>35</xdr:row>
      <xdr:rowOff>86591</xdr:rowOff>
    </xdr:from>
    <xdr:to>
      <xdr:col>42</xdr:col>
      <xdr:colOff>428130</xdr:colOff>
      <xdr:row>54</xdr:row>
      <xdr:rowOff>173182</xdr:rowOff>
    </xdr:to>
    <mc:AlternateContent xmlns:mc="http://schemas.openxmlformats.org/markup-compatibility/2006" xmlns:a14="http://schemas.microsoft.com/office/drawing/2010/main">
      <mc:Choice Requires="a14">
        <xdr:graphicFrame macro="">
          <xdr:nvGraphicFramePr>
            <xdr:cNvPr id="50" name="Product">
              <a:extLst>
                <a:ext uri="{FF2B5EF4-FFF2-40B4-BE49-F238E27FC236}">
                  <a16:creationId xmlns:a16="http://schemas.microsoft.com/office/drawing/2014/main" id="{79916A26-AA19-4FD2-BB48-59FBD66568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268958" y="6754091"/>
              <a:ext cx="1616899" cy="3318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22513</xdr:colOff>
      <xdr:row>55</xdr:row>
      <xdr:rowOff>68403</xdr:rowOff>
    </xdr:from>
    <xdr:to>
      <xdr:col>42</xdr:col>
      <xdr:colOff>432955</xdr:colOff>
      <xdr:row>67</xdr:row>
      <xdr:rowOff>69271</xdr:rowOff>
    </xdr:to>
    <mc:AlternateContent xmlns:mc="http://schemas.openxmlformats.org/markup-compatibility/2006" xmlns:a14="http://schemas.microsoft.com/office/drawing/2010/main">
      <mc:Choice Requires="a14">
        <xdr:graphicFrame macro="">
          <xdr:nvGraphicFramePr>
            <xdr:cNvPr id="6" name="Market">
              <a:extLst>
                <a:ext uri="{FF2B5EF4-FFF2-40B4-BE49-F238E27FC236}">
                  <a16:creationId xmlns:a16="http://schemas.microsoft.com/office/drawing/2014/main" id="{20BF84F6-A1B7-FC1C-AB96-26BB35E370CD}"/>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24406513" y="10545903"/>
              <a:ext cx="1629642" cy="2286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14</xdr:col>
      <xdr:colOff>72737</xdr:colOff>
      <xdr:row>5</xdr:row>
      <xdr:rowOff>95249</xdr:rowOff>
    </xdr:from>
    <xdr:to>
      <xdr:col>15</xdr:col>
      <xdr:colOff>571499</xdr:colOff>
      <xdr:row>67</xdr:row>
      <xdr:rowOff>155864</xdr:rowOff>
    </xdr:to>
    <xdr:sp macro="" textlink="">
      <xdr:nvSpPr>
        <xdr:cNvPr id="2" name="Rectangle: Rounded Corners 1">
          <a:extLst>
            <a:ext uri="{FF2B5EF4-FFF2-40B4-BE49-F238E27FC236}">
              <a16:creationId xmlns:a16="http://schemas.microsoft.com/office/drawing/2014/main" id="{ACE9388F-A689-4AC1-973B-1471E828C219}"/>
            </a:ext>
          </a:extLst>
        </xdr:cNvPr>
        <xdr:cNvSpPr/>
      </xdr:nvSpPr>
      <xdr:spPr>
        <a:xfrm>
          <a:off x="8607137" y="1047749"/>
          <a:ext cx="1108362" cy="11871615"/>
        </a:xfrm>
        <a:prstGeom prst="roundRect">
          <a:avLst>
            <a:gd name="adj" fmla="val 10072"/>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47625</xdr:colOff>
      <xdr:row>22</xdr:row>
      <xdr:rowOff>71437</xdr:rowOff>
    </xdr:from>
    <xdr:to>
      <xdr:col>42</xdr:col>
      <xdr:colOff>467591</xdr:colOff>
      <xdr:row>67</xdr:row>
      <xdr:rowOff>138545</xdr:rowOff>
    </xdr:to>
    <xdr:sp macro="" textlink="">
      <xdr:nvSpPr>
        <xdr:cNvPr id="3" name="Rectangle: Rounded Corners 2">
          <a:extLst>
            <a:ext uri="{FF2B5EF4-FFF2-40B4-BE49-F238E27FC236}">
              <a16:creationId xmlns:a16="http://schemas.microsoft.com/office/drawing/2014/main" id="{28A24071-C41C-4278-A48A-4AA47510076F}"/>
            </a:ext>
          </a:extLst>
        </xdr:cNvPr>
        <xdr:cNvSpPr/>
      </xdr:nvSpPr>
      <xdr:spPr>
        <a:xfrm>
          <a:off x="9801225" y="4262437"/>
          <a:ext cx="16269566" cy="8639608"/>
        </a:xfrm>
        <a:prstGeom prst="roundRect">
          <a:avLst>
            <a:gd name="adj" fmla="val 1603"/>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95250</xdr:colOff>
      <xdr:row>0</xdr:row>
      <xdr:rowOff>133595</xdr:rowOff>
    </xdr:from>
    <xdr:to>
      <xdr:col>42</xdr:col>
      <xdr:colOff>467589</xdr:colOff>
      <xdr:row>5</xdr:row>
      <xdr:rowOff>47624</xdr:rowOff>
    </xdr:to>
    <xdr:sp macro="" textlink="">
      <xdr:nvSpPr>
        <xdr:cNvPr id="4" name="Rectangle: Rounded Corners 3">
          <a:extLst>
            <a:ext uri="{FF2B5EF4-FFF2-40B4-BE49-F238E27FC236}">
              <a16:creationId xmlns:a16="http://schemas.microsoft.com/office/drawing/2014/main" id="{DB752F24-E43D-4849-B1C4-B9096C74C8F4}"/>
            </a:ext>
          </a:extLst>
        </xdr:cNvPr>
        <xdr:cNvSpPr/>
      </xdr:nvSpPr>
      <xdr:spPr>
        <a:xfrm>
          <a:off x="8629650" y="133595"/>
          <a:ext cx="17441139" cy="866529"/>
        </a:xfrm>
        <a:prstGeom prst="roundRect">
          <a:avLst>
            <a:gd name="adj" fmla="val 7385"/>
          </a:avLst>
        </a:prstGeom>
        <a:gradFill flip="none" rotWithShape="1">
          <a:gsLst>
            <a:gs pos="0">
              <a:schemeClr val="accent2">
                <a:lumMod val="50000"/>
                <a:shade val="30000"/>
                <a:satMod val="115000"/>
              </a:schemeClr>
            </a:gs>
            <a:gs pos="50000">
              <a:schemeClr val="accent2">
                <a:lumMod val="50000"/>
                <a:shade val="67500"/>
                <a:satMod val="115000"/>
              </a:schemeClr>
            </a:gs>
            <a:gs pos="100000">
              <a:schemeClr val="accent2">
                <a:lumMod val="50000"/>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Eras Bold ITC" panose="020B0907030504020204" pitchFamily="34" charset="0"/>
            </a:rPr>
            <a:t>COFFEE CHAIN</a:t>
          </a:r>
          <a:r>
            <a:rPr lang="en-US" sz="1800" baseline="0">
              <a:latin typeface="Eras Bold ITC" panose="020B0907030504020204" pitchFamily="34" charset="0"/>
            </a:rPr>
            <a:t> SALES ANALYSIS</a:t>
          </a:r>
          <a:endParaRPr lang="en-US" sz="1800">
            <a:latin typeface="Eras Bold ITC" panose="020B0907030504020204" pitchFamily="34" charset="0"/>
          </a:endParaRPr>
        </a:p>
      </xdr:txBody>
    </xdr:sp>
    <xdr:clientData/>
  </xdr:twoCellAnchor>
  <xdr:twoCellAnchor>
    <xdr:from>
      <xdr:col>16</xdr:col>
      <xdr:colOff>71437</xdr:colOff>
      <xdr:row>5</xdr:row>
      <xdr:rowOff>138785</xdr:rowOff>
    </xdr:from>
    <xdr:to>
      <xdr:col>42</xdr:col>
      <xdr:colOff>467591</xdr:colOff>
      <xdr:row>21</xdr:row>
      <xdr:rowOff>128862</xdr:rowOff>
    </xdr:to>
    <xdr:sp macro="" textlink="">
      <xdr:nvSpPr>
        <xdr:cNvPr id="5" name="Rectangle: Rounded Corners 4">
          <a:extLst>
            <a:ext uri="{FF2B5EF4-FFF2-40B4-BE49-F238E27FC236}">
              <a16:creationId xmlns:a16="http://schemas.microsoft.com/office/drawing/2014/main" id="{505D2776-569E-4ACC-9D76-50512C1FE603}"/>
            </a:ext>
          </a:extLst>
        </xdr:cNvPr>
        <xdr:cNvSpPr/>
      </xdr:nvSpPr>
      <xdr:spPr>
        <a:xfrm>
          <a:off x="9825037" y="1091285"/>
          <a:ext cx="16245754" cy="3038077"/>
        </a:xfrm>
        <a:prstGeom prst="roundRect">
          <a:avLst>
            <a:gd name="adj" fmla="val 2958"/>
          </a:avLst>
        </a:prstGeom>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40</xdr:col>
      <xdr:colOff>14288</xdr:colOff>
      <xdr:row>23</xdr:row>
      <xdr:rowOff>9525</xdr:rowOff>
    </xdr:from>
    <xdr:to>
      <xdr:col>42</xdr:col>
      <xdr:colOff>414618</xdr:colOff>
      <xdr:row>35</xdr:row>
      <xdr:rowOff>33618</xdr:rowOff>
    </xdr:to>
    <mc:AlternateContent xmlns:mc="http://schemas.openxmlformats.org/markup-compatibility/2006" xmlns:a14="http://schemas.microsoft.com/office/drawing/2010/main">
      <mc:Choice Requires="a14">
        <xdr:graphicFrame macro="">
          <xdr:nvGraphicFramePr>
            <xdr:cNvPr id="12" name="Date (Year) 2">
              <a:extLst>
                <a:ext uri="{FF2B5EF4-FFF2-40B4-BE49-F238E27FC236}">
                  <a16:creationId xmlns:a16="http://schemas.microsoft.com/office/drawing/2014/main" id="{1FB7C96C-BD58-4847-8069-6BAA5E3CE62F}"/>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24779288" y="4391025"/>
              <a:ext cx="1638580" cy="2310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15688</xdr:colOff>
      <xdr:row>60</xdr:row>
      <xdr:rowOff>76758</xdr:rowOff>
    </xdr:from>
    <xdr:to>
      <xdr:col>42</xdr:col>
      <xdr:colOff>437030</xdr:colOff>
      <xdr:row>67</xdr:row>
      <xdr:rowOff>89645</xdr:rowOff>
    </xdr:to>
    <mc:AlternateContent xmlns:mc="http://schemas.openxmlformats.org/markup-compatibility/2006" xmlns:a14="http://schemas.microsoft.com/office/drawing/2010/main">
      <mc:Choice Requires="a14">
        <xdr:graphicFrame macro="">
          <xdr:nvGraphicFramePr>
            <xdr:cNvPr id="14" name="Market_size 2">
              <a:extLst>
                <a:ext uri="{FF2B5EF4-FFF2-40B4-BE49-F238E27FC236}">
                  <a16:creationId xmlns:a16="http://schemas.microsoft.com/office/drawing/2014/main" id="{4680C33A-EE75-4F39-8A77-4BC759251D22}"/>
                </a:ext>
              </a:extLst>
            </xdr:cNvPr>
            <xdr:cNvGraphicFramePr/>
          </xdr:nvGraphicFramePr>
          <xdr:xfrm>
            <a:off x="0" y="0"/>
            <a:ext cx="0" cy="0"/>
          </xdr:xfrm>
          <a:graphic>
            <a:graphicData uri="http://schemas.microsoft.com/office/drawing/2010/slicer">
              <sle:slicer xmlns:sle="http://schemas.microsoft.com/office/drawing/2010/slicer" name="Market_size 2"/>
            </a:graphicData>
          </a:graphic>
        </xdr:graphicFrame>
      </mc:Choice>
      <mc:Fallback xmlns="">
        <xdr:sp macro="" textlink="">
          <xdr:nvSpPr>
            <xdr:cNvPr id="0" name=""/>
            <xdr:cNvSpPr>
              <a:spLocks noTextEdit="1"/>
            </xdr:cNvSpPr>
          </xdr:nvSpPr>
          <xdr:spPr>
            <a:xfrm>
              <a:off x="24780688" y="11506758"/>
              <a:ext cx="1659592" cy="1346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136076</xdr:colOff>
      <xdr:row>6</xdr:row>
      <xdr:rowOff>10199</xdr:rowOff>
    </xdr:from>
    <xdr:to>
      <xdr:col>24</xdr:col>
      <xdr:colOff>552450</xdr:colOff>
      <xdr:row>13</xdr:row>
      <xdr:rowOff>149952</xdr:rowOff>
    </xdr:to>
    <xdr:grpSp>
      <xdr:nvGrpSpPr>
        <xdr:cNvPr id="19" name="Group 18">
          <a:extLst>
            <a:ext uri="{FF2B5EF4-FFF2-40B4-BE49-F238E27FC236}">
              <a16:creationId xmlns:a16="http://schemas.microsoft.com/office/drawing/2014/main" id="{FB18E001-0BA8-4AB6-81E0-C50893F7AB1D}"/>
            </a:ext>
          </a:extLst>
        </xdr:cNvPr>
        <xdr:cNvGrpSpPr/>
      </xdr:nvGrpSpPr>
      <xdr:grpSpPr>
        <a:xfrm>
          <a:off x="9889676" y="1153199"/>
          <a:ext cx="5293174" cy="1473253"/>
          <a:chOff x="9889676" y="1153199"/>
          <a:chExt cx="2621847" cy="1473253"/>
        </a:xfrm>
      </xdr:grpSpPr>
      <xdr:sp macro="" textlink="KPIs!W11">
        <xdr:nvSpPr>
          <xdr:cNvPr id="20" name="Rectangle: Rounded Corners 19">
            <a:extLst>
              <a:ext uri="{FF2B5EF4-FFF2-40B4-BE49-F238E27FC236}">
                <a16:creationId xmlns:a16="http://schemas.microsoft.com/office/drawing/2014/main" id="{B1C1A07B-1504-6C05-F5AF-A23AC01CA78B}"/>
              </a:ext>
            </a:extLst>
          </xdr:cNvPr>
          <xdr:cNvSpPr/>
        </xdr:nvSpPr>
        <xdr:spPr>
          <a:xfrm>
            <a:off x="9889676" y="1153199"/>
            <a:ext cx="2621847" cy="1473253"/>
          </a:xfrm>
          <a:prstGeom prst="roundRect">
            <a:avLst>
              <a:gd name="adj" fmla="val 7102"/>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5B7CD01-8BBB-4AE9-A20F-D460E1957C21}" type="TxLink">
              <a:rPr lang="en-US" sz="5400" b="1" i="0" u="none" strike="noStrike">
                <a:solidFill>
                  <a:srgbClr val="FFC000"/>
                </a:solidFill>
                <a:effectLst>
                  <a:glow rad="63500">
                    <a:schemeClr val="accent2">
                      <a:satMod val="175000"/>
                      <a:alpha val="40000"/>
                    </a:schemeClr>
                  </a:glow>
                </a:effectLst>
                <a:latin typeface="Segoe UI" panose="020B0502040204020203" pitchFamily="34" charset="0"/>
                <a:ea typeface="+mn-ea"/>
                <a:cs typeface="Segoe UI" panose="020B0502040204020203" pitchFamily="34" charset="0"/>
              </a:rPr>
              <a:pPr marL="0" indent="0" algn="ctr"/>
              <a:t>$82.40</a:t>
            </a:fld>
            <a:endParaRPr lang="en-US" sz="5400" b="1" i="0" u="none" strike="noStrike">
              <a:solidFill>
                <a:srgbClr val="FFC000"/>
              </a:solidFill>
              <a:effectLst>
                <a:glow rad="63500">
                  <a:schemeClr val="accent2">
                    <a:satMod val="175000"/>
                    <a:alpha val="40000"/>
                  </a:schemeClr>
                </a:glow>
              </a:effectLst>
              <a:latin typeface="Segoe UI" panose="020B0502040204020203" pitchFamily="34" charset="0"/>
              <a:ea typeface="+mn-ea"/>
              <a:cs typeface="Segoe UI" panose="020B0502040204020203" pitchFamily="34" charset="0"/>
            </a:endParaRPr>
          </a:p>
        </xdr:txBody>
      </xdr:sp>
      <xdr:sp macro="" textlink="">
        <xdr:nvSpPr>
          <xdr:cNvPr id="24" name="TextBox 23">
            <a:extLst>
              <a:ext uri="{FF2B5EF4-FFF2-40B4-BE49-F238E27FC236}">
                <a16:creationId xmlns:a16="http://schemas.microsoft.com/office/drawing/2014/main" id="{CD297230-A692-48A4-5F38-2651C70B9B97}"/>
              </a:ext>
            </a:extLst>
          </xdr:cNvPr>
          <xdr:cNvSpPr txBox="1"/>
        </xdr:nvSpPr>
        <xdr:spPr>
          <a:xfrm>
            <a:off x="10591981" y="2112868"/>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Average</a:t>
            </a:r>
            <a:r>
              <a:rPr lang="en-US" sz="1200" b="1" i="0" u="none" strike="noStrike" baseline="0">
                <a:solidFill>
                  <a:schemeClr val="accent4">
                    <a:lumMod val="60000"/>
                    <a:lumOff val="40000"/>
                  </a:schemeClr>
                </a:solidFill>
                <a:latin typeface="Segoe UI" panose="020B0502040204020203" pitchFamily="34" charset="0"/>
                <a:cs typeface="Segoe UI" panose="020B0502040204020203" pitchFamily="34" charset="0"/>
              </a:rPr>
              <a:t> COGs</a:t>
            </a:r>
            <a:endPar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endParaRPr>
          </a:p>
        </xdr:txBody>
      </xdr:sp>
    </xdr:grpSp>
    <xdr:clientData/>
  </xdr:twoCellAnchor>
  <xdr:twoCellAnchor>
    <xdr:from>
      <xdr:col>16</xdr:col>
      <xdr:colOff>162609</xdr:colOff>
      <xdr:row>13</xdr:row>
      <xdr:rowOff>170963</xdr:rowOff>
    </xdr:from>
    <xdr:to>
      <xdr:col>24</xdr:col>
      <xdr:colOff>552450</xdr:colOff>
      <xdr:row>21</xdr:row>
      <xdr:rowOff>60346</xdr:rowOff>
    </xdr:to>
    <xdr:grpSp>
      <xdr:nvGrpSpPr>
        <xdr:cNvPr id="31" name="Group 30">
          <a:extLst>
            <a:ext uri="{FF2B5EF4-FFF2-40B4-BE49-F238E27FC236}">
              <a16:creationId xmlns:a16="http://schemas.microsoft.com/office/drawing/2014/main" id="{BC8406F7-C089-4D48-8020-A068386CF496}"/>
            </a:ext>
          </a:extLst>
        </xdr:cNvPr>
        <xdr:cNvGrpSpPr/>
      </xdr:nvGrpSpPr>
      <xdr:grpSpPr>
        <a:xfrm>
          <a:off x="9916209" y="2647463"/>
          <a:ext cx="5266641" cy="1413383"/>
          <a:chOff x="9916209" y="2647463"/>
          <a:chExt cx="2621847" cy="1413383"/>
        </a:xfrm>
      </xdr:grpSpPr>
      <xdr:sp macro="" textlink="KPIs!X11">
        <xdr:nvSpPr>
          <xdr:cNvPr id="32" name="Rectangle: Rounded Corners 31">
            <a:extLst>
              <a:ext uri="{FF2B5EF4-FFF2-40B4-BE49-F238E27FC236}">
                <a16:creationId xmlns:a16="http://schemas.microsoft.com/office/drawing/2014/main" id="{046E0B98-B361-BA9A-FD81-20F20F1DB433}"/>
              </a:ext>
            </a:extLst>
          </xdr:cNvPr>
          <xdr:cNvSpPr/>
        </xdr:nvSpPr>
        <xdr:spPr>
          <a:xfrm>
            <a:off x="9916209" y="2647463"/>
            <a:ext cx="2621847" cy="1413383"/>
          </a:xfrm>
          <a:prstGeom prst="roundRect">
            <a:avLst>
              <a:gd name="adj" fmla="val 7102"/>
            </a:avLst>
          </a:prstGeom>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6200000" scaled="1"/>
            <a:tileRect/>
          </a:gradFill>
          <a:ln>
            <a:solidFill>
              <a:srgbClr val="DD8B1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AF08756-429B-4FBA-8C2D-5F22C2F8E0E9}" type="TxLink">
              <a:rPr lang="en-US" sz="5400" b="1" i="0" u="none" strike="noStrike">
                <a:solidFill>
                  <a:schemeClr val="accent2">
                    <a:lumMod val="50000"/>
                  </a:schemeClr>
                </a:solidFill>
                <a:latin typeface="Calibri"/>
                <a:ea typeface="+mn-ea"/>
                <a:cs typeface="Calibri"/>
              </a:rPr>
              <a:pPr marL="0" indent="0" algn="ctr"/>
              <a:t>$191.05</a:t>
            </a:fld>
            <a:endParaRPr lang="en-US" sz="5400" b="1" i="0" u="none" strike="noStrike">
              <a:solidFill>
                <a:schemeClr val="accent2">
                  <a:lumMod val="50000"/>
                </a:schemeClr>
              </a:solidFill>
              <a:latin typeface="Calibri"/>
              <a:ea typeface="+mn-ea"/>
              <a:cs typeface="Calibri"/>
            </a:endParaRPr>
          </a:p>
        </xdr:txBody>
      </xdr:sp>
      <xdr:sp macro="" textlink="">
        <xdr:nvSpPr>
          <xdr:cNvPr id="36" name="TextBox 35">
            <a:extLst>
              <a:ext uri="{FF2B5EF4-FFF2-40B4-BE49-F238E27FC236}">
                <a16:creationId xmlns:a16="http://schemas.microsoft.com/office/drawing/2014/main" id="{80113E42-7269-354B-F22C-BF29EE27A9BF}"/>
              </a:ext>
            </a:extLst>
          </xdr:cNvPr>
          <xdr:cNvSpPr txBox="1"/>
        </xdr:nvSpPr>
        <xdr:spPr>
          <a:xfrm>
            <a:off x="10601701" y="3510242"/>
            <a:ext cx="1285874" cy="2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accent4">
                    <a:lumMod val="60000"/>
                    <a:lumOff val="40000"/>
                  </a:schemeClr>
                </a:solidFill>
                <a:latin typeface="Segoe UI" panose="020B0502040204020203" pitchFamily="34" charset="0"/>
                <a:cs typeface="Segoe UI" panose="020B0502040204020203" pitchFamily="34" charset="0"/>
              </a:rPr>
              <a:t>Average Sales</a:t>
            </a:r>
          </a:p>
        </xdr:txBody>
      </xdr:sp>
    </xdr:grpSp>
    <xdr:clientData/>
  </xdr:twoCellAnchor>
  <xdr:twoCellAnchor editAs="oneCell">
    <xdr:from>
      <xdr:col>14</xdr:col>
      <xdr:colOff>238124</xdr:colOff>
      <xdr:row>40</xdr:row>
      <xdr:rowOff>47623</xdr:rowOff>
    </xdr:from>
    <xdr:to>
      <xdr:col>15</xdr:col>
      <xdr:colOff>533399</xdr:colOff>
      <xdr:row>45</xdr:row>
      <xdr:rowOff>9523</xdr:rowOff>
    </xdr:to>
    <xdr:pic>
      <xdr:nvPicPr>
        <xdr:cNvPr id="37" name="Graphic 36" descr="Research">
          <a:extLst>
            <a:ext uri="{FF2B5EF4-FFF2-40B4-BE49-F238E27FC236}">
              <a16:creationId xmlns:a16="http://schemas.microsoft.com/office/drawing/2014/main" id="{320D4557-6010-447F-9423-53558C0029DE}"/>
            </a:ext>
          </a:extLst>
        </xdr:cNvPr>
        <xdr:cNvPicPr>
          <a:picLocks noChangeAspect="1"/>
        </xdr:cNvPicPr>
      </xdr:nvPicPr>
      <xdr:blipFill>
        <a:blip xmlns:r="http://schemas.openxmlformats.org/officeDocument/2006/relationships" r:embed="rId1">
          <a:duotone>
            <a:schemeClr val="accent4">
              <a:shade val="45000"/>
              <a:satMod val="135000"/>
            </a:schemeClr>
            <a:prstClr val="white"/>
          </a:duotone>
          <a:extLst>
            <a:ext uri="{96DAC541-7B7A-43D3-8B79-37D633B846F1}">
              <asvg:svgBlip xmlns:asvg="http://schemas.microsoft.com/office/drawing/2016/SVG/main" r:embed="rId2"/>
            </a:ext>
          </a:extLst>
        </a:blip>
        <a:stretch>
          <a:fillRect/>
        </a:stretch>
      </xdr:blipFill>
      <xdr:spPr>
        <a:xfrm>
          <a:off x="8772524" y="7667623"/>
          <a:ext cx="904875" cy="914400"/>
        </a:xfrm>
        <a:prstGeom prst="rect">
          <a:avLst/>
        </a:prstGeom>
        <a:effectLst>
          <a:glow rad="25400">
            <a:schemeClr val="accent1">
              <a:alpha val="40000"/>
            </a:schemeClr>
          </a:glow>
          <a:outerShdw blurRad="50800" dist="50800" dir="5400000" algn="ctr" rotWithShape="0">
            <a:srgbClr val="000000"/>
          </a:outerShdw>
        </a:effectLst>
      </xdr:spPr>
    </xdr:pic>
    <xdr:clientData/>
  </xdr:twoCellAnchor>
  <xdr:twoCellAnchor editAs="oneCell">
    <xdr:from>
      <xdr:col>14</xdr:col>
      <xdr:colOff>285750</xdr:colOff>
      <xdr:row>60</xdr:row>
      <xdr:rowOff>166687</xdr:rowOff>
    </xdr:from>
    <xdr:to>
      <xdr:col>15</xdr:col>
      <xdr:colOff>381000</xdr:colOff>
      <xdr:row>64</xdr:row>
      <xdr:rowOff>119062</xdr:rowOff>
    </xdr:to>
    <xdr:pic>
      <xdr:nvPicPr>
        <xdr:cNvPr id="38" name="Picture 37">
          <a:extLst>
            <a:ext uri="{FF2B5EF4-FFF2-40B4-BE49-F238E27FC236}">
              <a16:creationId xmlns:a16="http://schemas.microsoft.com/office/drawing/2014/main" id="{7289AC65-DFC6-4BF6-AB46-C29EC72979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20150" y="11596687"/>
          <a:ext cx="704850" cy="714375"/>
        </a:xfrm>
        <a:prstGeom prst="rect">
          <a:avLst/>
        </a:prstGeom>
      </xdr:spPr>
    </xdr:pic>
    <xdr:clientData/>
  </xdr:twoCellAnchor>
  <xdr:twoCellAnchor editAs="oneCell">
    <xdr:from>
      <xdr:col>14</xdr:col>
      <xdr:colOff>197625</xdr:colOff>
      <xdr:row>30</xdr:row>
      <xdr:rowOff>78566</xdr:rowOff>
    </xdr:from>
    <xdr:to>
      <xdr:col>15</xdr:col>
      <xdr:colOff>523875</xdr:colOff>
      <xdr:row>35</xdr:row>
      <xdr:rowOff>71441</xdr:rowOff>
    </xdr:to>
    <xdr:pic>
      <xdr:nvPicPr>
        <xdr:cNvPr id="39" name="Picture 38">
          <a:hlinkClick xmlns:r="http://schemas.openxmlformats.org/officeDocument/2006/relationships" r:id="rId4"/>
          <a:extLst>
            <a:ext uri="{FF2B5EF4-FFF2-40B4-BE49-F238E27FC236}">
              <a16:creationId xmlns:a16="http://schemas.microsoft.com/office/drawing/2014/main" id="{B87F1D01-9C2D-4D48-B5DD-49C37944CD0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32025" y="5793566"/>
          <a:ext cx="935850" cy="945375"/>
        </a:xfrm>
        <a:prstGeom prst="rect">
          <a:avLst/>
        </a:prstGeom>
      </xdr:spPr>
    </xdr:pic>
    <xdr:clientData/>
  </xdr:twoCellAnchor>
  <xdr:twoCellAnchor editAs="oneCell">
    <xdr:from>
      <xdr:col>14</xdr:col>
      <xdr:colOff>228562</xdr:colOff>
      <xdr:row>55</xdr:row>
      <xdr:rowOff>133312</xdr:rowOff>
    </xdr:from>
    <xdr:to>
      <xdr:col>15</xdr:col>
      <xdr:colOff>452437</xdr:colOff>
      <xdr:row>60</xdr:row>
      <xdr:rowOff>23812</xdr:rowOff>
    </xdr:to>
    <xdr:pic>
      <xdr:nvPicPr>
        <xdr:cNvPr id="40" name="Picture 39">
          <a:extLst>
            <a:ext uri="{FF2B5EF4-FFF2-40B4-BE49-F238E27FC236}">
              <a16:creationId xmlns:a16="http://schemas.microsoft.com/office/drawing/2014/main" id="{FCA6A5A8-9AB3-461C-A46E-941BC8C6F2B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62962" y="10610812"/>
          <a:ext cx="833475" cy="843000"/>
        </a:xfrm>
        <a:prstGeom prst="rect">
          <a:avLst/>
        </a:prstGeom>
      </xdr:spPr>
    </xdr:pic>
    <xdr:clientData/>
  </xdr:twoCellAnchor>
  <xdr:twoCellAnchor editAs="oneCell">
    <xdr:from>
      <xdr:col>14</xdr:col>
      <xdr:colOff>131300</xdr:colOff>
      <xdr:row>0</xdr:row>
      <xdr:rowOff>165975</xdr:rowOff>
    </xdr:from>
    <xdr:to>
      <xdr:col>15</xdr:col>
      <xdr:colOff>593066</xdr:colOff>
      <xdr:row>5</xdr:row>
      <xdr:rowOff>154769</xdr:rowOff>
    </xdr:to>
    <xdr:pic>
      <xdr:nvPicPr>
        <xdr:cNvPr id="41" name="Picture 40">
          <a:extLst>
            <a:ext uri="{FF2B5EF4-FFF2-40B4-BE49-F238E27FC236}">
              <a16:creationId xmlns:a16="http://schemas.microsoft.com/office/drawing/2014/main" id="{1E7644CA-4FE8-4070-8C16-8CE18E66DCB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8864" t="24935" r="19990" b="19947"/>
        <a:stretch/>
      </xdr:blipFill>
      <xdr:spPr>
        <a:xfrm>
          <a:off x="8665700" y="165975"/>
          <a:ext cx="1071366" cy="941294"/>
        </a:xfrm>
        <a:prstGeom prst="rect">
          <a:avLst/>
        </a:prstGeom>
      </xdr:spPr>
    </xdr:pic>
    <xdr:clientData/>
  </xdr:twoCellAnchor>
  <xdr:twoCellAnchor editAs="oneCell">
    <xdr:from>
      <xdr:col>14</xdr:col>
      <xdr:colOff>95250</xdr:colOff>
      <xdr:row>21</xdr:row>
      <xdr:rowOff>23812</xdr:rowOff>
    </xdr:from>
    <xdr:to>
      <xdr:col>15</xdr:col>
      <xdr:colOff>595312</xdr:colOff>
      <xdr:row>27</xdr:row>
      <xdr:rowOff>37725</xdr:rowOff>
    </xdr:to>
    <xdr:pic>
      <xdr:nvPicPr>
        <xdr:cNvPr id="42" name="Picture 41">
          <a:hlinkClick xmlns:r="http://schemas.openxmlformats.org/officeDocument/2006/relationships" r:id="rId8"/>
          <a:extLst>
            <a:ext uri="{FF2B5EF4-FFF2-40B4-BE49-F238E27FC236}">
              <a16:creationId xmlns:a16="http://schemas.microsoft.com/office/drawing/2014/main" id="{E1B70C60-10C6-4E17-96E6-98BABAF9D981}"/>
            </a:ext>
          </a:extLst>
        </xdr:cNvPr>
        <xdr:cNvPicPr>
          <a:picLocks noChangeAspect="1"/>
        </xdr:cNvPicPr>
      </xdr:nvPicPr>
      <xdr:blipFill rotWithShape="1">
        <a:blip xmlns:r="http://schemas.openxmlformats.org/officeDocument/2006/relationships" r:embed="rId9">
          <a:extLst>
            <a:ext uri="{BEBA8EAE-BF5A-486C-A8C5-ECC9F3942E4B}">
              <a14:imgProps xmlns:a14="http://schemas.microsoft.com/office/drawing/2010/main">
                <a14:imgLayer r:embed="rId10">
                  <a14:imgEffect>
                    <a14:colorTemperature colorTemp="11200"/>
                  </a14:imgEffect>
                  <a14:imgEffect>
                    <a14:saturation sat="400000"/>
                  </a14:imgEffect>
                </a14:imgLayer>
              </a14:imgProps>
            </a:ext>
            <a:ext uri="{28A0092B-C50C-407E-A947-70E740481C1C}">
              <a14:useLocalDpi xmlns:a14="http://schemas.microsoft.com/office/drawing/2010/main" val="0"/>
            </a:ext>
          </a:extLst>
        </a:blip>
        <a:srcRect l="28350" t="24849" r="27150" b="29150"/>
        <a:stretch/>
      </xdr:blipFill>
      <xdr:spPr>
        <a:xfrm>
          <a:off x="8629650" y="4024312"/>
          <a:ext cx="1109662" cy="1156913"/>
        </a:xfrm>
        <a:prstGeom prst="rect">
          <a:avLst/>
        </a:prstGeom>
        <a:effectLst/>
      </xdr:spPr>
    </xdr:pic>
    <xdr:clientData/>
  </xdr:twoCellAnchor>
  <xdr:twoCellAnchor editAs="oneCell">
    <xdr:from>
      <xdr:col>41</xdr:col>
      <xdr:colOff>45576</xdr:colOff>
      <xdr:row>0</xdr:row>
      <xdr:rowOff>151687</xdr:rowOff>
    </xdr:from>
    <xdr:to>
      <xdr:col>42</xdr:col>
      <xdr:colOff>507342</xdr:colOff>
      <xdr:row>5</xdr:row>
      <xdr:rowOff>140481</xdr:rowOff>
    </xdr:to>
    <xdr:pic>
      <xdr:nvPicPr>
        <xdr:cNvPr id="43" name="Picture 42">
          <a:extLst>
            <a:ext uri="{FF2B5EF4-FFF2-40B4-BE49-F238E27FC236}">
              <a16:creationId xmlns:a16="http://schemas.microsoft.com/office/drawing/2014/main" id="{E9F175BE-106C-4DC0-94EA-64CEC346A941}"/>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8864" t="24935" r="19990" b="19947"/>
        <a:stretch/>
      </xdr:blipFill>
      <xdr:spPr>
        <a:xfrm>
          <a:off x="25039176" y="151687"/>
          <a:ext cx="1071366" cy="941294"/>
        </a:xfrm>
        <a:prstGeom prst="rect">
          <a:avLst/>
        </a:prstGeom>
      </xdr:spPr>
    </xdr:pic>
    <xdr:clientData/>
  </xdr:twoCellAnchor>
  <xdr:twoCellAnchor>
    <xdr:from>
      <xdr:col>25</xdr:col>
      <xdr:colOff>23812</xdr:colOff>
      <xdr:row>6</xdr:row>
      <xdr:rowOff>23812</xdr:rowOff>
    </xdr:from>
    <xdr:to>
      <xdr:col>42</xdr:col>
      <xdr:colOff>428624</xdr:colOff>
      <xdr:row>21</xdr:row>
      <xdr:rowOff>71437</xdr:rowOff>
    </xdr:to>
    <xdr:graphicFrame macro="">
      <xdr:nvGraphicFramePr>
        <xdr:cNvPr id="46" name="Chart 45">
          <a:extLst>
            <a:ext uri="{FF2B5EF4-FFF2-40B4-BE49-F238E27FC236}">
              <a16:creationId xmlns:a16="http://schemas.microsoft.com/office/drawing/2014/main" id="{2DF359BE-94AE-4A4F-B5B7-53230C962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261937</xdr:colOff>
      <xdr:row>22</xdr:row>
      <xdr:rowOff>163079</xdr:rowOff>
    </xdr:from>
    <xdr:to>
      <xdr:col>39</xdr:col>
      <xdr:colOff>524598</xdr:colOff>
      <xdr:row>67</xdr:row>
      <xdr:rowOff>47624</xdr:rowOff>
    </xdr:to>
    <xdr:graphicFrame macro="">
      <xdr:nvGraphicFramePr>
        <xdr:cNvPr id="48" name="Chart 47">
          <a:extLst>
            <a:ext uri="{FF2B5EF4-FFF2-40B4-BE49-F238E27FC236}">
              <a16:creationId xmlns:a16="http://schemas.microsoft.com/office/drawing/2014/main" id="{0BDFA6D8-D9C0-4AD1-B321-8C564FFA0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119062</xdr:colOff>
      <xdr:row>45</xdr:row>
      <xdr:rowOff>119062</xdr:rowOff>
    </xdr:from>
    <xdr:to>
      <xdr:col>28</xdr:col>
      <xdr:colOff>212272</xdr:colOff>
      <xdr:row>67</xdr:row>
      <xdr:rowOff>52389</xdr:rowOff>
    </xdr:to>
    <xdr:graphicFrame macro="">
      <xdr:nvGraphicFramePr>
        <xdr:cNvPr id="49" name="Chart 48">
          <a:extLst>
            <a:ext uri="{FF2B5EF4-FFF2-40B4-BE49-F238E27FC236}">
              <a16:creationId xmlns:a16="http://schemas.microsoft.com/office/drawing/2014/main" id="{A4FC2C30-FE4E-45AB-9E8B-05BE60AB4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127001</xdr:colOff>
      <xdr:row>22</xdr:row>
      <xdr:rowOff>158749</xdr:rowOff>
    </xdr:from>
    <xdr:to>
      <xdr:col>28</xdr:col>
      <xdr:colOff>199095</xdr:colOff>
      <xdr:row>45</xdr:row>
      <xdr:rowOff>79374</xdr:rowOff>
    </xdr:to>
    <xdr:graphicFrame macro="">
      <xdr:nvGraphicFramePr>
        <xdr:cNvPr id="6" name="Chart 5">
          <a:extLst>
            <a:ext uri="{FF2B5EF4-FFF2-40B4-BE49-F238E27FC236}">
              <a16:creationId xmlns:a16="http://schemas.microsoft.com/office/drawing/2014/main" id="{46EFEE4F-5D28-4DBE-A8BE-697E291A2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40</xdr:col>
      <xdr:colOff>0</xdr:colOff>
      <xdr:row>35</xdr:row>
      <xdr:rowOff>76200</xdr:rowOff>
    </xdr:from>
    <xdr:to>
      <xdr:col>42</xdr:col>
      <xdr:colOff>400050</xdr:colOff>
      <xdr:row>60</xdr:row>
      <xdr:rowOff>19050</xdr:rowOff>
    </xdr:to>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A697EE00-F078-BBBF-C798-4E3B8AD3626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4384000" y="6743700"/>
              <a:ext cx="1619250" cy="470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26</xdr:col>
      <xdr:colOff>614961</xdr:colOff>
      <xdr:row>13</xdr:row>
      <xdr:rowOff>110734</xdr:rowOff>
    </xdr:from>
    <xdr:to>
      <xdr:col>30</xdr:col>
      <xdr:colOff>1264022</xdr:colOff>
      <xdr:row>27</xdr:row>
      <xdr:rowOff>186934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FD3F360-8868-EBE6-B980-ACBC69DBB4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323436" y="2587234"/>
              <a:ext cx="4754336"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673553</xdr:colOff>
      <xdr:row>41</xdr:row>
      <xdr:rowOff>71438</xdr:rowOff>
    </xdr:from>
    <xdr:to>
      <xdr:col>17</xdr:col>
      <xdr:colOff>358549</xdr:colOff>
      <xdr:row>55</xdr:row>
      <xdr:rowOff>147638</xdr:rowOff>
    </xdr:to>
    <xdr:graphicFrame macro="">
      <xdr:nvGraphicFramePr>
        <xdr:cNvPr id="4" name="Chart 3">
          <a:extLst>
            <a:ext uri="{FF2B5EF4-FFF2-40B4-BE49-F238E27FC236}">
              <a16:creationId xmlns:a16="http://schemas.microsoft.com/office/drawing/2014/main" id="{B8357A29-E11B-449F-A8F5-6983EB794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238125</xdr:colOff>
      <xdr:row>41</xdr:row>
      <xdr:rowOff>0</xdr:rowOff>
    </xdr:from>
    <xdr:to>
      <xdr:col>13</xdr:col>
      <xdr:colOff>214313</xdr:colOff>
      <xdr:row>55</xdr:row>
      <xdr:rowOff>76200</xdr:rowOff>
    </xdr:to>
    <xdr:graphicFrame macro="">
      <xdr:nvGraphicFramePr>
        <xdr:cNvPr id="5" name="Chart 4">
          <a:extLst>
            <a:ext uri="{FF2B5EF4-FFF2-40B4-BE49-F238E27FC236}">
              <a16:creationId xmlns:a16="http://schemas.microsoft.com/office/drawing/2014/main" id="{569023E4-792D-44E1-8882-6BDBCB3BE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581808</xdr:colOff>
      <xdr:row>12</xdr:row>
      <xdr:rowOff>134153</xdr:rowOff>
    </xdr:from>
    <xdr:to>
      <xdr:col>7</xdr:col>
      <xdr:colOff>654380</xdr:colOff>
      <xdr:row>28</xdr:row>
      <xdr:rowOff>53191</xdr:rowOff>
    </xdr:to>
    <xdr:graphicFrame macro="">
      <xdr:nvGraphicFramePr>
        <xdr:cNvPr id="7" name="Chart 6">
          <a:extLst>
            <a:ext uri="{FF2B5EF4-FFF2-40B4-BE49-F238E27FC236}">
              <a16:creationId xmlns:a16="http://schemas.microsoft.com/office/drawing/2014/main" id="{AD0B8342-25F5-2A33-B357-CF1734494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2180028</xdr:colOff>
      <xdr:row>5</xdr:row>
      <xdr:rowOff>180128</xdr:rowOff>
    </xdr:from>
    <xdr:to>
      <xdr:col>13</xdr:col>
      <xdr:colOff>971054</xdr:colOff>
      <xdr:row>20</xdr:row>
      <xdr:rowOff>65828</xdr:rowOff>
    </xdr:to>
    <xdr:graphicFrame macro="">
      <xdr:nvGraphicFramePr>
        <xdr:cNvPr id="10" name="Chart 9">
          <a:extLst>
            <a:ext uri="{FF2B5EF4-FFF2-40B4-BE49-F238E27FC236}">
              <a16:creationId xmlns:a16="http://schemas.microsoft.com/office/drawing/2014/main" id="{1376B2EB-1861-36C8-E1DB-B0CA74408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446769</xdr:colOff>
      <xdr:row>18</xdr:row>
      <xdr:rowOff>71890</xdr:rowOff>
    </xdr:from>
    <xdr:to>
      <xdr:col>22</xdr:col>
      <xdr:colOff>941161</xdr:colOff>
      <xdr:row>32</xdr:row>
      <xdr:rowOff>148090</xdr:rowOff>
    </xdr:to>
    <xdr:graphicFrame macro="">
      <xdr:nvGraphicFramePr>
        <xdr:cNvPr id="11" name="Chart 10">
          <a:extLst>
            <a:ext uri="{FF2B5EF4-FFF2-40B4-BE49-F238E27FC236}">
              <a16:creationId xmlns:a16="http://schemas.microsoft.com/office/drawing/2014/main" id="{0BE0C8CC-4342-B00F-71D3-B64A5D10B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1356590</xdr:colOff>
      <xdr:row>13</xdr:row>
      <xdr:rowOff>96837</xdr:rowOff>
    </xdr:from>
    <xdr:to>
      <xdr:col>34</xdr:col>
      <xdr:colOff>284719</xdr:colOff>
      <xdr:row>27</xdr:row>
      <xdr:rowOff>173037</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CDC986FC-1A6F-2D22-7EE5-F14510E9FE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5170340" y="2573337"/>
              <a:ext cx="4424054"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77560</xdr:colOff>
      <xdr:row>28</xdr:row>
      <xdr:rowOff>31068</xdr:rowOff>
    </xdr:from>
    <xdr:to>
      <xdr:col>33</xdr:col>
      <xdr:colOff>312965</xdr:colOff>
      <xdr:row>52</xdr:row>
      <xdr:rowOff>108857</xdr:rowOff>
    </xdr:to>
    <xdr:graphicFrame macro="">
      <xdr:nvGraphicFramePr>
        <xdr:cNvPr id="13" name="Chart 12">
          <a:extLst>
            <a:ext uri="{FF2B5EF4-FFF2-40B4-BE49-F238E27FC236}">
              <a16:creationId xmlns:a16="http://schemas.microsoft.com/office/drawing/2014/main" id="{9D6A2D8E-9ED0-E4E4-AD02-9F5DA1453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37</xdr:col>
      <xdr:colOff>292953</xdr:colOff>
      <xdr:row>7</xdr:row>
      <xdr:rowOff>148880</xdr:rowOff>
    </xdr:from>
    <xdr:to>
      <xdr:col>40</xdr:col>
      <xdr:colOff>27214</xdr:colOff>
      <xdr:row>23</xdr:row>
      <xdr:rowOff>68036</xdr:rowOff>
    </xdr:to>
    <xdr:graphicFrame macro="">
      <xdr:nvGraphicFramePr>
        <xdr:cNvPr id="16" name="Chart 15">
          <a:extLst>
            <a:ext uri="{FF2B5EF4-FFF2-40B4-BE49-F238E27FC236}">
              <a16:creationId xmlns:a16="http://schemas.microsoft.com/office/drawing/2014/main" id="{665EB18D-CDEC-0B6F-AF18-DEAE703C7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91968</xdr:colOff>
      <xdr:row>9</xdr:row>
      <xdr:rowOff>48344</xdr:rowOff>
    </xdr:from>
    <xdr:to>
      <xdr:col>45</xdr:col>
      <xdr:colOff>65636</xdr:colOff>
      <xdr:row>23</xdr:row>
      <xdr:rowOff>124544</xdr:rowOff>
    </xdr:to>
    <xdr:graphicFrame macro="">
      <xdr:nvGraphicFramePr>
        <xdr:cNvPr id="18" name="Chart 17">
          <a:extLst>
            <a:ext uri="{FF2B5EF4-FFF2-40B4-BE49-F238E27FC236}">
              <a16:creationId xmlns:a16="http://schemas.microsoft.com/office/drawing/2014/main" id="{1F85812F-F83F-DFB9-B264-D812A3E0D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46</xdr:col>
      <xdr:colOff>536354</xdr:colOff>
      <xdr:row>28</xdr:row>
      <xdr:rowOff>97898</xdr:rowOff>
    </xdr:from>
    <xdr:to>
      <xdr:col>49</xdr:col>
      <xdr:colOff>866470</xdr:colOff>
      <xdr:row>42</xdr:row>
      <xdr:rowOff>174098</xdr:rowOff>
    </xdr:to>
    <xdr:graphicFrame macro="">
      <xdr:nvGraphicFramePr>
        <xdr:cNvPr id="20" name="Chart 19">
          <a:extLst>
            <a:ext uri="{FF2B5EF4-FFF2-40B4-BE49-F238E27FC236}">
              <a16:creationId xmlns:a16="http://schemas.microsoft.com/office/drawing/2014/main" id="{94971C94-49A1-A52D-38C3-33DBC2E5A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49</xdr:col>
      <xdr:colOff>942675</xdr:colOff>
      <xdr:row>29</xdr:row>
      <xdr:rowOff>8978</xdr:rowOff>
    </xdr:from>
    <xdr:to>
      <xdr:col>55</xdr:col>
      <xdr:colOff>204107</xdr:colOff>
      <xdr:row>43</xdr:row>
      <xdr:rowOff>85178</xdr:rowOff>
    </xdr:to>
    <xdr:graphicFrame macro="">
      <xdr:nvGraphicFramePr>
        <xdr:cNvPr id="21" name="Chart 20">
          <a:extLst>
            <a:ext uri="{FF2B5EF4-FFF2-40B4-BE49-F238E27FC236}">
              <a16:creationId xmlns:a16="http://schemas.microsoft.com/office/drawing/2014/main" id="{E6F4EB83-970C-1EAA-4012-EE4DDBE20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50</xdr:col>
      <xdr:colOff>333410</xdr:colOff>
      <xdr:row>44</xdr:row>
      <xdr:rowOff>48489</xdr:rowOff>
    </xdr:from>
    <xdr:to>
      <xdr:col>54</xdr:col>
      <xdr:colOff>921792</xdr:colOff>
      <xdr:row>58</xdr:row>
      <xdr:rowOff>124689</xdr:rowOff>
    </xdr:to>
    <xdr:graphicFrame macro="">
      <xdr:nvGraphicFramePr>
        <xdr:cNvPr id="22" name="Chart 21">
          <a:extLst>
            <a:ext uri="{FF2B5EF4-FFF2-40B4-BE49-F238E27FC236}">
              <a16:creationId xmlns:a16="http://schemas.microsoft.com/office/drawing/2014/main" id="{A1FDBED1-3EE6-C9E6-D14D-7C8115FE0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46</xdr:col>
      <xdr:colOff>401373</xdr:colOff>
      <xdr:row>44</xdr:row>
      <xdr:rowOff>102673</xdr:rowOff>
    </xdr:from>
    <xdr:to>
      <xdr:col>50</xdr:col>
      <xdr:colOff>250603</xdr:colOff>
      <xdr:row>58</xdr:row>
      <xdr:rowOff>178873</xdr:rowOff>
    </xdr:to>
    <xdr:graphicFrame macro="">
      <xdr:nvGraphicFramePr>
        <xdr:cNvPr id="23" name="Chart 22">
          <a:extLst>
            <a:ext uri="{FF2B5EF4-FFF2-40B4-BE49-F238E27FC236}">
              <a16:creationId xmlns:a16="http://schemas.microsoft.com/office/drawing/2014/main" id="{37430202-C0E9-3D89-0FF9-E93548394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57</xdr:col>
      <xdr:colOff>959488</xdr:colOff>
      <xdr:row>21</xdr:row>
      <xdr:rowOff>149924</xdr:rowOff>
    </xdr:from>
    <xdr:to>
      <xdr:col>62</xdr:col>
      <xdr:colOff>512124</xdr:colOff>
      <xdr:row>38</xdr:row>
      <xdr:rowOff>178128</xdr:rowOff>
    </xdr:to>
    <xdr:graphicFrame macro="">
      <xdr:nvGraphicFramePr>
        <xdr:cNvPr id="25" name="Chart 24">
          <a:extLst>
            <a:ext uri="{FF2B5EF4-FFF2-40B4-BE49-F238E27FC236}">
              <a16:creationId xmlns:a16="http://schemas.microsoft.com/office/drawing/2014/main" id="{8C8C762D-5AD3-727D-98D6-29A23FE51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65</xdr:col>
      <xdr:colOff>602486</xdr:colOff>
      <xdr:row>22</xdr:row>
      <xdr:rowOff>153120</xdr:rowOff>
    </xdr:from>
    <xdr:to>
      <xdr:col>70</xdr:col>
      <xdr:colOff>376319</xdr:colOff>
      <xdr:row>37</xdr:row>
      <xdr:rowOff>7070</xdr:rowOff>
    </xdr:to>
    <xdr:graphicFrame macro="">
      <xdr:nvGraphicFramePr>
        <xdr:cNvPr id="26" name="Chart 25">
          <a:extLst>
            <a:ext uri="{FF2B5EF4-FFF2-40B4-BE49-F238E27FC236}">
              <a16:creationId xmlns:a16="http://schemas.microsoft.com/office/drawing/2014/main" id="{9A407685-0C96-93AD-85BF-489DDD0F4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72</xdr:col>
      <xdr:colOff>779318</xdr:colOff>
      <xdr:row>21</xdr:row>
      <xdr:rowOff>83126</xdr:rowOff>
    </xdr:from>
    <xdr:to>
      <xdr:col>77</xdr:col>
      <xdr:colOff>1091045</xdr:colOff>
      <xdr:row>39</xdr:row>
      <xdr:rowOff>173181</xdr:rowOff>
    </xdr:to>
    <xdr:graphicFrame macro="">
      <xdr:nvGraphicFramePr>
        <xdr:cNvPr id="3" name="Chart 2">
          <a:extLst>
            <a:ext uri="{FF2B5EF4-FFF2-40B4-BE49-F238E27FC236}">
              <a16:creationId xmlns:a16="http://schemas.microsoft.com/office/drawing/2014/main" id="{B27BA12E-2CA3-4177-D655-030C7DE30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06712963" createdVersion="5" refreshedVersion="8" minRefreshableVersion="3" recordCount="0" supportSubquery="1" supportAdvancedDrill="1" xr:uid="{5C0DF177-23B5-4707-8C50-D0648C553BFC}">
  <cacheSource type="external" connectionId="3"/>
  <cacheFields count="3">
    <cacheField name="[Clean_Chain_Data].[Product].[Product]" caption="Product" numFmtId="0" hierarchy="21" level="1">
      <sharedItems count="13">
        <s v="Amaretto"/>
        <s v="Caffe Latte"/>
        <s v="Caffe Mocha"/>
        <s v="Chamomile"/>
        <s v="Colombian"/>
        <s v="Darjeeling"/>
        <s v="Decaf Espresso"/>
        <s v="Decaf Irish Cream"/>
        <s v="Earl Grey"/>
        <s v="Green Tea"/>
        <s v="Lemon"/>
        <s v="Mint"/>
        <s v="Regular Espresso"/>
      </sharedItems>
    </cacheField>
    <cacheField name="[Measures].[Total COGs]" caption="Total COGs" numFmtId="0" hierarchy="64" level="32767"/>
    <cacheField name="[Measures].[Target COGs]" caption="Target COGs" numFmtId="0" hierarchy="65"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2" memberValueDatatype="130" unbalanced="0">
      <fieldsUsage count="2">
        <fieldUsage x="-1"/>
        <fieldUsage x="0"/>
      </fieldsUsage>
    </cacheHierarchy>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oneField="1">
      <fieldsUsage count="1">
        <fieldUsage x="1"/>
      </fieldsUsage>
    </cacheHierarchy>
    <cacheHierarchy uniqueName="[Measures].[Target COGs]" caption="Target COGs" measure="1" displayFolder="" measureGroup="Clean_Chain_Data" count="0" oneField="1">
      <fieldsUsage count="1">
        <fieldUsage x="2"/>
      </fieldsUsage>
    </cacheHierarchy>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12847221" createdVersion="5" refreshedVersion="8" minRefreshableVersion="3" recordCount="0" supportSubquery="1" supportAdvancedDrill="1" xr:uid="{DA80B175-C6C7-4498-BCB0-4F906CEB0B42}">
  <cacheSource type="external" connectionId="3"/>
  <cacheFields count="4">
    <cacheField name="[Calendar].[Month].[Month]" caption="Month" numFmtId="0" hierarchy="4" level="1">
      <sharedItems count="12">
        <s v="January"/>
        <s v="February"/>
        <s v="March"/>
        <s v="April"/>
        <s v="May"/>
        <s v="June"/>
        <s v="July"/>
        <s v="August"/>
        <s v="September"/>
        <s v="October"/>
        <s v="November"/>
        <s v="December"/>
      </sharedItems>
    </cacheField>
    <cacheField name="[Measures].[Sum of Sales]" caption="Sum of Sales" numFmtId="0" hierarchy="40" level="32767"/>
    <cacheField name="[Measures].[Count of Sales]" caption="Count of Sales" numFmtId="0" hierarchy="53" level="32767"/>
    <cacheField name="[Calendar].[Day Of Week].[Day Of Week]" caption="Day Of Week" numFmtId="0" hierarchy="7" level="1">
      <sharedItems count="7">
        <s v="Sunday"/>
        <s v="Monday"/>
        <s v="Tuesday"/>
        <s v="Wednesday"/>
        <s v="Thursday"/>
        <s v="Friday"/>
        <s v="Saturday"/>
      </sharedItems>
    </cacheField>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3"/>
      </fieldsUsage>
    </cacheHierarchy>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oneField="1">
      <fieldsUsage count="1">
        <fieldUsage x="1"/>
      </fieldsUsage>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oneField="1">
      <fieldsUsage count="1">
        <fieldUsage x="2"/>
      </fieldsUsage>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37615738" createdVersion="5" refreshedVersion="8" minRefreshableVersion="3" recordCount="0" supportSubquery="1" supportAdvancedDrill="1" xr:uid="{68E99FF2-876C-440B-93E4-20A1CA318994}">
  <cacheSource type="external" connectionId="3"/>
  <cacheFields count="5">
    <cacheField name="[Measures].[Total Revenue]" caption="Total Revenue" numFmtId="0" hierarchy="72" level="32767"/>
    <cacheField name="[Calendar].[Year].[Year]" caption="Year" numFmtId="0" hierarchy="2" level="1">
      <sharedItems containsSemiMixedTypes="0" containsString="0" containsNumber="1" containsInteger="1" minValue="2012" maxValue="2015" count="4">
        <n v="2012"/>
        <n v="2013"/>
        <n v="2014"/>
        <n v="2015"/>
      </sharedItems>
      <extLst>
        <ext xmlns:x15="http://schemas.microsoft.com/office/spreadsheetml/2010/11/main" uri="{4F2E5C28-24EA-4eb8-9CBF-B6C8F9C3D259}">
          <x15:cachedUniqueNames>
            <x15:cachedUniqueName index="0" name="[Calendar].[Year].&amp;[2012]"/>
            <x15:cachedUniqueName index="1" name="[Calendar].[Year].&amp;[2013]"/>
            <x15:cachedUniqueName index="2" name="[Calendar].[Year].&amp;[2014]"/>
            <x15:cachedUniqueName index="3" name="[Calendar].[Year].&amp;[2015]"/>
          </x15:cachedUniqueNames>
        </ext>
      </extLst>
    </cacheField>
    <cacheField name="[Measures].[Target Revenue]" caption="Target Revenue" numFmtId="0" hierarchy="63" level="32767"/>
    <cacheField name="[Measures].[Total vs Target]" caption="Total vs Target" numFmtId="0" hierarchy="66" level="32767"/>
    <cacheField name="[Clean_Chain_Data].[Date (Year)].[Date (Year)]" caption="Date (Year)" numFmtId="0" hierarchy="32" level="1">
      <sharedItems containsSemiMixedTypes="0" containsNonDate="0" containsString="0"/>
    </cacheField>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2" memberValueDatatype="130" unbalanced="0">
      <fieldsUsage count="2">
        <fieldUsage x="-1"/>
        <fieldUsage x="4"/>
      </fieldsUsage>
    </cacheHierarchy>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oneField="1">
      <fieldsUsage count="1">
        <fieldUsage x="2"/>
      </fieldsUsage>
    </cacheHierarchy>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oneField="1">
      <fieldsUsage count="1">
        <fieldUsage x="3"/>
      </fieldsUsage>
    </cacheHierarchy>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oneField="1">
      <fieldsUsage count="1">
        <fieldUsage x="0"/>
      </fieldsUsage>
    </cacheHierarchy>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63310186" createdVersion="5" refreshedVersion="8" minRefreshableVersion="3" recordCount="0" supportSubquery="1" supportAdvancedDrill="1" xr:uid="{0E7FDEBE-3558-4331-9CDE-6B785C805111}">
  <cacheSource type="external" connectionId="3"/>
  <cacheFields count="4">
    <cacheField name="[Calendar].[Year].[Year]" caption="Year" numFmtId="0" hierarchy="2" level="1">
      <sharedItems containsSemiMixedTypes="0" containsString="0" containsNumber="1" containsInteger="1" minValue="2012" maxValue="2015" count="4">
        <n v="2012"/>
        <n v="2013"/>
        <n v="2014"/>
        <n v="2015"/>
      </sharedItems>
      <extLst>
        <ext xmlns:x15="http://schemas.microsoft.com/office/spreadsheetml/2010/11/main" uri="{4F2E5C28-24EA-4eb8-9CBF-B6C8F9C3D259}">
          <x15:cachedUniqueNames>
            <x15:cachedUniqueName index="0" name="[Calendar].[Year].&amp;[2012]"/>
            <x15:cachedUniqueName index="1" name="[Calendar].[Year].&amp;[2013]"/>
            <x15:cachedUniqueName index="2" name="[Calendar].[Year].&amp;[2014]"/>
            <x15:cachedUniqueName index="3" name="[Calendar].[Year].&amp;[2015]"/>
          </x15:cachedUniqueNames>
        </ext>
      </extLst>
    </cacheField>
    <cacheField name="[Measures].[Total COGs]" caption="Total COGs" numFmtId="0" hierarchy="64" level="32767"/>
    <cacheField name="[Measures].[Target COGs]" caption="Target COGs" numFmtId="0" hierarchy="65" level="32767"/>
    <cacheField name="[Measures].[Total vs Target COGS]" caption="Total vs Target COGS" numFmtId="0" hierarchy="67"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oneField="1">
      <fieldsUsage count="1">
        <fieldUsage x="1"/>
      </fieldsUsage>
    </cacheHierarchy>
    <cacheHierarchy uniqueName="[Measures].[Target COGs]" caption="Target COGs" measure="1" displayFolder="" measureGroup="Clean_Chain_Data" count="0" oneField="1">
      <fieldsUsage count="1">
        <fieldUsage x="2"/>
      </fieldsUsage>
    </cacheHierarchy>
    <cacheHierarchy uniqueName="[Measures].[Total vs Target]" caption="Total vs Target" measure="1" displayFolder="" measureGroup="Clean_Chain_Data" count="0"/>
    <cacheHierarchy uniqueName="[Measures].[Total vs Target COGS]" caption="Total vs Target COGS" measure="1" displayFolder="" measureGroup="Clean_Chain_Data" count="0" oneField="1">
      <fieldsUsage count="1">
        <fieldUsage x="3"/>
      </fieldsUsage>
    </cacheHierarchy>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67592596" createdVersion="5" refreshedVersion="8" minRefreshableVersion="3" recordCount="0" supportSubquery="1" supportAdvancedDrill="1" xr:uid="{2C02D78C-F80A-40FF-B165-79F0A0DB4750}">
  <cacheSource type="external" connectionId="3"/>
  <cacheFields count="2">
    <cacheField name="[Calendar].[Year].[Year]" caption="Year" numFmtId="0" hierarchy="2" level="1">
      <sharedItems containsSemiMixedTypes="0" containsString="0" containsNumber="1" containsInteger="1" minValue="2012" maxValue="2015" count="4">
        <n v="2012"/>
        <n v="2013"/>
        <n v="2014"/>
        <n v="2015"/>
      </sharedItems>
      <extLst>
        <ext xmlns:x15="http://schemas.microsoft.com/office/spreadsheetml/2010/11/main" uri="{4F2E5C28-24EA-4eb8-9CBF-B6C8F9C3D259}">
          <x15:cachedUniqueNames>
            <x15:cachedUniqueName index="0" name="[Calendar].[Year].&amp;[2012]"/>
            <x15:cachedUniqueName index="1" name="[Calendar].[Year].&amp;[2013]"/>
            <x15:cachedUniqueName index="2" name="[Calendar].[Year].&amp;[2014]"/>
            <x15:cachedUniqueName index="3" name="[Calendar].[Year].&amp;[2015]"/>
          </x15:cachedUniqueNames>
        </ext>
      </extLst>
    </cacheField>
    <cacheField name="[Measures].[Total Expenses]" caption="Total Expenses" numFmtId="0" hierarchy="68"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oneField="1">
      <fieldsUsage count="1">
        <fieldUsage x="1"/>
      </fieldsUsage>
    </cacheHierarchy>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71990738" createdVersion="5" refreshedVersion="8" minRefreshableVersion="3" recordCount="0" supportSubquery="1" supportAdvancedDrill="1" xr:uid="{8A7671F0-71FA-4301-8E14-E4BE25B757E2}">
  <cacheSource type="external" connectionId="3"/>
  <cacheFields count="3">
    <cacheField name="[Clean_Chain_Data].[State].[State]" caption="State" numFmtId="0" hierarchy="25" level="1">
      <sharedItems count="20">
        <s v="California"/>
        <s v="Colorado"/>
        <s v="Connecticut"/>
        <s v="Florida"/>
        <s v="Illinois"/>
        <s v="Iowa"/>
        <s v="Louisiana"/>
        <s v="Massachusetts"/>
        <s v="Missouri"/>
        <s v="Nevada"/>
        <s v="New Hampshire"/>
        <s v="New Mexico"/>
        <s v="New York"/>
        <s v="Ohio"/>
        <s v="Oklahoma"/>
        <s v="Oregon"/>
        <s v="Texas"/>
        <s v="Utah"/>
        <s v="Washington"/>
        <s v="Wisconsin"/>
      </sharedItems>
    </cacheField>
    <cacheField name="[Measures].[Sum of Sales]" caption="Sum of Sales" numFmtId="0" hierarchy="40" level="32767"/>
    <cacheField name="[Measures].[Sum of Calculated Profit]" caption="Sum of Calculated Profit" numFmtId="0" hierarchy="38"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2" memberValueDatatype="130" unbalanced="0">
      <fieldsUsage count="2">
        <fieldUsage x="-1"/>
        <fieldUsage x="0"/>
      </fieldsUsage>
    </cacheHierarchy>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oneField="1">
      <fieldsUsage count="1">
        <fieldUsage x="2"/>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oneField="1">
      <fieldsUsage count="1">
        <fieldUsage x="1"/>
      </fieldsUsage>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76041663" createdVersion="5" refreshedVersion="8" minRefreshableVersion="3" recordCount="0" supportSubquery="1" supportAdvancedDrill="1" xr:uid="{DC6B9282-12BF-43F0-8778-5C111A4707E5}">
  <cacheSource type="external" connectionId="3"/>
  <cacheFields count="4">
    <cacheField name="[Calendar].[Year].[Year]" caption="Year" numFmtId="0" hierarchy="2" level="1">
      <sharedItems containsSemiMixedTypes="0" containsString="0" containsNumber="1" containsInteger="1" minValue="2012" maxValue="2015" count="4">
        <n v="2012"/>
        <n v="2013"/>
        <n v="2014"/>
        <n v="2015"/>
      </sharedItems>
      <extLst>
        <ext xmlns:x15="http://schemas.microsoft.com/office/spreadsheetml/2010/11/main" uri="{4F2E5C28-24EA-4eb8-9CBF-B6C8F9C3D259}">
          <x15:cachedUniqueNames>
            <x15:cachedUniqueName index="0" name="[Calendar].[Year].&amp;[2012]"/>
            <x15:cachedUniqueName index="1" name="[Calendar].[Year].&amp;[2013]"/>
            <x15:cachedUniqueName index="2" name="[Calendar].[Year].&amp;[2014]"/>
            <x15:cachedUniqueName index="3" name="[Calendar].[Year].&amp;[2015]"/>
          </x15:cachedUniqueNames>
        </ext>
      </extLst>
    </cacheField>
    <cacheField name="[Measures].[Total Profit]" caption="Total Profit" numFmtId="0" hierarchy="69" level="32767"/>
    <cacheField name="[Measures].[Target Profit]" caption="Target Profit" numFmtId="0" hierarchy="70" level="32767"/>
    <cacheField name="[Measures].[Total vs Target Profit]" caption="Total vs Target Profit" numFmtId="0" hierarchy="71"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oneField="1">
      <fieldsUsage count="1">
        <fieldUsage x="1"/>
      </fieldsUsage>
    </cacheHierarchy>
    <cacheHierarchy uniqueName="[Measures].[Target Profit]" caption="Target Profit" measure="1" displayFolder="" measureGroup="Clean_Chain_Data" count="0" oneField="1">
      <fieldsUsage count="1">
        <fieldUsage x="2"/>
      </fieldsUsage>
    </cacheHierarchy>
    <cacheHierarchy uniqueName="[Measures].[Total vs Target Profit]" caption="Total vs Target Profit" measure="1" displayFolder="" measureGroup="Clean_Chain_Data" count="0" oneField="1">
      <fieldsUsage count="1">
        <fieldUsage x="3"/>
      </fieldsUsage>
    </cacheHierarchy>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81249998" createdVersion="5" refreshedVersion="8" minRefreshableVersion="3" recordCount="0" supportSubquery="1" supportAdvancedDrill="1" xr:uid="{6C131FE9-3649-4F9B-8DB0-2A935DED64D2}">
  <cacheSource type="external" connectionId="3"/>
  <cacheFields count="3">
    <cacheField name="[Clean_Chain_Data].[Market].[Market]" caption="Market" numFmtId="0" hierarchy="17" level="1">
      <sharedItems count="4">
        <s v="Central"/>
        <s v="East"/>
        <s v="South"/>
        <s v="West"/>
      </sharedItems>
    </cacheField>
    <cacheField name="[Measures].[Sum of Sales]" caption="Sum of Sales" numFmtId="0" hierarchy="40" level="32767"/>
    <cacheField name="[Measures].[Sum of Calculated Profit]" caption="Sum of Calculated Profit" numFmtId="0" hierarchy="38"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2" memberValueDatatype="130" unbalanced="0">
      <fieldsUsage count="2">
        <fieldUsage x="-1"/>
        <fieldUsage x="0"/>
      </fieldsUsage>
    </cacheHierarchy>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oneField="1">
      <fieldsUsage count="1">
        <fieldUsage x="2"/>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oneField="1">
      <fieldsUsage count="1">
        <fieldUsage x="1"/>
      </fieldsUsage>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99189817" createdVersion="5" refreshedVersion="8" minRefreshableVersion="3" recordCount="0" supportSubquery="1" supportAdvancedDrill="1" xr:uid="{06BE72C5-AB85-4AAD-BCEF-C22E2EAB206E}">
  <cacheSource type="external" connectionId="3"/>
  <cacheFields count="3">
    <cacheField name="[Measures].[Sum of Sales]" caption="Sum of Sales" numFmtId="0" hierarchy="40" level="32767"/>
    <cacheField name="[Clean_Chain_Data].[Market_size].[Market_size]" caption="Market_size" numFmtId="0" hierarchy="16" level="1">
      <sharedItems count="2">
        <s v="Major Market"/>
        <s v="Small Market"/>
      </sharedItems>
    </cacheField>
    <cacheField name="[Measures].[Sum of Calculated Profit]" caption="Sum of Calculated Profit" numFmtId="0" hierarchy="38"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2" memberValueDatatype="130" unbalanced="0">
      <fieldsUsage count="2">
        <fieldUsage x="-1"/>
        <fieldUsage x="1"/>
      </fieldsUsage>
    </cacheHierarchy>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oneField="1">
      <fieldsUsage count="1">
        <fieldUsage x="2"/>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oneField="1">
      <fieldsUsage count="1">
        <fieldUsage x="0"/>
      </fieldsUsage>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513657404" createdVersion="5" refreshedVersion="8" minRefreshableVersion="3" recordCount="0" supportSubquery="1" supportAdvancedDrill="1" xr:uid="{D0651A8E-DF23-4D12-9FD8-98738C566A0C}">
  <cacheSource type="external" connectionId="3"/>
  <cacheFields count="3">
    <cacheField name="[Measures].[Sum of Sales]" caption="Sum of Sales" numFmtId="0" hierarchy="40" level="32767"/>
    <cacheField name="[Measures].[Sum of Calculated Profit]" caption="Sum of Calculated Profit" numFmtId="0" hierarchy="38" level="32767"/>
    <cacheField name="[Clean_Chain_Data].[Product_type].[Product_type]" caption="Product_type" numFmtId="0" hierarchy="20" level="1">
      <sharedItems count="4">
        <s v="Coffee"/>
        <s v="Espresso"/>
        <s v="Herbal Tea"/>
        <s v="Tea"/>
      </sharedItems>
    </cacheField>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2" memberValueDatatype="130" unbalanced="0">
      <fieldsUsage count="2">
        <fieldUsage x="-1"/>
        <fieldUsage x="2"/>
      </fieldsUsage>
    </cacheHierarchy>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oneField="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oneField="1">
      <fieldsUsage count="1">
        <fieldUsage x="0"/>
      </fieldsUsage>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520254631" createdVersion="5" refreshedVersion="8" minRefreshableVersion="3" recordCount="0" supportSubquery="1" supportAdvancedDrill="1" xr:uid="{BFD70C78-FA26-47CD-A320-846E3B85AFBF}">
  <cacheSource type="external" connectionId="3"/>
  <cacheFields count="3">
    <cacheField name="[Measures].[Sum of Sales]" caption="Sum of Sales" numFmtId="0" hierarchy="40" level="32767"/>
    <cacheField name="[Measures].[Sum of Calculated Profit]" caption="Sum of Calculated Profit" numFmtId="0" hierarchy="38" level="32767"/>
    <cacheField name="[Clean_Chain_Data].[Product].[Product]" caption="Product" numFmtId="0" hierarchy="21" level="1">
      <sharedItems count="13">
        <s v="Amaretto"/>
        <s v="Caffe Latte"/>
        <s v="Caffe Mocha"/>
        <s v="Chamomile"/>
        <s v="Colombian"/>
        <s v="Darjeeling"/>
        <s v="Decaf Espresso"/>
        <s v="Decaf Irish Cream"/>
        <s v="Earl Grey"/>
        <s v="Green Tea"/>
        <s v="Lemon"/>
        <s v="Mint"/>
        <s v="Regular Espresso"/>
      </sharedItems>
    </cacheField>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2" memberValueDatatype="130" unbalanced="0">
      <fieldsUsage count="2">
        <fieldUsage x="-1"/>
        <fieldUsage x="2"/>
      </fieldsUsage>
    </cacheHierarchy>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oneField="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oneField="1">
      <fieldsUsage count="1">
        <fieldUsage x="0"/>
      </fieldsUsage>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527430559" createdVersion="5" refreshedVersion="8" minRefreshableVersion="3" recordCount="0" supportSubquery="1" supportAdvancedDrill="1" xr:uid="{3F78D106-996F-447C-9F76-68C2C164EFAB}">
  <cacheSource type="external" connectionId="3"/>
  <cacheFields count="3">
    <cacheField name="[Measures].[Sum of Sales]" caption="Sum of Sales" numFmtId="0" hierarchy="40" level="32767"/>
    <cacheField name="[Clean_Chain_Data].[Type].[Type]" caption="Type" numFmtId="0" hierarchy="31" level="1">
      <sharedItems count="2">
        <s v="Decaf"/>
        <s v="Regular"/>
      </sharedItems>
    </cacheField>
    <cacheField name="[Measures].[Sum of Calculated Profit]" caption="Sum of Calculated Profit" numFmtId="0" hierarchy="38"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2" memberValueDatatype="130" unbalanced="0">
      <fieldsUsage count="2">
        <fieldUsage x="-1"/>
        <fieldUsage x="1"/>
      </fieldsUsage>
    </cacheHierarchy>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oneField="1">
      <fieldsUsage count="1">
        <fieldUsage x="2"/>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oneField="1">
      <fieldsUsage count="1">
        <fieldUsage x="0"/>
      </fieldsUsage>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530787038" createdVersion="5" refreshedVersion="8" minRefreshableVersion="3" recordCount="0" supportSubquery="1" supportAdvancedDrill="1" xr:uid="{989B102A-447E-403A-9AED-3B4A3C09EA30}">
  <cacheSource type="external" connectionId="3"/>
  <cacheFields count="3">
    <cacheField name="[Calendar].[Day Of Week].[Day Of Week]" caption="Day Of Week" numFmtId="0" hierarchy="7" level="1">
      <sharedItems count="7">
        <s v="Sunday"/>
        <s v="Monday"/>
        <s v="Tuesday"/>
        <s v="Wednesday"/>
        <s v="Thursday"/>
        <s v="Friday"/>
        <s v="Saturday"/>
      </sharedItems>
    </cacheField>
    <cacheField name="[Measures].[Sum of Sales]" caption="Sum of Sales" numFmtId="0" hierarchy="40" level="32767"/>
    <cacheField name="[Measures].[Count of Sales]" caption="Count of Sales" numFmtId="0" hierarchy="53"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oneField="1">
      <fieldsUsage count="1">
        <fieldUsage x="1"/>
      </fieldsUsage>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oneField="1">
      <fieldsUsage count="1">
        <fieldUsage x="2"/>
      </fieldsUsage>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368159722" createdVersion="5" refreshedVersion="8" minRefreshableVersion="3" recordCount="0" supportSubquery="1" supportAdvancedDrill="1" xr:uid="{FD6DA740-D81E-4332-A6C2-95BB831833F8}">
  <cacheSource type="external" connectionId="3"/>
  <cacheFields count="3">
    <cacheField name="[Clean_Chain_Data].[Product_line].[Product_line]" caption="Product_line" numFmtId="0" hierarchy="19" level="1">
      <sharedItems count="2">
        <s v="Beans"/>
        <s v="Leaves"/>
      </sharedItems>
    </cacheField>
    <cacheField name="[Measures].[Total Profit]" caption="Total Profit" numFmtId="0" hierarchy="69" level="32767"/>
    <cacheField name="[Measures].[Target Profit]" caption="Target Profit" numFmtId="0" hierarchy="70"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2"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2" memberValueDatatype="130" unbalanced="0">
      <fieldsUsage count="2">
        <fieldUsage x="-1"/>
        <fieldUsage x="0"/>
      </fieldsUsage>
    </cacheHierarchy>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oneField="1">
      <fieldsUsage count="1">
        <fieldUsage x="1"/>
      </fieldsUsage>
    </cacheHierarchy>
    <cacheHierarchy uniqueName="[Measures].[Target Profit]" caption="Target Profit" measure="1" displayFolder="" measureGroup="Clean_Chain_Data" count="0" oneField="1">
      <fieldsUsage count="1">
        <fieldUsage x="2"/>
      </fieldsUsage>
    </cacheHierarchy>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7857638892" createdVersion="5" refreshedVersion="8" minRefreshableVersion="3" recordCount="0" supportSubquery="1" supportAdvancedDrill="1" xr:uid="{5DDD26C2-7EF0-4B5E-B177-F164ABC0CE9C}">
  <cacheSource type="external" connectionId="3"/>
  <cacheFields count="3">
    <cacheField name="[Clean_Chain_Data].[Type].[Type]" caption="Type" numFmtId="0" hierarchy="31" level="1">
      <sharedItems count="2">
        <s v="Decaf"/>
        <s v="Regular"/>
      </sharedItems>
    </cacheField>
    <cacheField name="[Measures].[Total Profit]" caption="Total Profit" numFmtId="0" hierarchy="69" level="32767"/>
    <cacheField name="[Measures].[Target Profit]" caption="Target Profit" numFmtId="0" hierarchy="70"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2"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2" memberValueDatatype="130" unbalanced="0">
      <fieldsUsage count="2">
        <fieldUsage x="-1"/>
        <fieldUsage x="0"/>
      </fieldsUsage>
    </cacheHierarchy>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oneField="1">
      <fieldsUsage count="1">
        <fieldUsage x="1"/>
      </fieldsUsage>
    </cacheHierarchy>
    <cacheHierarchy uniqueName="[Measures].[Target Profit]" caption="Target Profit" measure="1" displayFolder="" measureGroup="Clean_Chain_Data" count="0" oneField="1">
      <fieldsUsage count="1">
        <fieldUsage x="2"/>
      </fieldsUsage>
    </cacheHierarchy>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52336342591" createdVersion="5" refreshedVersion="8" minRefreshableVersion="3" recordCount="0" supportSubquery="1" supportAdvancedDrill="1" xr:uid="{4A6CEE20-87FB-4163-9305-A8AC5403BDC9}">
  <cacheSource type="external" connectionId="3"/>
  <cacheFields count="2">
    <cacheField name="[Clean_Chain_Data].[State].[State]" caption="State" numFmtId="0" hierarchy="25" level="1">
      <sharedItems count="20">
        <s v="California"/>
        <s v="Colorado"/>
        <s v="Connecticut"/>
        <s v="Florida"/>
        <s v="Illinois"/>
        <s v="Iowa"/>
        <s v="Louisiana"/>
        <s v="Massachusetts"/>
        <s v="Missouri"/>
        <s v="Nevada"/>
        <s v="New Hampshire"/>
        <s v="New Mexico"/>
        <s v="New York"/>
        <s v="Ohio"/>
        <s v="Oklahoma"/>
        <s v="Oregon"/>
        <s v="Texas"/>
        <s v="Utah"/>
        <s v="Washington"/>
        <s v="Wisconsin"/>
      </sharedItems>
    </cacheField>
    <cacheField name="[Measures].[Count of Sales]" caption="Count of Sales" numFmtId="0" hierarchy="53" level="32767"/>
  </cacheFields>
  <cacheHierarchies count="7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lean_Chain_Data].[Area Code]" caption="Area Code" attribute="1" defaultMemberUniqueName="[Clean_Chain_Data].[Area Code].[All]" allUniqueName="[Clean_Chain_Data].[Area Code].[All]" dimensionUniqueName="[Clean_Chain_Data]" displayFolder="" count="2" memberValueDatatype="20" unbalanced="0"/>
    <cacheHierarchy uniqueName="[Clean_Chain_Data].[Cogs]" caption="Cogs" attribute="1" defaultMemberUniqueName="[Clean_Chain_Data].[Cogs].[All]" allUniqueName="[Clean_Chain_Data].[Cogs].[All]" dimensionUniqueName="[Clean_Chain_Data]" displayFolder="" count="2"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2"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2" memberValueDatatype="20" unbalanced="0"/>
    <cacheHierarchy uniqueName="[Clean_Chain_Data].[Date]" caption="Date" attribute="1" time="1" defaultMemberUniqueName="[Clean_Chain_Data].[Date].[All]" allUniqueName="[Clean_Chain_Data].[Date].[All]" dimensionUniqueName="[Clean_Chain_Data]" displayFolder="" count="2"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2" memberValueDatatype="20" unbalanced="0"/>
    <cacheHierarchy uniqueName="[Clean_Chain_Data].[Margin]" caption="Margin" attribute="1" defaultMemberUniqueName="[Clean_Chain_Data].[Margin].[All]" allUniqueName="[Clean_Chain_Data].[Margin].[All]" dimensionUniqueName="[Clean_Chain_Data]" displayFolder="" count="2"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2" memberValueDatatype="5" unbalanced="0"/>
    <cacheHierarchy uniqueName="[Clean_Chain_Data].[Market_size]" caption="Market_size" attribute="1" defaultMemberUniqueName="[Clean_Chain_Data].[Market_size].[All]" allUniqueName="[Clean_Chain_Data].[Market_size].[All]" dimensionUniqueName="[Clean_Chain_Data]" displayFolder="" count="2" memberValueDatatype="130" unbalanced="0"/>
    <cacheHierarchy uniqueName="[Clean_Chain_Data].[Market]" caption="Market" attribute="1" defaultMemberUniqueName="[Clean_Chain_Data].[Market].[All]" allUniqueName="[Clean_Chain_Data].[Market].[All]" dimensionUniqueName="[Clean_Chain_Data]" displayFolder="" count="2" memberValueDatatype="130" unbalanced="0"/>
    <cacheHierarchy uniqueName="[Clean_Chain_Data].[Marketing]" caption="Marketing" attribute="1" defaultMemberUniqueName="[Clean_Chain_Data].[Marketing].[All]" allUniqueName="[Clean_Chain_Data].[Marketing].[All]" dimensionUniqueName="[Clean_Chain_Data]" displayFolder="" count="2" memberValueDatatype="20" unbalanced="0"/>
    <cacheHierarchy uniqueName="[Clean_Chain_Data].[Product_line]" caption="Product_line" attribute="1" defaultMemberUniqueName="[Clean_Chain_Data].[Product_line].[All]" allUniqueName="[Clean_Chain_Data].[Product_line].[All]" dimensionUniqueName="[Clean_Chain_Data]" displayFolder="" count="2" memberValueDatatype="130" unbalanced="0"/>
    <cacheHierarchy uniqueName="[Clean_Chain_Data].[Product_type]" caption="Product_type" attribute="1" defaultMemberUniqueName="[Clean_Chain_Data].[Product_type].[All]" allUniqueName="[Clean_Chain_Data].[Product_type].[All]" dimensionUniqueName="[Clean_Chain_Data]" displayFolder="" count="2" memberValueDatatype="130" unbalanced="0"/>
    <cacheHierarchy uniqueName="[Clean_Chain_Data].[Product]" caption="Product" attribute="1" defaultMemberUniqueName="[Clean_Chain_Data].[Product].[All]" allUniqueName="[Clean_Chain_Data].[Product].[All]" dimensionUniqueName="[Clean_Chain_Data]" displayFolder="" count="2" memberValueDatatype="130" unbalanced="0"/>
    <cacheHierarchy uniqueName="[Clean_Chain_Data].[Profit]" caption="Profit" attribute="1" defaultMemberUniqueName="[Clean_Chain_Data].[Profit].[All]" allUniqueName="[Clean_Chain_Data].[Profit].[All]" dimensionUniqueName="[Clean_Chain_Data]" displayFolder="" count="2"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2" memberValueDatatype="20" unbalanced="0"/>
    <cacheHierarchy uniqueName="[Clean_Chain_Data].[Sales]" caption="Sales" attribute="1" defaultMemberUniqueName="[Clean_Chain_Data].[Sales].[All]" allUniqueName="[Clean_Chain_Data].[Sales].[All]" dimensionUniqueName="[Clean_Chain_Data]" displayFolder="" count="2" memberValueDatatype="20" unbalanced="0"/>
    <cacheHierarchy uniqueName="[Clean_Chain_Data].[State]" caption="State" attribute="1" defaultMemberUniqueName="[Clean_Chain_Data].[State].[All]" allUniqueName="[Clean_Chain_Data].[State].[All]" dimensionUniqueName="[Clean_Chain_Data]" displayFolder="" count="2" memberValueDatatype="130" unbalanced="0">
      <fieldsUsage count="2">
        <fieldUsage x="-1"/>
        <fieldUsage x="0"/>
      </fieldsUsage>
    </cacheHierarchy>
    <cacheHierarchy uniqueName="[Clean_Chain_Data].[Target_cogs]" caption="Target_cogs" attribute="1" defaultMemberUniqueName="[Clean_Chain_Data].[Target_cogs].[All]" allUniqueName="[Clean_Chain_Data].[Target_cogs].[All]" dimensionUniqueName="[Clean_Chain_Data]" displayFolder="" count="2" memberValueDatatype="20" unbalanced="0"/>
    <cacheHierarchy uniqueName="[Clean_Chain_Data].[Target_margin]" caption="Target_margin" attribute="1" defaultMemberUniqueName="[Clean_Chain_Data].[Target_margin].[All]" allUniqueName="[Clean_Chain_Data].[Target_margin].[All]" dimensionUniqueName="[Clean_Chain_Data]" displayFolder="" count="2" memberValueDatatype="20" unbalanced="0"/>
    <cacheHierarchy uniqueName="[Clean_Chain_Data].[Target_profit]" caption="Target_profit" attribute="1" defaultMemberUniqueName="[Clean_Chain_Data].[Target_profit].[All]" allUniqueName="[Clean_Chain_Data].[Target_profit].[All]" dimensionUniqueName="[Clean_Chain_Data]" displayFolder="" count="2" memberValueDatatype="20" unbalanced="0"/>
    <cacheHierarchy uniqueName="[Clean_Chain_Data].[Target_sales]" caption="Target_sales" attribute="1" defaultMemberUniqueName="[Clean_Chain_Data].[Target_sales].[All]" allUniqueName="[Clean_Chain_Data].[Target_sales].[All]" dimensionUniqueName="[Clean_Chain_Data]" displayFolder="" count="2"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2" memberValueDatatype="20" unbalanced="0"/>
    <cacheHierarchy uniqueName="[Clean_Chain_Data].[Type]" caption="Type" attribute="1" defaultMemberUniqueName="[Clean_Chain_Data].[Type].[All]" allUniqueName="[Clean_Chain_Data].[Type].[All]" dimensionUniqueName="[Clean_Chain_Data]" displayFolder="" count="2" memberValueDatatype="130" unbalanced="0"/>
    <cacheHierarchy uniqueName="[Clean_Chain_Data].[Date (Year)]" caption="Date (Year)" attribute="1" defaultMemberUniqueName="[Clean_Chain_Data].[Date (Year)].[All]" allUniqueName="[Clean_Chain_Data].[Date (Year)].[All]" dimensionUniqueName="[Clean_Chain_Data]" displayFolder="" count="2" memberValueDatatype="130" unbalanced="0"/>
    <cacheHierarchy uniqueName="[Clean_Chain_Data].[Date (Quarter)]" caption="Date (Quarter)" attribute="1" defaultMemberUniqueName="[Clean_Chain_Data].[Date (Quarter)].[All]" allUniqueName="[Clean_Chain_Data].[Date (Quarter)].[All]" dimensionUniqueName="[Clean_Chain_Data]" displayFolder="" count="2" memberValueDatatype="130" unbalanced="0"/>
    <cacheHierarchy uniqueName="[Clean_Chain_Data].[Date (Month)]" caption="Date (Month)" attribute="1" defaultMemberUniqueName="[Clean_Chain_Data].[Date (Month)].[All]" allUniqueName="[Clean_Chain_Data].[Date (Month)].[All]" dimensionUniqueName="[Clean_Chain_Data]" displayFolder="" count="2"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2"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oneField="1">
      <fieldsUsage count="1">
        <fieldUsage x="1"/>
      </fieldsUsage>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56219560183" createdVersion="5" refreshedVersion="8" minRefreshableVersion="3" recordCount="0" supportSubquery="1" supportAdvancedDrill="1" xr:uid="{87FD504B-01F0-4786-9108-CD6288390341}">
  <cacheSource type="external" connectionId="3"/>
  <cacheFields count="6">
    <cacheField name="[Measures].[Distinct Count of Product]" caption="Distinct Count of Product" numFmtId="0" hierarchy="44" level="32767"/>
    <cacheField name="[Measures].[Distinct Count of State]" caption="Distinct Count of State" numFmtId="0" hierarchy="48" level="32767"/>
    <cacheField name="[Measures].[Count of Sales]" caption="Count of Sales" numFmtId="0" hierarchy="53" level="32767"/>
    <cacheField name="[Measures].[Average of Cogs]" caption="Average of Cogs" numFmtId="0" hierarchy="61" level="32767"/>
    <cacheField name="[Calendar].[Year].[Year]" caption="Year" numFmtId="0" hierarchy="2" level="1">
      <sharedItems containsSemiMixedTypes="0" containsString="0" containsNumber="1" containsInteger="1" minValue="2012" maxValue="2015" count="4">
        <n v="2012"/>
        <n v="2013"/>
        <n v="2014"/>
        <n v="2015"/>
      </sharedItems>
      <extLst>
        <ext xmlns:x15="http://schemas.microsoft.com/office/spreadsheetml/2010/11/main" uri="{4F2E5C28-24EA-4eb8-9CBF-B6C8F9C3D259}">
          <x15:cachedUniqueNames>
            <x15:cachedUniqueName index="0" name="[Calendar].[Year].&amp;[2012]"/>
            <x15:cachedUniqueName index="1" name="[Calendar].[Year].&amp;[2013]"/>
            <x15:cachedUniqueName index="2" name="[Calendar].[Year].&amp;[2014]"/>
            <x15:cachedUniqueName index="3" name="[Calendar].[Year].&amp;[2015]"/>
          </x15:cachedUniqueNames>
        </ext>
      </extLst>
    </cacheField>
    <cacheField name="[Measures].[Average of Sales]" caption="Average of Sales" numFmtId="0" hierarchy="57"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0"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oneField="1">
      <fieldsUsage count="1">
        <fieldUsage x="0"/>
      </fieldsUsage>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oneField="1">
      <fieldsUsage count="1">
        <fieldUsage x="1"/>
      </fieldsUsage>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oneField="1">
      <fieldsUsage count="1">
        <fieldUsage x="2"/>
      </fieldsUsage>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oneField="1">
      <fieldsUsage count="1">
        <fieldUsage x="5"/>
      </fieldsUsage>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oneField="1">
      <fieldsUsage count="1">
        <fieldUsage x="3"/>
      </fieldsUsage>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51502337963" createdVersion="5" refreshedVersion="8" minRefreshableVersion="3" recordCount="0" supportSubquery="1" supportAdvancedDrill="1" xr:uid="{A46A26E0-3AB5-4183-8CF7-9382CEC516F3}">
  <cacheSource type="external" connectionId="3"/>
  <cacheFields count="4">
    <cacheField name="[Calendar].[Year].[Year]" caption="Year" numFmtId="0" hierarchy="2" level="1">
      <sharedItems containsSemiMixedTypes="0" containsString="0" containsNumber="1" containsInteger="1" minValue="2012" maxValue="2015" count="4">
        <n v="2012"/>
        <n v="2013"/>
        <n v="2014"/>
        <n v="2015"/>
      </sharedItems>
      <extLst>
        <ext xmlns:x15="http://schemas.microsoft.com/office/spreadsheetml/2010/11/main" uri="{4F2E5C28-24EA-4eb8-9CBF-B6C8F9C3D259}">
          <x15:cachedUniqueNames>
            <x15:cachedUniqueName index="0" name="[Calendar].[Year].&amp;[2012]"/>
            <x15:cachedUniqueName index="1" name="[Calendar].[Year].&amp;[2013]"/>
            <x15:cachedUniqueName index="2" name="[Calendar].[Year].&amp;[2014]"/>
            <x15:cachedUniqueName index="3" name="[Calendar].[Year].&amp;[2015]"/>
          </x15:cachedUniqueNames>
        </ext>
      </extLst>
    </cacheField>
    <cacheField name="[Calendar].[Month].[Month]" caption="Month" numFmtId="0" hierarchy="4" level="1">
      <sharedItems count="12">
        <s v="October"/>
        <s v="November"/>
        <s v="December"/>
        <s v="January"/>
        <s v="February"/>
        <s v="March"/>
        <s v="April"/>
        <s v="May"/>
        <s v="June"/>
        <s v="July"/>
        <s v="August"/>
        <s v="September"/>
      </sharedItems>
    </cacheField>
    <cacheField name="[Measures].[Target Revenue]" caption="Target Revenue" numFmtId="0" hierarchy="63" level="32767"/>
    <cacheField name="[Measures].[Total Revenue]" caption="Total Revenue" numFmtId="0" hierarchy="72" level="32767"/>
  </cacheFields>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2"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2"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2"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2"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2"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2"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oneField="1">
      <fieldsUsage count="1">
        <fieldUsage x="2"/>
      </fieldsUsage>
    </cacheHierarchy>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oneField="1">
      <fieldsUsage count="1">
        <fieldUsage x="3"/>
      </fieldsUsage>
    </cacheHierarchy>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746514351849" createdVersion="5" refreshedVersion="8" minRefreshableVersion="3" recordCount="0" supportSubquery="1" supportAdvancedDrill="1" xr:uid="{630BC40E-FCB1-467D-9457-9B6C09539DC1}">
  <cacheSource type="external" connectionId="3"/>
  <cacheFields count="3">
    <cacheField name="[Clean_Chain_Data].[Product].[Product]" caption="Product" numFmtId="0" hierarchy="21" level="1">
      <sharedItems count="13">
        <s v="Amaretto"/>
        <s v="Caffe Latte"/>
        <s v="Caffe Mocha"/>
        <s v="Chamomile"/>
        <s v="Colombian"/>
        <s v="Darjeeling"/>
        <s v="Decaf Espresso"/>
        <s v="Decaf Irish Cream"/>
        <s v="Earl Grey"/>
        <s v="Green Tea"/>
        <s v="Lemon"/>
        <s v="Mint"/>
        <s v="Regular Espresso"/>
      </sharedItems>
    </cacheField>
    <cacheField name="[Measures].[Total Profit]" caption="Total Profit" numFmtId="0" hierarchy="69" level="32767"/>
    <cacheField name="[Measures].[Target Profit]" caption="Target Profit" numFmtId="0" hierarchy="70" level="32767"/>
  </cacheFields>
  <cacheHierarchies count="7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lean_Chain_Data].[Area Code]" caption="Area Code" attribute="1" defaultMemberUniqueName="[Clean_Chain_Data].[Area Code].[All]" allUniqueName="[Clean_Chain_Data].[Area Code].[All]" dimensionUniqueName="[Clean_Chain_Data]" displayFolder="" count="2" memberValueDatatype="20" unbalanced="0"/>
    <cacheHierarchy uniqueName="[Clean_Chain_Data].[Cogs]" caption="Cogs" attribute="1" defaultMemberUniqueName="[Clean_Chain_Data].[Cogs].[All]" allUniqueName="[Clean_Chain_Data].[Cogs].[All]" dimensionUniqueName="[Clean_Chain_Data]" displayFolder="" count="2"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2"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2" memberValueDatatype="20" unbalanced="0"/>
    <cacheHierarchy uniqueName="[Clean_Chain_Data].[Date]" caption="Date" attribute="1" time="1" defaultMemberUniqueName="[Clean_Chain_Data].[Date].[All]" allUniqueName="[Clean_Chain_Data].[Date].[All]" dimensionUniqueName="[Clean_Chain_Data]" displayFolder="" count="2"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2" memberValueDatatype="20" unbalanced="0"/>
    <cacheHierarchy uniqueName="[Clean_Chain_Data].[Margin]" caption="Margin" attribute="1" defaultMemberUniqueName="[Clean_Chain_Data].[Margin].[All]" allUniqueName="[Clean_Chain_Data].[Margin].[All]" dimensionUniqueName="[Clean_Chain_Data]" displayFolder="" count="2"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2" memberValueDatatype="5" unbalanced="0"/>
    <cacheHierarchy uniqueName="[Clean_Chain_Data].[Market_size]" caption="Market_size" attribute="1" defaultMemberUniqueName="[Clean_Chain_Data].[Market_size].[All]" allUniqueName="[Clean_Chain_Data].[Market_size].[All]" dimensionUniqueName="[Clean_Chain_Data]" displayFolder="" count="2" memberValueDatatype="130" unbalanced="0"/>
    <cacheHierarchy uniqueName="[Clean_Chain_Data].[Market]" caption="Market" attribute="1" defaultMemberUniqueName="[Clean_Chain_Data].[Market].[All]" allUniqueName="[Clean_Chain_Data].[Market].[All]" dimensionUniqueName="[Clean_Chain_Data]" displayFolder="" count="2" memberValueDatatype="130" unbalanced="0"/>
    <cacheHierarchy uniqueName="[Clean_Chain_Data].[Marketing]" caption="Marketing" attribute="1" defaultMemberUniqueName="[Clean_Chain_Data].[Marketing].[All]" allUniqueName="[Clean_Chain_Data].[Marketing].[All]" dimensionUniqueName="[Clean_Chain_Data]" displayFolder="" count="2" memberValueDatatype="20" unbalanced="0"/>
    <cacheHierarchy uniqueName="[Clean_Chain_Data].[Product_line]" caption="Product_line" attribute="1" defaultMemberUniqueName="[Clean_Chain_Data].[Product_line].[All]" allUniqueName="[Clean_Chain_Data].[Product_line].[All]" dimensionUniqueName="[Clean_Chain_Data]" displayFolder="" count="2" memberValueDatatype="130" unbalanced="0"/>
    <cacheHierarchy uniqueName="[Clean_Chain_Data].[Product_type]" caption="Product_type" attribute="1" defaultMemberUniqueName="[Clean_Chain_Data].[Product_type].[All]" allUniqueName="[Clean_Chain_Data].[Product_type].[All]" dimensionUniqueName="[Clean_Chain_Data]" displayFolder="" count="2" memberValueDatatype="130" unbalanced="0"/>
    <cacheHierarchy uniqueName="[Clean_Chain_Data].[Product]" caption="Product" attribute="1" defaultMemberUniqueName="[Clean_Chain_Data].[Product].[All]" allUniqueName="[Clean_Chain_Data].[Product].[All]" dimensionUniqueName="[Clean_Chain_Data]" displayFolder="" count="2" memberValueDatatype="130" unbalanced="0">
      <fieldsUsage count="2">
        <fieldUsage x="-1"/>
        <fieldUsage x="0"/>
      </fieldsUsage>
    </cacheHierarchy>
    <cacheHierarchy uniqueName="[Clean_Chain_Data].[Profit]" caption="Profit" attribute="1" defaultMemberUniqueName="[Clean_Chain_Data].[Profit].[All]" allUniqueName="[Clean_Chain_Data].[Profit].[All]" dimensionUniqueName="[Clean_Chain_Data]" displayFolder="" count="2"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2" memberValueDatatype="20" unbalanced="0"/>
    <cacheHierarchy uniqueName="[Clean_Chain_Data].[Sales]" caption="Sales" attribute="1" defaultMemberUniqueName="[Clean_Chain_Data].[Sales].[All]" allUniqueName="[Clean_Chain_Data].[Sales].[All]" dimensionUniqueName="[Clean_Chain_Data]" displayFolder="" count="2" memberValueDatatype="20" unbalanced="0"/>
    <cacheHierarchy uniqueName="[Clean_Chain_Data].[State]" caption="State" attribute="1" defaultMemberUniqueName="[Clean_Chain_Data].[State].[All]" allUniqueName="[Clean_Chain_Data].[State].[All]" dimensionUniqueName="[Clean_Chain_Data]" displayFolder="" count="2" memberValueDatatype="130" unbalanced="0"/>
    <cacheHierarchy uniqueName="[Clean_Chain_Data].[Target_cogs]" caption="Target_cogs" attribute="1" defaultMemberUniqueName="[Clean_Chain_Data].[Target_cogs].[All]" allUniqueName="[Clean_Chain_Data].[Target_cogs].[All]" dimensionUniqueName="[Clean_Chain_Data]" displayFolder="" count="2" memberValueDatatype="20" unbalanced="0"/>
    <cacheHierarchy uniqueName="[Clean_Chain_Data].[Target_margin]" caption="Target_margin" attribute="1" defaultMemberUniqueName="[Clean_Chain_Data].[Target_margin].[All]" allUniqueName="[Clean_Chain_Data].[Target_margin].[All]" dimensionUniqueName="[Clean_Chain_Data]" displayFolder="" count="2" memberValueDatatype="20" unbalanced="0"/>
    <cacheHierarchy uniqueName="[Clean_Chain_Data].[Target_profit]" caption="Target_profit" attribute="1" defaultMemberUniqueName="[Clean_Chain_Data].[Target_profit].[All]" allUniqueName="[Clean_Chain_Data].[Target_profit].[All]" dimensionUniqueName="[Clean_Chain_Data]" displayFolder="" count="2" memberValueDatatype="20" unbalanced="0"/>
    <cacheHierarchy uniqueName="[Clean_Chain_Data].[Target_sales]" caption="Target_sales" attribute="1" defaultMemberUniqueName="[Clean_Chain_Data].[Target_sales].[All]" allUniqueName="[Clean_Chain_Data].[Target_sales].[All]" dimensionUniqueName="[Clean_Chain_Data]" displayFolder="" count="2"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2" memberValueDatatype="20" unbalanced="0"/>
    <cacheHierarchy uniqueName="[Clean_Chain_Data].[Type]" caption="Type" attribute="1" defaultMemberUniqueName="[Clean_Chain_Data].[Type].[All]" allUniqueName="[Clean_Chain_Data].[Type].[All]" dimensionUniqueName="[Clean_Chain_Data]" displayFolder="" count="2" memberValueDatatype="130" unbalanced="0"/>
    <cacheHierarchy uniqueName="[Clean_Chain_Data].[Date (Year)]" caption="Date (Year)" attribute="1" defaultMemberUniqueName="[Clean_Chain_Data].[Date (Year)].[All]" allUniqueName="[Clean_Chain_Data].[Date (Year)].[All]" dimensionUniqueName="[Clean_Chain_Data]" displayFolder="" count="2" memberValueDatatype="130" unbalanced="0"/>
    <cacheHierarchy uniqueName="[Clean_Chain_Data].[Date (Quarter)]" caption="Date (Quarter)" attribute="1" defaultMemberUniqueName="[Clean_Chain_Data].[Date (Quarter)].[All]" allUniqueName="[Clean_Chain_Data].[Date (Quarter)].[All]" dimensionUniqueName="[Clean_Chain_Data]" displayFolder="" count="2" memberValueDatatype="130" unbalanced="0"/>
    <cacheHierarchy uniqueName="[Clean_Chain_Data].[Date (Month)]" caption="Date (Month)" attribute="1" defaultMemberUniqueName="[Clean_Chain_Data].[Date (Month)].[All]" allUniqueName="[Clean_Chain_Data].[Date (Month)].[All]" dimensionUniqueName="[Clean_Chain_Data]" displayFolder="" count="2"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2"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oneField="1">
      <fieldsUsage count="1">
        <fieldUsage x="1"/>
      </fieldsUsage>
    </cacheHierarchy>
    <cacheHierarchy uniqueName="[Measures].[Target Profit]" caption="Target Profit" measure="1" displayFolder="" measureGroup="Clean_Chain_Data" count="0" oneField="1">
      <fieldsUsage count="1">
        <fieldUsage x="2"/>
      </fieldsUsage>
    </cacheHierarchy>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dimensions count="3">
    <dimension name="Calendar" uniqueName="[Calendar]" caption="Calendar"/>
    <dimension name="Clean_Chain_Data" uniqueName="[Clean_Chain_Data]" caption="Clean_Chain_Data"/>
    <dimension measure="1" name="Measures" uniqueName="[Measures]" caption="Measures"/>
  </dimensions>
  <measureGroups count="2">
    <measureGroup name="Calendar" caption="Calendar"/>
    <measureGroup name="Clean_Chain_Data" caption="Clean_Chai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3041724537" createdVersion="3" refreshedVersion="8" minRefreshableVersion="3" recordCount="0" supportSubquery="1" supportAdvancedDrill="1" xr:uid="{FF7FD8EF-0004-4111-A78B-418712135BCB}">
  <cacheSource type="external" connectionId="3">
    <extLst>
      <ext xmlns:x14="http://schemas.microsoft.com/office/spreadsheetml/2009/9/main" uri="{F057638F-6D5F-4e77-A914-E7F072B9BCA8}">
        <x14:sourceConnection name="ThisWorkbookDataModel"/>
      </ext>
    </extLst>
  </cacheSource>
  <cacheFields count="0"/>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2" memberValueDatatype="130" unbalanced="0"/>
    <cacheHierarchy uniqueName="[Clean_Chain_Data].[Market]" caption="Market" attribute="1" defaultMemberUniqueName="[Clean_Chain_Data].[Market].[All]" allUniqueName="[Clean_Chain_Data].[Market].[All]" dimensionUniqueName="[Clean_Chain_Data]" displayFolder="" count="0"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2"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2"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2"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2"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2"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extLst>
    <ext xmlns:x14="http://schemas.microsoft.com/office/spreadsheetml/2009/9/main" uri="{725AE2AE-9491-48be-B2B4-4EB974FC3084}">
      <x14:pivotCacheDefinition slicerData="1" pivotCacheId="1246208186"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rhine" refreshedDate="45948.452326736115" createdVersion="3" refreshedVersion="8" minRefreshableVersion="3" recordCount="0" supportSubquery="1" supportAdvancedDrill="1" xr:uid="{AE2EE7BE-2DFF-4C21-9972-8362EB7A86FB}">
  <cacheSource type="external" connectionId="3">
    <extLst>
      <ext xmlns:x14="http://schemas.microsoft.com/office/spreadsheetml/2009/9/main" uri="{F057638F-6D5F-4e77-A914-E7F072B9BCA8}">
        <x14:sourceConnection name="ThisWorkbookDataModel"/>
      </ext>
    </extLst>
  </cacheSource>
  <cacheFields count="0"/>
  <cacheHierarchies count="7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lean_Chain_Data].[Area Code]" caption="Area Code" attribute="1" defaultMemberUniqueName="[Clean_Chain_Data].[Area Code].[All]" allUniqueName="[Clean_Chain_Data].[Area Code].[All]" dimensionUniqueName="[Clean_Chain_Data]" displayFolder="" count="0" memberValueDatatype="20" unbalanced="0"/>
    <cacheHierarchy uniqueName="[Clean_Chain_Data].[Cogs]" caption="Cogs" attribute="1" defaultMemberUniqueName="[Clean_Chain_Data].[Cogs].[All]" allUniqueName="[Clean_Chain_Data].[Cogs].[All]" dimensionUniqueName="[Clean_Chain_Data]" displayFolder="" count="0" memberValueDatatype="20" unbalanced="0"/>
    <cacheHierarchy uniqueName="[Clean_Chain_Data].[DifferenceBetweenActualandTargetProfit]" caption="DifferenceBetweenActualandTargetProfit" attribute="1" defaultMemberUniqueName="[Clean_Chain_Data].[DifferenceBetweenActualandTargetProfit].[All]" allUniqueName="[Clean_Chain_Data].[DifferenceBetweenActualandTargetProfit].[All]" dimensionUniqueName="[Clean_Chain_Data]" displayFolder="" count="0" memberValueDatatype="20" unbalanced="0"/>
    <cacheHierarchy uniqueName="[Clean_Chain_Data].[Calculated Difference]" caption="Calculated Difference" attribute="1" defaultMemberUniqueName="[Clean_Chain_Data].[Calculated Difference].[All]" allUniqueName="[Clean_Chain_Data].[Calculated Difference].[All]" dimensionUniqueName="[Clean_Chain_Data]" displayFolder="" count="0" memberValueDatatype="20" unbalanced="0"/>
    <cacheHierarchy uniqueName="[Clean_Chain_Data].[Date]" caption="Date" attribute="1" time="1" defaultMemberUniqueName="[Clean_Chain_Data].[Date].[All]" allUniqueName="[Clean_Chain_Data].[Date].[All]" dimensionUniqueName="[Clean_Chain_Data]" displayFolder="" count="0" memberValueDatatype="7" unbalanced="0"/>
    <cacheHierarchy uniqueName="[Clean_Chain_Data].[Inventory Margin]" caption="Inventory Margin" attribute="1" defaultMemberUniqueName="[Clean_Chain_Data].[Inventory Margin].[All]" allUniqueName="[Clean_Chain_Data].[Inventory Margin].[All]" dimensionUniqueName="[Clean_Chain_Data]" displayFolder="" count="0" memberValueDatatype="20" unbalanced="0"/>
    <cacheHierarchy uniqueName="[Clean_Chain_Data].[Margin]" caption="Margin" attribute="1" defaultMemberUniqueName="[Clean_Chain_Data].[Margin].[All]" allUniqueName="[Clean_Chain_Data].[Margin].[All]" dimensionUniqueName="[Clean_Chain_Data]" displayFolder="" count="0" memberValueDatatype="20" unbalanced="0"/>
    <cacheHierarchy uniqueName="[Clean_Chain_Data].[Calculated Margin]" caption="Calculated Margin" attribute="1" defaultMemberUniqueName="[Clean_Chain_Data].[Calculated Margin].[All]" allUniqueName="[Clean_Chain_Data].[Calculated Margin].[All]" dimensionUniqueName="[Clean_Chain_Data]" displayFolder="" count="0" memberValueDatatype="5" unbalanced="0"/>
    <cacheHierarchy uniqueName="[Clean_Chain_Data].[Market_size]" caption="Market_size" attribute="1" defaultMemberUniqueName="[Clean_Chain_Data].[Market_size].[All]" allUniqueName="[Clean_Chain_Data].[Market_size].[All]" dimensionUniqueName="[Clean_Chain_Data]" displayFolder="" count="0" memberValueDatatype="130" unbalanced="0"/>
    <cacheHierarchy uniqueName="[Clean_Chain_Data].[Market]" caption="Market" attribute="1" defaultMemberUniqueName="[Clean_Chain_Data].[Market].[All]" allUniqueName="[Clean_Chain_Data].[Market].[All]" dimensionUniqueName="[Clean_Chain_Data]" displayFolder="" count="2" memberValueDatatype="130" unbalanced="0"/>
    <cacheHierarchy uniqueName="[Clean_Chain_Data].[Marketing]" caption="Marketing" attribute="1" defaultMemberUniqueName="[Clean_Chain_Data].[Marketing].[All]" allUniqueName="[Clean_Chain_Data].[Marketing].[All]" dimensionUniqueName="[Clean_Chain_Data]" displayFolder="" count="0" memberValueDatatype="20" unbalanced="0"/>
    <cacheHierarchy uniqueName="[Clean_Chain_Data].[Product_line]" caption="Product_line" attribute="1" defaultMemberUniqueName="[Clean_Chain_Data].[Product_line].[All]" allUniqueName="[Clean_Chain_Data].[Product_line].[All]" dimensionUniqueName="[Clean_Chain_Data]" displayFolder="" count="0" memberValueDatatype="130" unbalanced="0"/>
    <cacheHierarchy uniqueName="[Clean_Chain_Data].[Product_type]" caption="Product_type" attribute="1" defaultMemberUniqueName="[Clean_Chain_Data].[Product_type].[All]" allUniqueName="[Clean_Chain_Data].[Product_type].[All]" dimensionUniqueName="[Clean_Chain_Data]" displayFolder="" count="0" memberValueDatatype="130" unbalanced="0"/>
    <cacheHierarchy uniqueName="[Clean_Chain_Data].[Product]" caption="Product" attribute="1" defaultMemberUniqueName="[Clean_Chain_Data].[Product].[All]" allUniqueName="[Clean_Chain_Data].[Product].[All]" dimensionUniqueName="[Clean_Chain_Data]" displayFolder="" count="0" memberValueDatatype="130" unbalanced="0"/>
    <cacheHierarchy uniqueName="[Clean_Chain_Data].[Profit]" caption="Profit" attribute="1" defaultMemberUniqueName="[Clean_Chain_Data].[Profit].[All]" allUniqueName="[Clean_Chain_Data].[Profit].[All]" dimensionUniqueName="[Clean_Chain_Data]" displayFolder="" count="0" memberValueDatatype="20" unbalanced="0"/>
    <cacheHierarchy uniqueName="[Clean_Chain_Data].[Calculated Profit]" caption="Calculated Profit" attribute="1" defaultMemberUniqueName="[Clean_Chain_Data].[Calculated Profit].[All]" allUniqueName="[Clean_Chain_Data].[Calculated Profit].[All]" dimensionUniqueName="[Clean_Chain_Data]" displayFolder="" count="0" memberValueDatatype="20" unbalanced="0"/>
    <cacheHierarchy uniqueName="[Clean_Chain_Data].[Sales]" caption="Sales" attribute="1" defaultMemberUniqueName="[Clean_Chain_Data].[Sales].[All]" allUniqueName="[Clean_Chain_Data].[Sales].[All]" dimensionUniqueName="[Clean_Chain_Data]" displayFolder="" count="0" memberValueDatatype="20" unbalanced="0"/>
    <cacheHierarchy uniqueName="[Clean_Chain_Data].[State]" caption="State" attribute="1" defaultMemberUniqueName="[Clean_Chain_Data].[State].[All]" allUniqueName="[Clean_Chain_Data].[State].[All]" dimensionUniqueName="[Clean_Chain_Data]" displayFolder="" count="2" memberValueDatatype="130" unbalanced="0"/>
    <cacheHierarchy uniqueName="[Clean_Chain_Data].[Target_cogs]" caption="Target_cogs" attribute="1" defaultMemberUniqueName="[Clean_Chain_Data].[Target_cogs].[All]" allUniqueName="[Clean_Chain_Data].[Target_cogs].[All]" dimensionUniqueName="[Clean_Chain_Data]" displayFolder="" count="0" memberValueDatatype="20" unbalanced="0"/>
    <cacheHierarchy uniqueName="[Clean_Chain_Data].[Target_margin]" caption="Target_margin" attribute="1" defaultMemberUniqueName="[Clean_Chain_Data].[Target_margin].[All]" allUniqueName="[Clean_Chain_Data].[Target_margin].[All]" dimensionUniqueName="[Clean_Chain_Data]" displayFolder="" count="0" memberValueDatatype="20" unbalanced="0"/>
    <cacheHierarchy uniqueName="[Clean_Chain_Data].[Target_profit]" caption="Target_profit" attribute="1" defaultMemberUniqueName="[Clean_Chain_Data].[Target_profit].[All]" allUniqueName="[Clean_Chain_Data].[Target_profit].[All]" dimensionUniqueName="[Clean_Chain_Data]" displayFolder="" count="0" memberValueDatatype="20" unbalanced="0"/>
    <cacheHierarchy uniqueName="[Clean_Chain_Data].[Target_sales]" caption="Target_sales" attribute="1" defaultMemberUniqueName="[Clean_Chain_Data].[Target_sales].[All]" allUniqueName="[Clean_Chain_Data].[Target_sales].[All]" dimensionUniqueName="[Clean_Chain_Data]" displayFolder="" count="0" memberValueDatatype="20" unbalanced="0"/>
    <cacheHierarchy uniqueName="[Clean_Chain_Data].[Total_expenses]" caption="Total_expenses" attribute="1" defaultMemberUniqueName="[Clean_Chain_Data].[Total_expenses].[All]" allUniqueName="[Clean_Chain_Data].[Total_expenses].[All]" dimensionUniqueName="[Clean_Chain_Data]" displayFolder="" count="0" memberValueDatatype="20" unbalanced="0"/>
    <cacheHierarchy uniqueName="[Clean_Chain_Data].[Type]" caption="Type" attribute="1" defaultMemberUniqueName="[Clean_Chain_Data].[Type].[All]" allUniqueName="[Clean_Chain_Data].[Type].[All]" dimensionUniqueName="[Clean_Chain_Data]" displayFolder="" count="0" memberValueDatatype="130" unbalanced="0"/>
    <cacheHierarchy uniqueName="[Clean_Chain_Data].[Date (Year)]" caption="Date (Year)" attribute="1" defaultMemberUniqueName="[Clean_Chain_Data].[Date (Year)].[All]" allUniqueName="[Clean_Chain_Data].[Date (Year)].[All]" dimensionUniqueName="[Clean_Chain_Data]" displayFolder="" count="0" memberValueDatatype="130" unbalanced="0"/>
    <cacheHierarchy uniqueName="[Clean_Chain_Data].[Date (Quarter)]" caption="Date (Quarter)" attribute="1" defaultMemberUniqueName="[Clean_Chain_Data].[Date (Quarter)].[All]" allUniqueName="[Clean_Chain_Data].[Date (Quarter)].[All]" dimensionUniqueName="[Clean_Chain_Data]" displayFolder="" count="0" memberValueDatatype="130" unbalanced="0"/>
    <cacheHierarchy uniqueName="[Clean_Chain_Data].[Date (Month)]" caption="Date (Month)" attribute="1" defaultMemberUniqueName="[Clean_Chain_Data].[Date (Month)].[All]" allUniqueName="[Clean_Chain_Data].[Date (Month)].[All]" dimensionUniqueName="[Clean_Chain_Data]" displayFolder="" count="0" memberValueDatatype="130" unbalanced="0"/>
    <cacheHierarchy uniqueName="[Clean_Chain_Data].[Date (Month Index)]" caption="Date (Month Index)" attribute="1" defaultMemberUniqueName="[Clean_Chain_Data].[Date (Month Index)].[All]" allUniqueName="[Clean_Chain_Data].[Date (Month Index)].[All]" dimensionUniqueName="[Clean_Chain_Data]" displayFolder="" count="0" memberValueDatatype="20" unbalanced="0" hidden="1"/>
    <cacheHierarchy uniqueName="[Measures].[Sum of Cogs]" caption="Sum of Cogs" measure="1" displayFolder="" measureGroup="Clean_Chain_Data" count="0">
      <extLst>
        <ext xmlns:x15="http://schemas.microsoft.com/office/spreadsheetml/2010/11/main" uri="{B97F6D7D-B522-45F9-BDA1-12C45D357490}">
          <x15:cacheHierarchy aggregatedColumn="9"/>
        </ext>
      </extLst>
    </cacheHierarchy>
    <cacheHierarchy uniqueName="[Measures].[Sum of Margin]" caption="Sum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Calculated Profit]" caption="Sum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Clean_Chain_Data"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otal_expenses]" caption="Sum of Total_expenses" measure="1" displayFolder="" measureGroup="Clean_Chain_Data" count="0">
      <extLst>
        <ext xmlns:x15="http://schemas.microsoft.com/office/spreadsheetml/2010/11/main" uri="{B97F6D7D-B522-45F9-BDA1-12C45D357490}">
          <x15:cacheHierarchy aggregatedColumn="30"/>
        </ext>
      </extLst>
    </cacheHierarchy>
    <cacheHierarchy uniqueName="[Measures].[Count of Product]" caption="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Distinct Count of Calculated Profit]" caption="Distinct Count of Calculated Profit" measure="1" displayFolder="" measureGroup="Clean_Chain_Data" count="0">
      <extLst>
        <ext xmlns:x15="http://schemas.microsoft.com/office/spreadsheetml/2010/11/main" uri="{B97F6D7D-B522-45F9-BDA1-12C45D357490}">
          <x15:cacheHierarchy aggregatedColumn="23"/>
        </ext>
      </extLst>
    </cacheHierarchy>
    <cacheHierarchy uniqueName="[Measures].[Distinct Count of Product]" caption="Distinct Count of Product" measure="1" displayFolder="" measureGroup="Clean_Chain_Data" count="0">
      <extLst>
        <ext xmlns:x15="http://schemas.microsoft.com/office/spreadsheetml/2010/11/main" uri="{B97F6D7D-B522-45F9-BDA1-12C45D357490}">
          <x15:cacheHierarchy aggregatedColumn="21"/>
        </ext>
      </extLst>
    </cacheHierarchy>
    <cacheHierarchy uniqueName="[Measures].[Count of Market_size]" caption="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Distinct Count of Market_size]" caption="Distinct Count of Market_size" measure="1" displayFolder="" measureGroup="Clean_Chain_Data" count="0">
      <extLst>
        <ext xmlns:x15="http://schemas.microsoft.com/office/spreadsheetml/2010/11/main" uri="{B97F6D7D-B522-45F9-BDA1-12C45D357490}">
          <x15:cacheHierarchy aggregatedColumn="16"/>
        </ext>
      </extLst>
    </cacheHierarchy>
    <cacheHierarchy uniqueName="[Measures].[Count of State]" caption="Count of State" measure="1" displayFolder="" measureGroup="Clean_Chain_Data" count="0">
      <extLst>
        <ext xmlns:x15="http://schemas.microsoft.com/office/spreadsheetml/2010/11/main" uri="{B97F6D7D-B522-45F9-BDA1-12C45D357490}">
          <x15:cacheHierarchy aggregatedColumn="25"/>
        </ext>
      </extLst>
    </cacheHierarchy>
    <cacheHierarchy uniqueName="[Measures].[Distinct Count of State]" caption="Distinct Count of State" measure="1" displayFolder="" measureGroup="Clean_Chain_Data" count="0">
      <extLst>
        <ext xmlns:x15="http://schemas.microsoft.com/office/spreadsheetml/2010/11/main" uri="{B97F6D7D-B522-45F9-BDA1-12C45D357490}">
          <x15:cacheHierarchy aggregatedColumn="25"/>
        </ext>
      </extLst>
    </cacheHierarchy>
    <cacheHierarchy uniqueName="[Measures].[Sum of Target_sales]" caption="Sum of Target_sales" measure="1" displayFolder="" measureGroup="Clean_Chain_Data" count="0">
      <extLst>
        <ext xmlns:x15="http://schemas.microsoft.com/office/spreadsheetml/2010/11/main" uri="{B97F6D7D-B522-45F9-BDA1-12C45D357490}">
          <x15:cacheHierarchy aggregatedColumn="29"/>
        </ext>
      </extLst>
    </cacheHierarchy>
    <cacheHierarchy uniqueName="[Measures].[Sum of Target_profit]" caption="Sum of Target_profit" measure="1" displayFolder="" measureGroup="Clean_Chain_Data" count="0">
      <extLst>
        <ext xmlns:x15="http://schemas.microsoft.com/office/spreadsheetml/2010/11/main" uri="{B97F6D7D-B522-45F9-BDA1-12C45D357490}">
          <x15:cacheHierarchy aggregatedColumn="28"/>
        </ext>
      </extLst>
    </cacheHierarchy>
    <cacheHierarchy uniqueName="[Measures].[Sum of Inventory Margin]" caption="Sum of Inventory Margin" measure="1" displayFolder="" measureGroup="Clean_Chain_Data" count="0">
      <extLst>
        <ext xmlns:x15="http://schemas.microsoft.com/office/spreadsheetml/2010/11/main" uri="{B97F6D7D-B522-45F9-BDA1-12C45D357490}">
          <x15:cacheHierarchy aggregatedColumn="13"/>
        </ext>
      </extLst>
    </cacheHierarchy>
    <cacheHierarchy uniqueName="[Measures].[Sum of Target_cogs]" caption="Sum of Target_cogs" measure="1" displayFolder="" measureGroup="Clean_Chain_Data" count="0">
      <extLst>
        <ext xmlns:x15="http://schemas.microsoft.com/office/spreadsheetml/2010/11/main" uri="{B97F6D7D-B522-45F9-BDA1-12C45D357490}">
          <x15:cacheHierarchy aggregatedColumn="26"/>
        </ext>
      </extLst>
    </cacheHierarchy>
    <cacheHierarchy uniqueName="[Measures].[Count of Sales]" caption="Count of Sales" measure="1" displayFolder="" measureGroup="Clean_Chain_Data" count="0">
      <extLst>
        <ext xmlns:x15="http://schemas.microsoft.com/office/spreadsheetml/2010/11/main" uri="{B97F6D7D-B522-45F9-BDA1-12C45D357490}">
          <x15:cacheHierarchy aggregatedColumn="24"/>
        </ext>
      </extLst>
    </cacheHierarchy>
    <cacheHierarchy uniqueName="[Measures].[Distinct Count of Sales]" caption="Distinct Count of Sales" measure="1" displayFolder="" measureGroup="Clean_Chain_Data" count="0">
      <extLst>
        <ext xmlns:x15="http://schemas.microsoft.com/office/spreadsheetml/2010/11/main" uri="{B97F6D7D-B522-45F9-BDA1-12C45D357490}">
          <x15:cacheHierarchy aggregatedColumn="24"/>
        </ext>
      </extLst>
    </cacheHierarchy>
    <cacheHierarchy uniqueName="[Measures].[Sum of Target_margin]" caption="Sum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Target_margin]" caption="Average of Target_margin" measure="1" displayFolder="" measureGroup="Clean_Chain_Data"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Clean_Chain_Data" count="0">
      <extLst>
        <ext xmlns:x15="http://schemas.microsoft.com/office/spreadsheetml/2010/11/main" uri="{B97F6D7D-B522-45F9-BDA1-12C45D357490}">
          <x15:cacheHierarchy aggregatedColumn="24"/>
        </ext>
      </extLst>
    </cacheHierarchy>
    <cacheHierarchy uniqueName="[Measures].[Average of Margin]" caption="Average of Margin" measure="1" displayFolder="" measureGroup="Clean_Chain_Data" count="0">
      <extLst>
        <ext xmlns:x15="http://schemas.microsoft.com/office/spreadsheetml/2010/11/main" uri="{B97F6D7D-B522-45F9-BDA1-12C45D357490}">
          <x15:cacheHierarchy aggregatedColumn="14"/>
        </ext>
      </extLst>
    </cacheHierarchy>
    <cacheHierarchy uniqueName="[Measures].[Sum of DifferenceBetweenActualandTargetProfit]" caption="Sum of DifferenceBetweenActualandTargetProfit" measure="1" displayFolder="" measureGroup="Clean_Chain_Data" count="0">
      <extLst>
        <ext xmlns:x15="http://schemas.microsoft.com/office/spreadsheetml/2010/11/main" uri="{B97F6D7D-B522-45F9-BDA1-12C45D357490}">
          <x15:cacheHierarchy aggregatedColumn="10"/>
        </ext>
      </extLst>
    </cacheHierarchy>
    <cacheHierarchy uniqueName="[Measures].[Sum of Calculated Difference]" caption="Sum of Calculated Difference" measure="1" displayFolder="" measureGroup="Clean_Chain_Data" count="0">
      <extLst>
        <ext xmlns:x15="http://schemas.microsoft.com/office/spreadsheetml/2010/11/main" uri="{B97F6D7D-B522-45F9-BDA1-12C45D357490}">
          <x15:cacheHierarchy aggregatedColumn="11"/>
        </ext>
      </extLst>
    </cacheHierarchy>
    <cacheHierarchy uniqueName="[Measures].[Average of Cogs]" caption="Average of Cogs" measure="1" displayFolder="" measureGroup="Clean_Chain_Data" count="0">
      <extLst>
        <ext xmlns:x15="http://schemas.microsoft.com/office/spreadsheetml/2010/11/main" uri="{B97F6D7D-B522-45F9-BDA1-12C45D357490}">
          <x15:cacheHierarchy aggregatedColumn="9"/>
        </ext>
      </extLst>
    </cacheHierarchy>
    <cacheHierarchy uniqueName="[Measures].[Prev Rev]" caption="Prev Rev" measure="1" displayFolder="" measureGroup="Clean_Chain_Data" count="0"/>
    <cacheHierarchy uniqueName="[Measures].[Target Revenue]" caption="Target Revenue" measure="1" displayFolder="" measureGroup="Clean_Chain_Data" count="0"/>
    <cacheHierarchy uniqueName="[Measures].[Total COGs]" caption="Total COGs" measure="1" displayFolder="" measureGroup="Clean_Chain_Data" count="0"/>
    <cacheHierarchy uniqueName="[Measures].[Target COGs]" caption="Target COGs" measure="1" displayFolder="" measureGroup="Clean_Chain_Data" count="0"/>
    <cacheHierarchy uniqueName="[Measures].[Total vs Target]" caption="Total vs Target" measure="1" displayFolder="" measureGroup="Clean_Chain_Data" count="0"/>
    <cacheHierarchy uniqueName="[Measures].[Total vs Target COGS]" caption="Total vs Target COGS" measure="1" displayFolder="" measureGroup="Clean_Chain_Data" count="0"/>
    <cacheHierarchy uniqueName="[Measures].[Total Expenses]" caption="Total Expenses" measure="1" displayFolder="" measureGroup="Clean_Chain_Data" count="0"/>
    <cacheHierarchy uniqueName="[Measures].[Total Profit]" caption="Total Profit" measure="1" displayFolder="" measureGroup="Clean_Chain_Data" count="0"/>
    <cacheHierarchy uniqueName="[Measures].[Target Profit]" caption="Target Profit" measure="1" displayFolder="" measureGroup="Clean_Chain_Data" count="0"/>
    <cacheHierarchy uniqueName="[Measures].[Total vs Target Profit]" caption="Total vs Target Profit" measure="1" displayFolder="" measureGroup="Clean_Chain_Data" count="0"/>
    <cacheHierarchy uniqueName="[Measures].[Total Revenue]" caption="Total Revenue" measure="1" displayFolder="" measureGroup="Clean_Chain_Data" count="0"/>
    <cacheHierarchy uniqueName="[Measures].[__XL_Count Clean_Chain_Data]" caption="__XL_Count Clean_Chain_Data" measure="1" displayFolder="" measureGroup="Clean_Chain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Clean_Chain_Data" count="0" hidden="1"/>
    <cacheHierarchy uniqueName="[Measures].[_Total Revenue Status]" caption="_Total Revenue Status" measure="1" displayFolder="" measureGroup="Clean_Chain_Data" count="0" hidden="1"/>
  </cacheHierarchies>
  <kpis count="1">
    <kpi uniqueName="Total Revenue" caption="Total Revenue" displayFolder="" measureGroup="Clean_Chain_Data" parent="" value="[Measures].[Total Revenue]" goal="[Measures].[_Total Revenue Goal]" status="[Measures].[_Total Revenue Status]" trend="" weight=""/>
  </kpis>
  <extLst>
    <ext xmlns:x14="http://schemas.microsoft.com/office/spreadsheetml/2009/9/main" uri="{725AE2AE-9491-48be-B2B4-4EB974FC3084}">
      <x14:pivotCacheDefinition slicerData="1" pivotCacheId="15907697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51357-C13A-462B-B7CB-A5CAEA55660A}" name="PivotTable9" cacheId="5" applyNumberFormats="0" applyBorderFormats="0" applyFontFormats="0" applyPatternFormats="0" applyAlignmentFormats="0" applyWidthHeightFormats="1" dataCaption="Values" tag="28df2eb1-7dd9-4238-9afb-4d6cd5aababc" updatedVersion="8" minRefreshableVersion="3" useAutoFormatting="1" subtotalHiddenItems="1" itemPrintTitles="1" createdVersion="5" indent="0" compact="0" compactData="0" multipleFieldFilters="0">
  <location ref="AC3:AE24" firstHeaderRow="0" firstDataRow="1" firstDataCol="1"/>
  <pivotFields count="3">
    <pivotField axis="axisRow" compact="0" allDrilled="1" outline="0"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compact="0" outline="0" subtotalTop="0" showAll="0" defaultSubtotal="0"/>
    <pivotField dataField="1" compact="0" outline="0"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Sales" fld="1" baseField="0" baseItem="0"/>
    <dataField name="Sum of Calculated Profit" fld="2" baseField="0" baseItem="0"/>
  </dataField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FC7B41-F765-43F4-AC09-DEFE34711357}" name="PivotTable10" cacheId="8" applyNumberFormats="0" applyBorderFormats="0" applyFontFormats="0" applyPatternFormats="0" applyAlignmentFormats="0" applyWidthHeightFormats="1" dataCaption="Values" tag="84a5b117-89d0-4ce2-a8d5-9a3402f7a755" updatedVersion="8" minRefreshableVersion="3" useAutoFormatting="1" subtotalHiddenItems="1" itemPrintTitles="1" createdVersion="5" indent="0" compact="0" compactData="0" multipleFieldFilters="0" chartFormat="12">
  <location ref="AL3:AN6" firstHeaderRow="0"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1"/>
  </rowFields>
  <rowItems count="3">
    <i>
      <x/>
    </i>
    <i>
      <x v="1"/>
    </i>
    <i t="grand">
      <x/>
    </i>
  </rowItems>
  <colFields count="1">
    <field x="-2"/>
  </colFields>
  <colItems count="2">
    <i>
      <x/>
    </i>
    <i i="1">
      <x v="1"/>
    </i>
  </colItems>
  <dataFields count="2">
    <dataField name="Total Revenue" fld="0" baseField="1" baseItem="0"/>
    <dataField name="Total Profit" fld="2" baseField="1"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223E5A-DCA6-44C4-AC3C-0597E67D9D93}" name="PivotTable17" cacheId="23" applyNumberFormats="0" applyBorderFormats="0" applyFontFormats="0" applyPatternFormats="0" applyAlignmentFormats="0" applyWidthHeightFormats="1" dataCaption="Values" tag="caabd569-3136-4997-80a1-37ed604500b9" updatedVersion="8" minRefreshableVersion="3" useAutoFormatting="1" subtotalHiddenItems="1" itemPrintTitles="1" createdVersion="5" indent="0" compact="0" compactData="0" multipleFieldFilters="0" chartFormat="9">
  <location ref="BF15:BH29" firstHeaderRow="0" firstDataRow="1" firstDataCol="1"/>
  <pivotFields count="3">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 dataField="1" compact="0" outline="0" subtotalTop="0" showAll="0" defaultSubtotal="0"/>
    <pivotField dataField="1" compact="0" outline="0" subtotalTop="0" showAll="0" defaultSubtota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Actual Profit" fld="1" subtotal="count" baseField="0" baseItem="0"/>
    <dataField fld="2" subtotal="count" baseField="0" baseItem="0"/>
  </dataFields>
  <formats count="1">
    <format dxfId="26">
      <pivotArea outline="0" collapsedLevelsAreSubtotals="1" fieldPosition="0"/>
    </format>
  </formats>
  <chartFormats count="10">
    <chartFormat chart="0" format="7"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1"/>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0"/>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caption="Count of Sales"/>
    <pivotHierarchy dragToData="1"/>
    <pivotHierarchy dragToData="1"/>
    <pivotHierarchy dragToData="1" caption="Average Target Margin"/>
    <pivotHierarchy dragToData="1" caption="Average of Sales2"/>
    <pivotHierarchy dragToData="1" caption="Average Margin"/>
    <pivotHierarchy dragToData="1"/>
    <pivotHierarchy dragToData="1"/>
    <pivotHierarchy dragToData="1"/>
    <pivotHierarchy dragToRow="0" dragToCol="0" dragToPage="0" dragToData="1"/>
    <pivotHierarchy dragToRow="0" dragToCol="0" dragToPage="0" dragToData="1"/>
    <pivotHierarchy dragToRow="0" dragToCol="0" dragToPage="0" dragToData="1" caption="Actual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ctu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21CD2F-5DD9-4886-BEA2-81CDD7F52921}" name="PivotTable14" cacheId="11" applyNumberFormats="0" applyBorderFormats="0" applyFontFormats="0" applyPatternFormats="0" applyAlignmentFormats="0" applyWidthHeightFormats="1" dataCaption="Values" tag="725b1a88-b43b-4b4c-9a77-849ac65857e1" updatedVersion="8" minRefreshableVersion="3" useAutoFormatting="1" subtotalHiddenItems="1" itemPrintTitles="1" createdVersion="5" indent="0" compact="0" compactData="0" multipleFieldFilters="0" chartFormat="15">
  <location ref="BF3:BH6" firstHeaderRow="0"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1"/>
  </rowFields>
  <rowItems count="3">
    <i>
      <x/>
    </i>
    <i>
      <x v="1"/>
    </i>
    <i t="grand">
      <x/>
    </i>
  </rowItems>
  <colFields count="1">
    <field x="-2"/>
  </colFields>
  <colItems count="2">
    <i>
      <x/>
    </i>
    <i i="1">
      <x v="1"/>
    </i>
  </colItems>
  <dataFields count="2">
    <dataField name="Total Revenue" fld="0" baseField="1" baseItem="0"/>
    <dataField name="Total Profit" fld="2" baseField="1"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1" count="1" selected="0">
            <x v="0"/>
          </reference>
        </references>
      </pivotArea>
    </chartFormat>
    <chartFormat chart="5" format="13">
      <pivotArea type="data" outline="0" fieldPosition="0">
        <references count="2">
          <reference field="4294967294" count="1" selected="0">
            <x v="1"/>
          </reference>
          <reference field="1" count="1" selected="0">
            <x v="1"/>
          </reference>
        </references>
      </pivotArea>
    </chartFormat>
    <chartFormat chart="12" format="32" series="1">
      <pivotArea type="data" outline="0" fieldPosition="0">
        <references count="1">
          <reference field="4294967294" count="1" selected="0">
            <x v="0"/>
          </reference>
        </references>
      </pivotArea>
    </chartFormat>
    <chartFormat chart="12" format="33">
      <pivotArea type="data" outline="0" fieldPosition="0">
        <references count="2">
          <reference field="4294967294" count="1" selected="0">
            <x v="0"/>
          </reference>
          <reference field="1" count="1" selected="0">
            <x v="0"/>
          </reference>
        </references>
      </pivotArea>
    </chartFormat>
    <chartFormat chart="12" format="34">
      <pivotArea type="data" outline="0" fieldPosition="0">
        <references count="2">
          <reference field="4294967294" count="1" selected="0">
            <x v="0"/>
          </reference>
          <reference field="1" count="1" selected="0">
            <x v="1"/>
          </reference>
        </references>
      </pivotArea>
    </chartFormat>
    <chartFormat chart="12" format="35" series="1">
      <pivotArea type="data" outline="0" fieldPosition="0">
        <references count="1">
          <reference field="4294967294" count="1" selected="0">
            <x v="1"/>
          </reference>
        </references>
      </pivotArea>
    </chartFormat>
    <chartFormat chart="12" format="36">
      <pivotArea type="data" outline="0" fieldPosition="0">
        <references count="2">
          <reference field="4294967294" count="1" selected="0">
            <x v="1"/>
          </reference>
          <reference field="1" count="1" selected="0">
            <x v="0"/>
          </reference>
        </references>
      </pivotArea>
    </chartFormat>
    <chartFormat chart="12" format="37">
      <pivotArea type="data" outline="0" fieldPosition="0">
        <references count="2">
          <reference field="4294967294" count="1" selected="0">
            <x v="1"/>
          </reference>
          <reference field="1" count="1" selected="0">
            <x v="1"/>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1" count="1" selected="0">
            <x v="0"/>
          </reference>
        </references>
      </pivotArea>
    </chartFormat>
    <chartFormat chart="14" format="22">
      <pivotArea type="data" outline="0" fieldPosition="0">
        <references count="2">
          <reference field="4294967294" count="1" selected="0">
            <x v="0"/>
          </reference>
          <reference field="1" count="1" selected="0">
            <x v="1"/>
          </reference>
        </references>
      </pivotArea>
    </chartFormat>
    <chartFormat chart="14" format="23" series="1">
      <pivotArea type="data" outline="0" fieldPosition="0">
        <references count="1">
          <reference field="4294967294" count="1" selected="0">
            <x v="1"/>
          </reference>
        </references>
      </pivotArea>
    </chartFormat>
    <chartFormat chart="14" format="24">
      <pivotArea type="data" outline="0" fieldPosition="0">
        <references count="2">
          <reference field="4294967294" count="1" selected="0">
            <x v="1"/>
          </reference>
          <reference field="1" count="1" selected="0">
            <x v="0"/>
          </reference>
        </references>
      </pivotArea>
    </chartFormat>
    <chartFormat chart="14" format="25">
      <pivotArea type="data" outline="0" fieldPosition="0">
        <references count="2">
          <reference field="4294967294" count="1" selected="0">
            <x v="1"/>
          </reference>
          <reference field="1"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91F967-C96C-44CE-B202-DA1661056EAB}" name="PivotTable23" cacheId="12" applyNumberFormats="0" applyBorderFormats="0" applyFontFormats="0" applyPatternFormats="0" applyAlignmentFormats="0" applyWidthHeightFormats="1" dataCaption="Values" tag="2afd909d-eda8-48d8-95e1-cc1e1536da58" updatedVersion="8" minRefreshableVersion="3" useAutoFormatting="1" subtotalHiddenItems="1" itemPrintTitles="1" createdVersion="5" indent="0" compact="0" compactData="0" multipleFieldFilters="0" chartFormat="1">
  <location ref="BP4:BR12" firstHeaderRow="0" firstDataRow="1" firstDataCol="1"/>
  <pivotFields count="3">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dataField="1" compact="0" outline="0"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Total Revenue" fld="1" baseField="0" baseItem="0"/>
    <dataField name="Quantity Sold" fld="2" subtotal="count" baseField="0" baseItem="0" numFmtId="1"/>
  </dataFields>
  <formats count="1">
    <format dxfId="27">
      <pivotArea outline="0"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caption="Quantity Sol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2EC24E-66CF-4BDC-9769-21A5524F2F89}" name="PivotTable11" cacheId="14" applyNumberFormats="0" applyBorderFormats="0" applyFontFormats="0" applyPatternFormats="0" applyAlignmentFormats="0" applyWidthHeightFormats="1" dataCaption="Values" tag="5a176a25-50c9-4edf-a8c1-4be37cd2b684" updatedVersion="8" minRefreshableVersion="3" useAutoFormatting="1" subtotalHiddenItems="1" itemPrintTitles="1" createdVersion="5" indent="0" compact="0" compactData="0" multipleFieldFilters="0" chartFormat="10">
  <location ref="AQ3:AS6" firstHeaderRow="0"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dataField="1" compact="0" outline="0" subtotalTop="0" showAll="0" defaultSubtotal="0"/>
  </pivotFields>
  <rowFields count="1">
    <field x="0"/>
  </rowFields>
  <rowItems count="3">
    <i>
      <x/>
    </i>
    <i>
      <x v="1"/>
    </i>
    <i t="grand">
      <x/>
    </i>
  </rowItems>
  <colFields count="1">
    <field x="-2"/>
  </colFields>
  <colItems count="2">
    <i>
      <x/>
    </i>
    <i i="1">
      <x v="1"/>
    </i>
  </colItems>
  <dataFields count="2">
    <dataField name="Actual Profit" fld="1" subtotal="count" baseField="0" baseItem="0"/>
    <dataField fld="2" subtotal="count" baseField="0" baseItem="0"/>
  </dataFields>
  <chartFormats count="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ctu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E67DF9-7C89-42C3-A9D7-7A364442CEA1}" name="PivotTable4" cacheId="18" applyNumberFormats="0" applyBorderFormats="0" applyFontFormats="0" applyPatternFormats="0" applyAlignmentFormats="0" applyWidthHeightFormats="1" dataCaption="Values" tag="8cf7ae6c-8d57-4c4f-8e6e-f43b26de8a25" updatedVersion="8" minRefreshableVersion="3" useAutoFormatting="1" subtotalHiddenItems="1" itemPrintTitles="1" createdVersion="5" indent="0" compact="0" compactData="0" multipleFieldFilters="0" chartFormat="18">
  <location ref="B3:E8" firstHeaderRow="0" firstDataRow="1" firstDataCol="2"/>
  <pivotFields count="4">
    <pivotField axis="axisRow" compact="0" allDrilled="1" outline="0" subtotalTop="0" showAll="0" dataSourceSort="1" defaultSubtotal="0">
      <items count="4">
        <item x="0" e="0"/>
        <item x="1" e="0"/>
        <item x="2" e="0"/>
        <item x="3" e="0"/>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s>
  <rowFields count="2">
    <field x="0"/>
    <field x="1"/>
  </rowFields>
  <rowItems count="5">
    <i>
      <x/>
    </i>
    <i>
      <x v="1"/>
    </i>
    <i>
      <x v="2"/>
    </i>
    <i>
      <x v="3"/>
    </i>
    <i t="grand">
      <x/>
    </i>
  </rowItems>
  <colFields count="1">
    <field x="-2"/>
  </colFields>
  <colItems count="2">
    <i>
      <x/>
    </i>
    <i i="1">
      <x v="1"/>
    </i>
  </colItems>
  <dataFields count="2">
    <dataField name="Total Revenue" fld="3" subtotal="count" baseField="0" baseItem="0"/>
    <dataField fld="2" subtotal="count" baseField="0" baseItem="0"/>
  </dataFields>
  <chartFormats count="6">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s>
  <pivotHierarchies count="7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2"/>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974576-D741-4BB5-8A0A-32BB9AEF5E36}" name="PivotTable24" cacheId="1" applyNumberFormats="0" applyBorderFormats="0" applyFontFormats="0" applyPatternFormats="0" applyAlignmentFormats="0" applyWidthHeightFormats="1" dataCaption="Values" tag="456198cb-ed37-45e0-9abe-4a1bdd62e64d" updatedVersion="8" minRefreshableVersion="3" useAutoFormatting="1" subtotalHiddenItems="1" itemPrintTitles="1" createdVersion="5" indent="0" compact="0" compactData="0" multipleFieldFilters="0" chartFormat="11">
  <location ref="BU4:BX17" firstHeaderRow="0" firstDataRow="1" firstDataCol="2"/>
  <pivotFields count="4">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s>
  <rowFields count="2">
    <field x="0"/>
    <field x="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 baseField="0" baseItem="0"/>
    <dataField name="Quantity Sold" fld="2"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7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caption="Quantity Sol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4"/>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81F035-338E-407A-8337-DF1DF79A5543}" name="PivotTable18" cacheId="0" applyNumberFormats="0" applyBorderFormats="0" applyFontFormats="0" applyPatternFormats="0" applyAlignmentFormats="0" applyWidthHeightFormats="1" dataCaption="Values" tag="c9365b50-93dd-4a14-bbf4-ace1ade30510" updatedVersion="8" minRefreshableVersion="3" useAutoFormatting="1" subtotalHiddenItems="1" itemPrintTitles="1" createdVersion="5" indent="0" compact="0" compactData="0" multipleFieldFilters="0" chartFormat="18">
  <location ref="BJ15:BL29" firstHeaderRow="0" firstDataRow="1" firstDataCol="1"/>
  <pivotFields count="3">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 dataField="1" compact="0" outline="0" subtotalTop="0" showAll="0" defaultSubtotal="0"/>
    <pivotField dataField="1" compact="0" outline="0" subtotalTop="0" showAll="0" defaultSubtota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fld="2" subtotal="count" baseField="0" baseItem="0"/>
    <dataField name="Actual COGs" fld="1" subtotal="count" baseField="0" baseItem="0"/>
  </dataFields>
  <chartFormats count="6">
    <chartFormat chart="0" format="2"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 chart="17" format="11" series="1">
      <pivotArea type="data" outline="0" fieldPosition="0">
        <references count="1">
          <reference field="4294967294" count="1" selected="0">
            <x v="0"/>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caption="Quantity Sold"/>
    <pivotHierarchy dragToData="1" caption="Distinct Count of Sales"/>
    <pivotHierarchy dragToData="1"/>
    <pivotHierarchy dragToData="1"/>
    <pivotHierarchy dragToData="1" caption="Average of Sal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ctual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705B4C-BF22-4018-9D3C-AAF784B49D64}" name="PivotTable15" cacheId="13" applyNumberFormats="0" applyBorderFormats="0" applyFontFormats="0" applyPatternFormats="0" applyAlignmentFormats="0" applyWidthHeightFormats="1" dataCaption="Values" tag="5fa66da8-350f-44fc-96f5-0cae71568eac" updatedVersion="8" minRefreshableVersion="3" useAutoFormatting="1" subtotalHiddenItems="1" itemPrintTitles="1" createdVersion="5" indent="0" compact="0" compactData="0" multipleFieldFilters="0" chartFormat="8">
  <location ref="X20:Z23" firstHeaderRow="0"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dataField="1" compact="0" outline="0" subtotalTop="0" showAll="0" defaultSubtotal="0"/>
  </pivotFields>
  <rowFields count="1">
    <field x="0"/>
  </rowFields>
  <rowItems count="3">
    <i>
      <x/>
    </i>
    <i>
      <x v="1"/>
    </i>
    <i t="grand">
      <x/>
    </i>
  </rowItems>
  <colFields count="1">
    <field x="-2"/>
  </colFields>
  <colItems count="2">
    <i>
      <x/>
    </i>
    <i i="1">
      <x v="1"/>
    </i>
  </colItems>
  <dataFields count="2">
    <dataField name="Actual Profit" fld="1" subtotal="count" baseField="0" baseItem="0"/>
    <dataField fld="2" subtotal="count" baseField="0" baseItem="0"/>
  </dataFields>
  <formats count="1">
    <format dxfId="28">
      <pivotArea outline="0" collapsedLevelsAreSubtotals="1" fieldPosition="0"/>
    </format>
  </formats>
  <chartFormats count="4">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caption="Average Target margin"/>
    <pivotHierarchy dragToData="1"/>
    <pivotHierarchy dragToData="1" caption="Average Margin"/>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ctual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585CAB-2E77-437F-BA7B-E44DFDE3428E}" name="PivotTable12" cacheId="9" applyNumberFormats="0" applyBorderFormats="0" applyFontFormats="0" applyPatternFormats="0" applyAlignmentFormats="0" applyWidthHeightFormats="1" dataCaption="Values" tag="b3eb42ae-8426-4e2d-9480-b08f0fd91f8a" updatedVersion="8" minRefreshableVersion="3" useAutoFormatting="1" subtotalHiddenItems="1" itemPrintTitles="1" createdVersion="5" indent="0" compact="0" compactData="0" multipleFieldFilters="0" chartFormat="10">
  <location ref="AV3:AX8" firstHeaderRow="0" firstDataRow="1" firstDataCol="1"/>
  <pivotFields count="3">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name="Total Revenue" fld="0" baseField="2" baseItem="0"/>
    <dataField name="Total Profit" fld="1" baseField="2"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DBFD43-B1CA-4A2D-984D-6F394A76B594}" name="PivotTable19" cacheId="15" applyNumberFormats="0" applyBorderFormats="0" applyFontFormats="0" applyPatternFormats="0" applyAlignmentFormats="0" applyWidthHeightFormats="1" dataCaption="Values" tag="3d8795ff-6a38-40e7-a377-f5821e713f84" updatedVersion="8" minRefreshableVersion="3" useAutoFormatting="1" subtotalHiddenItems="1" itemPrintTitles="1" createdVersion="5" indent="0" compact="0" compactData="0" multipleFieldFilters="0" chartFormat="5">
  <location ref="AC34:AD55" firstHeaderRow="1" firstDataRow="1" firstDataCol="1"/>
  <pivotFields count="2">
    <pivotField axis="axisRow" compact="0" allDrilled="1" outline="0"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21">
    <i>
      <x v="7"/>
    </i>
    <i>
      <x v="10"/>
    </i>
    <i>
      <x v="2"/>
    </i>
    <i>
      <x v="11"/>
    </i>
    <i>
      <x v="16"/>
    </i>
    <i>
      <x v="14"/>
    </i>
    <i>
      <x v="6"/>
    </i>
    <i>
      <x v="12"/>
    </i>
    <i>
      <x v="8"/>
    </i>
    <i>
      <x v="13"/>
    </i>
    <i>
      <x v="19"/>
    </i>
    <i>
      <x v="4"/>
    </i>
    <i>
      <x v="5"/>
    </i>
    <i>
      <x v="3"/>
    </i>
    <i>
      <x v="18"/>
    </i>
    <i>
      <x v="9"/>
    </i>
    <i>
      <x v="15"/>
    </i>
    <i>
      <x v="1"/>
    </i>
    <i>
      <x v="17"/>
    </i>
    <i>
      <x/>
    </i>
    <i t="grand">
      <x/>
    </i>
  </rowItems>
  <colItems count="1">
    <i/>
  </colItems>
  <dataFields count="1">
    <dataField name="Count of Sales" fld="1" subtotal="count" baseField="0" baseItem="0"/>
  </dataFields>
  <formats count="1">
    <format dxfId="29">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7"/>
          </reference>
        </references>
      </pivotArea>
    </chartFormat>
    <chartFormat chart="4" format="4">
      <pivotArea type="data" outline="0" fieldPosition="0">
        <references count="2">
          <reference field="4294967294" count="1" selected="0">
            <x v="0"/>
          </reference>
          <reference field="0" count="1" selected="0">
            <x v="10"/>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11"/>
          </reference>
        </references>
      </pivotArea>
    </chartFormat>
    <chartFormat chart="4" format="7">
      <pivotArea type="data" outline="0" fieldPosition="0">
        <references count="2">
          <reference field="4294967294" count="1" selected="0">
            <x v="0"/>
          </reference>
          <reference field="0" count="1" selected="0">
            <x v="16"/>
          </reference>
        </references>
      </pivotArea>
    </chartFormat>
    <chartFormat chart="4" format="8">
      <pivotArea type="data" outline="0" fieldPosition="0">
        <references count="2">
          <reference field="4294967294" count="1" selected="0">
            <x v="0"/>
          </reference>
          <reference field="0" count="1" selected="0">
            <x v="14"/>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12"/>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13"/>
          </reference>
        </references>
      </pivotArea>
    </chartFormat>
    <chartFormat chart="4" format="13">
      <pivotArea type="data" outline="0" fieldPosition="0">
        <references count="2">
          <reference field="4294967294" count="1" selected="0">
            <x v="0"/>
          </reference>
          <reference field="0" count="1" selected="0">
            <x v="19"/>
          </reference>
        </references>
      </pivotArea>
    </chartFormat>
    <chartFormat chart="4" format="14">
      <pivotArea type="data" outline="0" fieldPosition="0">
        <references count="2">
          <reference field="4294967294" count="1" selected="0">
            <x v="0"/>
          </reference>
          <reference field="0" count="1" selected="0">
            <x v="4"/>
          </reference>
        </references>
      </pivotArea>
    </chartFormat>
    <chartFormat chart="4" format="15">
      <pivotArea type="data" outline="0" fieldPosition="0">
        <references count="2">
          <reference field="4294967294" count="1" selected="0">
            <x v="0"/>
          </reference>
          <reference field="0" count="1" selected="0">
            <x v="5"/>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pivotArea type="data" outline="0" fieldPosition="0">
        <references count="2">
          <reference field="4294967294" count="1" selected="0">
            <x v="0"/>
          </reference>
          <reference field="0" count="1" selected="0">
            <x v="18"/>
          </reference>
        </references>
      </pivotArea>
    </chartFormat>
    <chartFormat chart="4" format="18">
      <pivotArea type="data" outline="0" fieldPosition="0">
        <references count="2">
          <reference field="4294967294" count="1" selected="0">
            <x v="0"/>
          </reference>
          <reference field="0" count="1" selected="0">
            <x v="9"/>
          </reference>
        </references>
      </pivotArea>
    </chartFormat>
    <chartFormat chart="4" format="19">
      <pivotArea type="data" outline="0" fieldPosition="0">
        <references count="2">
          <reference field="4294967294" count="1" selected="0">
            <x v="0"/>
          </reference>
          <reference field="0" count="1" selected="0">
            <x v="15"/>
          </reference>
        </references>
      </pivotArea>
    </chartFormat>
    <chartFormat chart="4" format="20">
      <pivotArea type="data" outline="0" fieldPosition="0">
        <references count="2">
          <reference field="4294967294" count="1" selected="0">
            <x v="0"/>
          </reference>
          <reference field="0" count="1" selected="0">
            <x v="1"/>
          </reference>
        </references>
      </pivotArea>
    </chartFormat>
    <chartFormat chart="4" format="21">
      <pivotArea type="data" outline="0" fieldPosition="0">
        <references count="2">
          <reference field="4294967294" count="1" selected="0">
            <x v="0"/>
          </reference>
          <reference field="0" count="1" selected="0">
            <x v="17"/>
          </reference>
        </references>
      </pivotArea>
    </chartFormat>
    <chartFormat chart="4" format="22">
      <pivotArea type="data" outline="0" fieldPosition="0">
        <references count="2">
          <reference field="4294967294" count="1" selected="0">
            <x v="0"/>
          </reference>
          <reference field="0" count="1" selected="0">
            <x v="0"/>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caption="Count of Sales"/>
    <pivotHierarchy dragToData="1"/>
    <pivotHierarchy dragToData="1"/>
    <pivotHierarchy dragToData="1" caption="Average of Target_margin"/>
    <pivotHierarchy dragToData="1"/>
    <pivotHierarchy dragToData="1" caption="Average of Margin"/>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DFE7AF-E704-4A06-B886-DCCADAA9ACD6}" name="PivotTable8" cacheId="7" applyNumberFormats="0" applyBorderFormats="0" applyFontFormats="0" applyPatternFormats="0" applyAlignmentFormats="0" applyWidthHeightFormats="1" dataCaption="Values" tag="b9239a33-7280-4b0e-b2e6-a1e9d3d274dc" updatedVersion="8" minRefreshableVersion="3" useAutoFormatting="1" subtotalHiddenItems="1" itemPrintTitles="1" createdVersion="5" indent="0" compact="0" compactData="0" multipleFieldFilters="0" chartFormat="15">
  <location ref="X3:Z8" firstHeaderRow="0"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s>
  <rowFields count="1">
    <field x="0"/>
  </rowFields>
  <rowItems count="5">
    <i>
      <x/>
    </i>
    <i>
      <x v="1"/>
    </i>
    <i>
      <x v="2"/>
    </i>
    <i>
      <x v="3"/>
    </i>
    <i t="grand">
      <x/>
    </i>
  </rowItems>
  <colFields count="1">
    <field x="-2"/>
  </colFields>
  <colItems count="2">
    <i>
      <x/>
    </i>
    <i i="1">
      <x v="1"/>
    </i>
  </colItems>
  <dataFields count="2">
    <dataField name="Total Revenue" fld="1" baseField="0" baseItem="0"/>
    <dataField name="Total Profit"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F2AB53-9192-4780-9656-392E3A82D02C}" name="PivotTable13" cacheId="10" applyNumberFormats="0" applyBorderFormats="0" applyFontFormats="0" applyPatternFormats="0" applyAlignmentFormats="0" applyWidthHeightFormats="1" dataCaption="Values" tag="ba01f00b-9553-4f98-8d60-c57e6bfa2b9d" updatedVersion="8" minRefreshableVersion="3" useAutoFormatting="1" subtotalHiddenItems="1" itemPrintTitles="1" createdVersion="5" indent="0" compact="0" compactData="0" multipleFieldFilters="0" chartFormat="10">
  <location ref="BA3:BC17" firstHeaderRow="0" firstDataRow="1" firstDataCol="1"/>
  <pivotFields count="3">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Revenue" fld="0" baseField="2" baseItem="0"/>
    <dataField name="Total Profit" fld="1" baseField="2"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EFF31B-6653-4712-B162-C383F8B282B8}" name="Kpitable1" cacheId="3" applyNumberFormats="0" applyBorderFormats="0" applyFontFormats="0" applyPatternFormats="0" applyAlignmentFormats="0" applyWidthHeightFormats="1" dataCaption="Values" tag="25d90a3d-802b-4145-a4d8-b3dfd0a2d006" updatedVersion="8" minRefreshableVersion="3" useAutoFormatting="1" subtotalHiddenItems="1" itemPrintTitles="1" createdVersion="5" indent="0" compact="0" compactData="0" multipleFieldFilters="0">
  <location ref="B3:E8" firstHeaderRow="0" firstDataRow="1" firstDataCol="1"/>
  <pivotFields count="4">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numFmtId="9"/>
  </dataFields>
  <formats count="1">
    <format dxfId="22">
      <pivotArea outline="0" fieldPosition="0">
        <references count="1">
          <reference field="4294967294" count="1" selected="0">
            <x v="2"/>
          </reference>
        </references>
      </pivotArea>
    </format>
  </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7D98A4A-11A7-489F-A242-F52A8883E100}" name="PivotTable1" cacheId="6" applyNumberFormats="0" applyBorderFormats="0" applyFontFormats="0" applyPatternFormats="0" applyAlignmentFormats="0" applyWidthHeightFormats="1" dataCaption="Values" tag="7a58edc6-1139-46b3-b781-ab5be0f5c98f" updatedVersion="8" minRefreshableVersion="3" useAutoFormatting="1" subtotalHiddenItems="1" itemPrintTitles="1" createdVersion="5" indent="0" compact="0" compactData="0" multipleFieldFilters="0">
  <location ref="B38:E43" firstHeaderRow="0" firstDataRow="1" firstDataCol="1"/>
  <pivotFields count="4">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numFmtId="9"/>
  </dataFields>
  <formats count="1">
    <format dxfId="23">
      <pivotArea outline="0" fieldPosition="0">
        <references count="1">
          <reference field="4294967294" count="1" selected="0">
            <x v="2"/>
          </reference>
        </references>
      </pivotArea>
    </format>
  </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7197AA3-8E01-4AAA-AA3D-5C6457E2A046}" name="Kpitable2" cacheId="17" applyNumberFormats="0" applyBorderFormats="0" applyFontFormats="0" applyPatternFormats="0" applyAlignmentFormats="0" applyWidthHeightFormats="1" dataCaption="Values" tag="7874c176-3961-4113-b64c-f06f1103c43f" updatedVersion="8" minRefreshableVersion="3" useAutoFormatting="1" subtotalHiddenItems="1" itemPrintTitles="1" createdVersion="5" indent="0" compact="0" compactData="0" multipleFieldFilters="0">
  <location ref="S3:X8" firstHeaderRow="0" firstDataRow="1" firstDataCol="1"/>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4"/>
  </rowFields>
  <rowItems count="5">
    <i>
      <x/>
    </i>
    <i>
      <x v="1"/>
    </i>
    <i>
      <x v="2"/>
    </i>
    <i>
      <x v="3"/>
    </i>
    <i t="grand">
      <x/>
    </i>
  </rowItems>
  <colFields count="1">
    <field x="-2"/>
  </colFields>
  <colItems count="5">
    <i>
      <x/>
    </i>
    <i i="1">
      <x v="1"/>
    </i>
    <i i="2">
      <x v="2"/>
    </i>
    <i i="3">
      <x v="3"/>
    </i>
    <i i="4">
      <x v="4"/>
    </i>
  </colItems>
  <dataFields count="5">
    <dataField name="Count of Sales" fld="2" subtotal="count" baseField="0" baseItem="0" numFmtId="1"/>
    <dataField name="Distinct Count of Product" fld="0" subtotal="count" baseField="0" baseItem="0">
      <extLst>
        <ext xmlns:x15="http://schemas.microsoft.com/office/spreadsheetml/2010/11/main" uri="{FABC7310-3BB5-11E1-824E-6D434824019B}">
          <x15:dataField isCountDistinct="1"/>
        </ext>
      </extLst>
    </dataField>
    <dataField name="Distinct Count of State" fld="1" subtotal="count" baseField="0" baseItem="0">
      <extLst>
        <ext xmlns:x15="http://schemas.microsoft.com/office/spreadsheetml/2010/11/main" uri="{FABC7310-3BB5-11E1-824E-6D434824019B}">
          <x15:dataField isCountDistinct="1"/>
        </ext>
      </extLst>
    </dataField>
    <dataField name="Average of Cogs" fld="3" subtotal="average" baseField="0" baseItem="0"/>
    <dataField name="Average of Sales" fld="5" subtotal="average" baseField="4" baseItem="2"/>
  </dataFields>
  <formats count="1">
    <format dxfId="24">
      <pivotArea outline="0" fieldPosition="0">
        <references count="1">
          <reference field="4294967294" count="1" selected="0">
            <x v="0"/>
          </reference>
        </references>
      </pivotArea>
    </format>
  </format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caption="Count of Sales"/>
    <pivotHierarchy dragToData="1" caption="Distinct Count of Sales"/>
    <pivotHierarchy dragToData="1"/>
    <pivotHierarchy dragToData="1"/>
    <pivotHierarchy dragToData="1" caption="Average of Sales"/>
    <pivotHierarchy dragToData="1"/>
    <pivotHierarchy dragToData="1"/>
    <pivotHierarchy dragToData="1"/>
    <pivotHierarchy dragToData="1" caption="Average of Cog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EC5E732-B0A8-4CE7-A996-C0EC13CB0D4F}" name="PivotTable29" cacheId="4" applyNumberFormats="0" applyBorderFormats="0" applyFontFormats="0" applyPatternFormats="0" applyAlignmentFormats="0" applyWidthHeightFormats="1" dataCaption="Values" tag="1943730a-ec71-4fee-ab37-1f51aff01c60" updatedVersion="8" minRefreshableVersion="3" useAutoFormatting="1" subtotalHiddenItems="1" itemPrintTitles="1" createdVersion="5" indent="0" compact="0" compactData="0" multipleFieldFilters="0">
  <location ref="B26:C31" firstHeaderRow="1" firstDataRow="1" firstDataCol="1"/>
  <pivotFields count="2">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7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BB9D544-4FD8-4511-8B16-5F844BFB7892}" name="PivotTable26" cacheId="2" applyNumberFormats="0" applyBorderFormats="0" applyFontFormats="0" applyPatternFormats="0" applyAlignmentFormats="0" applyWidthHeightFormats="1" dataCaption="Values" tag="b6762f81-8703-4a9b-9976-bb4aad9a333b" updatedVersion="8" minRefreshableVersion="3" useAutoFormatting="1" subtotalHiddenItems="1" itemPrintTitles="1" createdVersion="5" indent="0" compact="0" compactData="0" multipleFieldFilters="0">
  <location ref="B14:E19" firstHeaderRow="0" firstDataRow="1" firstDataCol="1"/>
  <pivotFields count="5">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5">
    <i>
      <x/>
    </i>
    <i>
      <x v="1"/>
    </i>
    <i>
      <x v="2"/>
    </i>
    <i>
      <x v="3"/>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numFmtId="9"/>
  </dataFields>
  <formats count="1">
    <format dxfId="25">
      <pivotArea outline="0" fieldPosition="0">
        <references count="1">
          <reference field="4294967294" count="1" selected="0">
            <x v="2"/>
          </reference>
        </references>
      </pivotArea>
    </format>
  </formats>
  <pivotHierarchies count="7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
    <pivotHierarchy dragToData="1"/>
    <pivotHierarchy dragToData="1" caption="Distinct Count of Market_size"/>
    <pivotHierarchy dragToData="1"/>
    <pivotHierarchy dragToData="1" caption="Distinct Count of St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Chain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15DD0C3-F3CE-4B89-A187-E3DAA17DA6C5}" autoFormatId="16" applyNumberFormats="0" applyBorderFormats="0" applyFontFormats="0" applyPatternFormats="0" applyAlignmentFormats="0" applyWidthHeightFormats="0">
  <queryTableRefresh nextId="27">
    <queryTableFields count="24">
      <queryTableField id="1" name="Area Code" tableColumnId="1"/>
      <queryTableField id="2" name="Cogs" tableColumnId="2"/>
      <queryTableField id="3" name="DifferenceBetweenActualandTargetProfit" tableColumnId="3"/>
      <queryTableField id="23" dataBound="0" tableColumnId="23"/>
      <queryTableField id="4" name="Date" tableColumnId="4"/>
      <queryTableField id="5" name="Inventory Margin" tableColumnId="5"/>
      <queryTableField id="6" name="Margin" tableColumnId="6"/>
      <queryTableField id="22" dataBound="0" tableColumnId="22"/>
      <queryTableField id="7" name="Market_size" tableColumnId="7"/>
      <queryTableField id="8" name="Market" tableColumnId="8"/>
      <queryTableField id="9" name="Marketing" tableColumnId="9"/>
      <queryTableField id="10" name="Product_line" tableColumnId="10"/>
      <queryTableField id="11" name="Product_type" tableColumnId="11"/>
      <queryTableField id="12" name="Product" tableColumnId="12"/>
      <queryTableField id="13" name="Profit" tableColumnId="13"/>
      <queryTableField id="26" dataBound="0" tableColumnId="26"/>
      <queryTableField id="14" name="Sales" tableColumnId="14"/>
      <queryTableField id="15" name="State" tableColumnId="15"/>
      <queryTableField id="16" name="Target_cogs" tableColumnId="16"/>
      <queryTableField id="17" name="Target_margin" tableColumnId="17"/>
      <queryTableField id="18" name="Target_profit" tableColumnId="18"/>
      <queryTableField id="19" name="Target_sales " tableColumnId="19"/>
      <queryTableField id="20" name="Total_expenses" tableColumnId="20"/>
      <queryTableField id="21" name="Typ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2D72A63-BD7E-4908-9FFC-01DBDA549163}" sourceName="[Clean_Chain_Data].[Date (Year)]">
  <pivotTables>
    <pivotTable tabId="4" name="PivotTable4"/>
    <pivotTable tabId="5" name="PivotTable26"/>
  </pivotTables>
  <data>
    <olap pivotCacheId="1246208186">
      <levels count="2">
        <level uniqueName="[Clean_Chain_Data].[Date (Year)].[(All)]" sourceCaption="(All)" count="0"/>
        <level uniqueName="[Clean_Chain_Data].[Date (Year)].[Date (Year)]" sourceCaption="Date (Year)" count="4">
          <ranges>
            <range startItem="0">
              <i n="[Clean_Chain_Data].[Date (Year)].&amp;[2012]" c="2012"/>
              <i n="[Clean_Chain_Data].[Date (Year)].&amp;[2013]" c="2013"/>
              <i n="[Clean_Chain_Data].[Date (Year)].&amp;[2014]" c="2014"/>
              <i n="[Clean_Chain_Data].[Date (Year)].&amp;[2015]" c="2015"/>
            </range>
          </ranges>
        </level>
      </levels>
      <selections count="1">
        <selection n="[Clean_Chain_Data].[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D5CA7B8-AAB3-4BBA-AB8E-02B53835D292}" sourceName="[Clean_Chain_Data].[Date (Month)]">
  <pivotTables>
    <pivotTable tabId="4" name="PivotTable4"/>
  </pivotTables>
  <data>
    <olap pivotCacheId="1246208186">
      <levels count="2">
        <level uniqueName="[Clean_Chain_Data].[Date (Month)].[(All)]" sourceCaption="(All)" count="0"/>
        <level uniqueName="[Clean_Chain_Data].[Date (Month)].[Date (Month)]" sourceCaption="Date (Month)" count="12">
          <ranges>
            <range startItem="0">
              <i n="[Clean_Chain_Data].[Date (Month)].&amp;[Jan]" c="Jan"/>
              <i n="[Clean_Chain_Data].[Date (Month)].&amp;[Feb]" c="Feb"/>
              <i n="[Clean_Chain_Data].[Date (Month)].&amp;[Mar]" c="Mar"/>
              <i n="[Clean_Chain_Data].[Date (Month)].&amp;[Apr]" c="Apr"/>
              <i n="[Clean_Chain_Data].[Date (Month)].&amp;[May]" c="May"/>
              <i n="[Clean_Chain_Data].[Date (Month)].&amp;[Jun]" c="Jun"/>
              <i n="[Clean_Chain_Data].[Date (Month)].&amp;[Jul]" c="Jul"/>
              <i n="[Clean_Chain_Data].[Date (Month)].&amp;[Aug]" c="Aug"/>
              <i n="[Clean_Chain_Data].[Date (Month)].&amp;[Sep]" c="Sep"/>
              <i n="[Clean_Chain_Data].[Date (Month)].&amp;[Oct]" c="Oct"/>
              <i n="[Clean_Chain_Data].[Date (Month)].&amp;[Nov]" c="Nov"/>
              <i n="[Clean_Chain_Data].[Date (Month)].&amp;[Dec]" c="Dec"/>
            </range>
          </ranges>
        </level>
      </levels>
      <selections count="1">
        <selection n="[Clean_Chain_Data].[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ize" xr10:uid="{22D0F6D8-6343-470C-82F1-FF714B9B0524}" sourceName="[Clean_Chain_Data].[Market_size]">
  <pivotTables>
    <pivotTable tabId="4" name="PivotTable4"/>
  </pivotTables>
  <data>
    <olap pivotCacheId="1246208186">
      <levels count="2">
        <level uniqueName="[Clean_Chain_Data].[Market_size].[(All)]" sourceCaption="(All)" count="0"/>
        <level uniqueName="[Clean_Chain_Data].[Market_size].[Market_size]" sourceCaption="Market_size" count="2">
          <ranges>
            <range startItem="0">
              <i n="[Clean_Chain_Data].[Market_size].&amp;[Major Market]" c="Major Market"/>
              <i n="[Clean_Chain_Data].[Market_size].&amp;[Small Market]" c="Small Market"/>
            </range>
          </ranges>
        </level>
      </levels>
      <selections count="1">
        <selection n="[Clean_Chain_Data].[Market_siz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CB96836-1C71-469D-952A-FD21B85A4F6B}" sourceName="[Clean_Chain_Data].[State]">
  <pivotTables>
    <pivotTable tabId="4" name="PivotTable4"/>
  </pivotTables>
  <data>
    <olap pivotCacheId="1246208186">
      <levels count="2">
        <level uniqueName="[Clean_Chain_Data].[State].[(All)]" sourceCaption="(All)" count="0"/>
        <level uniqueName="[Clean_Chain_Data].[State].[State]" sourceCaption="State" count="20">
          <ranges>
            <range startItem="0">
              <i n="[Clean_Chain_Data].[State].&amp;[California]" c="California"/>
              <i n="[Clean_Chain_Data].[State].&amp;[Colorado]" c="Colorado"/>
              <i n="[Clean_Chain_Data].[State].&amp;[Connecticut]" c="Connecticut"/>
              <i n="[Clean_Chain_Data].[State].&amp;[Florida]" c="Florida"/>
              <i n="[Clean_Chain_Data].[State].&amp;[Illinois]" c="Illinois"/>
              <i n="[Clean_Chain_Data].[State].&amp;[Iowa]" c="Iowa"/>
              <i n="[Clean_Chain_Data].[State].&amp;[Louisiana]" c="Louisiana"/>
              <i n="[Clean_Chain_Data].[State].&amp;[Massachusetts]" c="Massachusetts"/>
              <i n="[Clean_Chain_Data].[State].&amp;[Missouri]" c="Missouri"/>
              <i n="[Clean_Chain_Data].[State].&amp;[Nevada]" c="Nevada"/>
              <i n="[Clean_Chain_Data].[State].&amp;[New Hampshire]" c="New Hampshire"/>
              <i n="[Clean_Chain_Data].[State].&amp;[New Mexico]" c="New Mexico"/>
              <i n="[Clean_Chain_Data].[State].&amp;[New York]" c="New York"/>
              <i n="[Clean_Chain_Data].[State].&amp;[Ohio]" c="Ohio"/>
              <i n="[Clean_Chain_Data].[State].&amp;[Oklahoma]" c="Oklahoma"/>
              <i n="[Clean_Chain_Data].[State].&amp;[Oregon]" c="Oregon"/>
              <i n="[Clean_Chain_Data].[State].&amp;[Texas]" c="Texas"/>
              <i n="[Clean_Chain_Data].[State].&amp;[Utah]" c="Utah"/>
              <i n="[Clean_Chain_Data].[State].&amp;[Washington]" c="Washington"/>
              <i n="[Clean_Chain_Data].[State].&amp;[Wisconsin]" c="Wisconsin"/>
            </range>
          </ranges>
        </level>
      </levels>
      <selections count="1">
        <selection n="[Clean_Chain_Data].[St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3551D4B-AB27-4766-9CA9-3E8ABB02E781}" sourceName="[Clean_Chain_Data].[Product]">
  <pivotTables>
    <pivotTable tabId="4" name="PivotTable4"/>
  </pivotTables>
  <data>
    <olap pivotCacheId="1246208186">
      <levels count="2">
        <level uniqueName="[Clean_Chain_Data].[Product].[(All)]" sourceCaption="(All)" count="0"/>
        <level uniqueName="[Clean_Chain_Data].[Product].[Product]" sourceCaption="Product" count="13">
          <ranges>
            <range startItem="0">
              <i n="[Clean_Chain_Data].[Product].&amp;[Amaretto]" c="Amaretto"/>
              <i n="[Clean_Chain_Data].[Product].&amp;[Caffe Latte]" c="Caffe Latte"/>
              <i n="[Clean_Chain_Data].[Product].&amp;[Caffe Mocha]" c="Caffe Mocha"/>
              <i n="[Clean_Chain_Data].[Product].&amp;[Chamomile]" c="Chamomile"/>
              <i n="[Clean_Chain_Data].[Product].&amp;[Colombian]" c="Colombian"/>
              <i n="[Clean_Chain_Data].[Product].&amp;[Darjeeling]" c="Darjeeling"/>
              <i n="[Clean_Chain_Data].[Product].&amp;[Decaf Espresso]" c="Decaf Espresso"/>
              <i n="[Clean_Chain_Data].[Product].&amp;[Decaf Irish Cream]" c="Decaf Irish Cream"/>
              <i n="[Clean_Chain_Data].[Product].&amp;[Earl Grey]" c="Earl Grey"/>
              <i n="[Clean_Chain_Data].[Product].&amp;[Green Tea]" c="Green Tea"/>
              <i n="[Clean_Chain_Data].[Product].&amp;[Lemon]" c="Lemon"/>
              <i n="[Clean_Chain_Data].[Product].&amp;[Mint]" c="Mint"/>
              <i n="[Clean_Chain_Data].[Product].&amp;[Regular Espresso]" c="Regular Espresso"/>
            </range>
          </ranges>
        </level>
      </levels>
      <selections count="1">
        <selection n="[Clean_Chain_Data].[Produc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0A8E4B84-E64B-4BEA-8392-B428D905EFD2}" sourceName="[Clean_Chain_Data].[Market]">
  <pivotTables>
    <pivotTable tabId="4" name="PivotTable19"/>
  </pivotTables>
  <data>
    <olap pivotCacheId="1590769706">
      <levels count="2">
        <level uniqueName="[Clean_Chain_Data].[Market].[(All)]" sourceCaption="(All)" count="0"/>
        <level uniqueName="[Clean_Chain_Data].[Market].[Market]" sourceCaption="Market" count="4">
          <ranges>
            <range startItem="0">
              <i n="[Clean_Chain_Data].[Market].&amp;[Central]" c="Central"/>
              <i n="[Clean_Chain_Data].[Market].&amp;[East]" c="East"/>
              <i n="[Clean_Chain_Data].[Market].&amp;[South]" c="South"/>
              <i n="[Clean_Chain_Data].[Market].&amp;[West]" c="West"/>
            </range>
          </ranges>
        </level>
      </levels>
      <selections count="1">
        <selection n="[Clean_Chain_Data].[Marke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5C54ED56-BA9F-4C1D-ACE2-247719EA58AC}" sourceName="[Clean_Chain_Data].[State]">
  <pivotTables>
    <pivotTable tabId="4" name="PivotTable17"/>
  </pivotTables>
  <data>
    <olap pivotCacheId="1590769706">
      <levels count="2">
        <level uniqueName="[Clean_Chain_Data].[State].[(All)]" sourceCaption="(All)" count="0"/>
        <level uniqueName="[Clean_Chain_Data].[State].[State]" sourceCaption="State" count="20">
          <ranges>
            <range startItem="0">
              <i n="[Clean_Chain_Data].[State].&amp;[California]" c="California"/>
              <i n="[Clean_Chain_Data].[State].&amp;[Colorado]" c="Colorado"/>
              <i n="[Clean_Chain_Data].[State].&amp;[Connecticut]" c="Connecticut"/>
              <i n="[Clean_Chain_Data].[State].&amp;[Florida]" c="Florida"/>
              <i n="[Clean_Chain_Data].[State].&amp;[Illinois]" c="Illinois"/>
              <i n="[Clean_Chain_Data].[State].&amp;[Iowa]" c="Iowa"/>
              <i n="[Clean_Chain_Data].[State].&amp;[Louisiana]" c="Louisiana"/>
              <i n="[Clean_Chain_Data].[State].&amp;[Massachusetts]" c="Massachusetts"/>
              <i n="[Clean_Chain_Data].[State].&amp;[Missouri]" c="Missouri"/>
              <i n="[Clean_Chain_Data].[State].&amp;[Nevada]" c="Nevada"/>
              <i n="[Clean_Chain_Data].[State].&amp;[New Hampshire]" c="New Hampshire"/>
              <i n="[Clean_Chain_Data].[State].&amp;[New Mexico]" c="New Mexico"/>
              <i n="[Clean_Chain_Data].[State].&amp;[New York]" c="New York"/>
              <i n="[Clean_Chain_Data].[State].&amp;[Ohio]" c="Ohio"/>
              <i n="[Clean_Chain_Data].[State].&amp;[Oklahoma]" c="Oklahoma"/>
              <i n="[Clean_Chain_Data].[State].&amp;[Oregon]" c="Oregon"/>
              <i n="[Clean_Chain_Data].[State].&amp;[Texas]" c="Texas"/>
              <i n="[Clean_Chain_Data].[State].&amp;[Utah]" c="Utah"/>
              <i n="[Clean_Chain_Data].[State].&amp;[Washington]" c="Washington"/>
              <i n="[Clean_Chain_Data].[State].&amp;[Wisconsin]" c="Wisconsin"/>
            </range>
          </ranges>
        </level>
      </levels>
      <selections count="1">
        <selection n="[Clean_Chain_Data].[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3AA17CEF-7B70-4531-BA02-6A43F5C30AC6}" cache="Slicer_Date__Year" caption="Date (Year)" level="1" style="SlicerStyleDark2 2" rowHeight="457200"/>
  <slicer name="Date (Month)" xr10:uid="{AB1D7729-C0F6-4BEF-BE00-B28FEEEC3B2D}" cache="Slicer_Date__Month" caption="Date (Month)" level="1" style="SlicerStyleDark2 2" rowHeight="457200"/>
  <slicer name="Market_size" xr10:uid="{B5115641-B52D-45B7-821B-556CEF81474F}" cache="Slicer_Market_size" caption="Market_size" level="1" style="SlicerStyleDark2 2" rowHeight="457200"/>
  <slicer name="State" xr10:uid="{BC1BB737-EC5E-4FDE-AAFF-0D56A59A5094}" cache="Slicer_State" caption="State" level="1" style="SlicerStyleDark2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2DC64F79-FD4C-4B68-AC2F-83E4E48F7893}" cache="Slicer_Date__Year" caption="Date (Year)" level="1" style="SlicerStyleDark2 2" rowHeight="457200"/>
  <slicer name="Product" xr10:uid="{708C8918-CA6B-41CE-9AE8-F74B29C25D8B}" cache="Slicer_Product" caption="Product" level="1" style="SlicerStyleDark2 2" rowHeight="457200"/>
  <slicer name="Market" xr10:uid="{92141C0D-CA7B-4C82-BAC1-3DF89A7BA888}" cache="Slicer_Market" caption="Market" level="1" style="SlicerStyleDark2 2"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2" xr10:uid="{BB4169BE-34CD-48C9-82AA-F10241BB3267}" cache="Slicer_Date__Year" caption="Date (Year)" level="1" style="SlicerStyleDark2 2" rowHeight="457200"/>
  <slicer name="Market_size 2" xr10:uid="{B5590583-571F-4EF0-AD07-216A4D8BDBA9}" cache="Slicer_Market_size" caption="Market_size" level="1" style="SlicerStyleDark2 2" rowHeight="457200"/>
  <slicer name="State 1" xr10:uid="{90460F1D-0344-46F6-B77E-40C8C1F84AC6}" cache="Slicer_State1" caption="State" level="1" style="SlicerStyleDark2 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676532-5A89-4BAA-9072-7CFF84AE4486}" name="Clean_Chain_Data" displayName="Clean_Chain_Data" ref="A1:X1063" tableType="queryTable" totalsRowShown="0">
  <autoFilter ref="A1:X1063" xr:uid="{E0676532-5A89-4BAA-9072-7CFF84AE4486}"/>
  <tableColumns count="24">
    <tableColumn id="1" xr3:uid="{D30C3C96-84A4-419D-B682-93C75B98D2F3}" uniqueName="1" name="Area Code" queryTableFieldId="1"/>
    <tableColumn id="2" xr3:uid="{DCECDCA5-A061-4468-838F-A09009649958}" uniqueName="2" name="Cogs" queryTableFieldId="2" dataDxfId="21"/>
    <tableColumn id="3" xr3:uid="{1ADE523E-E1E7-4F92-9AA9-1A3CB07D9210}" uniqueName="3" name="DifferenceBetweenActualandTargetProfit" queryTableFieldId="3" dataDxfId="20"/>
    <tableColumn id="23" xr3:uid="{6E1231AF-5895-4C27-A86E-8685C3684C44}" uniqueName="23" name="Calculated Difference" queryTableFieldId="23" dataDxfId="19">
      <calculatedColumnFormula>Clean_Chain_Data[[#This Row],[Calculated Profit]]-Clean_Chain_Data[[#This Row],[Target_profit]]</calculatedColumnFormula>
    </tableColumn>
    <tableColumn id="4" xr3:uid="{52CED429-55B2-4B09-B45D-ADBBB92D8CE4}" uniqueName="4" name="Date" queryTableFieldId="4" dataDxfId="18"/>
    <tableColumn id="5" xr3:uid="{CE9AF95A-C8B3-4F66-9241-9C27830D2C63}" uniqueName="5" name="Inventory Margin" queryTableFieldId="5"/>
    <tableColumn id="6" xr3:uid="{6E967C17-998E-4540-849C-1FF7AFD98DCA}" uniqueName="6" name="Margin" queryTableFieldId="6"/>
    <tableColumn id="22" xr3:uid="{9E929EDF-477F-4821-AA7E-332727724556}" uniqueName="22" name="Calculated Margin" queryTableFieldId="22" dataDxfId="17" dataCellStyle="Percent">
      <calculatedColumnFormula>Clean_Chain_Data[[#This Row],[Profit]]/Clean_Chain_Data[[#This Row],[Sales]]</calculatedColumnFormula>
    </tableColumn>
    <tableColumn id="7" xr3:uid="{5AEF0BC6-8133-4A04-8A48-9D64C57E8E2E}" uniqueName="7" name="Market_size" queryTableFieldId="7" dataDxfId="16"/>
    <tableColumn id="8" xr3:uid="{D4B403FE-AED1-4EBB-8D65-5CA6B97312DA}" uniqueName="8" name="Market" queryTableFieldId="8" dataDxfId="15"/>
    <tableColumn id="9" xr3:uid="{71084A69-0DA5-4B9A-B608-463550968624}" uniqueName="9" name="Marketing" queryTableFieldId="9" dataDxfId="14"/>
    <tableColumn id="10" xr3:uid="{9CBA0193-F23B-4934-809E-A0CAC252A1CF}" uniqueName="10" name="Product_line" queryTableFieldId="10" dataDxfId="13"/>
    <tableColumn id="11" xr3:uid="{E35157D4-72B8-465A-A070-63CEEE09EEAA}" uniqueName="11" name="Product_type" queryTableFieldId="11" dataDxfId="12"/>
    <tableColumn id="12" xr3:uid="{6761C7AC-6E9F-4EB5-8DF7-197FBA47F72C}" uniqueName="12" name="Product" queryTableFieldId="12" dataDxfId="11"/>
    <tableColumn id="13" xr3:uid="{138924C3-1255-446D-9266-0EFF66E03697}" uniqueName="13" name="Profit" queryTableFieldId="13" dataDxfId="10"/>
    <tableColumn id="26" xr3:uid="{7E748C1F-8166-4032-9B73-E852D091375F}" uniqueName="26" name="Calculated Profit" queryTableFieldId="26" dataDxfId="9">
      <calculatedColumnFormula>Clean_Chain_Data[[#This Row],[Sales]]-(Clean_Chain_Data[[#This Row],[Cogs]]+Clean_Chain_Data[[#This Row],[Total_expenses]])</calculatedColumnFormula>
    </tableColumn>
    <tableColumn id="14" xr3:uid="{6995E508-B3E8-4E4A-B3A3-D722BB15AF64}" uniqueName="14" name="Sales" queryTableFieldId="14" dataDxfId="8"/>
    <tableColumn id="15" xr3:uid="{E14B8A15-A2DF-47B8-827B-B23C5B317A51}" uniqueName="15" name="State" queryTableFieldId="15" dataDxfId="7"/>
    <tableColumn id="16" xr3:uid="{11379110-AB5C-4D1B-A29A-00092243A3CD}" uniqueName="16" name="Target_cogs" queryTableFieldId="16" dataDxfId="6"/>
    <tableColumn id="17" xr3:uid="{C47A2A63-23D9-4407-8E8F-BB7E63F351F6}" uniqueName="17" name="Target_margin" queryTableFieldId="17"/>
    <tableColumn id="18" xr3:uid="{7516399D-3D74-4A82-8356-D9D30EAF736C}" uniqueName="18" name="Target_profit" queryTableFieldId="18" dataDxfId="5"/>
    <tableColumn id="19" xr3:uid="{5DEB9A39-187F-4BCF-968D-0C4DAF7B362F}" uniqueName="19" name="Target_sales " queryTableFieldId="19" dataDxfId="4"/>
    <tableColumn id="20" xr3:uid="{F265CFD4-ED1B-4786-B91B-CAC6A15C1C2E}" uniqueName="20" name="Total_expenses" queryTableFieldId="20" dataDxfId="3"/>
    <tableColumn id="21" xr3:uid="{467DB04A-7874-4B60-8738-45CCC35250DE}" uniqueName="21" name="Type" queryTableFieldId="21"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FDE8E3-8981-4BA4-A4AB-6BE3A1231228}" name="Table1" displayName="Table1" ref="A1:U1063" totalsRowShown="0">
  <autoFilter ref="A1:U1063" xr:uid="{75AED52B-04DA-4ECD-AAE8-4C58641FCE50}"/>
  <tableColumns count="21">
    <tableColumn id="1" xr3:uid="{7B578543-9D2C-4A80-A394-C4FCD9D47797}" name="Area Code"/>
    <tableColumn id="2" xr3:uid="{BE77572C-9DA3-4D35-B77A-660D211F6B11}" name="Cogs"/>
    <tableColumn id="3" xr3:uid="{51E443BD-8365-4E53-9147-B81BD1B4A847}" name="DifferenceBetweenActualandTargetProfit"/>
    <tableColumn id="4" xr3:uid="{860171F3-E9E1-43DE-88F7-DE61C1B16A32}" name="Date" dataDxfId="1"/>
    <tableColumn id="5" xr3:uid="{864C1352-0712-4C7A-8D9C-AC0CE1F226FC}" name="Inventory Margin"/>
    <tableColumn id="6" xr3:uid="{61950903-F438-40E4-AAC9-3C80AACCF00E}" name="Margin"/>
    <tableColumn id="7" xr3:uid="{D0DAA386-3575-4D5A-844B-834CB99F4DBD}" name="Market_size"/>
    <tableColumn id="8" xr3:uid="{DBE4DD8C-1A6C-4392-AFD0-137131FB7F61}" name="Market"/>
    <tableColumn id="9" xr3:uid="{DCEB36C9-7F32-4094-ACFD-3C817E7F3B7B}" name="Marketing"/>
    <tableColumn id="10" xr3:uid="{8A450BE7-5805-441D-B378-E0EBA53296F5}" name="Product_line"/>
    <tableColumn id="11" xr3:uid="{4BAB63E6-0DC6-4671-AC69-BF011D17CFBB}" name="Product_type"/>
    <tableColumn id="12" xr3:uid="{1F264ED6-99E5-410A-AB3B-1970788D0B44}" name="Product"/>
    <tableColumn id="13" xr3:uid="{B1DE55AC-ED50-4F91-AD93-D701C87C4D9E}" name="Profit"/>
    <tableColumn id="14" xr3:uid="{E07375EE-E3C2-4D90-8ED8-3CA7B8840E02}" name="Sales"/>
    <tableColumn id="15" xr3:uid="{933A0ECE-C4C7-4623-B41E-A50458548C2C}" name="State"/>
    <tableColumn id="16" xr3:uid="{AAA6C9D7-66C9-4F7D-83A1-17DD79BE2753}" name="Target_cogs"/>
    <tableColumn id="17" xr3:uid="{F972CFAB-9DFB-4894-9316-C4667B5E5417}" name="Target_margin"/>
    <tableColumn id="18" xr3:uid="{A077CF68-AF09-4A33-AFE7-B399BCDB3F7C}" name="Target_profit"/>
    <tableColumn id="19" xr3:uid="{698FF6C9-A1EF-4EA3-9B34-CD3B09FF4479}" name="Target_sales "/>
    <tableColumn id="20" xr3:uid="{BE34B080-A02C-43E3-A6F3-B765859EC7B6}" name="Total_expenses"/>
    <tableColumn id="21" xr3:uid="{6C3461F0-4426-4947-B2E3-EADA895A5ED6}" name="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5.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553C8-F8DB-44BC-A620-460AA97CC4DD}">
  <dimension ref="A1"/>
  <sheetViews>
    <sheetView showGridLines="0" showRowColHeaders="0" tabSelected="1" topLeftCell="G1" zoomScale="50" zoomScaleNormal="50" zoomScaleSheetLayoutView="10" zoomScalePageLayoutView="40" workbookViewId="0">
      <selection activeCell="H15" sqref="H15"/>
    </sheetView>
  </sheetViews>
  <sheetFormatPr defaultRowHeight="15" x14ac:dyDescent="0.25"/>
  <sheetData/>
  <pageMargins left="0.25" right="0.25" top="0.75" bottom="0.75" header="0.3" footer="0.3"/>
  <pageSetup scale="50" orientation="landscape" r:id="rId1"/>
  <colBreaks count="1" manualBreakCount="1">
    <brk id="14" max="68"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D86D-4626-4B75-857E-F16FDBDEB221}">
  <dimension ref="A1"/>
  <sheetViews>
    <sheetView showGridLines="0" showRowColHeaders="0" topLeftCell="E1" zoomScale="50" zoomScaleNormal="50" zoomScaleSheetLayoutView="10" zoomScalePageLayoutView="40" workbookViewId="0">
      <selection activeCell="N35" sqref="N35"/>
    </sheetView>
  </sheetViews>
  <sheetFormatPr defaultRowHeight="15" x14ac:dyDescent="0.25"/>
  <sheetData/>
  <pageMargins left="0.25" right="0.25" top="0.75" bottom="0.75" header="0.3" footer="0.3"/>
  <pageSetup scale="50" orientation="landscape" r:id="rId1"/>
  <colBreaks count="1" manualBreakCount="1">
    <brk id="14" max="68" man="1"/>
  </colBreaks>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1310-4C0D-4FE4-BE18-A9F0B6D6E849}">
  <dimension ref="A1"/>
  <sheetViews>
    <sheetView showGridLines="0" showRowColHeaders="0" topLeftCell="E1" zoomScale="50" zoomScaleNormal="50" zoomScaleSheetLayoutView="10" zoomScalePageLayoutView="40" workbookViewId="0">
      <selection activeCell="AB1" sqref="AB1"/>
    </sheetView>
  </sheetViews>
  <sheetFormatPr defaultRowHeight="15" x14ac:dyDescent="0.25"/>
  <sheetData/>
  <pageMargins left="0.25" right="0.25" top="0.75" bottom="0.75" header="0.3" footer="0.3"/>
  <pageSetup scale="50" orientation="landscape" r:id="rId1"/>
  <colBreaks count="1" manualBreakCount="1">
    <brk id="14" max="68" man="1"/>
  </colBreaks>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D7F1-C74D-459B-8771-052DB6997DB8}">
  <dimension ref="A1"/>
  <sheetViews>
    <sheetView showGridLines="0" showRowColHeaders="0" topLeftCell="F1" zoomScale="50" zoomScaleNormal="50" zoomScaleSheetLayoutView="10" zoomScalePageLayoutView="40" workbookViewId="0">
      <selection activeCell="AB1" sqref="AB1"/>
    </sheetView>
  </sheetViews>
  <sheetFormatPr defaultRowHeight="15" x14ac:dyDescent="0.25"/>
  <sheetData/>
  <pageMargins left="0.25" right="0.25" top="0.75" bottom="0.75" header="0.3" footer="0.3"/>
  <pageSetup scale="50" orientation="landscape" r:id="rId1"/>
  <colBreaks count="1" manualBreakCount="1">
    <brk id="14" max="68" man="1"/>
  </colBreaks>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CF271-9F50-4390-A28F-86494401413B}">
  <dimension ref="B3:BX55"/>
  <sheetViews>
    <sheetView topLeftCell="AC1" zoomScale="85" zoomScaleNormal="85" workbookViewId="0">
      <selection activeCell="AH4" sqref="AH4:AI23"/>
    </sheetView>
  </sheetViews>
  <sheetFormatPr defaultRowHeight="15" x14ac:dyDescent="0.25"/>
  <cols>
    <col min="2" max="2" width="13.140625" bestFit="1" customWidth="1"/>
    <col min="3" max="3" width="9.28515625" bestFit="1" customWidth="1"/>
    <col min="4" max="4" width="13.85546875" bestFit="1" customWidth="1"/>
    <col min="5" max="5" width="15" bestFit="1" customWidth="1"/>
    <col min="6" max="7" width="13.85546875" bestFit="1" customWidth="1"/>
    <col min="8" max="8" width="18.28515625" bestFit="1" customWidth="1"/>
    <col min="9" max="9" width="15" bestFit="1" customWidth="1"/>
    <col min="10" max="10" width="14.42578125" bestFit="1" customWidth="1"/>
    <col min="11" max="11" width="33.5703125" bestFit="1" customWidth="1"/>
    <col min="12" max="12" width="28.7109375" bestFit="1" customWidth="1"/>
    <col min="14" max="14" width="15.42578125" bestFit="1" customWidth="1"/>
    <col min="15" max="15" width="12" bestFit="1" customWidth="1"/>
    <col min="16" max="16" width="29.7109375" bestFit="1" customWidth="1"/>
    <col min="17" max="17" width="14.42578125" bestFit="1" customWidth="1"/>
    <col min="18" max="18" width="17.28515625" bestFit="1" customWidth="1"/>
    <col min="19" max="19" width="27" bestFit="1" customWidth="1"/>
    <col min="20" max="20" width="12" bestFit="1" customWidth="1"/>
    <col min="21" max="21" width="15.85546875" bestFit="1" customWidth="1"/>
    <col min="22" max="22" width="24.85546875" bestFit="1" customWidth="1"/>
    <col min="23" max="23" width="18.28515625" bestFit="1" customWidth="1"/>
    <col min="24" max="24" width="19.7109375" bestFit="1" customWidth="1"/>
    <col min="25" max="26" width="15.85546875" bestFit="1" customWidth="1"/>
    <col min="27" max="27" width="22.7109375" bestFit="1" customWidth="1"/>
    <col min="29" max="29" width="16" bestFit="1" customWidth="1"/>
    <col min="30" max="30" width="13.7109375" bestFit="1" customWidth="1"/>
    <col min="31" max="31" width="29.7109375" bestFit="1" customWidth="1"/>
    <col min="32" max="32" width="34.42578125" bestFit="1" customWidth="1"/>
    <col min="38" max="38" width="18.5703125" bestFit="1" customWidth="1"/>
    <col min="39" max="39" width="18.28515625" bestFit="1" customWidth="1"/>
    <col min="40" max="40" width="14.28515625" bestFit="1" customWidth="1"/>
    <col min="43" max="43" width="11.28515625" bestFit="1" customWidth="1"/>
    <col min="44" max="46" width="12" bestFit="1" customWidth="1"/>
    <col min="48" max="48" width="20.5703125" bestFit="1" customWidth="1"/>
    <col min="49" max="49" width="18.28515625" bestFit="1" customWidth="1"/>
    <col min="50" max="50" width="14.28515625" bestFit="1" customWidth="1"/>
    <col min="53" max="53" width="17.85546875" bestFit="1" customWidth="1"/>
    <col min="54" max="54" width="18.28515625" bestFit="1" customWidth="1"/>
    <col min="55" max="55" width="14.28515625" bestFit="1" customWidth="1"/>
    <col min="58" max="58" width="17.5703125" bestFit="1" customWidth="1"/>
    <col min="59" max="60" width="12" bestFit="1" customWidth="1"/>
    <col min="61" max="61" width="16.7109375" bestFit="1" customWidth="1"/>
    <col min="62" max="62" width="17.85546875" bestFit="1" customWidth="1"/>
    <col min="63" max="66" width="16.42578125" bestFit="1" customWidth="1"/>
    <col min="68" max="68" width="19.28515625" bestFit="1" customWidth="1"/>
    <col min="69" max="69" width="18.28515625" bestFit="1" customWidth="1"/>
    <col min="70" max="70" width="17.28515625" bestFit="1" customWidth="1"/>
    <col min="71" max="71" width="14.7109375" bestFit="1" customWidth="1"/>
    <col min="73" max="73" width="17.7109375" bestFit="1" customWidth="1"/>
    <col min="74" max="74" width="19.28515625" bestFit="1" customWidth="1"/>
    <col min="75" max="75" width="18.28515625" bestFit="1" customWidth="1"/>
    <col min="76" max="76" width="17.28515625" bestFit="1" customWidth="1"/>
    <col min="77" max="96" width="22.7109375" bestFit="1" customWidth="1"/>
    <col min="97" max="97" width="27.7109375" bestFit="1" customWidth="1"/>
    <col min="98" max="98" width="24.42578125" bestFit="1" customWidth="1"/>
  </cols>
  <sheetData>
    <row r="3" spans="2:76" x14ac:dyDescent="0.25">
      <c r="B3" s="5" t="s">
        <v>79</v>
      </c>
      <c r="C3" s="5" t="s">
        <v>80</v>
      </c>
      <c r="D3" t="s">
        <v>100</v>
      </c>
      <c r="E3" t="s">
        <v>102</v>
      </c>
      <c r="X3" s="5" t="s">
        <v>7</v>
      </c>
      <c r="Y3" t="s">
        <v>100</v>
      </c>
      <c r="Z3" t="s">
        <v>108</v>
      </c>
      <c r="AC3" s="5" t="s">
        <v>14</v>
      </c>
      <c r="AD3" t="s">
        <v>72</v>
      </c>
      <c r="AE3" t="s">
        <v>71</v>
      </c>
      <c r="AG3" t="s">
        <v>14</v>
      </c>
      <c r="AH3" t="s">
        <v>13</v>
      </c>
      <c r="AI3" t="s">
        <v>12</v>
      </c>
      <c r="AL3" s="5" t="s">
        <v>6</v>
      </c>
      <c r="AM3" t="s">
        <v>100</v>
      </c>
      <c r="AN3" t="s">
        <v>108</v>
      </c>
      <c r="AQ3" s="5" t="s">
        <v>20</v>
      </c>
      <c r="AR3" t="s">
        <v>116</v>
      </c>
      <c r="AS3" t="s">
        <v>109</v>
      </c>
      <c r="AV3" s="5" t="s">
        <v>10</v>
      </c>
      <c r="AW3" t="s">
        <v>100</v>
      </c>
      <c r="AX3" t="s">
        <v>108</v>
      </c>
      <c r="BA3" s="5" t="s">
        <v>11</v>
      </c>
      <c r="BB3" t="s">
        <v>100</v>
      </c>
      <c r="BC3" t="s">
        <v>108</v>
      </c>
      <c r="BF3" s="5" t="s">
        <v>20</v>
      </c>
      <c r="BG3" t="s">
        <v>100</v>
      </c>
      <c r="BH3" t="s">
        <v>108</v>
      </c>
    </row>
    <row r="4" spans="2:76" x14ac:dyDescent="0.25">
      <c r="B4">
        <v>2012</v>
      </c>
      <c r="D4" s="4">
        <v>10861</v>
      </c>
      <c r="E4" s="4">
        <v>8890</v>
      </c>
      <c r="X4" t="s">
        <v>22</v>
      </c>
      <c r="Y4" s="4">
        <v>64981</v>
      </c>
      <c r="Z4" s="4">
        <v>20495</v>
      </c>
      <c r="AC4" t="s">
        <v>38</v>
      </c>
      <c r="AD4" s="4">
        <v>23032</v>
      </c>
      <c r="AE4" s="4">
        <v>6642</v>
      </c>
      <c r="AG4" s="6" t="s">
        <v>38</v>
      </c>
      <c r="AH4" s="11">
        <v>23032</v>
      </c>
      <c r="AI4" s="11">
        <v>6642</v>
      </c>
      <c r="AL4" t="s">
        <v>21</v>
      </c>
      <c r="AM4" s="4">
        <v>103730</v>
      </c>
      <c r="AN4" s="4">
        <v>33730</v>
      </c>
      <c r="AQ4" t="s">
        <v>27</v>
      </c>
      <c r="AR4" s="4">
        <v>23762</v>
      </c>
      <c r="AS4" s="4">
        <v>26260</v>
      </c>
      <c r="AV4" t="s">
        <v>45</v>
      </c>
      <c r="AW4" s="4">
        <v>52373</v>
      </c>
      <c r="AX4" s="4">
        <v>15737</v>
      </c>
      <c r="BA4" t="s">
        <v>50</v>
      </c>
      <c r="BB4" s="4">
        <v>6781</v>
      </c>
      <c r="BC4" s="4">
        <v>1303</v>
      </c>
      <c r="BF4" t="s">
        <v>27</v>
      </c>
      <c r="BG4" s="4">
        <v>85404</v>
      </c>
      <c r="BH4" s="4">
        <v>23762</v>
      </c>
      <c r="BP4" s="5" t="s">
        <v>92</v>
      </c>
      <c r="BQ4" t="s">
        <v>100</v>
      </c>
      <c r="BR4" t="s">
        <v>111</v>
      </c>
      <c r="BU4" s="5" t="s">
        <v>80</v>
      </c>
      <c r="BV4" s="5" t="s">
        <v>92</v>
      </c>
      <c r="BW4" t="s">
        <v>100</v>
      </c>
      <c r="BX4" t="s">
        <v>111</v>
      </c>
    </row>
    <row r="5" spans="2:76" x14ac:dyDescent="0.25">
      <c r="B5">
        <v>2013</v>
      </c>
      <c r="D5" s="4">
        <v>38898</v>
      </c>
      <c r="E5" s="4">
        <v>30600</v>
      </c>
      <c r="X5" t="s">
        <v>31</v>
      </c>
      <c r="Y5" s="4">
        <v>44108</v>
      </c>
      <c r="Z5" s="4">
        <v>13276</v>
      </c>
      <c r="AC5" t="s">
        <v>26</v>
      </c>
      <c r="AD5" s="4">
        <v>12112</v>
      </c>
      <c r="AE5" s="4">
        <v>3966</v>
      </c>
      <c r="AG5" s="6" t="s">
        <v>26</v>
      </c>
      <c r="AH5" s="11">
        <v>12112</v>
      </c>
      <c r="AI5" s="11">
        <v>3966</v>
      </c>
      <c r="AL5" t="s">
        <v>39</v>
      </c>
      <c r="AM5" s="4">
        <v>99165</v>
      </c>
      <c r="AN5" s="4">
        <v>24483</v>
      </c>
      <c r="AQ5" t="s">
        <v>35</v>
      </c>
      <c r="AR5" s="4">
        <v>34451</v>
      </c>
      <c r="AS5" s="4">
        <v>37640</v>
      </c>
      <c r="AV5" t="s">
        <v>41</v>
      </c>
      <c r="AW5" s="4">
        <v>56013</v>
      </c>
      <c r="AX5" s="4">
        <v>16177</v>
      </c>
      <c r="BA5" t="s">
        <v>54</v>
      </c>
      <c r="BB5" s="4">
        <v>8665</v>
      </c>
      <c r="BC5" s="4">
        <v>2461</v>
      </c>
      <c r="BF5" t="s">
        <v>35</v>
      </c>
      <c r="BG5" s="4">
        <v>117491</v>
      </c>
      <c r="BH5" s="4">
        <v>34451</v>
      </c>
      <c r="BP5" t="s">
        <v>93</v>
      </c>
      <c r="BQ5" s="4">
        <v>28502</v>
      </c>
      <c r="BR5" s="8">
        <v>151</v>
      </c>
      <c r="BU5" t="s">
        <v>84</v>
      </c>
      <c r="BW5" s="4">
        <v>14651</v>
      </c>
      <c r="BX5" s="4">
        <v>93</v>
      </c>
    </row>
    <row r="6" spans="2:76" x14ac:dyDescent="0.25">
      <c r="B6">
        <v>2014</v>
      </c>
      <c r="D6" s="4">
        <v>84982</v>
      </c>
      <c r="E6" s="4">
        <v>78020</v>
      </c>
      <c r="X6" t="s">
        <v>29</v>
      </c>
      <c r="Y6" s="4">
        <v>26388</v>
      </c>
      <c r="Z6" s="4">
        <v>7594</v>
      </c>
      <c r="AC6" t="s">
        <v>44</v>
      </c>
      <c r="AD6" s="4">
        <v>6670</v>
      </c>
      <c r="AE6" s="4">
        <v>1876</v>
      </c>
      <c r="AG6" s="6" t="s">
        <v>44</v>
      </c>
      <c r="AH6" s="11">
        <v>6670</v>
      </c>
      <c r="AI6" s="11">
        <v>1876</v>
      </c>
      <c r="AL6" t="s">
        <v>73</v>
      </c>
      <c r="AM6" s="4">
        <v>202895</v>
      </c>
      <c r="AN6" s="4">
        <v>58213</v>
      </c>
      <c r="AQ6" t="s">
        <v>73</v>
      </c>
      <c r="AR6" s="4">
        <v>58213</v>
      </c>
      <c r="AS6" s="4">
        <v>63900</v>
      </c>
      <c r="AV6" t="s">
        <v>24</v>
      </c>
      <c r="AW6" s="4">
        <v>51685</v>
      </c>
      <c r="AX6" s="4">
        <v>14447</v>
      </c>
      <c r="BA6" t="s">
        <v>53</v>
      </c>
      <c r="BB6" s="4">
        <v>21716</v>
      </c>
      <c r="BC6" s="4">
        <v>4466</v>
      </c>
      <c r="BF6" t="s">
        <v>73</v>
      </c>
      <c r="BG6" s="4">
        <v>202895</v>
      </c>
      <c r="BH6" s="4">
        <v>58213</v>
      </c>
      <c r="BP6" t="s">
        <v>94</v>
      </c>
      <c r="BQ6" s="4">
        <v>31073</v>
      </c>
      <c r="BR6" s="8">
        <v>153</v>
      </c>
      <c r="BU6" t="s">
        <v>85</v>
      </c>
      <c r="BW6" s="4">
        <v>15546</v>
      </c>
      <c r="BX6" s="4">
        <v>84</v>
      </c>
    </row>
    <row r="7" spans="2:76" x14ac:dyDescent="0.25">
      <c r="B7">
        <v>2015</v>
      </c>
      <c r="D7" s="4">
        <v>68154</v>
      </c>
      <c r="E7" s="4">
        <v>61430</v>
      </c>
      <c r="X7" t="s">
        <v>36</v>
      </c>
      <c r="Y7" s="4">
        <v>67418</v>
      </c>
      <c r="Z7" s="4">
        <v>16848</v>
      </c>
      <c r="AC7" t="s">
        <v>34</v>
      </c>
      <c r="AD7" s="4">
        <v>8825</v>
      </c>
      <c r="AE7" s="4">
        <v>2531</v>
      </c>
      <c r="AG7" s="6" t="s">
        <v>34</v>
      </c>
      <c r="AH7" s="11">
        <v>8825</v>
      </c>
      <c r="AI7" s="11">
        <v>2531</v>
      </c>
      <c r="AV7" t="s">
        <v>32</v>
      </c>
      <c r="AW7" s="4">
        <v>42824</v>
      </c>
      <c r="AX7" s="4">
        <v>11852</v>
      </c>
      <c r="BA7" t="s">
        <v>57</v>
      </c>
      <c r="BB7" s="4">
        <v>19295</v>
      </c>
      <c r="BC7" s="4">
        <v>6251</v>
      </c>
      <c r="BP7" t="s">
        <v>95</v>
      </c>
      <c r="BQ7" s="4">
        <v>27919</v>
      </c>
      <c r="BR7" s="8">
        <v>152</v>
      </c>
      <c r="BU7" t="s">
        <v>86</v>
      </c>
      <c r="BW7" s="4">
        <v>16321</v>
      </c>
      <c r="BX7" s="4">
        <v>93</v>
      </c>
    </row>
    <row r="8" spans="2:76" x14ac:dyDescent="0.25">
      <c r="B8" t="s">
        <v>73</v>
      </c>
      <c r="D8" s="4">
        <v>202895</v>
      </c>
      <c r="E8" s="4">
        <v>178940</v>
      </c>
      <c r="X8" t="s">
        <v>73</v>
      </c>
      <c r="Y8" s="4">
        <v>202895</v>
      </c>
      <c r="Z8" s="4">
        <v>58213</v>
      </c>
      <c r="AC8" t="s">
        <v>63</v>
      </c>
      <c r="AD8" s="4">
        <v>16812</v>
      </c>
      <c r="AE8" s="4">
        <v>6476</v>
      </c>
      <c r="AG8" s="6" t="s">
        <v>63</v>
      </c>
      <c r="AH8" s="11">
        <v>16812</v>
      </c>
      <c r="AI8" s="11">
        <v>6476</v>
      </c>
      <c r="AV8" t="s">
        <v>73</v>
      </c>
      <c r="AW8" s="4">
        <v>202895</v>
      </c>
      <c r="AX8" s="4">
        <v>58213</v>
      </c>
      <c r="BA8" t="s">
        <v>52</v>
      </c>
      <c r="BB8" s="4">
        <v>30761</v>
      </c>
      <c r="BC8" s="4">
        <v>11387</v>
      </c>
      <c r="BP8" t="s">
        <v>96</v>
      </c>
      <c r="BQ8" s="4">
        <v>26661</v>
      </c>
      <c r="BR8" s="8">
        <v>152</v>
      </c>
      <c r="BU8" t="s">
        <v>87</v>
      </c>
      <c r="BW8" s="4">
        <v>16892</v>
      </c>
      <c r="BX8" s="4">
        <v>90</v>
      </c>
    </row>
    <row r="9" spans="2:76" x14ac:dyDescent="0.25">
      <c r="AC9" t="s">
        <v>43</v>
      </c>
      <c r="AD9" s="4">
        <v>13359</v>
      </c>
      <c r="AE9" s="4">
        <v>4783</v>
      </c>
      <c r="AG9" s="6" t="s">
        <v>43</v>
      </c>
      <c r="AH9" s="11">
        <v>13359</v>
      </c>
      <c r="AI9" s="11">
        <v>4783</v>
      </c>
      <c r="BA9" t="s">
        <v>33</v>
      </c>
      <c r="BB9" s="4">
        <v>17758</v>
      </c>
      <c r="BC9" s="4">
        <v>6178</v>
      </c>
      <c r="BP9" t="s">
        <v>97</v>
      </c>
      <c r="BQ9" s="4">
        <v>29461</v>
      </c>
      <c r="BR9" s="8">
        <v>152</v>
      </c>
      <c r="BU9" t="s">
        <v>76</v>
      </c>
      <c r="BW9" s="4">
        <v>18247</v>
      </c>
      <c r="BX9" s="4">
        <v>93</v>
      </c>
    </row>
    <row r="10" spans="2:76" x14ac:dyDescent="0.25">
      <c r="AC10" t="s">
        <v>55</v>
      </c>
      <c r="AD10" s="4">
        <v>6193</v>
      </c>
      <c r="AE10" s="4">
        <v>1829</v>
      </c>
      <c r="AG10" s="6" t="s">
        <v>55</v>
      </c>
      <c r="AH10" s="11">
        <v>6193</v>
      </c>
      <c r="AI10" s="11">
        <v>1829</v>
      </c>
      <c r="BA10" t="s">
        <v>42</v>
      </c>
      <c r="BB10" s="4">
        <v>18888</v>
      </c>
      <c r="BC10" s="4">
        <v>6268</v>
      </c>
      <c r="BP10" t="s">
        <v>98</v>
      </c>
      <c r="BQ10" s="4">
        <v>29665</v>
      </c>
      <c r="BR10" s="8">
        <v>151</v>
      </c>
      <c r="BU10" t="s">
        <v>88</v>
      </c>
      <c r="BW10" s="4">
        <v>17924</v>
      </c>
      <c r="BX10" s="4">
        <v>90</v>
      </c>
    </row>
    <row r="11" spans="2:76" x14ac:dyDescent="0.25">
      <c r="AC11" t="s">
        <v>62</v>
      </c>
      <c r="AD11" s="4">
        <v>7339</v>
      </c>
      <c r="AE11" s="4">
        <v>3221</v>
      </c>
      <c r="AG11" s="6" t="s">
        <v>62</v>
      </c>
      <c r="AH11" s="11">
        <v>7339</v>
      </c>
      <c r="AI11" s="11">
        <v>3221</v>
      </c>
      <c r="BA11" t="s">
        <v>46</v>
      </c>
      <c r="BB11" s="4">
        <v>14831</v>
      </c>
      <c r="BC11" s="4">
        <v>3047</v>
      </c>
      <c r="BP11" t="s">
        <v>99</v>
      </c>
      <c r="BQ11" s="4">
        <v>29614</v>
      </c>
      <c r="BR11" s="8">
        <v>151</v>
      </c>
      <c r="BU11" t="s">
        <v>89</v>
      </c>
      <c r="BW11" s="4">
        <v>21028</v>
      </c>
      <c r="BX11" s="4">
        <v>93</v>
      </c>
    </row>
    <row r="12" spans="2:76" x14ac:dyDescent="0.25">
      <c r="AC12" t="s">
        <v>58</v>
      </c>
      <c r="AD12" s="4">
        <v>6072</v>
      </c>
      <c r="AE12" s="4">
        <v>964</v>
      </c>
      <c r="AG12" s="6" t="s">
        <v>58</v>
      </c>
      <c r="AH12" s="11">
        <v>6072</v>
      </c>
      <c r="AI12" s="11">
        <v>964</v>
      </c>
      <c r="BA12" t="s">
        <v>61</v>
      </c>
      <c r="BB12" s="4">
        <v>16546</v>
      </c>
      <c r="BC12" s="4">
        <v>5334</v>
      </c>
      <c r="BP12" t="s">
        <v>73</v>
      </c>
      <c r="BQ12" s="4">
        <v>202895</v>
      </c>
      <c r="BR12" s="8">
        <v>1062</v>
      </c>
      <c r="BU12" t="s">
        <v>90</v>
      </c>
      <c r="BW12" s="4">
        <v>21533</v>
      </c>
      <c r="BX12" s="4">
        <v>89</v>
      </c>
    </row>
    <row r="13" spans="2:76" x14ac:dyDescent="0.25">
      <c r="AC13" t="s">
        <v>48</v>
      </c>
      <c r="AD13" s="4">
        <v>14822</v>
      </c>
      <c r="AE13" s="4">
        <v>2532</v>
      </c>
      <c r="AG13" s="6" t="s">
        <v>48</v>
      </c>
      <c r="AH13" s="11">
        <v>14822</v>
      </c>
      <c r="AI13" s="11">
        <v>2532</v>
      </c>
      <c r="BA13" t="s">
        <v>37</v>
      </c>
      <c r="BB13" s="4">
        <v>8520</v>
      </c>
      <c r="BC13" s="4">
        <v>340</v>
      </c>
      <c r="BR13" s="8"/>
      <c r="BU13" t="s">
        <v>91</v>
      </c>
      <c r="BW13" s="4">
        <v>14283</v>
      </c>
      <c r="BX13" s="4">
        <v>60</v>
      </c>
    </row>
    <row r="14" spans="2:76" x14ac:dyDescent="0.25">
      <c r="AC14" t="s">
        <v>51</v>
      </c>
      <c r="AD14" s="4">
        <v>3543</v>
      </c>
      <c r="AE14" s="4">
        <v>603</v>
      </c>
      <c r="AG14" s="6" t="s">
        <v>51</v>
      </c>
      <c r="AH14" s="11">
        <v>3543</v>
      </c>
      <c r="AI14" s="11">
        <v>603</v>
      </c>
      <c r="BA14" t="s">
        <v>25</v>
      </c>
      <c r="BB14" s="4">
        <v>24048</v>
      </c>
      <c r="BC14" s="4">
        <v>6894</v>
      </c>
      <c r="BR14" s="8"/>
      <c r="BU14" t="s">
        <v>81</v>
      </c>
      <c r="BW14" s="4">
        <v>16637</v>
      </c>
      <c r="BX14" s="4">
        <v>94</v>
      </c>
    </row>
    <row r="15" spans="2:76" x14ac:dyDescent="0.25">
      <c r="AC15" t="s">
        <v>64</v>
      </c>
      <c r="AD15" s="4">
        <v>3805</v>
      </c>
      <c r="AE15" s="4">
        <v>295</v>
      </c>
      <c r="AG15" s="6" t="s">
        <v>64</v>
      </c>
      <c r="AH15" s="11">
        <v>3805</v>
      </c>
      <c r="AI15" s="11">
        <v>295</v>
      </c>
      <c r="BA15" t="s">
        <v>28</v>
      </c>
      <c r="BB15" s="4">
        <v>8342</v>
      </c>
      <c r="BC15" s="4">
        <v>1302</v>
      </c>
      <c r="BF15" s="5" t="s">
        <v>11</v>
      </c>
      <c r="BG15" t="s">
        <v>116</v>
      </c>
      <c r="BH15" t="s">
        <v>109</v>
      </c>
      <c r="BJ15" s="5" t="s">
        <v>11</v>
      </c>
      <c r="BK15" t="s">
        <v>104</v>
      </c>
      <c r="BL15" t="s">
        <v>115</v>
      </c>
      <c r="BR15" s="8"/>
      <c r="BU15" t="s">
        <v>82</v>
      </c>
      <c r="BW15" s="4">
        <v>15397</v>
      </c>
      <c r="BX15" s="4">
        <v>90</v>
      </c>
    </row>
    <row r="16" spans="2:76" x14ac:dyDescent="0.25">
      <c r="AC16" t="s">
        <v>67</v>
      </c>
      <c r="AD16" s="4">
        <v>17731</v>
      </c>
      <c r="AE16" s="4">
        <v>5045</v>
      </c>
      <c r="AG16" s="6" t="s">
        <v>67</v>
      </c>
      <c r="AH16" s="11">
        <v>17731</v>
      </c>
      <c r="AI16" s="11">
        <v>5045</v>
      </c>
      <c r="BA16" t="s">
        <v>66</v>
      </c>
      <c r="BB16" s="4">
        <v>6744</v>
      </c>
      <c r="BC16" s="4">
        <v>2982</v>
      </c>
      <c r="BF16" t="s">
        <v>50</v>
      </c>
      <c r="BG16" s="3">
        <v>1303</v>
      </c>
      <c r="BH16" s="3">
        <v>1900</v>
      </c>
      <c r="BJ16" t="s">
        <v>50</v>
      </c>
      <c r="BK16" s="4">
        <v>3300</v>
      </c>
      <c r="BL16" s="4">
        <v>3224</v>
      </c>
      <c r="BU16" t="s">
        <v>83</v>
      </c>
      <c r="BW16" s="4">
        <v>14436</v>
      </c>
      <c r="BX16" s="4">
        <v>93</v>
      </c>
    </row>
    <row r="17" spans="24:76" x14ac:dyDescent="0.25">
      <c r="AC17" t="s">
        <v>65</v>
      </c>
      <c r="AD17" s="4">
        <v>8787</v>
      </c>
      <c r="AE17" s="4">
        <v>2501</v>
      </c>
      <c r="AG17" s="6" t="s">
        <v>65</v>
      </c>
      <c r="AH17" s="11">
        <v>8787</v>
      </c>
      <c r="AI17" s="11">
        <v>2501</v>
      </c>
      <c r="BA17" t="s">
        <v>73</v>
      </c>
      <c r="BB17" s="4">
        <v>202895</v>
      </c>
      <c r="BC17" s="4">
        <v>58213</v>
      </c>
      <c r="BF17" t="s">
        <v>54</v>
      </c>
      <c r="BG17" s="3">
        <v>2461</v>
      </c>
      <c r="BH17" s="3">
        <v>2280</v>
      </c>
      <c r="BJ17" t="s">
        <v>54</v>
      </c>
      <c r="BK17" s="4">
        <v>2860</v>
      </c>
      <c r="BL17" s="4">
        <v>3630</v>
      </c>
      <c r="BU17" t="s">
        <v>73</v>
      </c>
      <c r="BW17" s="4">
        <v>202895</v>
      </c>
      <c r="BX17" s="4">
        <v>1062</v>
      </c>
    </row>
    <row r="18" spans="24:76" x14ac:dyDescent="0.25">
      <c r="AC18" t="s">
        <v>47</v>
      </c>
      <c r="AD18" s="4">
        <v>7298</v>
      </c>
      <c r="AE18" s="4">
        <v>2122</v>
      </c>
      <c r="AG18" s="6" t="s">
        <v>47</v>
      </c>
      <c r="AH18" s="11">
        <v>7298</v>
      </c>
      <c r="AI18" s="11">
        <v>2122</v>
      </c>
      <c r="BF18" t="s">
        <v>53</v>
      </c>
      <c r="BG18" s="3">
        <v>4466</v>
      </c>
      <c r="BH18" s="3">
        <v>6760</v>
      </c>
      <c r="BJ18" t="s">
        <v>53</v>
      </c>
      <c r="BK18" s="4">
        <v>9520</v>
      </c>
      <c r="BL18" s="4">
        <v>9606</v>
      </c>
    </row>
    <row r="19" spans="24:76" x14ac:dyDescent="0.25">
      <c r="AC19" t="s">
        <v>56</v>
      </c>
      <c r="AD19" s="4">
        <v>10661</v>
      </c>
      <c r="AE19" s="4">
        <v>2999</v>
      </c>
      <c r="AG19" s="6" t="s">
        <v>56</v>
      </c>
      <c r="AH19" s="11">
        <v>10661</v>
      </c>
      <c r="AI19" s="11">
        <v>2999</v>
      </c>
      <c r="BF19" t="s">
        <v>57</v>
      </c>
      <c r="BG19" s="3">
        <v>6251</v>
      </c>
      <c r="BH19" s="3">
        <v>6160</v>
      </c>
      <c r="BJ19" t="s">
        <v>57</v>
      </c>
      <c r="BK19" s="4">
        <v>6500</v>
      </c>
      <c r="BL19" s="4">
        <v>7940</v>
      </c>
    </row>
    <row r="20" spans="24:76" x14ac:dyDescent="0.25">
      <c r="X20" s="5" t="s">
        <v>9</v>
      </c>
      <c r="Y20" t="s">
        <v>116</v>
      </c>
      <c r="Z20" t="s">
        <v>109</v>
      </c>
      <c r="AC20" t="s">
        <v>30</v>
      </c>
      <c r="AD20" s="4">
        <v>9092</v>
      </c>
      <c r="AE20" s="4">
        <v>3348</v>
      </c>
      <c r="AG20" s="6" t="s">
        <v>30</v>
      </c>
      <c r="AH20" s="11">
        <v>9092</v>
      </c>
      <c r="AI20" s="11">
        <v>3348</v>
      </c>
      <c r="BF20" t="s">
        <v>52</v>
      </c>
      <c r="BG20" s="3">
        <v>11387</v>
      </c>
      <c r="BH20" s="3">
        <v>13520</v>
      </c>
      <c r="BJ20" t="s">
        <v>52</v>
      </c>
      <c r="BK20" s="4">
        <v>11980</v>
      </c>
      <c r="BL20" s="4">
        <v>11636</v>
      </c>
    </row>
    <row r="21" spans="24:76" x14ac:dyDescent="0.25">
      <c r="X21" t="s">
        <v>40</v>
      </c>
      <c r="Y21" s="7">
        <v>31914</v>
      </c>
      <c r="Z21" s="7">
        <v>39700</v>
      </c>
      <c r="AC21" t="s">
        <v>49</v>
      </c>
      <c r="AD21" s="4">
        <v>9159</v>
      </c>
      <c r="AE21" s="4">
        <v>2059</v>
      </c>
      <c r="AG21" s="6" t="s">
        <v>49</v>
      </c>
      <c r="AH21" s="11">
        <v>9159</v>
      </c>
      <c r="AI21" s="11">
        <v>2059</v>
      </c>
      <c r="BF21" t="s">
        <v>33</v>
      </c>
      <c r="BG21" s="3">
        <v>6178</v>
      </c>
      <c r="BH21" s="3">
        <v>5220</v>
      </c>
      <c r="BJ21" t="s">
        <v>33</v>
      </c>
      <c r="BK21" s="4">
        <v>5220</v>
      </c>
      <c r="BL21" s="4">
        <v>7332</v>
      </c>
    </row>
    <row r="22" spans="24:76" x14ac:dyDescent="0.25">
      <c r="X22" t="s">
        <v>23</v>
      </c>
      <c r="Y22" s="7">
        <v>26299</v>
      </c>
      <c r="Z22" s="7">
        <v>24200</v>
      </c>
      <c r="AC22" t="s">
        <v>60</v>
      </c>
      <c r="AD22" s="4">
        <v>9744</v>
      </c>
      <c r="AE22" s="4">
        <v>2616</v>
      </c>
      <c r="AG22" s="6" t="s">
        <v>60</v>
      </c>
      <c r="AH22" s="11">
        <v>9744</v>
      </c>
      <c r="AI22" s="11">
        <v>2616</v>
      </c>
      <c r="BF22" t="s">
        <v>42</v>
      </c>
      <c r="BG22" s="3">
        <v>6268</v>
      </c>
      <c r="BH22" s="3">
        <v>7580</v>
      </c>
      <c r="BJ22" t="s">
        <v>42</v>
      </c>
      <c r="BK22" s="4">
        <v>7680</v>
      </c>
      <c r="BL22" s="4">
        <v>7960</v>
      </c>
    </row>
    <row r="23" spans="24:76" x14ac:dyDescent="0.25">
      <c r="X23" t="s">
        <v>73</v>
      </c>
      <c r="Y23" s="7">
        <v>58213</v>
      </c>
      <c r="Z23" s="7">
        <v>63900</v>
      </c>
      <c r="AC23" t="s">
        <v>59</v>
      </c>
      <c r="AD23" s="4">
        <v>7839</v>
      </c>
      <c r="AE23" s="4">
        <v>1805</v>
      </c>
      <c r="AG23" s="6" t="s">
        <v>59</v>
      </c>
      <c r="AH23" s="11">
        <v>7839</v>
      </c>
      <c r="AI23" s="11">
        <v>1805</v>
      </c>
      <c r="BF23" t="s">
        <v>46</v>
      </c>
      <c r="BG23" s="3">
        <v>3047</v>
      </c>
      <c r="BH23" s="3">
        <v>4680</v>
      </c>
      <c r="BJ23" t="s">
        <v>46</v>
      </c>
      <c r="BK23" s="4">
        <v>7260</v>
      </c>
      <c r="BL23" s="4">
        <v>6948</v>
      </c>
    </row>
    <row r="24" spans="24:76" x14ac:dyDescent="0.25">
      <c r="AC24" t="s">
        <v>73</v>
      </c>
      <c r="AD24" s="4">
        <v>202895</v>
      </c>
      <c r="AE24" s="4">
        <v>58213</v>
      </c>
      <c r="BF24" t="s">
        <v>61</v>
      </c>
      <c r="BG24" s="3">
        <v>5334</v>
      </c>
      <c r="BH24" s="3">
        <v>4020</v>
      </c>
      <c r="BJ24" t="s">
        <v>61</v>
      </c>
      <c r="BK24" s="4">
        <v>4920</v>
      </c>
      <c r="BL24" s="4">
        <v>6992</v>
      </c>
    </row>
    <row r="25" spans="24:76" x14ac:dyDescent="0.25">
      <c r="BF25" t="s">
        <v>37</v>
      </c>
      <c r="BG25" s="3">
        <v>340</v>
      </c>
      <c r="BH25" s="3">
        <v>960</v>
      </c>
      <c r="BJ25" t="s">
        <v>37</v>
      </c>
      <c r="BK25" s="4">
        <v>3260</v>
      </c>
      <c r="BL25" s="4">
        <v>4846</v>
      </c>
    </row>
    <row r="26" spans="24:76" x14ac:dyDescent="0.25">
      <c r="BF26" t="s">
        <v>25</v>
      </c>
      <c r="BG26" s="3">
        <v>6894</v>
      </c>
      <c r="BH26" s="3">
        <v>6400</v>
      </c>
      <c r="BJ26" t="s">
        <v>25</v>
      </c>
      <c r="BK26" s="4">
        <v>7880</v>
      </c>
      <c r="BL26" s="4">
        <v>10204</v>
      </c>
    </row>
    <row r="27" spans="24:76" x14ac:dyDescent="0.25">
      <c r="BF27" t="s">
        <v>28</v>
      </c>
      <c r="BG27" s="3">
        <v>1302</v>
      </c>
      <c r="BH27" s="3">
        <v>1440</v>
      </c>
      <c r="BJ27" t="s">
        <v>28</v>
      </c>
      <c r="BK27" s="4">
        <v>3420</v>
      </c>
      <c r="BL27" s="4">
        <v>4642</v>
      </c>
    </row>
    <row r="28" spans="24:76" x14ac:dyDescent="0.25">
      <c r="BF28" t="s">
        <v>66</v>
      </c>
      <c r="BG28" s="3">
        <v>2982</v>
      </c>
      <c r="BH28" s="3">
        <v>2980</v>
      </c>
      <c r="BJ28" t="s">
        <v>66</v>
      </c>
      <c r="BK28" s="4">
        <v>2320</v>
      </c>
      <c r="BL28" s="4">
        <v>2548</v>
      </c>
    </row>
    <row r="29" spans="24:76" x14ac:dyDescent="0.25">
      <c r="BF29" t="s">
        <v>73</v>
      </c>
      <c r="BG29" s="3">
        <v>58213</v>
      </c>
      <c r="BH29" s="3">
        <v>63900</v>
      </c>
      <c r="BJ29" t="s">
        <v>73</v>
      </c>
      <c r="BK29" s="4">
        <v>76120</v>
      </c>
      <c r="BL29" s="4">
        <v>87508</v>
      </c>
    </row>
    <row r="34" spans="5:30" x14ac:dyDescent="0.25">
      <c r="AC34" s="5" t="s">
        <v>14</v>
      </c>
      <c r="AD34" t="s">
        <v>77</v>
      </c>
    </row>
    <row r="35" spans="5:30" x14ac:dyDescent="0.25">
      <c r="AC35" t="s">
        <v>62</v>
      </c>
      <c r="AD35" s="7">
        <v>36</v>
      </c>
    </row>
    <row r="36" spans="5:30" x14ac:dyDescent="0.25">
      <c r="AC36" t="s">
        <v>51</v>
      </c>
      <c r="AD36" s="7">
        <v>42</v>
      </c>
    </row>
    <row r="37" spans="5:30" x14ac:dyDescent="0.25">
      <c r="AC37" t="s">
        <v>44</v>
      </c>
      <c r="AD37" s="7">
        <v>42</v>
      </c>
    </row>
    <row r="38" spans="5:30" x14ac:dyDescent="0.25">
      <c r="AC38" t="s">
        <v>64</v>
      </c>
      <c r="AD38" s="7">
        <v>42</v>
      </c>
    </row>
    <row r="39" spans="5:30" x14ac:dyDescent="0.25">
      <c r="AC39" t="s">
        <v>30</v>
      </c>
      <c r="AD39" s="7">
        <v>42</v>
      </c>
    </row>
    <row r="40" spans="5:30" x14ac:dyDescent="0.25">
      <c r="AC40" t="s">
        <v>47</v>
      </c>
      <c r="AD40" s="7">
        <v>42</v>
      </c>
    </row>
    <row r="41" spans="5:30" x14ac:dyDescent="0.25">
      <c r="E41" t="s">
        <v>112</v>
      </c>
      <c r="AC41" t="s">
        <v>55</v>
      </c>
      <c r="AD41" s="7">
        <v>42</v>
      </c>
    </row>
    <row r="42" spans="5:30" x14ac:dyDescent="0.25">
      <c r="E42" t="s">
        <v>45</v>
      </c>
      <c r="AC42" t="s">
        <v>67</v>
      </c>
      <c r="AD42" s="7">
        <v>48</v>
      </c>
    </row>
    <row r="43" spans="5:30" x14ac:dyDescent="0.25">
      <c r="E43" t="s">
        <v>113</v>
      </c>
      <c r="AC43" t="s">
        <v>58</v>
      </c>
      <c r="AD43" s="7">
        <v>54</v>
      </c>
    </row>
    <row r="44" spans="5:30" x14ac:dyDescent="0.25">
      <c r="E44" t="s">
        <v>114</v>
      </c>
      <c r="AC44" t="s">
        <v>65</v>
      </c>
      <c r="AD44" s="7">
        <v>54</v>
      </c>
    </row>
    <row r="45" spans="5:30" x14ac:dyDescent="0.25">
      <c r="AC45" t="s">
        <v>59</v>
      </c>
      <c r="AD45" s="7">
        <v>54</v>
      </c>
    </row>
    <row r="46" spans="5:30" x14ac:dyDescent="0.25">
      <c r="AC46" t="s">
        <v>63</v>
      </c>
      <c r="AD46" s="7">
        <v>54</v>
      </c>
    </row>
    <row r="47" spans="5:30" x14ac:dyDescent="0.25">
      <c r="AC47" t="s">
        <v>43</v>
      </c>
      <c r="AD47" s="7">
        <v>54</v>
      </c>
    </row>
    <row r="48" spans="5:30" x14ac:dyDescent="0.25">
      <c r="AC48" t="s">
        <v>34</v>
      </c>
      <c r="AD48" s="7">
        <v>54</v>
      </c>
    </row>
    <row r="49" spans="29:30" x14ac:dyDescent="0.25">
      <c r="AC49" t="s">
        <v>60</v>
      </c>
      <c r="AD49" s="7">
        <v>60</v>
      </c>
    </row>
    <row r="50" spans="29:30" x14ac:dyDescent="0.25">
      <c r="AC50" t="s">
        <v>48</v>
      </c>
      <c r="AD50" s="7">
        <v>66</v>
      </c>
    </row>
    <row r="51" spans="29:30" x14ac:dyDescent="0.25">
      <c r="AC51" t="s">
        <v>56</v>
      </c>
      <c r="AD51" s="7">
        <v>66</v>
      </c>
    </row>
    <row r="52" spans="29:30" x14ac:dyDescent="0.25">
      <c r="AC52" t="s">
        <v>26</v>
      </c>
      <c r="AD52" s="7">
        <v>66</v>
      </c>
    </row>
    <row r="53" spans="29:30" x14ac:dyDescent="0.25">
      <c r="AC53" t="s">
        <v>49</v>
      </c>
      <c r="AD53" s="7">
        <v>72</v>
      </c>
    </row>
    <row r="54" spans="29:30" x14ac:dyDescent="0.25">
      <c r="AC54" t="s">
        <v>38</v>
      </c>
      <c r="AD54" s="7">
        <v>72</v>
      </c>
    </row>
    <row r="55" spans="29:30" x14ac:dyDescent="0.25">
      <c r="AC55" t="s">
        <v>73</v>
      </c>
      <c r="AD55" s="7">
        <v>1062</v>
      </c>
    </row>
  </sheetData>
  <pageMargins left="0.7" right="0.7" top="0.75" bottom="0.75" header="0.3" footer="0.3"/>
  <pageSetup orientation="portrait" r:id="rId15"/>
  <drawing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7FFD-A38C-44AA-8F93-EB629AFC22AB}">
  <dimension ref="B3:X46"/>
  <sheetViews>
    <sheetView topLeftCell="M1" zoomScale="90" zoomScaleNormal="90" workbookViewId="0">
      <selection activeCell="X11" sqref="X11"/>
    </sheetView>
  </sheetViews>
  <sheetFormatPr defaultRowHeight="15" x14ac:dyDescent="0.25"/>
  <cols>
    <col min="2" max="2" width="11.28515625" bestFit="1" customWidth="1"/>
    <col min="3" max="3" width="10.85546875" bestFit="1" customWidth="1"/>
    <col min="4" max="4" width="12" bestFit="1" customWidth="1"/>
    <col min="5" max="5" width="19.42578125" bestFit="1" customWidth="1"/>
    <col min="6" max="6" width="19.85546875" bestFit="1" customWidth="1"/>
    <col min="7" max="8" width="18.85546875" bestFit="1" customWidth="1"/>
    <col min="9" max="9" width="15" bestFit="1" customWidth="1"/>
    <col min="19" max="19" width="11.28515625" bestFit="1" customWidth="1"/>
    <col min="20" max="20" width="13.7109375" bestFit="1" customWidth="1"/>
    <col min="21" max="21" width="23.42578125" bestFit="1" customWidth="1"/>
    <col min="22" max="22" width="21" bestFit="1" customWidth="1"/>
    <col min="23" max="23" width="15.28515625" bestFit="1" customWidth="1"/>
    <col min="24" max="24" width="15.7109375" bestFit="1" customWidth="1"/>
    <col min="25" max="34" width="23.42578125" bestFit="1" customWidth="1"/>
    <col min="35" max="35" width="18.7109375" bestFit="1" customWidth="1"/>
    <col min="36" max="36" width="28.42578125" bestFit="1" customWidth="1"/>
    <col min="37" max="37" width="26.140625" bestFit="1" customWidth="1"/>
    <col min="38" max="38" width="20.28515625" bestFit="1" customWidth="1"/>
  </cols>
  <sheetData>
    <row r="3" spans="2:24" x14ac:dyDescent="0.25">
      <c r="B3" s="5" t="s">
        <v>79</v>
      </c>
      <c r="C3" t="s">
        <v>103</v>
      </c>
      <c r="D3" t="s">
        <v>104</v>
      </c>
      <c r="E3" t="s">
        <v>106</v>
      </c>
      <c r="S3" s="5" t="s">
        <v>79</v>
      </c>
      <c r="T3" t="s">
        <v>77</v>
      </c>
      <c r="U3" t="s">
        <v>74</v>
      </c>
      <c r="V3" t="s">
        <v>75</v>
      </c>
      <c r="W3" t="s">
        <v>101</v>
      </c>
      <c r="X3" t="s">
        <v>78</v>
      </c>
    </row>
    <row r="4" spans="2:24" x14ac:dyDescent="0.25">
      <c r="B4">
        <v>2012</v>
      </c>
      <c r="C4" s="4">
        <v>4481</v>
      </c>
      <c r="D4" s="4">
        <v>3310</v>
      </c>
      <c r="E4" s="9">
        <v>-0.26132559696496316</v>
      </c>
      <c r="S4">
        <v>2012</v>
      </c>
      <c r="T4" s="8">
        <v>93</v>
      </c>
      <c r="U4">
        <v>12</v>
      </c>
      <c r="V4">
        <v>18</v>
      </c>
      <c r="W4" s="4">
        <v>48.182795698924728</v>
      </c>
      <c r="X4" s="4">
        <v>116.78494623655914</v>
      </c>
    </row>
    <row r="5" spans="2:24" x14ac:dyDescent="0.25">
      <c r="B5">
        <v>2013</v>
      </c>
      <c r="C5" s="4">
        <v>15827</v>
      </c>
      <c r="D5" s="4">
        <v>11820</v>
      </c>
      <c r="E5" s="9">
        <v>-0.25317495419220321</v>
      </c>
      <c r="S5">
        <v>2013</v>
      </c>
      <c r="T5" s="8">
        <v>365</v>
      </c>
      <c r="U5">
        <v>13</v>
      </c>
      <c r="V5">
        <v>20</v>
      </c>
      <c r="W5" s="4">
        <v>43.361643835616441</v>
      </c>
      <c r="X5" s="4">
        <v>106.56986301369864</v>
      </c>
    </row>
    <row r="6" spans="2:24" x14ac:dyDescent="0.25">
      <c r="B6">
        <v>2014</v>
      </c>
      <c r="C6" s="4">
        <v>35902</v>
      </c>
      <c r="D6" s="4">
        <v>32420</v>
      </c>
      <c r="E6" s="9">
        <v>-9.6986240320873496E-2</v>
      </c>
      <c r="S6">
        <v>2014</v>
      </c>
      <c r="T6" s="8">
        <v>365</v>
      </c>
      <c r="U6">
        <v>13</v>
      </c>
      <c r="V6">
        <v>20</v>
      </c>
      <c r="W6" s="4">
        <v>98.361643835616434</v>
      </c>
      <c r="X6" s="4">
        <v>232.82739726027398</v>
      </c>
    </row>
    <row r="7" spans="2:24" x14ac:dyDescent="0.25">
      <c r="B7">
        <v>2015</v>
      </c>
      <c r="C7" s="4">
        <v>31298</v>
      </c>
      <c r="D7" s="4">
        <v>28570</v>
      </c>
      <c r="E7" s="9">
        <v>-8.7162118985238679E-2</v>
      </c>
      <c r="S7">
        <v>2015</v>
      </c>
      <c r="T7" s="8">
        <v>239</v>
      </c>
      <c r="U7">
        <v>12</v>
      </c>
      <c r="V7">
        <v>11</v>
      </c>
      <c r="W7" s="4">
        <v>130.95397489539749</v>
      </c>
      <c r="X7" s="4">
        <v>285.16317991631797</v>
      </c>
    </row>
    <row r="8" spans="2:24" x14ac:dyDescent="0.25">
      <c r="B8" t="s">
        <v>73</v>
      </c>
      <c r="C8" s="4">
        <v>87508</v>
      </c>
      <c r="D8" s="4">
        <v>76120</v>
      </c>
      <c r="E8" s="9">
        <v>-0.1301366732184486</v>
      </c>
      <c r="S8" t="s">
        <v>73</v>
      </c>
      <c r="T8" s="8">
        <v>1062</v>
      </c>
      <c r="U8">
        <v>13</v>
      </c>
      <c r="V8">
        <v>20</v>
      </c>
      <c r="W8" s="4">
        <v>82.399246704331446</v>
      </c>
      <c r="X8" s="4">
        <v>191.04990583804144</v>
      </c>
    </row>
    <row r="10" spans="2:24" x14ac:dyDescent="0.25">
      <c r="C10" s="11">
        <f>GETPIVOTDATA("[Measures].[Total COGs]",$B$3)</f>
        <v>87508</v>
      </c>
      <c r="D10" s="11">
        <f>GETPIVOTDATA("[Measures].[Target COGs]",$B$3)</f>
        <v>76120</v>
      </c>
      <c r="E10" s="2">
        <f>GETPIVOTDATA("[Measures].[Total vs Target COGS]",$B$3)</f>
        <v>-0.1301366732184486</v>
      </c>
    </row>
    <row r="11" spans="2:24" x14ac:dyDescent="0.25">
      <c r="T11" s="12">
        <f>GETPIVOTDATA("[Measures].[Count of Sales]",$S$3)</f>
        <v>1062</v>
      </c>
      <c r="U11">
        <f>GETPIVOTDATA("[Measures].[Distinct Count of Product]",$S$3)</f>
        <v>13</v>
      </c>
      <c r="V11">
        <f>GETPIVOTDATA("[Measures].[Distinct Count of State]",$S$3)</f>
        <v>20</v>
      </c>
      <c r="W11" s="10">
        <f>GETPIVOTDATA("[Measures].[Average of Cogs]",$S$3)</f>
        <v>82.399246704331446</v>
      </c>
      <c r="X11" s="10">
        <f>GETPIVOTDATA("[Measures].[Average of Sales]",$S$3)</f>
        <v>191.04990583804144</v>
      </c>
    </row>
    <row r="14" spans="2:24" x14ac:dyDescent="0.25">
      <c r="B14" s="5" t="s">
        <v>79</v>
      </c>
      <c r="C14" t="s">
        <v>100</v>
      </c>
      <c r="D14" t="s">
        <v>102</v>
      </c>
      <c r="E14" t="s">
        <v>105</v>
      </c>
    </row>
    <row r="15" spans="2:24" x14ac:dyDescent="0.25">
      <c r="B15">
        <v>2012</v>
      </c>
      <c r="C15" s="4">
        <v>10861</v>
      </c>
      <c r="D15" s="4">
        <v>8890</v>
      </c>
      <c r="E15" s="9">
        <v>0.22170978627671542</v>
      </c>
    </row>
    <row r="16" spans="2:24" x14ac:dyDescent="0.25">
      <c r="B16">
        <v>2013</v>
      </c>
      <c r="C16" s="4">
        <v>38898</v>
      </c>
      <c r="D16" s="4">
        <v>30600</v>
      </c>
      <c r="E16" s="9">
        <v>0.2711764705882353</v>
      </c>
    </row>
    <row r="17" spans="2:5" x14ac:dyDescent="0.25">
      <c r="B17">
        <v>2014</v>
      </c>
      <c r="C17" s="4">
        <v>84982</v>
      </c>
      <c r="D17" s="4">
        <v>78020</v>
      </c>
      <c r="E17" s="9">
        <v>8.9233529864137406E-2</v>
      </c>
    </row>
    <row r="18" spans="2:5" x14ac:dyDescent="0.25">
      <c r="B18">
        <v>2015</v>
      </c>
      <c r="C18" s="4">
        <v>68154</v>
      </c>
      <c r="D18" s="4">
        <v>61430</v>
      </c>
      <c r="E18" s="9">
        <v>0.10945791958326551</v>
      </c>
    </row>
    <row r="19" spans="2:5" x14ac:dyDescent="0.25">
      <c r="B19" t="s">
        <v>73</v>
      </c>
      <c r="C19" s="4">
        <v>202895</v>
      </c>
      <c r="D19" s="4">
        <v>178940</v>
      </c>
      <c r="E19" s="9">
        <v>0.13387168883424611</v>
      </c>
    </row>
    <row r="22" spans="2:5" x14ac:dyDescent="0.25">
      <c r="C22" s="11">
        <f>GETPIVOTDATA("[Measures].[Total Revenue]",$B$14)</f>
        <v>202895</v>
      </c>
      <c r="D22" s="11">
        <f>GETPIVOTDATA("[Measures].[Target Revenue]",$B$14)</f>
        <v>178940</v>
      </c>
      <c r="E22" s="2">
        <f>GETPIVOTDATA("[Measures].[Total vs Target]",$B$14)</f>
        <v>0.13387168883424611</v>
      </c>
    </row>
    <row r="26" spans="2:5" x14ac:dyDescent="0.25">
      <c r="B26" s="5" t="s">
        <v>79</v>
      </c>
      <c r="C26" t="s">
        <v>107</v>
      </c>
    </row>
    <row r="27" spans="2:5" x14ac:dyDescent="0.25">
      <c r="B27">
        <v>2012</v>
      </c>
      <c r="C27" s="4">
        <v>3969</v>
      </c>
    </row>
    <row r="28" spans="2:5" x14ac:dyDescent="0.25">
      <c r="B28">
        <v>2013</v>
      </c>
      <c r="C28" s="4">
        <v>14261</v>
      </c>
    </row>
    <row r="29" spans="2:5" x14ac:dyDescent="0.25">
      <c r="B29">
        <v>2014</v>
      </c>
      <c r="C29" s="4">
        <v>21369</v>
      </c>
    </row>
    <row r="30" spans="2:5" x14ac:dyDescent="0.25">
      <c r="B30">
        <v>2015</v>
      </c>
      <c r="C30" s="4">
        <v>17575</v>
      </c>
    </row>
    <row r="31" spans="2:5" x14ac:dyDescent="0.25">
      <c r="B31" t="s">
        <v>73</v>
      </c>
      <c r="C31" s="4">
        <v>57174</v>
      </c>
    </row>
    <row r="34" spans="2:5" x14ac:dyDescent="0.25">
      <c r="C34" s="11">
        <f>GETPIVOTDATA("[Measures].[Total Expenses]",$B$26)</f>
        <v>57174</v>
      </c>
    </row>
    <row r="38" spans="2:5" x14ac:dyDescent="0.25">
      <c r="B38" s="5" t="s">
        <v>79</v>
      </c>
      <c r="C38" t="s">
        <v>108</v>
      </c>
      <c r="D38" t="s">
        <v>109</v>
      </c>
      <c r="E38" t="s">
        <v>110</v>
      </c>
    </row>
    <row r="39" spans="2:5" x14ac:dyDescent="0.25">
      <c r="B39">
        <v>2012</v>
      </c>
      <c r="C39" s="4">
        <v>2411</v>
      </c>
      <c r="D39" s="4">
        <v>3480</v>
      </c>
      <c r="E39" s="9">
        <v>-0.30718390804597701</v>
      </c>
    </row>
    <row r="40" spans="2:5" x14ac:dyDescent="0.25">
      <c r="B40">
        <v>2013</v>
      </c>
      <c r="C40" s="4">
        <v>8810</v>
      </c>
      <c r="D40" s="4">
        <v>10260</v>
      </c>
      <c r="E40" s="9">
        <v>-0.14132553606237816</v>
      </c>
    </row>
    <row r="41" spans="2:5" x14ac:dyDescent="0.25">
      <c r="B41">
        <v>2014</v>
      </c>
      <c r="C41" s="4">
        <v>27711</v>
      </c>
      <c r="D41" s="4">
        <v>30690</v>
      </c>
      <c r="E41" s="9">
        <v>-9.70674486803519E-2</v>
      </c>
    </row>
    <row r="42" spans="2:5" x14ac:dyDescent="0.25">
      <c r="B42">
        <v>2015</v>
      </c>
      <c r="C42" s="4">
        <v>19281</v>
      </c>
      <c r="D42" s="4">
        <v>19470</v>
      </c>
      <c r="E42" s="9">
        <v>-9.7072419106317403E-3</v>
      </c>
    </row>
    <row r="43" spans="2:5" x14ac:dyDescent="0.25">
      <c r="B43" t="s">
        <v>73</v>
      </c>
      <c r="C43" s="4">
        <v>58213</v>
      </c>
      <c r="D43" s="4">
        <v>63900</v>
      </c>
      <c r="E43" s="9">
        <v>-8.899843505477309E-2</v>
      </c>
    </row>
    <row r="46" spans="2:5" x14ac:dyDescent="0.25">
      <c r="C46" s="11">
        <f>GETPIVOTDATA("[Measures].[Total Profit]",$B$38)</f>
        <v>58213</v>
      </c>
      <c r="D46" s="11">
        <f>GETPIVOTDATA("[Measures].[Target Profit]",$B$38)</f>
        <v>63900</v>
      </c>
      <c r="E46" s="2">
        <f>GETPIVOTDATA("[Measures].[Total vs Target Profit]",$B$38)</f>
        <v>-8.899843505477309E-2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8B6D3-29B0-43D3-B58A-01A02FC2926E}">
  <dimension ref="A1:Z1063"/>
  <sheetViews>
    <sheetView workbookViewId="0">
      <selection sqref="A1:X1"/>
    </sheetView>
  </sheetViews>
  <sheetFormatPr defaultRowHeight="15" x14ac:dyDescent="0.25"/>
  <cols>
    <col min="1" max="1" width="12.42578125" bestFit="1" customWidth="1"/>
    <col min="2" max="2" width="7.42578125" style="3" bestFit="1" customWidth="1"/>
    <col min="3" max="3" width="41.140625" style="3" bestFit="1" customWidth="1"/>
    <col min="4" max="4" width="22.7109375" style="3" bestFit="1" customWidth="1"/>
    <col min="5" max="5" width="10.7109375" bestFit="1" customWidth="1"/>
    <col min="6" max="6" width="18.7109375" bestFit="1" customWidth="1"/>
    <col min="7" max="7" width="9.5703125" bestFit="1" customWidth="1"/>
    <col min="8" max="8" width="19.5703125" bestFit="1" customWidth="1"/>
    <col min="9" max="9" width="14.140625" bestFit="1" customWidth="1"/>
    <col min="10" max="10" width="9.7109375" bestFit="1" customWidth="1"/>
    <col min="11" max="11" width="12.42578125" style="3" bestFit="1" customWidth="1"/>
    <col min="12" max="12" width="14.5703125" bestFit="1" customWidth="1"/>
    <col min="13" max="13" width="15.140625" bestFit="1" customWidth="1"/>
    <col min="14" max="14" width="16.5703125" bestFit="1" customWidth="1"/>
    <col min="15" max="15" width="8.28515625" style="3" bestFit="1" customWidth="1"/>
    <col min="16" max="16" width="18.140625" style="3" bestFit="1" customWidth="1"/>
    <col min="17" max="17" width="7.85546875" style="3" bestFit="1" customWidth="1"/>
    <col min="18" max="18" width="15.28515625" bestFit="1" customWidth="1"/>
    <col min="19" max="19" width="13.7109375" style="3" bestFit="1" customWidth="1"/>
    <col min="20" max="20" width="16.140625" bestFit="1" customWidth="1"/>
    <col min="21" max="21" width="14.85546875" style="3" bestFit="1" customWidth="1"/>
    <col min="22" max="22" width="14.7109375" style="3" bestFit="1" customWidth="1"/>
    <col min="23" max="23" width="17.28515625" style="3" bestFit="1" customWidth="1"/>
    <col min="24" max="24" width="7.7109375" bestFit="1" customWidth="1"/>
  </cols>
  <sheetData>
    <row r="1" spans="1:26" x14ac:dyDescent="0.25">
      <c r="A1" t="s">
        <v>0</v>
      </c>
      <c r="B1" s="3" t="s">
        <v>1</v>
      </c>
      <c r="C1" s="3" t="s">
        <v>2</v>
      </c>
      <c r="D1" s="3" t="s">
        <v>69</v>
      </c>
      <c r="E1" t="s">
        <v>3</v>
      </c>
      <c r="F1" t="s">
        <v>4</v>
      </c>
      <c r="G1" t="s">
        <v>5</v>
      </c>
      <c r="H1" t="s">
        <v>70</v>
      </c>
      <c r="I1" t="s">
        <v>6</v>
      </c>
      <c r="J1" t="s">
        <v>7</v>
      </c>
      <c r="K1" s="3" t="s">
        <v>8</v>
      </c>
      <c r="L1" t="s">
        <v>9</v>
      </c>
      <c r="M1" t="s">
        <v>10</v>
      </c>
      <c r="N1" t="s">
        <v>11</v>
      </c>
      <c r="O1" s="3" t="s">
        <v>12</v>
      </c>
      <c r="P1" s="3" t="s">
        <v>68</v>
      </c>
      <c r="Q1" s="3" t="s">
        <v>13</v>
      </c>
      <c r="R1" t="s">
        <v>14</v>
      </c>
      <c r="S1" s="3" t="s">
        <v>15</v>
      </c>
      <c r="T1" t="s">
        <v>16</v>
      </c>
      <c r="U1" s="3" t="s">
        <v>17</v>
      </c>
      <c r="V1" s="3" t="s">
        <v>18</v>
      </c>
      <c r="W1" s="3" t="s">
        <v>19</v>
      </c>
      <c r="X1" t="s">
        <v>20</v>
      </c>
    </row>
    <row r="2" spans="1:26" x14ac:dyDescent="0.25">
      <c r="A2">
        <v>303</v>
      </c>
      <c r="B2" s="3">
        <v>51</v>
      </c>
      <c r="C2" s="3">
        <v>-35</v>
      </c>
      <c r="D2" s="3">
        <f>Clean_Chain_Data[[#This Row],[Calculated Profit]]-Clean_Chain_Data[[#This Row],[Target_profit]]</f>
        <v>-35</v>
      </c>
      <c r="E2" s="1">
        <v>41183</v>
      </c>
      <c r="F2">
        <v>503</v>
      </c>
      <c r="G2">
        <v>71</v>
      </c>
      <c r="H2" s="2">
        <f>Clean_Chain_Data[[#This Row],[Profit]]/Clean_Chain_Data[[#This Row],[Sales]]</f>
        <v>-4.0983606557377046E-2</v>
      </c>
      <c r="I2" t="s">
        <v>21</v>
      </c>
      <c r="J2" t="s">
        <v>22</v>
      </c>
      <c r="K2" s="3">
        <v>46</v>
      </c>
      <c r="L2" t="s">
        <v>23</v>
      </c>
      <c r="M2" t="s">
        <v>24</v>
      </c>
      <c r="N2" t="s">
        <v>25</v>
      </c>
      <c r="O2" s="3">
        <v>-5</v>
      </c>
      <c r="P2" s="3">
        <f>Clean_Chain_Data[[#This Row],[Sales]]-(Clean_Chain_Data[[#This Row],[Cogs]]+Clean_Chain_Data[[#This Row],[Total_expenses]])</f>
        <v>-5</v>
      </c>
      <c r="Q2" s="3">
        <v>122</v>
      </c>
      <c r="R2" t="s">
        <v>26</v>
      </c>
      <c r="S2" s="3">
        <v>30</v>
      </c>
      <c r="T2">
        <v>60</v>
      </c>
      <c r="U2" s="3">
        <v>30</v>
      </c>
      <c r="V2" s="3">
        <v>90</v>
      </c>
      <c r="W2" s="3">
        <v>76</v>
      </c>
      <c r="X2" t="s">
        <v>27</v>
      </c>
      <c r="Z2" s="2"/>
    </row>
    <row r="3" spans="1:26" x14ac:dyDescent="0.25">
      <c r="A3">
        <v>970</v>
      </c>
      <c r="B3" s="3">
        <v>52</v>
      </c>
      <c r="C3" s="3">
        <v>-24</v>
      </c>
      <c r="D3" s="3">
        <f>Clean_Chain_Data[[#This Row],[Calculated Profit]]-Clean_Chain_Data[[#This Row],[Target_profit]]</f>
        <v>-24</v>
      </c>
      <c r="E3" s="1">
        <v>41183</v>
      </c>
      <c r="F3">
        <v>405</v>
      </c>
      <c r="G3">
        <v>71</v>
      </c>
      <c r="H3" s="2">
        <f>Clean_Chain_Data[[#This Row],[Profit]]/Clean_Chain_Data[[#This Row],[Sales]]</f>
        <v>0.21138211382113822</v>
      </c>
      <c r="I3" t="s">
        <v>21</v>
      </c>
      <c r="J3" t="s">
        <v>22</v>
      </c>
      <c r="K3" s="3">
        <v>17</v>
      </c>
      <c r="L3" t="s">
        <v>23</v>
      </c>
      <c r="M3" t="s">
        <v>24</v>
      </c>
      <c r="N3" t="s">
        <v>28</v>
      </c>
      <c r="O3" s="3">
        <v>26</v>
      </c>
      <c r="P3" s="3">
        <f>Clean_Chain_Data[[#This Row],[Sales]]-(Clean_Chain_Data[[#This Row],[Cogs]]+Clean_Chain_Data[[#This Row],[Total_expenses]])</f>
        <v>26</v>
      </c>
      <c r="Q3" s="3">
        <v>123</v>
      </c>
      <c r="R3" t="s">
        <v>26</v>
      </c>
      <c r="S3" s="3">
        <v>30</v>
      </c>
      <c r="T3">
        <v>60</v>
      </c>
      <c r="U3" s="3">
        <v>50</v>
      </c>
      <c r="V3" s="3">
        <v>90</v>
      </c>
      <c r="W3" s="3">
        <v>45</v>
      </c>
      <c r="X3" t="s">
        <v>27</v>
      </c>
    </row>
    <row r="4" spans="1:26" x14ac:dyDescent="0.25">
      <c r="A4">
        <v>409</v>
      </c>
      <c r="B4" s="3">
        <v>43</v>
      </c>
      <c r="C4" s="3">
        <v>-22</v>
      </c>
      <c r="D4" s="3">
        <f>Clean_Chain_Data[[#This Row],[Calculated Profit]]-Clean_Chain_Data[[#This Row],[Target_profit]]</f>
        <v>-22</v>
      </c>
      <c r="E4" s="1">
        <v>41184</v>
      </c>
      <c r="F4">
        <v>419</v>
      </c>
      <c r="G4">
        <v>64</v>
      </c>
      <c r="H4" s="2">
        <f>Clean_Chain_Data[[#This Row],[Profit]]/Clean_Chain_Data[[#This Row],[Sales]]</f>
        <v>0.26168224299065418</v>
      </c>
      <c r="I4" t="s">
        <v>21</v>
      </c>
      <c r="J4" t="s">
        <v>29</v>
      </c>
      <c r="K4" s="3">
        <v>13</v>
      </c>
      <c r="L4" t="s">
        <v>23</v>
      </c>
      <c r="M4" t="s">
        <v>24</v>
      </c>
      <c r="N4" t="s">
        <v>25</v>
      </c>
      <c r="O4" s="3">
        <v>28</v>
      </c>
      <c r="P4" s="3">
        <f>Clean_Chain_Data[[#This Row],[Sales]]-(Clean_Chain_Data[[#This Row],[Cogs]]+Clean_Chain_Data[[#This Row],[Total_expenses]])</f>
        <v>28</v>
      </c>
      <c r="Q4" s="3">
        <v>107</v>
      </c>
      <c r="R4" t="s">
        <v>30</v>
      </c>
      <c r="S4" s="3">
        <v>30</v>
      </c>
      <c r="T4">
        <v>60</v>
      </c>
      <c r="U4" s="3">
        <v>50</v>
      </c>
      <c r="V4" s="3">
        <v>90</v>
      </c>
      <c r="W4" s="3">
        <v>36</v>
      </c>
      <c r="X4" t="s">
        <v>27</v>
      </c>
    </row>
    <row r="5" spans="1:26" x14ac:dyDescent="0.25">
      <c r="A5">
        <v>850</v>
      </c>
      <c r="B5" s="3">
        <v>38</v>
      </c>
      <c r="C5" s="3">
        <v>-15</v>
      </c>
      <c r="D5" s="3">
        <f>Clean_Chain_Data[[#This Row],[Calculated Profit]]-Clean_Chain_Data[[#This Row],[Target_profit]]</f>
        <v>-15</v>
      </c>
      <c r="E5" s="1">
        <v>41185</v>
      </c>
      <c r="F5">
        <v>871</v>
      </c>
      <c r="G5">
        <v>56</v>
      </c>
      <c r="H5" s="2">
        <f>Clean_Chain_Data[[#This Row],[Profit]]/Clean_Chain_Data[[#This Row],[Sales]]</f>
        <v>0.37234042553191488</v>
      </c>
      <c r="I5" t="s">
        <v>21</v>
      </c>
      <c r="J5" t="s">
        <v>31</v>
      </c>
      <c r="K5" s="3">
        <v>10</v>
      </c>
      <c r="L5" t="s">
        <v>23</v>
      </c>
      <c r="M5" t="s">
        <v>32</v>
      </c>
      <c r="N5" t="s">
        <v>33</v>
      </c>
      <c r="O5" s="3">
        <v>35</v>
      </c>
      <c r="P5" s="3">
        <f>Clean_Chain_Data[[#This Row],[Sales]]-(Clean_Chain_Data[[#This Row],[Cogs]]+Clean_Chain_Data[[#This Row],[Total_expenses]])</f>
        <v>35</v>
      </c>
      <c r="Q5" s="3">
        <v>94</v>
      </c>
      <c r="R5" t="s">
        <v>34</v>
      </c>
      <c r="S5" s="3">
        <v>40</v>
      </c>
      <c r="T5">
        <v>60</v>
      </c>
      <c r="U5" s="3">
        <v>50</v>
      </c>
      <c r="V5" s="3">
        <v>100</v>
      </c>
      <c r="W5" s="3">
        <v>21</v>
      </c>
      <c r="X5" t="s">
        <v>35</v>
      </c>
    </row>
    <row r="6" spans="1:26" x14ac:dyDescent="0.25">
      <c r="A6">
        <v>562</v>
      </c>
      <c r="B6" s="3">
        <v>72</v>
      </c>
      <c r="C6" s="3">
        <v>6</v>
      </c>
      <c r="D6" s="3">
        <f>Clean_Chain_Data[[#This Row],[Calculated Profit]]-Clean_Chain_Data[[#This Row],[Target_profit]]</f>
        <v>6</v>
      </c>
      <c r="E6" s="1">
        <v>41186</v>
      </c>
      <c r="F6">
        <v>650</v>
      </c>
      <c r="G6">
        <v>110</v>
      </c>
      <c r="H6" s="2">
        <f>Clean_Chain_Data[[#This Row],[Profit]]/Clean_Chain_Data[[#This Row],[Sales]]</f>
        <v>0.30769230769230771</v>
      </c>
      <c r="I6" t="s">
        <v>21</v>
      </c>
      <c r="J6" t="s">
        <v>36</v>
      </c>
      <c r="K6" s="3">
        <v>23</v>
      </c>
      <c r="L6" t="s">
        <v>23</v>
      </c>
      <c r="M6" t="s">
        <v>32</v>
      </c>
      <c r="N6" t="s">
        <v>37</v>
      </c>
      <c r="O6" s="3">
        <v>56</v>
      </c>
      <c r="P6" s="3">
        <f>Clean_Chain_Data[[#This Row],[Sales]]-(Clean_Chain_Data[[#This Row],[Cogs]]+Clean_Chain_Data[[#This Row],[Total_expenses]])</f>
        <v>56</v>
      </c>
      <c r="Q6" s="3">
        <v>182</v>
      </c>
      <c r="R6" t="s">
        <v>38</v>
      </c>
      <c r="S6" s="3">
        <v>20</v>
      </c>
      <c r="T6">
        <v>60</v>
      </c>
      <c r="U6" s="3">
        <v>50</v>
      </c>
      <c r="V6" s="3">
        <v>80</v>
      </c>
      <c r="W6" s="3">
        <v>54</v>
      </c>
      <c r="X6" t="s">
        <v>35</v>
      </c>
    </row>
    <row r="7" spans="1:26" x14ac:dyDescent="0.25">
      <c r="A7">
        <v>712</v>
      </c>
      <c r="B7" s="3">
        <v>0</v>
      </c>
      <c r="C7" s="3">
        <v>-29</v>
      </c>
      <c r="D7" s="3">
        <f>Clean_Chain_Data[[#This Row],[Calculated Profit]]-Clean_Chain_Data[[#This Row],[Target_profit]]</f>
        <v>-29</v>
      </c>
      <c r="E7" s="1">
        <v>41187</v>
      </c>
      <c r="F7">
        <v>430</v>
      </c>
      <c r="G7">
        <v>43</v>
      </c>
      <c r="H7" s="2">
        <f>Clean_Chain_Data[[#This Row],[Profit]]/Clean_Chain_Data[[#This Row],[Sales]]</f>
        <v>0.72093023255813948</v>
      </c>
      <c r="I7" t="s">
        <v>39</v>
      </c>
      <c r="J7" t="s">
        <v>22</v>
      </c>
      <c r="K7" s="3">
        <v>0</v>
      </c>
      <c r="L7" t="s">
        <v>40</v>
      </c>
      <c r="M7" t="s">
        <v>41</v>
      </c>
      <c r="N7" t="s">
        <v>42</v>
      </c>
      <c r="O7" s="3">
        <v>31</v>
      </c>
      <c r="P7" s="3">
        <f>Clean_Chain_Data[[#This Row],[Sales]]-(Clean_Chain_Data[[#This Row],[Cogs]]+Clean_Chain_Data[[#This Row],[Total_expenses]])</f>
        <v>31</v>
      </c>
      <c r="Q7" s="3">
        <v>43</v>
      </c>
      <c r="R7" t="s">
        <v>43</v>
      </c>
      <c r="S7" s="3">
        <v>0</v>
      </c>
      <c r="T7">
        <v>60</v>
      </c>
      <c r="U7" s="3">
        <v>60</v>
      </c>
      <c r="V7" s="3">
        <v>60</v>
      </c>
      <c r="W7" s="3">
        <v>12</v>
      </c>
      <c r="X7" t="s">
        <v>27</v>
      </c>
    </row>
    <row r="8" spans="1:26" x14ac:dyDescent="0.25">
      <c r="A8">
        <v>860</v>
      </c>
      <c r="B8" s="3">
        <v>47</v>
      </c>
      <c r="C8" s="3">
        <v>-29</v>
      </c>
      <c r="D8" s="3">
        <f>Clean_Chain_Data[[#This Row],[Calculated Profit]]-Clean_Chain_Data[[#This Row],[Target_profit]]</f>
        <v>-29</v>
      </c>
      <c r="E8" s="1">
        <v>41188</v>
      </c>
      <c r="F8">
        <v>375</v>
      </c>
      <c r="G8">
        <v>64</v>
      </c>
      <c r="H8" s="2">
        <f>Clean_Chain_Data[[#This Row],[Profit]]/Clean_Chain_Data[[#This Row],[Sales]]</f>
        <v>0.1891891891891892</v>
      </c>
      <c r="I8" t="s">
        <v>39</v>
      </c>
      <c r="J8" t="s">
        <v>31</v>
      </c>
      <c r="K8" s="3">
        <v>15</v>
      </c>
      <c r="L8" t="s">
        <v>40</v>
      </c>
      <c r="M8" t="s">
        <v>41</v>
      </c>
      <c r="N8" t="s">
        <v>42</v>
      </c>
      <c r="O8" s="3">
        <v>21</v>
      </c>
      <c r="P8" s="3">
        <f>Clean_Chain_Data[[#This Row],[Sales]]-(Clean_Chain_Data[[#This Row],[Cogs]]+Clean_Chain_Data[[#This Row],[Total_expenses]])</f>
        <v>21</v>
      </c>
      <c r="Q8" s="3">
        <v>111</v>
      </c>
      <c r="R8" t="s">
        <v>44</v>
      </c>
      <c r="S8" s="3">
        <v>30</v>
      </c>
      <c r="T8">
        <v>60</v>
      </c>
      <c r="U8" s="3">
        <v>50</v>
      </c>
      <c r="V8" s="3">
        <v>90</v>
      </c>
      <c r="W8" s="3">
        <v>43</v>
      </c>
      <c r="X8" t="s">
        <v>27</v>
      </c>
    </row>
    <row r="9" spans="1:26" x14ac:dyDescent="0.25">
      <c r="A9">
        <v>918</v>
      </c>
      <c r="B9" s="3">
        <v>27</v>
      </c>
      <c r="C9" s="3">
        <v>-39</v>
      </c>
      <c r="D9" s="3">
        <f>Clean_Chain_Data[[#This Row],[Calculated Profit]]-Clean_Chain_Data[[#This Row],[Target_profit]]</f>
        <v>-39</v>
      </c>
      <c r="E9" s="1">
        <v>41189</v>
      </c>
      <c r="F9">
        <v>859</v>
      </c>
      <c r="G9">
        <v>39</v>
      </c>
      <c r="H9" s="2">
        <f>Clean_Chain_Data[[#This Row],[Profit]]/Clean_Chain_Data[[#This Row],[Sales]]</f>
        <v>0.31818181818181818</v>
      </c>
      <c r="I9" t="s">
        <v>39</v>
      </c>
      <c r="J9" t="s">
        <v>29</v>
      </c>
      <c r="K9" s="3">
        <v>7</v>
      </c>
      <c r="L9" t="s">
        <v>40</v>
      </c>
      <c r="M9" t="s">
        <v>45</v>
      </c>
      <c r="N9" t="s">
        <v>46</v>
      </c>
      <c r="O9" s="3">
        <v>21</v>
      </c>
      <c r="P9" s="3">
        <f>Clean_Chain_Data[[#This Row],[Sales]]-(Clean_Chain_Data[[#This Row],[Cogs]]+Clean_Chain_Data[[#This Row],[Total_expenses]])</f>
        <v>21</v>
      </c>
      <c r="Q9" s="3">
        <v>66</v>
      </c>
      <c r="R9" t="s">
        <v>47</v>
      </c>
      <c r="S9" s="3">
        <v>30</v>
      </c>
      <c r="T9">
        <v>60</v>
      </c>
      <c r="U9" s="3">
        <v>60</v>
      </c>
      <c r="V9" s="3">
        <v>90</v>
      </c>
      <c r="W9" s="3">
        <v>18</v>
      </c>
      <c r="X9" t="s">
        <v>27</v>
      </c>
    </row>
    <row r="10" spans="1:26" x14ac:dyDescent="0.25">
      <c r="A10">
        <v>775</v>
      </c>
      <c r="B10" s="3">
        <v>31</v>
      </c>
      <c r="C10" s="3">
        <v>-43</v>
      </c>
      <c r="D10" s="3">
        <f>Clean_Chain_Data[[#This Row],[Calculated Profit]]-Clean_Chain_Data[[#This Row],[Target_profit]]</f>
        <v>-43</v>
      </c>
      <c r="E10" s="1">
        <v>41190</v>
      </c>
      <c r="F10">
        <v>1000</v>
      </c>
      <c r="G10">
        <v>37</v>
      </c>
      <c r="H10" s="2">
        <f>Clean_Chain_Data[[#This Row],[Profit]]/Clean_Chain_Data[[#This Row],[Sales]]</f>
        <v>0.10294117647058823</v>
      </c>
      <c r="I10" t="s">
        <v>39</v>
      </c>
      <c r="J10" t="s">
        <v>36</v>
      </c>
      <c r="K10" s="3">
        <v>9</v>
      </c>
      <c r="L10" t="s">
        <v>40</v>
      </c>
      <c r="M10" t="s">
        <v>45</v>
      </c>
      <c r="N10" t="s">
        <v>46</v>
      </c>
      <c r="O10" s="3">
        <v>7</v>
      </c>
      <c r="P10" s="3">
        <f>Clean_Chain_Data[[#This Row],[Sales]]-(Clean_Chain_Data[[#This Row],[Cogs]]+Clean_Chain_Data[[#This Row],[Total_expenses]])</f>
        <v>7</v>
      </c>
      <c r="Q10" s="3">
        <v>68</v>
      </c>
      <c r="R10" t="s">
        <v>48</v>
      </c>
      <c r="S10" s="3">
        <v>30</v>
      </c>
      <c r="T10">
        <v>60</v>
      </c>
      <c r="U10" s="3">
        <v>50</v>
      </c>
      <c r="V10" s="3">
        <v>90</v>
      </c>
      <c r="W10" s="3">
        <v>30</v>
      </c>
      <c r="X10" t="s">
        <v>27</v>
      </c>
    </row>
    <row r="11" spans="1:26" x14ac:dyDescent="0.25">
      <c r="A11">
        <v>435</v>
      </c>
      <c r="B11" s="3">
        <v>40</v>
      </c>
      <c r="C11" s="3">
        <v>-23</v>
      </c>
      <c r="D11" s="3">
        <f>Clean_Chain_Data[[#This Row],[Calculated Profit]]-Clean_Chain_Data[[#This Row],[Target_profit]]</f>
        <v>-23</v>
      </c>
      <c r="E11" s="1">
        <v>41191</v>
      </c>
      <c r="F11">
        <v>881</v>
      </c>
      <c r="G11">
        <v>59</v>
      </c>
      <c r="H11" s="2">
        <f>Clean_Chain_Data[[#This Row],[Profit]]/Clean_Chain_Data[[#This Row],[Sales]]</f>
        <v>0.37373737373737376</v>
      </c>
      <c r="I11" t="s">
        <v>39</v>
      </c>
      <c r="J11" t="s">
        <v>36</v>
      </c>
      <c r="K11" s="3">
        <v>11</v>
      </c>
      <c r="L11" t="s">
        <v>40</v>
      </c>
      <c r="M11" t="s">
        <v>41</v>
      </c>
      <c r="N11" t="s">
        <v>42</v>
      </c>
      <c r="O11" s="3">
        <v>37</v>
      </c>
      <c r="P11" s="3">
        <f>Clean_Chain_Data[[#This Row],[Sales]]-(Clean_Chain_Data[[#This Row],[Cogs]]+Clean_Chain_Data[[#This Row],[Total_expenses]])</f>
        <v>37</v>
      </c>
      <c r="Q11" s="3">
        <v>99</v>
      </c>
      <c r="R11" t="s">
        <v>49</v>
      </c>
      <c r="S11" s="3">
        <v>20</v>
      </c>
      <c r="T11">
        <v>60</v>
      </c>
      <c r="U11" s="3">
        <v>60</v>
      </c>
      <c r="V11" s="3">
        <v>80</v>
      </c>
      <c r="W11" s="3">
        <v>22</v>
      </c>
      <c r="X11" t="s">
        <v>27</v>
      </c>
    </row>
    <row r="12" spans="1:26" x14ac:dyDescent="0.25">
      <c r="A12">
        <v>603</v>
      </c>
      <c r="B12" s="3">
        <v>49</v>
      </c>
      <c r="C12" s="3">
        <v>-27</v>
      </c>
      <c r="D12" s="3">
        <f>Clean_Chain_Data[[#This Row],[Calculated Profit]]-Clean_Chain_Data[[#This Row],[Target_profit]]</f>
        <v>-27</v>
      </c>
      <c r="E12" s="1">
        <v>41192</v>
      </c>
      <c r="F12">
        <v>310</v>
      </c>
      <c r="G12">
        <v>71</v>
      </c>
      <c r="H12" s="2">
        <f>Clean_Chain_Data[[#This Row],[Profit]]/Clean_Chain_Data[[#This Row],[Sales]]</f>
        <v>0.27500000000000002</v>
      </c>
      <c r="I12" t="s">
        <v>39</v>
      </c>
      <c r="J12" t="s">
        <v>31</v>
      </c>
      <c r="K12" s="3">
        <v>15</v>
      </c>
      <c r="L12" t="s">
        <v>40</v>
      </c>
      <c r="M12" t="s">
        <v>45</v>
      </c>
      <c r="N12" t="s">
        <v>50</v>
      </c>
      <c r="O12" s="3">
        <v>33</v>
      </c>
      <c r="P12" s="3">
        <f>Clean_Chain_Data[[#This Row],[Sales]]-(Clean_Chain_Data[[#This Row],[Cogs]]+Clean_Chain_Data[[#This Row],[Total_expenses]])</f>
        <v>33</v>
      </c>
      <c r="Q12" s="3">
        <v>120</v>
      </c>
      <c r="R12" t="s">
        <v>51</v>
      </c>
      <c r="S12" s="3">
        <v>30</v>
      </c>
      <c r="T12">
        <v>60</v>
      </c>
      <c r="U12" s="3">
        <v>60</v>
      </c>
      <c r="V12" s="3">
        <v>90</v>
      </c>
      <c r="W12" s="3">
        <v>38</v>
      </c>
      <c r="X12" t="s">
        <v>35</v>
      </c>
    </row>
    <row r="13" spans="1:26" x14ac:dyDescent="0.25">
      <c r="A13">
        <v>603</v>
      </c>
      <c r="B13" s="3">
        <v>45</v>
      </c>
      <c r="C13" s="3">
        <v>-26</v>
      </c>
      <c r="D13" s="3">
        <f>Clean_Chain_Data[[#This Row],[Calculated Profit]]-Clean_Chain_Data[[#This Row],[Target_profit]]</f>
        <v>-26</v>
      </c>
      <c r="E13" s="1">
        <v>41193</v>
      </c>
      <c r="F13">
        <v>447</v>
      </c>
      <c r="G13">
        <v>69</v>
      </c>
      <c r="H13" s="2">
        <f>Clean_Chain_Data[[#This Row],[Profit]]/Clean_Chain_Data[[#This Row],[Sales]]</f>
        <v>0.21052631578947367</v>
      </c>
      <c r="I13" t="s">
        <v>39</v>
      </c>
      <c r="J13" t="s">
        <v>31</v>
      </c>
      <c r="K13" s="3">
        <v>14</v>
      </c>
      <c r="L13" t="s">
        <v>40</v>
      </c>
      <c r="M13" t="s">
        <v>45</v>
      </c>
      <c r="N13" t="s">
        <v>52</v>
      </c>
      <c r="O13" s="3">
        <v>24</v>
      </c>
      <c r="P13" s="3">
        <f>Clean_Chain_Data[[#This Row],[Sales]]-(Clean_Chain_Data[[#This Row],[Cogs]]+Clean_Chain_Data[[#This Row],[Total_expenses]])</f>
        <v>24</v>
      </c>
      <c r="Q13" s="3">
        <v>114</v>
      </c>
      <c r="R13" t="s">
        <v>51</v>
      </c>
      <c r="S13" s="3">
        <v>30</v>
      </c>
      <c r="T13">
        <v>60</v>
      </c>
      <c r="U13" s="3">
        <v>50</v>
      </c>
      <c r="V13" s="3">
        <v>90</v>
      </c>
      <c r="W13" s="3">
        <v>45</v>
      </c>
      <c r="X13" t="s">
        <v>35</v>
      </c>
    </row>
    <row r="14" spans="1:26" x14ac:dyDescent="0.25">
      <c r="A14">
        <v>603</v>
      </c>
      <c r="B14" s="3">
        <v>45</v>
      </c>
      <c r="C14" s="3">
        <v>-37</v>
      </c>
      <c r="D14" s="3">
        <f>Clean_Chain_Data[[#This Row],[Calculated Profit]]-Clean_Chain_Data[[#This Row],[Target_profit]]</f>
        <v>-37</v>
      </c>
      <c r="E14" s="1">
        <v>41194</v>
      </c>
      <c r="F14">
        <v>320</v>
      </c>
      <c r="G14">
        <v>64</v>
      </c>
      <c r="H14" s="2">
        <f>Clean_Chain_Data[[#This Row],[Profit]]/Clean_Chain_Data[[#This Row],[Sales]]</f>
        <v>-6.4220183486238536E-2</v>
      </c>
      <c r="I14" t="s">
        <v>39</v>
      </c>
      <c r="J14" t="s">
        <v>31</v>
      </c>
      <c r="K14" s="3">
        <v>41</v>
      </c>
      <c r="L14" t="s">
        <v>40</v>
      </c>
      <c r="M14" t="s">
        <v>41</v>
      </c>
      <c r="N14" t="s">
        <v>53</v>
      </c>
      <c r="O14" s="3">
        <v>-7</v>
      </c>
      <c r="P14" s="3">
        <f>Clean_Chain_Data[[#This Row],[Sales]]-(Clean_Chain_Data[[#This Row],[Cogs]]+Clean_Chain_Data[[#This Row],[Total_expenses]])</f>
        <v>-7</v>
      </c>
      <c r="Q14" s="3">
        <v>109</v>
      </c>
      <c r="R14" t="s">
        <v>51</v>
      </c>
      <c r="S14" s="3">
        <v>30</v>
      </c>
      <c r="T14">
        <v>60</v>
      </c>
      <c r="U14" s="3">
        <v>30</v>
      </c>
      <c r="V14" s="3">
        <v>90</v>
      </c>
      <c r="W14" s="3">
        <v>71</v>
      </c>
      <c r="X14" t="s">
        <v>35</v>
      </c>
    </row>
    <row r="15" spans="1:26" x14ac:dyDescent="0.25">
      <c r="A15">
        <v>318</v>
      </c>
      <c r="B15" s="3">
        <v>60</v>
      </c>
      <c r="C15" s="3">
        <v>-9</v>
      </c>
      <c r="D15" s="3">
        <f>Clean_Chain_Data[[#This Row],[Calculated Profit]]-Clean_Chain_Data[[#This Row],[Target_profit]]</f>
        <v>-9</v>
      </c>
      <c r="E15" s="1">
        <v>41195</v>
      </c>
      <c r="F15">
        <v>-762</v>
      </c>
      <c r="G15">
        <v>84</v>
      </c>
      <c r="H15" s="2">
        <f>Clean_Chain_Data[[#This Row],[Profit]]/Clean_Chain_Data[[#This Row],[Sales]]</f>
        <v>6.9444444444444441E-3</v>
      </c>
      <c r="I15" t="s">
        <v>39</v>
      </c>
      <c r="J15" t="s">
        <v>29</v>
      </c>
      <c r="K15" s="3">
        <v>54</v>
      </c>
      <c r="L15" t="s">
        <v>40</v>
      </c>
      <c r="M15" t="s">
        <v>41</v>
      </c>
      <c r="N15" t="s">
        <v>54</v>
      </c>
      <c r="O15" s="3">
        <v>1</v>
      </c>
      <c r="P15" s="3">
        <f>Clean_Chain_Data[[#This Row],[Sales]]-(Clean_Chain_Data[[#This Row],[Cogs]]+Clean_Chain_Data[[#This Row],[Total_expenses]])</f>
        <v>1</v>
      </c>
      <c r="Q15" s="3">
        <v>144</v>
      </c>
      <c r="R15" t="s">
        <v>55</v>
      </c>
      <c r="S15" s="3">
        <v>30</v>
      </c>
      <c r="T15">
        <v>60</v>
      </c>
      <c r="U15" s="3">
        <v>10</v>
      </c>
      <c r="V15" s="3">
        <v>90</v>
      </c>
      <c r="W15" s="3">
        <v>83</v>
      </c>
      <c r="X15" t="s">
        <v>35</v>
      </c>
    </row>
    <row r="16" spans="1:26" x14ac:dyDescent="0.25">
      <c r="A16">
        <v>775</v>
      </c>
      <c r="B16" s="3">
        <v>34</v>
      </c>
      <c r="C16" s="3">
        <v>-32</v>
      </c>
      <c r="D16" s="3">
        <f>Clean_Chain_Data[[#This Row],[Calculated Profit]]-Clean_Chain_Data[[#This Row],[Target_profit]]</f>
        <v>-32</v>
      </c>
      <c r="E16" s="1">
        <v>41196</v>
      </c>
      <c r="F16">
        <v>240</v>
      </c>
      <c r="G16">
        <v>43</v>
      </c>
      <c r="H16" s="2">
        <f>Clean_Chain_Data[[#This Row],[Profit]]/Clean_Chain_Data[[#This Row],[Sales]]</f>
        <v>-2.5974025974025976E-2</v>
      </c>
      <c r="I16" t="s">
        <v>39</v>
      </c>
      <c r="J16" t="s">
        <v>36</v>
      </c>
      <c r="K16" s="3">
        <v>12</v>
      </c>
      <c r="L16" t="s">
        <v>40</v>
      </c>
      <c r="M16" t="s">
        <v>45</v>
      </c>
      <c r="N16" t="s">
        <v>52</v>
      </c>
      <c r="O16" s="3">
        <v>-2</v>
      </c>
      <c r="P16" s="3">
        <f>Clean_Chain_Data[[#This Row],[Sales]]-(Clean_Chain_Data[[#This Row],[Cogs]]+Clean_Chain_Data[[#This Row],[Total_expenses]])</f>
        <v>-2</v>
      </c>
      <c r="Q16" s="3">
        <v>77</v>
      </c>
      <c r="R16" t="s">
        <v>48</v>
      </c>
      <c r="S16" s="3">
        <v>40</v>
      </c>
      <c r="T16">
        <v>60</v>
      </c>
      <c r="U16" s="3">
        <v>30</v>
      </c>
      <c r="V16" s="3">
        <v>100</v>
      </c>
      <c r="W16" s="3">
        <v>45</v>
      </c>
      <c r="X16" t="s">
        <v>35</v>
      </c>
    </row>
    <row r="17" spans="1:24" x14ac:dyDescent="0.25">
      <c r="A17">
        <v>503</v>
      </c>
      <c r="B17" s="3">
        <v>54</v>
      </c>
      <c r="C17" s="3">
        <v>-28</v>
      </c>
      <c r="D17" s="3">
        <f>Clean_Chain_Data[[#This Row],[Calculated Profit]]-Clean_Chain_Data[[#This Row],[Target_profit]]</f>
        <v>-28</v>
      </c>
      <c r="E17" s="1">
        <v>41197</v>
      </c>
      <c r="F17">
        <v>404</v>
      </c>
      <c r="G17">
        <v>66</v>
      </c>
      <c r="H17" s="2">
        <f>Clean_Chain_Data[[#This Row],[Profit]]/Clean_Chain_Data[[#This Row],[Sales]]</f>
        <v>0.1</v>
      </c>
      <c r="I17" t="s">
        <v>39</v>
      </c>
      <c r="J17" t="s">
        <v>36</v>
      </c>
      <c r="K17" s="3">
        <v>20</v>
      </c>
      <c r="L17" t="s">
        <v>40</v>
      </c>
      <c r="M17" t="s">
        <v>41</v>
      </c>
      <c r="N17" t="s">
        <v>54</v>
      </c>
      <c r="O17" s="3">
        <v>12</v>
      </c>
      <c r="P17" s="3">
        <f>Clean_Chain_Data[[#This Row],[Sales]]-(Clean_Chain_Data[[#This Row],[Cogs]]+Clean_Chain_Data[[#This Row],[Total_expenses]])</f>
        <v>12</v>
      </c>
      <c r="Q17" s="3">
        <v>120</v>
      </c>
      <c r="R17" t="s">
        <v>56</v>
      </c>
      <c r="S17" s="3">
        <v>40</v>
      </c>
      <c r="T17">
        <v>60</v>
      </c>
      <c r="U17" s="3">
        <v>40</v>
      </c>
      <c r="V17" s="3">
        <v>100</v>
      </c>
      <c r="W17" s="3">
        <v>54</v>
      </c>
      <c r="X17" t="s">
        <v>35</v>
      </c>
    </row>
    <row r="18" spans="1:24" x14ac:dyDescent="0.25">
      <c r="A18">
        <v>573</v>
      </c>
      <c r="B18" s="3">
        <v>45</v>
      </c>
      <c r="C18" s="3">
        <v>-36</v>
      </c>
      <c r="D18" s="3">
        <f>Clean_Chain_Data[[#This Row],[Calculated Profit]]-Clean_Chain_Data[[#This Row],[Target_profit]]</f>
        <v>-36</v>
      </c>
      <c r="E18" s="1">
        <v>41198</v>
      </c>
      <c r="F18">
        <v>320</v>
      </c>
      <c r="G18">
        <v>64</v>
      </c>
      <c r="H18" s="2">
        <f>Clean_Chain_Data[[#This Row],[Profit]]/Clean_Chain_Data[[#This Row],[Sales]]</f>
        <v>-5.5045871559633031E-2</v>
      </c>
      <c r="I18" t="s">
        <v>39</v>
      </c>
      <c r="J18" t="s">
        <v>22</v>
      </c>
      <c r="K18" s="3">
        <v>41</v>
      </c>
      <c r="L18" t="s">
        <v>23</v>
      </c>
      <c r="M18" t="s">
        <v>24</v>
      </c>
      <c r="N18" t="s">
        <v>57</v>
      </c>
      <c r="O18" s="3">
        <v>-6</v>
      </c>
      <c r="P18" s="3">
        <f>Clean_Chain_Data[[#This Row],[Sales]]-(Clean_Chain_Data[[#This Row],[Cogs]]+Clean_Chain_Data[[#This Row],[Total_expenses]])</f>
        <v>-6</v>
      </c>
      <c r="Q18" s="3">
        <v>109</v>
      </c>
      <c r="R18" t="s">
        <v>58</v>
      </c>
      <c r="S18" s="3">
        <v>20</v>
      </c>
      <c r="T18">
        <v>60</v>
      </c>
      <c r="U18" s="3">
        <v>30</v>
      </c>
      <c r="V18" s="3">
        <v>80</v>
      </c>
      <c r="W18" s="3">
        <v>70</v>
      </c>
      <c r="X18" t="s">
        <v>27</v>
      </c>
    </row>
    <row r="19" spans="1:24" x14ac:dyDescent="0.25">
      <c r="A19">
        <v>262</v>
      </c>
      <c r="B19" s="3">
        <v>48</v>
      </c>
      <c r="C19" s="3">
        <v>-15</v>
      </c>
      <c r="D19" s="3">
        <f>Clean_Chain_Data[[#This Row],[Calculated Profit]]-Clean_Chain_Data[[#This Row],[Target_profit]]</f>
        <v>-15</v>
      </c>
      <c r="E19" s="1">
        <v>41199</v>
      </c>
      <c r="F19">
        <v>851</v>
      </c>
      <c r="G19">
        <v>70</v>
      </c>
      <c r="H19" s="2">
        <f>Clean_Chain_Data[[#This Row],[Profit]]/Clean_Chain_Data[[#This Row],[Sales]]</f>
        <v>0.38135593220338981</v>
      </c>
      <c r="I19" t="s">
        <v>39</v>
      </c>
      <c r="J19" t="s">
        <v>22</v>
      </c>
      <c r="K19" s="3">
        <v>13</v>
      </c>
      <c r="L19" t="s">
        <v>23</v>
      </c>
      <c r="M19" t="s">
        <v>24</v>
      </c>
      <c r="N19" t="s">
        <v>25</v>
      </c>
      <c r="O19" s="3">
        <v>45</v>
      </c>
      <c r="P19" s="3">
        <f>Clean_Chain_Data[[#This Row],[Sales]]-(Clean_Chain_Data[[#This Row],[Cogs]]+Clean_Chain_Data[[#This Row],[Total_expenses]])</f>
        <v>45</v>
      </c>
      <c r="Q19" s="3">
        <v>118</v>
      </c>
      <c r="R19" t="s">
        <v>59</v>
      </c>
      <c r="S19" s="3">
        <v>30</v>
      </c>
      <c r="T19">
        <v>60</v>
      </c>
      <c r="U19" s="3">
        <v>60</v>
      </c>
      <c r="V19" s="3">
        <v>90</v>
      </c>
      <c r="W19" s="3">
        <v>25</v>
      </c>
      <c r="X19" t="s">
        <v>27</v>
      </c>
    </row>
    <row r="20" spans="1:24" x14ac:dyDescent="0.25">
      <c r="A20">
        <v>801</v>
      </c>
      <c r="B20" s="3">
        <v>49</v>
      </c>
      <c r="C20" s="3">
        <v>-27</v>
      </c>
      <c r="D20" s="3">
        <f>Clean_Chain_Data[[#This Row],[Calculated Profit]]-Clean_Chain_Data[[#This Row],[Target_profit]]</f>
        <v>-27</v>
      </c>
      <c r="E20" s="1">
        <v>41200</v>
      </c>
      <c r="F20">
        <v>310</v>
      </c>
      <c r="G20">
        <v>71</v>
      </c>
      <c r="H20" s="2">
        <f>Clean_Chain_Data[[#This Row],[Profit]]/Clean_Chain_Data[[#This Row],[Sales]]</f>
        <v>0.27500000000000002</v>
      </c>
      <c r="I20" t="s">
        <v>39</v>
      </c>
      <c r="J20" t="s">
        <v>36</v>
      </c>
      <c r="K20" s="3">
        <v>15</v>
      </c>
      <c r="L20" t="s">
        <v>23</v>
      </c>
      <c r="M20" t="s">
        <v>24</v>
      </c>
      <c r="N20" t="s">
        <v>57</v>
      </c>
      <c r="O20" s="3">
        <v>33</v>
      </c>
      <c r="P20" s="3">
        <f>Clean_Chain_Data[[#This Row],[Sales]]-(Clean_Chain_Data[[#This Row],[Cogs]]+Clean_Chain_Data[[#This Row],[Total_expenses]])</f>
        <v>33</v>
      </c>
      <c r="Q20" s="3">
        <v>120</v>
      </c>
      <c r="R20" t="s">
        <v>49</v>
      </c>
      <c r="S20" s="3">
        <v>30</v>
      </c>
      <c r="T20">
        <v>60</v>
      </c>
      <c r="U20" s="3">
        <v>60</v>
      </c>
      <c r="V20" s="3">
        <v>90</v>
      </c>
      <c r="W20" s="3">
        <v>38</v>
      </c>
      <c r="X20" t="s">
        <v>27</v>
      </c>
    </row>
    <row r="21" spans="1:24" x14ac:dyDescent="0.25">
      <c r="A21">
        <v>425</v>
      </c>
      <c r="B21" s="3">
        <v>48</v>
      </c>
      <c r="C21" s="3">
        <v>-13</v>
      </c>
      <c r="D21" s="3">
        <f>Clean_Chain_Data[[#This Row],[Calculated Profit]]-Clean_Chain_Data[[#This Row],[Target_profit]]</f>
        <v>-13</v>
      </c>
      <c r="E21" s="1">
        <v>41201</v>
      </c>
      <c r="F21">
        <v>829</v>
      </c>
      <c r="G21">
        <v>71</v>
      </c>
      <c r="H21" s="2">
        <f>Clean_Chain_Data[[#This Row],[Profit]]/Clean_Chain_Data[[#This Row],[Sales]]</f>
        <v>0.3949579831932773</v>
      </c>
      <c r="I21" t="s">
        <v>39</v>
      </c>
      <c r="J21" t="s">
        <v>36</v>
      </c>
      <c r="K21" s="3">
        <v>13</v>
      </c>
      <c r="L21" t="s">
        <v>23</v>
      </c>
      <c r="M21" t="s">
        <v>24</v>
      </c>
      <c r="N21" t="s">
        <v>25</v>
      </c>
      <c r="O21" s="3">
        <v>47</v>
      </c>
      <c r="P21" s="3">
        <f>Clean_Chain_Data[[#This Row],[Sales]]-(Clean_Chain_Data[[#This Row],[Cogs]]+Clean_Chain_Data[[#This Row],[Total_expenses]])</f>
        <v>47</v>
      </c>
      <c r="Q21" s="3">
        <v>119</v>
      </c>
      <c r="R21" t="s">
        <v>60</v>
      </c>
      <c r="S21" s="3">
        <v>30</v>
      </c>
      <c r="T21">
        <v>60</v>
      </c>
      <c r="U21" s="3">
        <v>60</v>
      </c>
      <c r="V21" s="3">
        <v>90</v>
      </c>
      <c r="W21" s="3">
        <v>24</v>
      </c>
      <c r="X21" t="s">
        <v>27</v>
      </c>
    </row>
    <row r="22" spans="1:24" x14ac:dyDescent="0.25">
      <c r="A22">
        <v>860</v>
      </c>
      <c r="B22" s="3">
        <v>40</v>
      </c>
      <c r="C22" s="3">
        <v>-14</v>
      </c>
      <c r="D22" s="3">
        <f>Clean_Chain_Data[[#This Row],[Calculated Profit]]-Clean_Chain_Data[[#This Row],[Target_profit]]</f>
        <v>-14</v>
      </c>
      <c r="E22" s="1">
        <v>41202</v>
      </c>
      <c r="F22">
        <v>881</v>
      </c>
      <c r="G22">
        <v>59</v>
      </c>
      <c r="H22" s="2">
        <f>Clean_Chain_Data[[#This Row],[Profit]]/Clean_Chain_Data[[#This Row],[Sales]]</f>
        <v>0.36363636363636365</v>
      </c>
      <c r="I22" t="s">
        <v>39</v>
      </c>
      <c r="J22" t="s">
        <v>31</v>
      </c>
      <c r="K22" s="3">
        <v>11</v>
      </c>
      <c r="L22" t="s">
        <v>23</v>
      </c>
      <c r="M22" t="s">
        <v>32</v>
      </c>
      <c r="N22" t="s">
        <v>33</v>
      </c>
      <c r="O22" s="3">
        <v>36</v>
      </c>
      <c r="P22" s="3">
        <f>Clean_Chain_Data[[#This Row],[Sales]]-(Clean_Chain_Data[[#This Row],[Cogs]]+Clean_Chain_Data[[#This Row],[Total_expenses]])</f>
        <v>36</v>
      </c>
      <c r="Q22" s="3">
        <v>99</v>
      </c>
      <c r="R22" t="s">
        <v>44</v>
      </c>
      <c r="S22" s="3">
        <v>40</v>
      </c>
      <c r="T22">
        <v>60</v>
      </c>
      <c r="U22" s="3">
        <v>50</v>
      </c>
      <c r="V22" s="3">
        <v>100</v>
      </c>
      <c r="W22" s="3">
        <v>23</v>
      </c>
      <c r="X22" t="s">
        <v>35</v>
      </c>
    </row>
    <row r="23" spans="1:24" x14ac:dyDescent="0.25">
      <c r="A23">
        <v>971</v>
      </c>
      <c r="B23" s="3">
        <v>82</v>
      </c>
      <c r="C23" s="3">
        <v>14</v>
      </c>
      <c r="D23" s="3">
        <f>Clean_Chain_Data[[#This Row],[Calculated Profit]]-Clean_Chain_Data[[#This Row],[Target_profit]]</f>
        <v>14</v>
      </c>
      <c r="E23" s="1">
        <v>41203</v>
      </c>
      <c r="F23">
        <v>788</v>
      </c>
      <c r="G23">
        <v>123</v>
      </c>
      <c r="H23" s="2">
        <f>Clean_Chain_Data[[#This Row],[Profit]]/Clean_Chain_Data[[#This Row],[Sales]]</f>
        <v>0.31219512195121951</v>
      </c>
      <c r="I23" t="s">
        <v>39</v>
      </c>
      <c r="J23" t="s">
        <v>36</v>
      </c>
      <c r="K23" s="3">
        <v>27</v>
      </c>
      <c r="L23" t="s">
        <v>23</v>
      </c>
      <c r="M23" t="s">
        <v>32</v>
      </c>
      <c r="N23" t="s">
        <v>61</v>
      </c>
      <c r="O23" s="3">
        <v>64</v>
      </c>
      <c r="P23" s="3">
        <f>Clean_Chain_Data[[#This Row],[Sales]]-(Clean_Chain_Data[[#This Row],[Cogs]]+Clean_Chain_Data[[#This Row],[Total_expenses]])</f>
        <v>64</v>
      </c>
      <c r="Q23" s="3">
        <v>205</v>
      </c>
      <c r="R23" t="s">
        <v>56</v>
      </c>
      <c r="S23" s="3">
        <v>30</v>
      </c>
      <c r="T23">
        <v>60</v>
      </c>
      <c r="U23" s="3">
        <v>50</v>
      </c>
      <c r="V23" s="3">
        <v>90</v>
      </c>
      <c r="W23" s="3">
        <v>59</v>
      </c>
      <c r="X23" t="s">
        <v>35</v>
      </c>
    </row>
    <row r="24" spans="1:24" x14ac:dyDescent="0.25">
      <c r="A24">
        <v>971</v>
      </c>
      <c r="B24" s="3">
        <v>91</v>
      </c>
      <c r="C24" s="3">
        <v>26</v>
      </c>
      <c r="D24" s="3">
        <f>Clean_Chain_Data[[#This Row],[Calculated Profit]]-Clean_Chain_Data[[#This Row],[Target_profit]]</f>
        <v>26</v>
      </c>
      <c r="E24" s="1">
        <v>41204</v>
      </c>
      <c r="F24">
        <v>656</v>
      </c>
      <c r="G24">
        <v>127</v>
      </c>
      <c r="H24" s="2">
        <f>Clean_Chain_Data[[#This Row],[Profit]]/Clean_Chain_Data[[#This Row],[Sales]]</f>
        <v>0.34862385321100919</v>
      </c>
      <c r="I24" t="s">
        <v>39</v>
      </c>
      <c r="J24" t="s">
        <v>36</v>
      </c>
      <c r="K24" s="3">
        <v>28</v>
      </c>
      <c r="L24" t="s">
        <v>23</v>
      </c>
      <c r="M24" t="s">
        <v>32</v>
      </c>
      <c r="N24" t="s">
        <v>37</v>
      </c>
      <c r="O24" s="3">
        <v>76</v>
      </c>
      <c r="P24" s="3">
        <f>Clean_Chain_Data[[#This Row],[Sales]]-(Clean_Chain_Data[[#This Row],[Cogs]]+Clean_Chain_Data[[#This Row],[Total_expenses]])</f>
        <v>76</v>
      </c>
      <c r="Q24" s="3">
        <v>218</v>
      </c>
      <c r="R24" t="s">
        <v>56</v>
      </c>
      <c r="S24" s="3">
        <v>40</v>
      </c>
      <c r="T24">
        <v>60</v>
      </c>
      <c r="U24" s="3">
        <v>50</v>
      </c>
      <c r="V24" s="3">
        <v>100</v>
      </c>
      <c r="W24" s="3">
        <v>51</v>
      </c>
      <c r="X24" t="s">
        <v>35</v>
      </c>
    </row>
    <row r="25" spans="1:24" x14ac:dyDescent="0.25">
      <c r="A25">
        <v>915</v>
      </c>
      <c r="B25" s="3">
        <v>40</v>
      </c>
      <c r="C25" s="3">
        <v>-14</v>
      </c>
      <c r="D25" s="3">
        <f>Clean_Chain_Data[[#This Row],[Calculated Profit]]-Clean_Chain_Data[[#This Row],[Target_profit]]</f>
        <v>-14</v>
      </c>
      <c r="E25" s="1">
        <v>41205</v>
      </c>
      <c r="F25">
        <v>536</v>
      </c>
      <c r="G25">
        <v>52</v>
      </c>
      <c r="H25" s="2">
        <f>Clean_Chain_Data[[#This Row],[Profit]]/Clean_Chain_Data[[#This Row],[Sales]]</f>
        <v>0.28260869565217389</v>
      </c>
      <c r="I25" t="s">
        <v>21</v>
      </c>
      <c r="J25" t="s">
        <v>29</v>
      </c>
      <c r="K25" s="3">
        <v>13</v>
      </c>
      <c r="L25" t="s">
        <v>40</v>
      </c>
      <c r="M25" t="s">
        <v>45</v>
      </c>
      <c r="N25" t="s">
        <v>46</v>
      </c>
      <c r="O25" s="3">
        <v>26</v>
      </c>
      <c r="P25" s="3">
        <f>Clean_Chain_Data[[#This Row],[Sales]]-(Clean_Chain_Data[[#This Row],[Cogs]]+Clean_Chain_Data[[#This Row],[Total_expenses]])</f>
        <v>26</v>
      </c>
      <c r="Q25" s="3">
        <v>92</v>
      </c>
      <c r="R25" t="s">
        <v>30</v>
      </c>
      <c r="S25" s="3">
        <v>40</v>
      </c>
      <c r="T25">
        <v>60</v>
      </c>
      <c r="U25" s="3">
        <v>40</v>
      </c>
      <c r="V25" s="3">
        <v>100</v>
      </c>
      <c r="W25" s="3">
        <v>26</v>
      </c>
      <c r="X25" t="s">
        <v>27</v>
      </c>
    </row>
    <row r="26" spans="1:24" x14ac:dyDescent="0.25">
      <c r="A26">
        <v>210</v>
      </c>
      <c r="B26" s="3">
        <v>50</v>
      </c>
      <c r="C26" s="3">
        <v>8</v>
      </c>
      <c r="D26" s="3">
        <f>Clean_Chain_Data[[#This Row],[Calculated Profit]]-Clean_Chain_Data[[#This Row],[Target_profit]]</f>
        <v>8</v>
      </c>
      <c r="E26" s="1">
        <v>41206</v>
      </c>
      <c r="F26">
        <v>589</v>
      </c>
      <c r="G26">
        <v>73</v>
      </c>
      <c r="H26" s="2">
        <f>Clean_Chain_Data[[#This Row],[Profit]]/Clean_Chain_Data[[#This Row],[Sales]]</f>
        <v>0.3902439024390244</v>
      </c>
      <c r="I26" t="s">
        <v>21</v>
      </c>
      <c r="J26" t="s">
        <v>29</v>
      </c>
      <c r="K26" s="3">
        <v>14</v>
      </c>
      <c r="L26" t="s">
        <v>40</v>
      </c>
      <c r="M26" t="s">
        <v>41</v>
      </c>
      <c r="N26" t="s">
        <v>42</v>
      </c>
      <c r="O26" s="3">
        <v>48</v>
      </c>
      <c r="P26" s="3">
        <f>Clean_Chain_Data[[#This Row],[Sales]]-(Clean_Chain_Data[[#This Row],[Cogs]]+Clean_Chain_Data[[#This Row],[Total_expenses]])</f>
        <v>48</v>
      </c>
      <c r="Q26" s="3">
        <v>123</v>
      </c>
      <c r="R26" t="s">
        <v>30</v>
      </c>
      <c r="S26" s="3">
        <v>30</v>
      </c>
      <c r="T26">
        <v>60</v>
      </c>
      <c r="U26" s="3">
        <v>40</v>
      </c>
      <c r="V26" s="3">
        <v>90</v>
      </c>
      <c r="W26" s="3">
        <v>25</v>
      </c>
      <c r="X26" t="s">
        <v>27</v>
      </c>
    </row>
    <row r="27" spans="1:24" x14ac:dyDescent="0.25">
      <c r="A27">
        <v>970</v>
      </c>
      <c r="B27" s="3">
        <v>40</v>
      </c>
      <c r="C27" s="3">
        <v>-13</v>
      </c>
      <c r="D27" s="3">
        <f>Clean_Chain_Data[[#This Row],[Calculated Profit]]-Clean_Chain_Data[[#This Row],[Target_profit]]</f>
        <v>-13</v>
      </c>
      <c r="E27" s="1">
        <v>41207</v>
      </c>
      <c r="F27">
        <v>536</v>
      </c>
      <c r="G27">
        <v>52</v>
      </c>
      <c r="H27" s="2">
        <f>Clean_Chain_Data[[#This Row],[Profit]]/Clean_Chain_Data[[#This Row],[Sales]]</f>
        <v>0.29347826086956524</v>
      </c>
      <c r="I27" t="s">
        <v>21</v>
      </c>
      <c r="J27" t="s">
        <v>22</v>
      </c>
      <c r="K27" s="3">
        <v>13</v>
      </c>
      <c r="L27" t="s">
        <v>40</v>
      </c>
      <c r="M27" t="s">
        <v>45</v>
      </c>
      <c r="N27" t="s">
        <v>52</v>
      </c>
      <c r="O27" s="3">
        <v>27</v>
      </c>
      <c r="P27" s="3">
        <f>Clean_Chain_Data[[#This Row],[Sales]]-(Clean_Chain_Data[[#This Row],[Cogs]]+Clean_Chain_Data[[#This Row],[Total_expenses]])</f>
        <v>27</v>
      </c>
      <c r="Q27" s="3">
        <v>92</v>
      </c>
      <c r="R27" t="s">
        <v>26</v>
      </c>
      <c r="S27" s="3">
        <v>30</v>
      </c>
      <c r="T27">
        <v>60</v>
      </c>
      <c r="U27" s="3">
        <v>40</v>
      </c>
      <c r="V27" s="3">
        <v>90</v>
      </c>
      <c r="W27" s="3">
        <v>25</v>
      </c>
      <c r="X27" t="s">
        <v>35</v>
      </c>
    </row>
    <row r="28" spans="1:24" x14ac:dyDescent="0.25">
      <c r="A28">
        <v>774</v>
      </c>
      <c r="B28" s="3">
        <v>52</v>
      </c>
      <c r="C28" s="3">
        <v>-8</v>
      </c>
      <c r="D28" s="3">
        <f>Clean_Chain_Data[[#This Row],[Calculated Profit]]-Clean_Chain_Data[[#This Row],[Target_profit]]</f>
        <v>-8</v>
      </c>
      <c r="E28" s="1">
        <v>41208</v>
      </c>
      <c r="F28">
        <v>554</v>
      </c>
      <c r="G28">
        <v>68</v>
      </c>
      <c r="H28" s="2">
        <f>Clean_Chain_Data[[#This Row],[Profit]]/Clean_Chain_Data[[#This Row],[Sales]]</f>
        <v>-6.6666666666666666E-2</v>
      </c>
      <c r="I28" t="s">
        <v>21</v>
      </c>
      <c r="J28" t="s">
        <v>31</v>
      </c>
      <c r="K28" s="3">
        <v>47</v>
      </c>
      <c r="L28" t="s">
        <v>40</v>
      </c>
      <c r="M28" t="s">
        <v>41</v>
      </c>
      <c r="N28" t="s">
        <v>53</v>
      </c>
      <c r="O28" s="3">
        <v>-8</v>
      </c>
      <c r="P28" s="3">
        <f>Clean_Chain_Data[[#This Row],[Sales]]-(Clean_Chain_Data[[#This Row],[Cogs]]+Clean_Chain_Data[[#This Row],[Total_expenses]])</f>
        <v>-8</v>
      </c>
      <c r="Q28" s="3">
        <v>120</v>
      </c>
      <c r="R28" t="s">
        <v>62</v>
      </c>
      <c r="S28" s="3">
        <v>50</v>
      </c>
      <c r="T28">
        <v>60</v>
      </c>
      <c r="U28" s="3">
        <v>0</v>
      </c>
      <c r="V28" s="3">
        <v>110</v>
      </c>
      <c r="W28" s="3">
        <v>76</v>
      </c>
      <c r="X28" t="s">
        <v>35</v>
      </c>
    </row>
    <row r="29" spans="1:24" x14ac:dyDescent="0.25">
      <c r="A29">
        <v>954</v>
      </c>
      <c r="B29" s="3">
        <v>75</v>
      </c>
      <c r="C29" s="3">
        <v>14</v>
      </c>
      <c r="D29" s="3">
        <f>Clean_Chain_Data[[#This Row],[Calculated Profit]]-Clean_Chain_Data[[#This Row],[Target_profit]]</f>
        <v>14</v>
      </c>
      <c r="E29" s="1">
        <v>41209</v>
      </c>
      <c r="F29">
        <v>1063</v>
      </c>
      <c r="G29">
        <v>89</v>
      </c>
      <c r="H29" s="2">
        <f>Clean_Chain_Data[[#This Row],[Profit]]/Clean_Chain_Data[[#This Row],[Sales]]</f>
        <v>0.26829268292682928</v>
      </c>
      <c r="I29" t="s">
        <v>21</v>
      </c>
      <c r="J29" t="s">
        <v>31</v>
      </c>
      <c r="K29" s="3">
        <v>23</v>
      </c>
      <c r="L29" t="s">
        <v>23</v>
      </c>
      <c r="M29" t="s">
        <v>24</v>
      </c>
      <c r="N29" t="s">
        <v>28</v>
      </c>
      <c r="O29" s="3">
        <v>44</v>
      </c>
      <c r="P29" s="3">
        <f>Clean_Chain_Data[[#This Row],[Sales]]-(Clean_Chain_Data[[#This Row],[Cogs]]+Clean_Chain_Data[[#This Row],[Total_expenses]])</f>
        <v>44</v>
      </c>
      <c r="Q29" s="3">
        <v>164</v>
      </c>
      <c r="R29" t="s">
        <v>34</v>
      </c>
      <c r="S29" s="3">
        <v>50</v>
      </c>
      <c r="T29">
        <v>60</v>
      </c>
      <c r="U29" s="3">
        <v>30</v>
      </c>
      <c r="V29" s="3">
        <v>110</v>
      </c>
      <c r="W29" s="3">
        <v>45</v>
      </c>
      <c r="X29" t="s">
        <v>27</v>
      </c>
    </row>
    <row r="30" spans="1:24" x14ac:dyDescent="0.25">
      <c r="A30">
        <v>936</v>
      </c>
      <c r="B30" s="3">
        <v>46</v>
      </c>
      <c r="C30" s="3">
        <v>1</v>
      </c>
      <c r="D30" s="3">
        <f>Clean_Chain_Data[[#This Row],[Calculated Profit]]-Clean_Chain_Data[[#This Row],[Target_profit]]</f>
        <v>1</v>
      </c>
      <c r="E30" s="1">
        <v>41210</v>
      </c>
      <c r="F30">
        <v>424</v>
      </c>
      <c r="G30">
        <v>68</v>
      </c>
      <c r="H30" s="2">
        <f>Clean_Chain_Data[[#This Row],[Profit]]/Clean_Chain_Data[[#This Row],[Sales]]</f>
        <v>0.27192982456140352</v>
      </c>
      <c r="I30" t="s">
        <v>21</v>
      </c>
      <c r="J30" t="s">
        <v>29</v>
      </c>
      <c r="K30" s="3">
        <v>14</v>
      </c>
      <c r="L30" t="s">
        <v>23</v>
      </c>
      <c r="M30" t="s">
        <v>24</v>
      </c>
      <c r="N30" t="s">
        <v>25</v>
      </c>
      <c r="O30" s="3">
        <v>31</v>
      </c>
      <c r="P30" s="3">
        <f>Clean_Chain_Data[[#This Row],[Sales]]-(Clean_Chain_Data[[#This Row],[Cogs]]+Clean_Chain_Data[[#This Row],[Total_expenses]])</f>
        <v>31</v>
      </c>
      <c r="Q30" s="3">
        <v>114</v>
      </c>
      <c r="R30" t="s">
        <v>30</v>
      </c>
      <c r="S30" s="3">
        <v>40</v>
      </c>
      <c r="T30">
        <v>60</v>
      </c>
      <c r="U30" s="3">
        <v>30</v>
      </c>
      <c r="V30" s="3">
        <v>100</v>
      </c>
      <c r="W30" s="3">
        <v>37</v>
      </c>
      <c r="X30" t="s">
        <v>27</v>
      </c>
    </row>
    <row r="31" spans="1:24" x14ac:dyDescent="0.25">
      <c r="A31">
        <v>719</v>
      </c>
      <c r="B31" s="3">
        <v>55</v>
      </c>
      <c r="C31" s="3">
        <v>-5</v>
      </c>
      <c r="D31" s="3">
        <f>Clean_Chain_Data[[#This Row],[Calculated Profit]]-Clean_Chain_Data[[#This Row],[Target_profit]]</f>
        <v>-5</v>
      </c>
      <c r="E31" s="1">
        <v>41211</v>
      </c>
      <c r="F31">
        <v>410</v>
      </c>
      <c r="G31">
        <v>69</v>
      </c>
      <c r="H31" s="2">
        <f>Clean_Chain_Data[[#This Row],[Profit]]/Clean_Chain_Data[[#This Row],[Sales]]</f>
        <v>0.12096774193548387</v>
      </c>
      <c r="I31" t="s">
        <v>21</v>
      </c>
      <c r="J31" t="s">
        <v>22</v>
      </c>
      <c r="K31" s="3">
        <v>20</v>
      </c>
      <c r="L31" t="s">
        <v>23</v>
      </c>
      <c r="M31" t="s">
        <v>32</v>
      </c>
      <c r="N31" t="s">
        <v>33</v>
      </c>
      <c r="O31" s="3">
        <v>15</v>
      </c>
      <c r="P31" s="3">
        <f>Clean_Chain_Data[[#This Row],[Sales]]-(Clean_Chain_Data[[#This Row],[Cogs]]+Clean_Chain_Data[[#This Row],[Total_expenses]])</f>
        <v>15</v>
      </c>
      <c r="Q31" s="3">
        <v>124</v>
      </c>
      <c r="R31" t="s">
        <v>26</v>
      </c>
      <c r="S31" s="3">
        <v>40</v>
      </c>
      <c r="T31">
        <v>60</v>
      </c>
      <c r="U31" s="3">
        <v>20</v>
      </c>
      <c r="V31" s="3">
        <v>100</v>
      </c>
      <c r="W31" s="3">
        <v>54</v>
      </c>
      <c r="X31" t="s">
        <v>35</v>
      </c>
    </row>
    <row r="32" spans="1:24" x14ac:dyDescent="0.25">
      <c r="A32">
        <v>847</v>
      </c>
      <c r="B32" s="3">
        <v>50</v>
      </c>
      <c r="C32" s="3">
        <v>8</v>
      </c>
      <c r="D32" s="3">
        <f>Clean_Chain_Data[[#This Row],[Calculated Profit]]-Clean_Chain_Data[[#This Row],[Target_profit]]</f>
        <v>8</v>
      </c>
      <c r="E32" s="1">
        <v>41212</v>
      </c>
      <c r="F32">
        <v>589</v>
      </c>
      <c r="G32">
        <v>73</v>
      </c>
      <c r="H32" s="2">
        <f>Clean_Chain_Data[[#This Row],[Profit]]/Clean_Chain_Data[[#This Row],[Sales]]</f>
        <v>0.3902439024390244</v>
      </c>
      <c r="I32" t="s">
        <v>21</v>
      </c>
      <c r="J32" t="s">
        <v>22</v>
      </c>
      <c r="K32" s="3">
        <v>14</v>
      </c>
      <c r="L32" t="s">
        <v>23</v>
      </c>
      <c r="M32" t="s">
        <v>32</v>
      </c>
      <c r="N32" t="s">
        <v>33</v>
      </c>
      <c r="O32" s="3">
        <v>48</v>
      </c>
      <c r="P32" s="3">
        <f>Clean_Chain_Data[[#This Row],[Sales]]-(Clean_Chain_Data[[#This Row],[Cogs]]+Clean_Chain_Data[[#This Row],[Total_expenses]])</f>
        <v>48</v>
      </c>
      <c r="Q32" s="3">
        <v>123</v>
      </c>
      <c r="R32" t="s">
        <v>63</v>
      </c>
      <c r="S32" s="3">
        <v>40</v>
      </c>
      <c r="T32">
        <v>60</v>
      </c>
      <c r="U32" s="3">
        <v>40</v>
      </c>
      <c r="V32" s="3">
        <v>100</v>
      </c>
      <c r="W32" s="3">
        <v>25</v>
      </c>
      <c r="X32" t="s">
        <v>35</v>
      </c>
    </row>
    <row r="33" spans="1:24" x14ac:dyDescent="0.25">
      <c r="A33">
        <v>719</v>
      </c>
      <c r="B33" s="3">
        <v>57</v>
      </c>
      <c r="C33" s="3">
        <v>-1</v>
      </c>
      <c r="D33" s="3">
        <f>Clean_Chain_Data[[#This Row],[Calculated Profit]]-Clean_Chain_Data[[#This Row],[Target_profit]]</f>
        <v>-1</v>
      </c>
      <c r="E33" s="1">
        <v>41213</v>
      </c>
      <c r="F33">
        <v>1042</v>
      </c>
      <c r="G33">
        <v>68</v>
      </c>
      <c r="H33" s="2">
        <f>Clean_Chain_Data[[#This Row],[Profit]]/Clean_Chain_Data[[#This Row],[Sales]]</f>
        <v>0.23200000000000001</v>
      </c>
      <c r="I33" t="s">
        <v>21</v>
      </c>
      <c r="J33" t="s">
        <v>22</v>
      </c>
      <c r="K33" s="3">
        <v>17</v>
      </c>
      <c r="L33" t="s">
        <v>23</v>
      </c>
      <c r="M33" t="s">
        <v>32</v>
      </c>
      <c r="N33" t="s">
        <v>61</v>
      </c>
      <c r="O33" s="3">
        <v>29</v>
      </c>
      <c r="P33" s="3">
        <f>Clean_Chain_Data[[#This Row],[Sales]]-(Clean_Chain_Data[[#This Row],[Cogs]]+Clean_Chain_Data[[#This Row],[Total_expenses]])</f>
        <v>29</v>
      </c>
      <c r="Q33" s="3">
        <v>125</v>
      </c>
      <c r="R33" t="s">
        <v>26</v>
      </c>
      <c r="S33" s="3">
        <v>40</v>
      </c>
      <c r="T33">
        <v>60</v>
      </c>
      <c r="U33" s="3">
        <v>30</v>
      </c>
      <c r="V33" s="3">
        <v>100</v>
      </c>
      <c r="W33" s="3">
        <v>39</v>
      </c>
      <c r="X33" t="s">
        <v>35</v>
      </c>
    </row>
    <row r="34" spans="1:24" x14ac:dyDescent="0.25">
      <c r="A34">
        <v>339</v>
      </c>
      <c r="B34" s="3">
        <v>36</v>
      </c>
      <c r="C34" s="3">
        <v>-9</v>
      </c>
      <c r="D34" s="3">
        <f>Clean_Chain_Data[[#This Row],[Calculated Profit]]-Clean_Chain_Data[[#This Row],[Target_profit]]</f>
        <v>-9</v>
      </c>
      <c r="E34" s="1">
        <v>41214</v>
      </c>
      <c r="F34">
        <v>862</v>
      </c>
      <c r="G34">
        <v>52</v>
      </c>
      <c r="H34" s="2">
        <f>Clean_Chain_Data[[#This Row],[Profit]]/Clean_Chain_Data[[#This Row],[Sales]]</f>
        <v>0.35227272727272729</v>
      </c>
      <c r="I34" t="s">
        <v>21</v>
      </c>
      <c r="J34" t="s">
        <v>31</v>
      </c>
      <c r="K34" s="3">
        <v>10</v>
      </c>
      <c r="L34" t="s">
        <v>23</v>
      </c>
      <c r="M34" t="s">
        <v>32</v>
      </c>
      <c r="N34" t="s">
        <v>33</v>
      </c>
      <c r="O34" s="3">
        <v>31</v>
      </c>
      <c r="P34" s="3">
        <f>Clean_Chain_Data[[#This Row],[Sales]]-(Clean_Chain_Data[[#This Row],[Cogs]]+Clean_Chain_Data[[#This Row],[Total_expenses]])</f>
        <v>31</v>
      </c>
      <c r="Q34" s="3">
        <v>88</v>
      </c>
      <c r="R34" t="s">
        <v>62</v>
      </c>
      <c r="S34" s="3">
        <v>30</v>
      </c>
      <c r="T34">
        <v>60</v>
      </c>
      <c r="U34" s="3">
        <v>40</v>
      </c>
      <c r="V34" s="3">
        <v>90</v>
      </c>
      <c r="W34" s="3">
        <v>21</v>
      </c>
      <c r="X34" t="s">
        <v>35</v>
      </c>
    </row>
    <row r="35" spans="1:24" x14ac:dyDescent="0.25">
      <c r="A35">
        <v>314</v>
      </c>
      <c r="B35" s="3">
        <v>33</v>
      </c>
      <c r="C35" s="3">
        <v>-23</v>
      </c>
      <c r="D35" s="3">
        <f>Clean_Chain_Data[[#This Row],[Calculated Profit]]-Clean_Chain_Data[[#This Row],[Target_profit]]</f>
        <v>-23</v>
      </c>
      <c r="E35" s="1">
        <v>41215</v>
      </c>
      <c r="F35">
        <v>836</v>
      </c>
      <c r="G35">
        <v>48</v>
      </c>
      <c r="H35" s="2">
        <f>Clean_Chain_Data[[#This Row],[Profit]]/Clean_Chain_Data[[#This Row],[Sales]]</f>
        <v>0.33333333333333331</v>
      </c>
      <c r="I35" t="s">
        <v>39</v>
      </c>
      <c r="J35" t="s">
        <v>22</v>
      </c>
      <c r="K35" s="3">
        <v>9</v>
      </c>
      <c r="L35" t="s">
        <v>40</v>
      </c>
      <c r="M35" t="s">
        <v>41</v>
      </c>
      <c r="N35" t="s">
        <v>42</v>
      </c>
      <c r="O35" s="3">
        <v>27</v>
      </c>
      <c r="P35" s="3">
        <f>Clean_Chain_Data[[#This Row],[Sales]]-(Clean_Chain_Data[[#This Row],[Cogs]]+Clean_Chain_Data[[#This Row],[Total_expenses]])</f>
        <v>27</v>
      </c>
      <c r="Q35" s="3">
        <v>81</v>
      </c>
      <c r="R35" t="s">
        <v>58</v>
      </c>
      <c r="S35" s="3">
        <v>40</v>
      </c>
      <c r="T35">
        <v>60</v>
      </c>
      <c r="U35" s="3">
        <v>50</v>
      </c>
      <c r="V35" s="3">
        <v>100</v>
      </c>
      <c r="W35" s="3">
        <v>21</v>
      </c>
      <c r="X35" t="s">
        <v>27</v>
      </c>
    </row>
    <row r="36" spans="1:24" x14ac:dyDescent="0.25">
      <c r="A36">
        <v>504</v>
      </c>
      <c r="B36" s="3">
        <v>31</v>
      </c>
      <c r="C36" s="3">
        <v>-22</v>
      </c>
      <c r="D36" s="3">
        <f>Clean_Chain_Data[[#This Row],[Calculated Profit]]-Clean_Chain_Data[[#This Row],[Target_profit]]</f>
        <v>-22</v>
      </c>
      <c r="E36" s="1">
        <v>41216</v>
      </c>
      <c r="F36">
        <v>856</v>
      </c>
      <c r="G36">
        <v>47</v>
      </c>
      <c r="H36" s="2">
        <f>Clean_Chain_Data[[#This Row],[Profit]]/Clean_Chain_Data[[#This Row],[Sales]]</f>
        <v>0.35897435897435898</v>
      </c>
      <c r="I36" t="s">
        <v>39</v>
      </c>
      <c r="J36" t="s">
        <v>29</v>
      </c>
      <c r="K36" s="3">
        <v>8</v>
      </c>
      <c r="L36" t="s">
        <v>40</v>
      </c>
      <c r="M36" t="s">
        <v>45</v>
      </c>
      <c r="N36" t="s">
        <v>46</v>
      </c>
      <c r="O36" s="3">
        <v>28</v>
      </c>
      <c r="P36" s="3">
        <f>Clean_Chain_Data[[#This Row],[Sales]]-(Clean_Chain_Data[[#This Row],[Cogs]]+Clean_Chain_Data[[#This Row],[Total_expenses]])</f>
        <v>28</v>
      </c>
      <c r="Q36" s="3">
        <v>78</v>
      </c>
      <c r="R36" t="s">
        <v>55</v>
      </c>
      <c r="S36" s="3">
        <v>30</v>
      </c>
      <c r="T36">
        <v>60</v>
      </c>
      <c r="U36" s="3">
        <v>50</v>
      </c>
      <c r="V36" s="3">
        <v>90</v>
      </c>
      <c r="W36" s="3">
        <v>19</v>
      </c>
      <c r="X36" t="s">
        <v>27</v>
      </c>
    </row>
    <row r="37" spans="1:24" x14ac:dyDescent="0.25">
      <c r="A37">
        <v>580</v>
      </c>
      <c r="B37" s="3">
        <v>36</v>
      </c>
      <c r="C37" s="3">
        <v>-10</v>
      </c>
      <c r="D37" s="3">
        <f>Clean_Chain_Data[[#This Row],[Calculated Profit]]-Clean_Chain_Data[[#This Row],[Target_profit]]</f>
        <v>-10</v>
      </c>
      <c r="E37" s="1">
        <v>41217</v>
      </c>
      <c r="F37">
        <v>862</v>
      </c>
      <c r="G37">
        <v>52</v>
      </c>
      <c r="H37" s="2">
        <f>Clean_Chain_Data[[#This Row],[Profit]]/Clean_Chain_Data[[#This Row],[Sales]]</f>
        <v>0.34090909090909088</v>
      </c>
      <c r="I37" t="s">
        <v>39</v>
      </c>
      <c r="J37" t="s">
        <v>29</v>
      </c>
      <c r="K37" s="3">
        <v>10</v>
      </c>
      <c r="L37" t="s">
        <v>40</v>
      </c>
      <c r="M37" t="s">
        <v>45</v>
      </c>
      <c r="N37" t="s">
        <v>46</v>
      </c>
      <c r="O37" s="3">
        <v>30</v>
      </c>
      <c r="P37" s="3">
        <f>Clean_Chain_Data[[#This Row],[Sales]]-(Clean_Chain_Data[[#This Row],[Cogs]]+Clean_Chain_Data[[#This Row],[Total_expenses]])</f>
        <v>30</v>
      </c>
      <c r="Q37" s="3">
        <v>88</v>
      </c>
      <c r="R37" t="s">
        <v>47</v>
      </c>
      <c r="S37" s="3">
        <v>40</v>
      </c>
      <c r="T37">
        <v>60</v>
      </c>
      <c r="U37" s="3">
        <v>40</v>
      </c>
      <c r="V37" s="3">
        <v>100</v>
      </c>
      <c r="W37" s="3">
        <v>22</v>
      </c>
      <c r="X37" t="s">
        <v>27</v>
      </c>
    </row>
    <row r="38" spans="1:24" x14ac:dyDescent="0.25">
      <c r="A38">
        <v>225</v>
      </c>
      <c r="B38" s="3">
        <v>49</v>
      </c>
      <c r="C38" s="3">
        <v>4</v>
      </c>
      <c r="D38" s="3">
        <f>Clean_Chain_Data[[#This Row],[Calculated Profit]]-Clean_Chain_Data[[#This Row],[Target_profit]]</f>
        <v>4</v>
      </c>
      <c r="E38" s="1">
        <v>41218</v>
      </c>
      <c r="F38">
        <v>454</v>
      </c>
      <c r="G38">
        <v>71</v>
      </c>
      <c r="H38" s="2">
        <f>Clean_Chain_Data[[#This Row],[Profit]]/Clean_Chain_Data[[#This Row],[Sales]]</f>
        <v>0.28333333333333333</v>
      </c>
      <c r="I38" t="s">
        <v>39</v>
      </c>
      <c r="J38" t="s">
        <v>29</v>
      </c>
      <c r="K38" s="3">
        <v>15</v>
      </c>
      <c r="L38" t="s">
        <v>40</v>
      </c>
      <c r="M38" t="s">
        <v>41</v>
      </c>
      <c r="N38" t="s">
        <v>42</v>
      </c>
      <c r="O38" s="3">
        <v>34</v>
      </c>
      <c r="P38" s="3">
        <f>Clean_Chain_Data[[#This Row],[Sales]]-(Clean_Chain_Data[[#This Row],[Cogs]]+Clean_Chain_Data[[#This Row],[Total_expenses]])</f>
        <v>34</v>
      </c>
      <c r="Q38" s="3">
        <v>120</v>
      </c>
      <c r="R38" t="s">
        <v>55</v>
      </c>
      <c r="S38" s="3">
        <v>30</v>
      </c>
      <c r="T38">
        <v>60</v>
      </c>
      <c r="U38" s="3">
        <v>30</v>
      </c>
      <c r="V38" s="3">
        <v>90</v>
      </c>
      <c r="W38" s="3">
        <v>37</v>
      </c>
      <c r="X38" t="s">
        <v>27</v>
      </c>
    </row>
    <row r="39" spans="1:24" x14ac:dyDescent="0.25">
      <c r="A39">
        <v>262</v>
      </c>
      <c r="B39" s="3">
        <v>54</v>
      </c>
      <c r="C39" s="3">
        <v>-6</v>
      </c>
      <c r="D39" s="3">
        <f>Clean_Chain_Data[[#This Row],[Calculated Profit]]-Clean_Chain_Data[[#This Row],[Target_profit]]</f>
        <v>-6</v>
      </c>
      <c r="E39" s="1">
        <v>41219</v>
      </c>
      <c r="F39">
        <v>391</v>
      </c>
      <c r="G39">
        <v>67</v>
      </c>
      <c r="H39" s="2">
        <f>Clean_Chain_Data[[#This Row],[Profit]]/Clean_Chain_Data[[#This Row],[Sales]]</f>
        <v>0.11570247933884298</v>
      </c>
      <c r="I39" t="s">
        <v>39</v>
      </c>
      <c r="J39" t="s">
        <v>22</v>
      </c>
      <c r="K39" s="3">
        <v>20</v>
      </c>
      <c r="L39" t="s">
        <v>40</v>
      </c>
      <c r="M39" t="s">
        <v>45</v>
      </c>
      <c r="N39" t="s">
        <v>50</v>
      </c>
      <c r="O39" s="3">
        <v>14</v>
      </c>
      <c r="P39" s="3">
        <f>Clean_Chain_Data[[#This Row],[Sales]]-(Clean_Chain_Data[[#This Row],[Cogs]]+Clean_Chain_Data[[#This Row],[Total_expenses]])</f>
        <v>14</v>
      </c>
      <c r="Q39" s="3">
        <v>121</v>
      </c>
      <c r="R39" t="s">
        <v>59</v>
      </c>
      <c r="S39" s="3">
        <v>50</v>
      </c>
      <c r="T39">
        <v>60</v>
      </c>
      <c r="U39" s="3">
        <v>20</v>
      </c>
      <c r="V39" s="3">
        <v>110</v>
      </c>
      <c r="W39" s="3">
        <v>53</v>
      </c>
      <c r="X39" t="s">
        <v>35</v>
      </c>
    </row>
    <row r="40" spans="1:24" x14ac:dyDescent="0.25">
      <c r="A40">
        <v>603</v>
      </c>
      <c r="B40" s="3">
        <v>46</v>
      </c>
      <c r="C40" s="3">
        <v>-10</v>
      </c>
      <c r="D40" s="3">
        <f>Clean_Chain_Data[[#This Row],[Calculated Profit]]-Clean_Chain_Data[[#This Row],[Target_profit]]</f>
        <v>-10</v>
      </c>
      <c r="E40" s="1">
        <v>41220</v>
      </c>
      <c r="F40">
        <v>316</v>
      </c>
      <c r="G40">
        <v>67</v>
      </c>
      <c r="H40" s="2">
        <f>Clean_Chain_Data[[#This Row],[Profit]]/Clean_Chain_Data[[#This Row],[Sales]]</f>
        <v>0.26548672566371684</v>
      </c>
      <c r="I40" t="s">
        <v>39</v>
      </c>
      <c r="J40" t="s">
        <v>31</v>
      </c>
      <c r="K40" s="3">
        <v>14</v>
      </c>
      <c r="L40" t="s">
        <v>40</v>
      </c>
      <c r="M40" t="s">
        <v>45</v>
      </c>
      <c r="N40" t="s">
        <v>50</v>
      </c>
      <c r="O40" s="3">
        <v>30</v>
      </c>
      <c r="P40" s="3">
        <f>Clean_Chain_Data[[#This Row],[Sales]]-(Clean_Chain_Data[[#This Row],[Cogs]]+Clean_Chain_Data[[#This Row],[Total_expenses]])</f>
        <v>30</v>
      </c>
      <c r="Q40" s="3">
        <v>113</v>
      </c>
      <c r="R40" t="s">
        <v>51</v>
      </c>
      <c r="S40" s="3">
        <v>40</v>
      </c>
      <c r="T40">
        <v>60</v>
      </c>
      <c r="U40" s="3">
        <v>40</v>
      </c>
      <c r="V40" s="3">
        <v>100</v>
      </c>
      <c r="W40" s="3">
        <v>37</v>
      </c>
      <c r="X40" t="s">
        <v>35</v>
      </c>
    </row>
    <row r="41" spans="1:24" x14ac:dyDescent="0.25">
      <c r="A41">
        <v>603</v>
      </c>
      <c r="B41" s="3">
        <v>43</v>
      </c>
      <c r="C41" s="3">
        <v>-10</v>
      </c>
      <c r="D41" s="3">
        <f>Clean_Chain_Data[[#This Row],[Calculated Profit]]-Clean_Chain_Data[[#This Row],[Target_profit]]</f>
        <v>-10</v>
      </c>
      <c r="E41" s="1">
        <v>41221</v>
      </c>
      <c r="F41">
        <v>452</v>
      </c>
      <c r="G41">
        <v>66</v>
      </c>
      <c r="H41" s="2">
        <f>Clean_Chain_Data[[#This Row],[Profit]]/Clean_Chain_Data[[#This Row],[Sales]]</f>
        <v>0.1834862385321101</v>
      </c>
      <c r="I41" t="s">
        <v>39</v>
      </c>
      <c r="J41" t="s">
        <v>31</v>
      </c>
      <c r="K41" s="3">
        <v>14</v>
      </c>
      <c r="L41" t="s">
        <v>40</v>
      </c>
      <c r="M41" t="s">
        <v>45</v>
      </c>
      <c r="N41" t="s">
        <v>52</v>
      </c>
      <c r="O41" s="3">
        <v>20</v>
      </c>
      <c r="P41" s="3">
        <f>Clean_Chain_Data[[#This Row],[Sales]]-(Clean_Chain_Data[[#This Row],[Cogs]]+Clean_Chain_Data[[#This Row],[Total_expenses]])</f>
        <v>20</v>
      </c>
      <c r="Q41" s="3">
        <v>109</v>
      </c>
      <c r="R41" t="s">
        <v>51</v>
      </c>
      <c r="S41" s="3">
        <v>30</v>
      </c>
      <c r="T41">
        <v>60</v>
      </c>
      <c r="U41" s="3">
        <v>30</v>
      </c>
      <c r="V41" s="3">
        <v>90</v>
      </c>
      <c r="W41" s="3">
        <v>46</v>
      </c>
      <c r="X41" t="s">
        <v>35</v>
      </c>
    </row>
    <row r="42" spans="1:24" x14ac:dyDescent="0.25">
      <c r="A42">
        <v>603</v>
      </c>
      <c r="B42" s="3">
        <v>44</v>
      </c>
      <c r="C42" s="3">
        <v>-18</v>
      </c>
      <c r="D42" s="3">
        <f>Clean_Chain_Data[[#This Row],[Calculated Profit]]-Clean_Chain_Data[[#This Row],[Target_profit]]</f>
        <v>-18</v>
      </c>
      <c r="E42" s="1">
        <v>41222</v>
      </c>
      <c r="F42">
        <v>325</v>
      </c>
      <c r="G42">
        <v>62</v>
      </c>
      <c r="H42" s="2">
        <f>Clean_Chain_Data[[#This Row],[Profit]]/Clean_Chain_Data[[#This Row],[Sales]]</f>
        <v>-7.5471698113207544E-2</v>
      </c>
      <c r="I42" t="s">
        <v>39</v>
      </c>
      <c r="J42" t="s">
        <v>31</v>
      </c>
      <c r="K42" s="3">
        <v>40</v>
      </c>
      <c r="L42" t="s">
        <v>40</v>
      </c>
      <c r="M42" t="s">
        <v>41</v>
      </c>
      <c r="N42" t="s">
        <v>53</v>
      </c>
      <c r="O42" s="3">
        <v>-8</v>
      </c>
      <c r="P42" s="3">
        <f>Clean_Chain_Data[[#This Row],[Sales]]-(Clean_Chain_Data[[#This Row],[Cogs]]+Clean_Chain_Data[[#This Row],[Total_expenses]])</f>
        <v>-8</v>
      </c>
      <c r="Q42" s="3">
        <v>106</v>
      </c>
      <c r="R42" t="s">
        <v>51</v>
      </c>
      <c r="S42" s="3">
        <v>40</v>
      </c>
      <c r="T42">
        <v>60</v>
      </c>
      <c r="U42" s="3">
        <v>10</v>
      </c>
      <c r="V42" s="3">
        <v>100</v>
      </c>
      <c r="W42" s="3">
        <v>70</v>
      </c>
      <c r="X42" t="s">
        <v>35</v>
      </c>
    </row>
    <row r="43" spans="1:24" x14ac:dyDescent="0.25">
      <c r="A43">
        <v>225</v>
      </c>
      <c r="B43" s="3">
        <v>53</v>
      </c>
      <c r="C43" s="3">
        <v>19</v>
      </c>
      <c r="D43" s="3">
        <f>Clean_Chain_Data[[#This Row],[Calculated Profit]]-Clean_Chain_Data[[#This Row],[Target_profit]]</f>
        <v>19</v>
      </c>
      <c r="E43" s="1">
        <v>41223</v>
      </c>
      <c r="F43">
        <v>321</v>
      </c>
      <c r="G43">
        <v>88</v>
      </c>
      <c r="H43" s="2">
        <f>Clean_Chain_Data[[#This Row],[Profit]]/Clean_Chain_Data[[#This Row],[Sales]]</f>
        <v>0.3475177304964539</v>
      </c>
      <c r="I43" t="s">
        <v>39</v>
      </c>
      <c r="J43" t="s">
        <v>29</v>
      </c>
      <c r="K43" s="3">
        <v>16</v>
      </c>
      <c r="L43" t="s">
        <v>40</v>
      </c>
      <c r="M43" t="s">
        <v>41</v>
      </c>
      <c r="N43" t="s">
        <v>53</v>
      </c>
      <c r="O43" s="3">
        <v>49</v>
      </c>
      <c r="P43" s="3">
        <f>Clean_Chain_Data[[#This Row],[Sales]]-(Clean_Chain_Data[[#This Row],[Cogs]]+Clean_Chain_Data[[#This Row],[Total_expenses]])</f>
        <v>49</v>
      </c>
      <c r="Q43" s="3">
        <v>141</v>
      </c>
      <c r="R43" t="s">
        <v>55</v>
      </c>
      <c r="S43" s="3">
        <v>40</v>
      </c>
      <c r="T43">
        <v>60</v>
      </c>
      <c r="U43" s="3">
        <v>30</v>
      </c>
      <c r="V43" s="3">
        <v>100</v>
      </c>
      <c r="W43" s="3">
        <v>39</v>
      </c>
      <c r="X43" t="s">
        <v>35</v>
      </c>
    </row>
    <row r="44" spans="1:24" x14ac:dyDescent="0.25">
      <c r="A44">
        <v>425</v>
      </c>
      <c r="B44" s="3">
        <v>54</v>
      </c>
      <c r="C44" s="3">
        <v>-7</v>
      </c>
      <c r="D44" s="3">
        <f>Clean_Chain_Data[[#This Row],[Calculated Profit]]-Clean_Chain_Data[[#This Row],[Target_profit]]</f>
        <v>-7</v>
      </c>
      <c r="E44" s="1">
        <v>41224</v>
      </c>
      <c r="F44">
        <v>391</v>
      </c>
      <c r="G44">
        <v>67</v>
      </c>
      <c r="H44" s="2">
        <f>Clean_Chain_Data[[#This Row],[Profit]]/Clean_Chain_Data[[#This Row],[Sales]]</f>
        <v>0.10743801652892562</v>
      </c>
      <c r="I44" t="s">
        <v>39</v>
      </c>
      <c r="J44" t="s">
        <v>36</v>
      </c>
      <c r="K44" s="3">
        <v>20</v>
      </c>
      <c r="L44" t="s">
        <v>40</v>
      </c>
      <c r="M44" t="s">
        <v>41</v>
      </c>
      <c r="N44" t="s">
        <v>53</v>
      </c>
      <c r="O44" s="3">
        <v>13</v>
      </c>
      <c r="P44" s="3">
        <f>Clean_Chain_Data[[#This Row],[Sales]]-(Clean_Chain_Data[[#This Row],[Cogs]]+Clean_Chain_Data[[#This Row],[Total_expenses]])</f>
        <v>13</v>
      </c>
      <c r="Q44" s="3">
        <v>121</v>
      </c>
      <c r="R44" t="s">
        <v>60</v>
      </c>
      <c r="S44" s="3">
        <v>50</v>
      </c>
      <c r="T44">
        <v>60</v>
      </c>
      <c r="U44" s="3">
        <v>20</v>
      </c>
      <c r="V44" s="3">
        <v>110</v>
      </c>
      <c r="W44" s="3">
        <v>54</v>
      </c>
      <c r="X44" t="s">
        <v>35</v>
      </c>
    </row>
    <row r="45" spans="1:24" x14ac:dyDescent="0.25">
      <c r="A45">
        <v>918</v>
      </c>
      <c r="B45" s="3">
        <v>54</v>
      </c>
      <c r="C45" s="3">
        <v>-7</v>
      </c>
      <c r="D45" s="3">
        <f>Clean_Chain_Data[[#This Row],[Calculated Profit]]-Clean_Chain_Data[[#This Row],[Target_profit]]</f>
        <v>-7</v>
      </c>
      <c r="E45" s="1">
        <v>41225</v>
      </c>
      <c r="F45">
        <v>391</v>
      </c>
      <c r="G45">
        <v>67</v>
      </c>
      <c r="H45" s="2">
        <f>Clean_Chain_Data[[#This Row],[Profit]]/Clean_Chain_Data[[#This Row],[Sales]]</f>
        <v>0.10743801652892562</v>
      </c>
      <c r="I45" t="s">
        <v>39</v>
      </c>
      <c r="J45" t="s">
        <v>29</v>
      </c>
      <c r="K45" s="3">
        <v>20</v>
      </c>
      <c r="L45" t="s">
        <v>23</v>
      </c>
      <c r="M45" t="s">
        <v>24</v>
      </c>
      <c r="N45" t="s">
        <v>57</v>
      </c>
      <c r="O45" s="3">
        <v>13</v>
      </c>
      <c r="P45" s="3">
        <f>Clean_Chain_Data[[#This Row],[Sales]]-(Clean_Chain_Data[[#This Row],[Cogs]]+Clean_Chain_Data[[#This Row],[Total_expenses]])</f>
        <v>13</v>
      </c>
      <c r="Q45" s="3">
        <v>121</v>
      </c>
      <c r="R45" t="s">
        <v>47</v>
      </c>
      <c r="S45" s="3">
        <v>50</v>
      </c>
      <c r="T45">
        <v>60</v>
      </c>
      <c r="U45" s="3">
        <v>20</v>
      </c>
      <c r="V45" s="3">
        <v>110</v>
      </c>
      <c r="W45" s="3">
        <v>54</v>
      </c>
      <c r="X45" t="s">
        <v>27</v>
      </c>
    </row>
    <row r="46" spans="1:24" x14ac:dyDescent="0.25">
      <c r="A46">
        <v>801</v>
      </c>
      <c r="B46" s="3">
        <v>46</v>
      </c>
      <c r="C46" s="3">
        <v>0</v>
      </c>
      <c r="D46" s="3">
        <f>Clean_Chain_Data[[#This Row],[Calculated Profit]]-Clean_Chain_Data[[#This Row],[Target_profit]]</f>
        <v>0</v>
      </c>
      <c r="E46" s="1">
        <v>41226</v>
      </c>
      <c r="F46">
        <v>316</v>
      </c>
      <c r="G46">
        <v>67</v>
      </c>
      <c r="H46" s="2">
        <f>Clean_Chain_Data[[#This Row],[Profit]]/Clean_Chain_Data[[#This Row],[Sales]]</f>
        <v>0.26548672566371684</v>
      </c>
      <c r="I46" t="s">
        <v>39</v>
      </c>
      <c r="J46" t="s">
        <v>36</v>
      </c>
      <c r="K46" s="3">
        <v>14</v>
      </c>
      <c r="L46" t="s">
        <v>23</v>
      </c>
      <c r="M46" t="s">
        <v>24</v>
      </c>
      <c r="N46" t="s">
        <v>57</v>
      </c>
      <c r="O46" s="3">
        <v>30</v>
      </c>
      <c r="P46" s="3">
        <f>Clean_Chain_Data[[#This Row],[Sales]]-(Clean_Chain_Data[[#This Row],[Cogs]]+Clean_Chain_Data[[#This Row],[Total_expenses]])</f>
        <v>30</v>
      </c>
      <c r="Q46" s="3">
        <v>113</v>
      </c>
      <c r="R46" t="s">
        <v>49</v>
      </c>
      <c r="S46" s="3">
        <v>40</v>
      </c>
      <c r="T46">
        <v>60</v>
      </c>
      <c r="U46" s="3">
        <v>30</v>
      </c>
      <c r="V46" s="3">
        <v>100</v>
      </c>
      <c r="W46" s="3">
        <v>37</v>
      </c>
      <c r="X46" t="s">
        <v>27</v>
      </c>
    </row>
    <row r="47" spans="1:24" x14ac:dyDescent="0.25">
      <c r="A47">
        <v>435</v>
      </c>
      <c r="B47" s="3">
        <v>43</v>
      </c>
      <c r="C47" s="3">
        <v>-10</v>
      </c>
      <c r="D47" s="3">
        <f>Clean_Chain_Data[[#This Row],[Calculated Profit]]-Clean_Chain_Data[[#This Row],[Target_profit]]</f>
        <v>-10</v>
      </c>
      <c r="E47" s="1">
        <v>41227</v>
      </c>
      <c r="F47">
        <v>452</v>
      </c>
      <c r="G47">
        <v>66</v>
      </c>
      <c r="H47" s="2">
        <f>Clean_Chain_Data[[#This Row],[Profit]]/Clean_Chain_Data[[#This Row],[Sales]]</f>
        <v>0.1834862385321101</v>
      </c>
      <c r="I47" t="s">
        <v>39</v>
      </c>
      <c r="J47" t="s">
        <v>36</v>
      </c>
      <c r="K47" s="3">
        <v>14</v>
      </c>
      <c r="L47" t="s">
        <v>23</v>
      </c>
      <c r="M47" t="s">
        <v>24</v>
      </c>
      <c r="N47" t="s">
        <v>25</v>
      </c>
      <c r="O47" s="3">
        <v>20</v>
      </c>
      <c r="P47" s="3">
        <f>Clean_Chain_Data[[#This Row],[Sales]]-(Clean_Chain_Data[[#This Row],[Cogs]]+Clean_Chain_Data[[#This Row],[Total_expenses]])</f>
        <v>20</v>
      </c>
      <c r="Q47" s="3">
        <v>109</v>
      </c>
      <c r="R47" t="s">
        <v>49</v>
      </c>
      <c r="S47" s="3">
        <v>40</v>
      </c>
      <c r="T47">
        <v>60</v>
      </c>
      <c r="U47" s="3">
        <v>30</v>
      </c>
      <c r="V47" s="3">
        <v>100</v>
      </c>
      <c r="W47" s="3">
        <v>46</v>
      </c>
      <c r="X47" t="s">
        <v>27</v>
      </c>
    </row>
    <row r="48" spans="1:24" x14ac:dyDescent="0.25">
      <c r="A48">
        <v>509</v>
      </c>
      <c r="B48" s="3">
        <v>47</v>
      </c>
      <c r="C48" s="3">
        <v>4</v>
      </c>
      <c r="D48" s="3">
        <f>Clean_Chain_Data[[#This Row],[Calculated Profit]]-Clean_Chain_Data[[#This Row],[Target_profit]]</f>
        <v>4</v>
      </c>
      <c r="E48" s="1">
        <v>41228</v>
      </c>
      <c r="F48">
        <v>834</v>
      </c>
      <c r="G48">
        <v>68</v>
      </c>
      <c r="H48" s="2">
        <f>Clean_Chain_Data[[#This Row],[Profit]]/Clean_Chain_Data[[#This Row],[Sales]]</f>
        <v>0.38260869565217392</v>
      </c>
      <c r="I48" t="s">
        <v>39</v>
      </c>
      <c r="J48" t="s">
        <v>36</v>
      </c>
      <c r="K48" s="3">
        <v>13</v>
      </c>
      <c r="L48" t="s">
        <v>23</v>
      </c>
      <c r="M48" t="s">
        <v>24</v>
      </c>
      <c r="N48" t="s">
        <v>25</v>
      </c>
      <c r="O48" s="3">
        <v>44</v>
      </c>
      <c r="P48" s="3">
        <f>Clean_Chain_Data[[#This Row],[Sales]]-(Clean_Chain_Data[[#This Row],[Cogs]]+Clean_Chain_Data[[#This Row],[Total_expenses]])</f>
        <v>44</v>
      </c>
      <c r="Q48" s="3">
        <v>115</v>
      </c>
      <c r="R48" t="s">
        <v>60</v>
      </c>
      <c r="S48" s="3">
        <v>40</v>
      </c>
      <c r="T48">
        <v>60</v>
      </c>
      <c r="U48" s="3">
        <v>40</v>
      </c>
      <c r="V48" s="3">
        <v>100</v>
      </c>
      <c r="W48" s="3">
        <v>24</v>
      </c>
      <c r="X48" t="s">
        <v>27</v>
      </c>
    </row>
    <row r="49" spans="1:24" x14ac:dyDescent="0.25">
      <c r="A49">
        <v>203</v>
      </c>
      <c r="B49" s="3">
        <v>36</v>
      </c>
      <c r="C49" s="3">
        <v>-7</v>
      </c>
      <c r="D49" s="3">
        <f>Clean_Chain_Data[[#This Row],[Calculated Profit]]-Clean_Chain_Data[[#This Row],[Target_profit]]</f>
        <v>-7</v>
      </c>
      <c r="E49" s="1">
        <v>41229</v>
      </c>
      <c r="F49">
        <v>809</v>
      </c>
      <c r="G49">
        <v>54</v>
      </c>
      <c r="H49" s="2">
        <f>Clean_Chain_Data[[#This Row],[Profit]]/Clean_Chain_Data[[#This Row],[Sales]]</f>
        <v>0.36666666666666664</v>
      </c>
      <c r="I49" t="s">
        <v>39</v>
      </c>
      <c r="J49" t="s">
        <v>31</v>
      </c>
      <c r="K49" s="3">
        <v>10</v>
      </c>
      <c r="L49" t="s">
        <v>23</v>
      </c>
      <c r="M49" t="s">
        <v>32</v>
      </c>
      <c r="N49" t="s">
        <v>37</v>
      </c>
      <c r="O49" s="3">
        <v>33</v>
      </c>
      <c r="P49" s="3">
        <f>Clean_Chain_Data[[#This Row],[Sales]]-(Clean_Chain_Data[[#This Row],[Cogs]]+Clean_Chain_Data[[#This Row],[Total_expenses]])</f>
        <v>33</v>
      </c>
      <c r="Q49" s="3">
        <v>90</v>
      </c>
      <c r="R49" t="s">
        <v>44</v>
      </c>
      <c r="S49" s="3">
        <v>30</v>
      </c>
      <c r="T49">
        <v>60</v>
      </c>
      <c r="U49" s="3">
        <v>40</v>
      </c>
      <c r="V49" s="3">
        <v>90</v>
      </c>
      <c r="W49" s="3">
        <v>21</v>
      </c>
      <c r="X49" t="s">
        <v>35</v>
      </c>
    </row>
    <row r="50" spans="1:24" x14ac:dyDescent="0.25">
      <c r="A50">
        <v>206</v>
      </c>
      <c r="B50" s="3">
        <v>61</v>
      </c>
      <c r="C50" s="3">
        <v>1</v>
      </c>
      <c r="D50" s="3">
        <f>Clean_Chain_Data[[#This Row],[Calculated Profit]]-Clean_Chain_Data[[#This Row],[Target_profit]]</f>
        <v>1</v>
      </c>
      <c r="E50" s="1">
        <v>41230</v>
      </c>
      <c r="F50">
        <v>613</v>
      </c>
      <c r="G50">
        <v>86</v>
      </c>
      <c r="H50" s="2">
        <f>Clean_Chain_Data[[#This Row],[Profit]]/Clean_Chain_Data[[#This Row],[Sales]]</f>
        <v>6.8027210884353739E-3</v>
      </c>
      <c r="I50" t="s">
        <v>39</v>
      </c>
      <c r="J50" t="s">
        <v>36</v>
      </c>
      <c r="K50" s="3">
        <v>55</v>
      </c>
      <c r="L50" t="s">
        <v>23</v>
      </c>
      <c r="M50" t="s">
        <v>32</v>
      </c>
      <c r="N50" t="s">
        <v>37</v>
      </c>
      <c r="O50" s="3">
        <v>1</v>
      </c>
      <c r="P50" s="3">
        <f>Clean_Chain_Data[[#This Row],[Sales]]-(Clean_Chain_Data[[#This Row],[Cogs]]+Clean_Chain_Data[[#This Row],[Total_expenses]])</f>
        <v>1</v>
      </c>
      <c r="Q50" s="3">
        <v>147</v>
      </c>
      <c r="R50" t="s">
        <v>60</v>
      </c>
      <c r="S50" s="3">
        <v>40</v>
      </c>
      <c r="T50">
        <v>60</v>
      </c>
      <c r="U50" s="3">
        <v>0</v>
      </c>
      <c r="V50" s="3">
        <v>100</v>
      </c>
      <c r="W50" s="3">
        <v>85</v>
      </c>
      <c r="X50" t="s">
        <v>35</v>
      </c>
    </row>
    <row r="51" spans="1:24" x14ac:dyDescent="0.25">
      <c r="A51">
        <v>682</v>
      </c>
      <c r="B51" s="3">
        <v>43</v>
      </c>
      <c r="C51" s="3">
        <v>-10</v>
      </c>
      <c r="D51" s="3">
        <f>Clean_Chain_Data[[#This Row],[Calculated Profit]]-Clean_Chain_Data[[#This Row],[Target_profit]]</f>
        <v>-10</v>
      </c>
      <c r="E51" s="1">
        <v>41231</v>
      </c>
      <c r="F51">
        <v>531</v>
      </c>
      <c r="G51">
        <v>56</v>
      </c>
      <c r="H51" s="2">
        <f>Clean_Chain_Data[[#This Row],[Profit]]/Clean_Chain_Data[[#This Row],[Sales]]</f>
        <v>0.30303030303030304</v>
      </c>
      <c r="I51" t="s">
        <v>21</v>
      </c>
      <c r="J51" t="s">
        <v>29</v>
      </c>
      <c r="K51" s="3">
        <v>14</v>
      </c>
      <c r="L51" t="s">
        <v>40</v>
      </c>
      <c r="M51" t="s">
        <v>45</v>
      </c>
      <c r="N51" t="s">
        <v>46</v>
      </c>
      <c r="O51" s="3">
        <v>30</v>
      </c>
      <c r="P51" s="3">
        <f>Clean_Chain_Data[[#This Row],[Sales]]-(Clean_Chain_Data[[#This Row],[Cogs]]+Clean_Chain_Data[[#This Row],[Total_expenses]])</f>
        <v>30</v>
      </c>
      <c r="Q51" s="3">
        <v>99</v>
      </c>
      <c r="R51" t="s">
        <v>30</v>
      </c>
      <c r="S51" s="3">
        <v>50</v>
      </c>
      <c r="T51">
        <v>60</v>
      </c>
      <c r="U51" s="3">
        <v>40</v>
      </c>
      <c r="V51" s="3">
        <v>110</v>
      </c>
      <c r="W51" s="3">
        <v>26</v>
      </c>
      <c r="X51" t="s">
        <v>27</v>
      </c>
    </row>
    <row r="52" spans="1:24" x14ac:dyDescent="0.25">
      <c r="A52">
        <v>214</v>
      </c>
      <c r="B52" s="3">
        <v>54</v>
      </c>
      <c r="C52" s="3">
        <v>12</v>
      </c>
      <c r="D52" s="3">
        <f>Clean_Chain_Data[[#This Row],[Calculated Profit]]-Clean_Chain_Data[[#This Row],[Target_profit]]</f>
        <v>12</v>
      </c>
      <c r="E52" s="1">
        <v>41232</v>
      </c>
      <c r="F52">
        <v>601</v>
      </c>
      <c r="G52">
        <v>79</v>
      </c>
      <c r="H52" s="2">
        <f>Clean_Chain_Data[[#This Row],[Profit]]/Clean_Chain_Data[[#This Row],[Sales]]</f>
        <v>0.39097744360902253</v>
      </c>
      <c r="I52" t="s">
        <v>21</v>
      </c>
      <c r="J52" t="s">
        <v>29</v>
      </c>
      <c r="K52" s="3">
        <v>15</v>
      </c>
      <c r="L52" t="s">
        <v>40</v>
      </c>
      <c r="M52" t="s">
        <v>41</v>
      </c>
      <c r="N52" t="s">
        <v>42</v>
      </c>
      <c r="O52" s="3">
        <v>52</v>
      </c>
      <c r="P52" s="3">
        <f>Clean_Chain_Data[[#This Row],[Sales]]-(Clean_Chain_Data[[#This Row],[Cogs]]+Clean_Chain_Data[[#This Row],[Total_expenses]])</f>
        <v>52</v>
      </c>
      <c r="Q52" s="3">
        <v>133</v>
      </c>
      <c r="R52" t="s">
        <v>30</v>
      </c>
      <c r="S52" s="3">
        <v>40</v>
      </c>
      <c r="T52">
        <v>60</v>
      </c>
      <c r="U52" s="3">
        <v>40</v>
      </c>
      <c r="V52" s="3">
        <v>100</v>
      </c>
      <c r="W52" s="3">
        <v>27</v>
      </c>
      <c r="X52" t="s">
        <v>27</v>
      </c>
    </row>
    <row r="53" spans="1:24" x14ac:dyDescent="0.25">
      <c r="A53">
        <v>970</v>
      </c>
      <c r="B53" s="3">
        <v>47</v>
      </c>
      <c r="C53" s="3">
        <v>-6</v>
      </c>
      <c r="D53" s="3">
        <f>Clean_Chain_Data[[#This Row],[Calculated Profit]]-Clean_Chain_Data[[#This Row],[Target_profit]]</f>
        <v>-6</v>
      </c>
      <c r="E53" s="1">
        <v>41233</v>
      </c>
      <c r="F53">
        <v>521</v>
      </c>
      <c r="G53">
        <v>65</v>
      </c>
      <c r="H53" s="2">
        <f>Clean_Chain_Data[[#This Row],[Profit]]/Clean_Chain_Data[[#This Row],[Sales]]</f>
        <v>-5.3571428571428568E-2</v>
      </c>
      <c r="I53" t="s">
        <v>21</v>
      </c>
      <c r="J53" t="s">
        <v>22</v>
      </c>
      <c r="K53" s="3">
        <v>42</v>
      </c>
      <c r="L53" t="s">
        <v>23</v>
      </c>
      <c r="M53" t="s">
        <v>24</v>
      </c>
      <c r="N53" t="s">
        <v>25</v>
      </c>
      <c r="O53" s="3">
        <v>-6</v>
      </c>
      <c r="P53" s="3">
        <f>Clean_Chain_Data[[#This Row],[Sales]]-(Clean_Chain_Data[[#This Row],[Cogs]]+Clean_Chain_Data[[#This Row],[Total_expenses]])</f>
        <v>-6</v>
      </c>
      <c r="Q53" s="3">
        <v>112</v>
      </c>
      <c r="R53" t="s">
        <v>26</v>
      </c>
      <c r="S53" s="3">
        <v>40</v>
      </c>
      <c r="T53">
        <v>60</v>
      </c>
      <c r="U53" s="3">
        <v>0</v>
      </c>
      <c r="V53" s="3">
        <v>100</v>
      </c>
      <c r="W53" s="3">
        <v>71</v>
      </c>
      <c r="X53" t="s">
        <v>27</v>
      </c>
    </row>
    <row r="54" spans="1:24" x14ac:dyDescent="0.25">
      <c r="A54">
        <v>303</v>
      </c>
      <c r="B54" s="3">
        <v>54</v>
      </c>
      <c r="C54" s="3">
        <v>-1</v>
      </c>
      <c r="D54" s="3">
        <f>Clean_Chain_Data[[#This Row],[Calculated Profit]]-Clean_Chain_Data[[#This Row],[Target_profit]]</f>
        <v>-1</v>
      </c>
      <c r="E54" s="1">
        <v>41234</v>
      </c>
      <c r="F54">
        <v>424</v>
      </c>
      <c r="G54">
        <v>73</v>
      </c>
      <c r="H54" s="2">
        <f>Clean_Chain_Data[[#This Row],[Profit]]/Clean_Chain_Data[[#This Row],[Sales]]</f>
        <v>0.2283464566929134</v>
      </c>
      <c r="I54" t="s">
        <v>21</v>
      </c>
      <c r="J54" t="s">
        <v>22</v>
      </c>
      <c r="K54" s="3">
        <v>17</v>
      </c>
      <c r="L54" t="s">
        <v>23</v>
      </c>
      <c r="M54" t="s">
        <v>24</v>
      </c>
      <c r="N54" t="s">
        <v>28</v>
      </c>
      <c r="O54" s="3">
        <v>29</v>
      </c>
      <c r="P54" s="3">
        <f>Clean_Chain_Data[[#This Row],[Sales]]-(Clean_Chain_Data[[#This Row],[Cogs]]+Clean_Chain_Data[[#This Row],[Total_expenses]])</f>
        <v>29</v>
      </c>
      <c r="Q54" s="3">
        <v>127</v>
      </c>
      <c r="R54" t="s">
        <v>26</v>
      </c>
      <c r="S54" s="3">
        <v>50</v>
      </c>
      <c r="T54">
        <v>60</v>
      </c>
      <c r="U54" s="3">
        <v>30</v>
      </c>
      <c r="V54" s="3">
        <v>110</v>
      </c>
      <c r="W54" s="3">
        <v>44</v>
      </c>
      <c r="X54" t="s">
        <v>27</v>
      </c>
    </row>
    <row r="55" spans="1:24" x14ac:dyDescent="0.25">
      <c r="A55">
        <v>954</v>
      </c>
      <c r="B55" s="3">
        <v>65</v>
      </c>
      <c r="C55" s="3">
        <v>3</v>
      </c>
      <c r="D55" s="3">
        <f>Clean_Chain_Data[[#This Row],[Calculated Profit]]-Clean_Chain_Data[[#This Row],[Target_profit]]</f>
        <v>3</v>
      </c>
      <c r="E55" s="1">
        <v>41235</v>
      </c>
      <c r="F55">
        <v>403</v>
      </c>
      <c r="G55">
        <v>80</v>
      </c>
      <c r="H55" s="2">
        <f>Clean_Chain_Data[[#This Row],[Profit]]/Clean_Chain_Data[[#This Row],[Sales]]</f>
        <v>0.15862068965517243</v>
      </c>
      <c r="I55" t="s">
        <v>21</v>
      </c>
      <c r="J55" t="s">
        <v>31</v>
      </c>
      <c r="K55" s="3">
        <v>24</v>
      </c>
      <c r="L55" t="s">
        <v>23</v>
      </c>
      <c r="M55" t="s">
        <v>24</v>
      </c>
      <c r="N55" t="s">
        <v>25</v>
      </c>
      <c r="O55" s="3">
        <v>23</v>
      </c>
      <c r="P55" s="3">
        <f>Clean_Chain_Data[[#This Row],[Sales]]-(Clean_Chain_Data[[#This Row],[Cogs]]+Clean_Chain_Data[[#This Row],[Total_expenses]])</f>
        <v>23</v>
      </c>
      <c r="Q55" s="3">
        <v>145</v>
      </c>
      <c r="R55" t="s">
        <v>34</v>
      </c>
      <c r="S55" s="3">
        <v>40</v>
      </c>
      <c r="T55">
        <v>60</v>
      </c>
      <c r="U55" s="3">
        <v>20</v>
      </c>
      <c r="V55" s="3">
        <v>100</v>
      </c>
      <c r="W55" s="3">
        <v>57</v>
      </c>
      <c r="X55" t="s">
        <v>27</v>
      </c>
    </row>
    <row r="56" spans="1:24" x14ac:dyDescent="0.25">
      <c r="A56">
        <v>561</v>
      </c>
      <c r="B56" s="3">
        <v>80</v>
      </c>
      <c r="C56" s="3">
        <v>20</v>
      </c>
      <c r="D56" s="3">
        <f>Clean_Chain_Data[[#This Row],[Calculated Profit]]-Clean_Chain_Data[[#This Row],[Target_profit]]</f>
        <v>20</v>
      </c>
      <c r="E56" s="1">
        <v>41236</v>
      </c>
      <c r="F56">
        <v>1079</v>
      </c>
      <c r="G56">
        <v>96</v>
      </c>
      <c r="H56" s="2">
        <f>Clean_Chain_Data[[#This Row],[Profit]]/Clean_Chain_Data[[#This Row],[Sales]]</f>
        <v>0.28409090909090912</v>
      </c>
      <c r="I56" t="s">
        <v>21</v>
      </c>
      <c r="J56" t="s">
        <v>31</v>
      </c>
      <c r="K56" s="3">
        <v>24</v>
      </c>
      <c r="L56" t="s">
        <v>23</v>
      </c>
      <c r="M56" t="s">
        <v>24</v>
      </c>
      <c r="N56" t="s">
        <v>28</v>
      </c>
      <c r="O56" s="3">
        <v>50</v>
      </c>
      <c r="P56" s="3">
        <f>Clean_Chain_Data[[#This Row],[Sales]]-(Clean_Chain_Data[[#This Row],[Cogs]]+Clean_Chain_Data[[#This Row],[Total_expenses]])</f>
        <v>50</v>
      </c>
      <c r="Q56" s="3">
        <v>176</v>
      </c>
      <c r="R56" t="s">
        <v>34</v>
      </c>
      <c r="S56" s="3">
        <v>60</v>
      </c>
      <c r="T56">
        <v>60</v>
      </c>
      <c r="U56" s="3">
        <v>30</v>
      </c>
      <c r="V56" s="3">
        <v>120</v>
      </c>
      <c r="W56" s="3">
        <v>46</v>
      </c>
      <c r="X56" t="s">
        <v>27</v>
      </c>
    </row>
    <row r="57" spans="1:24" x14ac:dyDescent="0.25">
      <c r="A57">
        <v>469</v>
      </c>
      <c r="B57" s="3">
        <v>54</v>
      </c>
      <c r="C57" s="3">
        <v>-2</v>
      </c>
      <c r="D57" s="3">
        <f>Clean_Chain_Data[[#This Row],[Calculated Profit]]-Clean_Chain_Data[[#This Row],[Target_profit]]</f>
        <v>-2</v>
      </c>
      <c r="E57" s="1">
        <v>41237</v>
      </c>
      <c r="F57">
        <v>424</v>
      </c>
      <c r="G57">
        <v>73</v>
      </c>
      <c r="H57" s="2">
        <f>Clean_Chain_Data[[#This Row],[Profit]]/Clean_Chain_Data[[#This Row],[Sales]]</f>
        <v>0.22047244094488189</v>
      </c>
      <c r="I57" t="s">
        <v>21</v>
      </c>
      <c r="J57" t="s">
        <v>29</v>
      </c>
      <c r="K57" s="3">
        <v>17</v>
      </c>
      <c r="L57" t="s">
        <v>23</v>
      </c>
      <c r="M57" t="s">
        <v>24</v>
      </c>
      <c r="N57" t="s">
        <v>57</v>
      </c>
      <c r="O57" s="3">
        <v>28</v>
      </c>
      <c r="P57" s="3">
        <f>Clean_Chain_Data[[#This Row],[Sales]]-(Clean_Chain_Data[[#This Row],[Cogs]]+Clean_Chain_Data[[#This Row],[Total_expenses]])</f>
        <v>28</v>
      </c>
      <c r="Q57" s="3">
        <v>127</v>
      </c>
      <c r="R57" t="s">
        <v>30</v>
      </c>
      <c r="S57" s="3">
        <v>50</v>
      </c>
      <c r="T57">
        <v>60</v>
      </c>
      <c r="U57" s="3">
        <v>30</v>
      </c>
      <c r="V57" s="3">
        <v>110</v>
      </c>
      <c r="W57" s="3">
        <v>45</v>
      </c>
      <c r="X57" t="s">
        <v>27</v>
      </c>
    </row>
    <row r="58" spans="1:24" x14ac:dyDescent="0.25">
      <c r="A58">
        <v>214</v>
      </c>
      <c r="B58" s="3">
        <v>41</v>
      </c>
      <c r="C58" s="3">
        <v>-6</v>
      </c>
      <c r="D58" s="3">
        <f>Clean_Chain_Data[[#This Row],[Calculated Profit]]-Clean_Chain_Data[[#This Row],[Target_profit]]</f>
        <v>-6</v>
      </c>
      <c r="E58" s="1">
        <v>41238</v>
      </c>
      <c r="F58">
        <v>435</v>
      </c>
      <c r="G58">
        <v>60</v>
      </c>
      <c r="H58" s="2">
        <f>Clean_Chain_Data[[#This Row],[Profit]]/Clean_Chain_Data[[#This Row],[Sales]]</f>
        <v>0.23762376237623761</v>
      </c>
      <c r="I58" t="s">
        <v>21</v>
      </c>
      <c r="J58" t="s">
        <v>29</v>
      </c>
      <c r="K58" s="3">
        <v>13</v>
      </c>
      <c r="L58" t="s">
        <v>23</v>
      </c>
      <c r="M58" t="s">
        <v>24</v>
      </c>
      <c r="N58" t="s">
        <v>25</v>
      </c>
      <c r="O58" s="3">
        <v>24</v>
      </c>
      <c r="P58" s="3">
        <f>Clean_Chain_Data[[#This Row],[Sales]]-(Clean_Chain_Data[[#This Row],[Cogs]]+Clean_Chain_Data[[#This Row],[Total_expenses]])</f>
        <v>24</v>
      </c>
      <c r="Q58" s="3">
        <v>101</v>
      </c>
      <c r="R58" t="s">
        <v>30</v>
      </c>
      <c r="S58" s="3">
        <v>30</v>
      </c>
      <c r="T58">
        <v>60</v>
      </c>
      <c r="U58" s="3">
        <v>30</v>
      </c>
      <c r="V58" s="3">
        <v>90</v>
      </c>
      <c r="W58" s="3">
        <v>36</v>
      </c>
      <c r="X58" t="s">
        <v>27</v>
      </c>
    </row>
    <row r="59" spans="1:24" x14ac:dyDescent="0.25">
      <c r="A59">
        <v>619</v>
      </c>
      <c r="B59" s="3">
        <v>54</v>
      </c>
      <c r="C59" s="3">
        <v>3</v>
      </c>
      <c r="D59" s="3">
        <f>Clean_Chain_Data[[#This Row],[Calculated Profit]]-Clean_Chain_Data[[#This Row],[Target_profit]]</f>
        <v>3</v>
      </c>
      <c r="E59" s="1">
        <v>41239</v>
      </c>
      <c r="F59">
        <v>601</v>
      </c>
      <c r="G59">
        <v>79</v>
      </c>
      <c r="H59" s="2">
        <f>Clean_Chain_Data[[#This Row],[Profit]]/Clean_Chain_Data[[#This Row],[Sales]]</f>
        <v>0.39849624060150374</v>
      </c>
      <c r="I59" t="s">
        <v>21</v>
      </c>
      <c r="J59" t="s">
        <v>36</v>
      </c>
      <c r="K59" s="3">
        <v>15</v>
      </c>
      <c r="L59" t="s">
        <v>23</v>
      </c>
      <c r="M59" t="s">
        <v>32</v>
      </c>
      <c r="N59" t="s">
        <v>61</v>
      </c>
      <c r="O59" s="3">
        <v>53</v>
      </c>
      <c r="P59" s="3">
        <f>Clean_Chain_Data[[#This Row],[Sales]]-(Clean_Chain_Data[[#This Row],[Cogs]]+Clean_Chain_Data[[#This Row],[Total_expenses]])</f>
        <v>53</v>
      </c>
      <c r="Q59" s="3">
        <v>133</v>
      </c>
      <c r="R59" t="s">
        <v>38</v>
      </c>
      <c r="S59" s="3">
        <v>30</v>
      </c>
      <c r="T59">
        <v>60</v>
      </c>
      <c r="U59" s="3">
        <v>50</v>
      </c>
      <c r="V59" s="3">
        <v>90</v>
      </c>
      <c r="W59" s="3">
        <v>26</v>
      </c>
      <c r="X59" t="s">
        <v>35</v>
      </c>
    </row>
    <row r="60" spans="1:24" x14ac:dyDescent="0.25">
      <c r="A60">
        <v>314</v>
      </c>
      <c r="B60" s="3">
        <v>31</v>
      </c>
      <c r="C60" s="3">
        <v>-23</v>
      </c>
      <c r="D60" s="3">
        <f>Clean_Chain_Data[[#This Row],[Calculated Profit]]-Clean_Chain_Data[[#This Row],[Target_profit]]</f>
        <v>-23</v>
      </c>
      <c r="E60" s="1">
        <v>41240</v>
      </c>
      <c r="F60">
        <v>844</v>
      </c>
      <c r="G60">
        <v>46</v>
      </c>
      <c r="H60" s="2">
        <f>Clean_Chain_Data[[#This Row],[Profit]]/Clean_Chain_Data[[#This Row],[Sales]]</f>
        <v>0.35064935064935066</v>
      </c>
      <c r="I60" t="s">
        <v>39</v>
      </c>
      <c r="J60" t="s">
        <v>22</v>
      </c>
      <c r="K60" s="3">
        <v>8</v>
      </c>
      <c r="L60" t="s">
        <v>40</v>
      </c>
      <c r="M60" t="s">
        <v>41</v>
      </c>
      <c r="N60" t="s">
        <v>42</v>
      </c>
      <c r="O60" s="3">
        <v>27</v>
      </c>
      <c r="P60" s="3">
        <f>Clean_Chain_Data[[#This Row],[Sales]]-(Clean_Chain_Data[[#This Row],[Cogs]]+Clean_Chain_Data[[#This Row],[Total_expenses]])</f>
        <v>27</v>
      </c>
      <c r="Q60" s="3">
        <v>77</v>
      </c>
      <c r="R60" t="s">
        <v>58</v>
      </c>
      <c r="S60" s="3">
        <v>30</v>
      </c>
      <c r="T60">
        <v>60</v>
      </c>
      <c r="U60" s="3">
        <v>50</v>
      </c>
      <c r="V60" s="3">
        <v>90</v>
      </c>
      <c r="W60" s="3">
        <v>19</v>
      </c>
      <c r="X60" t="s">
        <v>27</v>
      </c>
    </row>
    <row r="61" spans="1:24" x14ac:dyDescent="0.25">
      <c r="A61">
        <v>225</v>
      </c>
      <c r="B61" s="3">
        <v>34</v>
      </c>
      <c r="C61" s="3">
        <v>-19</v>
      </c>
      <c r="D61" s="3">
        <f>Clean_Chain_Data[[#This Row],[Calculated Profit]]-Clean_Chain_Data[[#This Row],[Target_profit]]</f>
        <v>-19</v>
      </c>
      <c r="E61" s="1">
        <v>41241</v>
      </c>
      <c r="F61">
        <v>863</v>
      </c>
      <c r="G61">
        <v>51</v>
      </c>
      <c r="H61" s="2">
        <f>Clean_Chain_Data[[#This Row],[Profit]]/Clean_Chain_Data[[#This Row],[Sales]]</f>
        <v>0.36470588235294116</v>
      </c>
      <c r="I61" t="s">
        <v>39</v>
      </c>
      <c r="J61" t="s">
        <v>29</v>
      </c>
      <c r="K61" s="3">
        <v>9</v>
      </c>
      <c r="L61" t="s">
        <v>40</v>
      </c>
      <c r="M61" t="s">
        <v>45</v>
      </c>
      <c r="N61" t="s">
        <v>46</v>
      </c>
      <c r="O61" s="3">
        <v>31</v>
      </c>
      <c r="P61" s="3">
        <f>Clean_Chain_Data[[#This Row],[Sales]]-(Clean_Chain_Data[[#This Row],[Cogs]]+Clean_Chain_Data[[#This Row],[Total_expenses]])</f>
        <v>31</v>
      </c>
      <c r="Q61" s="3">
        <v>85</v>
      </c>
      <c r="R61" t="s">
        <v>55</v>
      </c>
      <c r="S61" s="3">
        <v>40</v>
      </c>
      <c r="T61">
        <v>60</v>
      </c>
      <c r="U61" s="3">
        <v>50</v>
      </c>
      <c r="V61" s="3">
        <v>100</v>
      </c>
      <c r="W61" s="3">
        <v>20</v>
      </c>
      <c r="X61" t="s">
        <v>27</v>
      </c>
    </row>
    <row r="62" spans="1:24" x14ac:dyDescent="0.25">
      <c r="A62">
        <v>580</v>
      </c>
      <c r="B62" s="3">
        <v>33</v>
      </c>
      <c r="C62" s="3">
        <v>-22</v>
      </c>
      <c r="D62" s="3">
        <f>Clean_Chain_Data[[#This Row],[Calculated Profit]]-Clean_Chain_Data[[#This Row],[Target_profit]]</f>
        <v>-22</v>
      </c>
      <c r="E62" s="1">
        <v>41242</v>
      </c>
      <c r="F62">
        <v>870</v>
      </c>
      <c r="G62">
        <v>49</v>
      </c>
      <c r="H62" s="2">
        <f>Clean_Chain_Data[[#This Row],[Profit]]/Clean_Chain_Data[[#This Row],[Sales]]</f>
        <v>0.34146341463414637</v>
      </c>
      <c r="I62" t="s">
        <v>39</v>
      </c>
      <c r="J62" t="s">
        <v>29</v>
      </c>
      <c r="K62" s="3">
        <v>9</v>
      </c>
      <c r="L62" t="s">
        <v>40</v>
      </c>
      <c r="M62" t="s">
        <v>45</v>
      </c>
      <c r="N62" t="s">
        <v>46</v>
      </c>
      <c r="O62" s="3">
        <v>28</v>
      </c>
      <c r="P62" s="3">
        <f>Clean_Chain_Data[[#This Row],[Sales]]-(Clean_Chain_Data[[#This Row],[Cogs]]+Clean_Chain_Data[[#This Row],[Total_expenses]])</f>
        <v>28</v>
      </c>
      <c r="Q62" s="3">
        <v>82</v>
      </c>
      <c r="R62" t="s">
        <v>47</v>
      </c>
      <c r="S62" s="3">
        <v>30</v>
      </c>
      <c r="T62">
        <v>60</v>
      </c>
      <c r="U62" s="3">
        <v>50</v>
      </c>
      <c r="V62" s="3">
        <v>90</v>
      </c>
      <c r="W62" s="3">
        <v>21</v>
      </c>
      <c r="X62" t="s">
        <v>27</v>
      </c>
    </row>
    <row r="63" spans="1:24" x14ac:dyDescent="0.25">
      <c r="A63">
        <v>603</v>
      </c>
      <c r="B63" s="3">
        <v>48</v>
      </c>
      <c r="C63" s="3">
        <v>-2</v>
      </c>
      <c r="D63" s="3">
        <f>Clean_Chain_Data[[#This Row],[Calculated Profit]]-Clean_Chain_Data[[#This Row],[Target_profit]]</f>
        <v>-2</v>
      </c>
      <c r="E63" s="1">
        <v>41243</v>
      </c>
      <c r="F63">
        <v>462</v>
      </c>
      <c r="G63">
        <v>74</v>
      </c>
      <c r="H63" s="2">
        <f>Clean_Chain_Data[[#This Row],[Profit]]/Clean_Chain_Data[[#This Row],[Sales]]</f>
        <v>0.22950819672131148</v>
      </c>
      <c r="I63" t="s">
        <v>39</v>
      </c>
      <c r="J63" t="s">
        <v>31</v>
      </c>
      <c r="K63" s="3">
        <v>15</v>
      </c>
      <c r="L63" t="s">
        <v>40</v>
      </c>
      <c r="M63" t="s">
        <v>45</v>
      </c>
      <c r="N63" t="s">
        <v>52</v>
      </c>
      <c r="O63" s="3">
        <v>28</v>
      </c>
      <c r="P63" s="3">
        <f>Clean_Chain_Data[[#This Row],[Sales]]-(Clean_Chain_Data[[#This Row],[Cogs]]+Clean_Chain_Data[[#This Row],[Total_expenses]])</f>
        <v>28</v>
      </c>
      <c r="Q63" s="3">
        <v>122</v>
      </c>
      <c r="R63" t="s">
        <v>51</v>
      </c>
      <c r="S63" s="3">
        <v>40</v>
      </c>
      <c r="T63">
        <v>60</v>
      </c>
      <c r="U63" s="3">
        <v>30</v>
      </c>
      <c r="V63" s="3">
        <v>100</v>
      </c>
      <c r="W63" s="3">
        <v>46</v>
      </c>
      <c r="X63" t="s">
        <v>35</v>
      </c>
    </row>
    <row r="64" spans="1:24" x14ac:dyDescent="0.25">
      <c r="A64">
        <v>985</v>
      </c>
      <c r="B64" s="3">
        <v>55</v>
      </c>
      <c r="C64" s="3">
        <v>-3</v>
      </c>
      <c r="D64" s="3">
        <f>Clean_Chain_Data[[#This Row],[Calculated Profit]]-Clean_Chain_Data[[#This Row],[Target_profit]]</f>
        <v>-3</v>
      </c>
      <c r="E64" s="1">
        <v>41244</v>
      </c>
      <c r="F64">
        <v>-1053</v>
      </c>
      <c r="G64">
        <v>76</v>
      </c>
      <c r="H64" s="2">
        <f>Clean_Chain_Data[[#This Row],[Profit]]/Clean_Chain_Data[[#This Row],[Sales]]</f>
        <v>-2.2900763358778626E-2</v>
      </c>
      <c r="I64" t="s">
        <v>39</v>
      </c>
      <c r="J64" t="s">
        <v>29</v>
      </c>
      <c r="K64" s="3">
        <v>49</v>
      </c>
      <c r="L64" t="s">
        <v>40</v>
      </c>
      <c r="M64" t="s">
        <v>41</v>
      </c>
      <c r="N64" t="s">
        <v>54</v>
      </c>
      <c r="O64" s="3">
        <v>-3</v>
      </c>
      <c r="P64" s="3">
        <f>Clean_Chain_Data[[#This Row],[Sales]]-(Clean_Chain_Data[[#This Row],[Cogs]]+Clean_Chain_Data[[#This Row],[Total_expenses]])</f>
        <v>-3</v>
      </c>
      <c r="Q64" s="3">
        <v>131</v>
      </c>
      <c r="R64" t="s">
        <v>55</v>
      </c>
      <c r="S64" s="3">
        <v>40</v>
      </c>
      <c r="T64">
        <v>60</v>
      </c>
      <c r="U64" s="3">
        <v>0</v>
      </c>
      <c r="V64" s="3">
        <v>100</v>
      </c>
      <c r="W64" s="3">
        <v>79</v>
      </c>
      <c r="X64" t="s">
        <v>35</v>
      </c>
    </row>
    <row r="65" spans="1:24" x14ac:dyDescent="0.25">
      <c r="A65">
        <v>505</v>
      </c>
      <c r="B65" s="3">
        <v>49</v>
      </c>
      <c r="C65" s="3">
        <v>-15</v>
      </c>
      <c r="D65" s="3">
        <f>Clean_Chain_Data[[#This Row],[Calculated Profit]]-Clean_Chain_Data[[#This Row],[Target_profit]]</f>
        <v>-15</v>
      </c>
      <c r="E65" s="1">
        <v>41245</v>
      </c>
      <c r="F65">
        <v>335</v>
      </c>
      <c r="G65">
        <v>69</v>
      </c>
      <c r="H65" s="2">
        <f>Clean_Chain_Data[[#This Row],[Profit]]/Clean_Chain_Data[[#This Row],[Sales]]</f>
        <v>-4.2372881355932202E-2</v>
      </c>
      <c r="I65" t="s">
        <v>39</v>
      </c>
      <c r="J65" t="s">
        <v>29</v>
      </c>
      <c r="K65" s="3">
        <v>44</v>
      </c>
      <c r="L65" t="s">
        <v>40</v>
      </c>
      <c r="M65" t="s">
        <v>41</v>
      </c>
      <c r="N65" t="s">
        <v>53</v>
      </c>
      <c r="O65" s="3">
        <v>-5</v>
      </c>
      <c r="P65" s="3">
        <f>Clean_Chain_Data[[#This Row],[Sales]]-(Clean_Chain_Data[[#This Row],[Cogs]]+Clean_Chain_Data[[#This Row],[Total_expenses]])</f>
        <v>-5</v>
      </c>
      <c r="Q65" s="3">
        <v>118</v>
      </c>
      <c r="R65" t="s">
        <v>64</v>
      </c>
      <c r="S65" s="3">
        <v>30</v>
      </c>
      <c r="T65">
        <v>60</v>
      </c>
      <c r="U65" s="3">
        <v>10</v>
      </c>
      <c r="V65" s="3">
        <v>90</v>
      </c>
      <c r="W65" s="3">
        <v>74</v>
      </c>
      <c r="X65" t="s">
        <v>35</v>
      </c>
    </row>
    <row r="66" spans="1:24" x14ac:dyDescent="0.25">
      <c r="A66">
        <v>775</v>
      </c>
      <c r="B66" s="3">
        <v>39</v>
      </c>
      <c r="C66" s="3">
        <v>-19</v>
      </c>
      <c r="D66" s="3">
        <f>Clean_Chain_Data[[#This Row],[Calculated Profit]]-Clean_Chain_Data[[#This Row],[Target_profit]]</f>
        <v>-19</v>
      </c>
      <c r="E66" s="1">
        <v>41246</v>
      </c>
      <c r="F66">
        <v>250</v>
      </c>
      <c r="G66">
        <v>49</v>
      </c>
      <c r="H66" s="2">
        <f>Clean_Chain_Data[[#This Row],[Profit]]/Clean_Chain_Data[[#This Row],[Sales]]</f>
        <v>1.1363636363636364E-2</v>
      </c>
      <c r="I66" t="s">
        <v>39</v>
      </c>
      <c r="J66" t="s">
        <v>36</v>
      </c>
      <c r="K66" s="3">
        <v>14</v>
      </c>
      <c r="L66" t="s">
        <v>40</v>
      </c>
      <c r="M66" t="s">
        <v>45</v>
      </c>
      <c r="N66" t="s">
        <v>52</v>
      </c>
      <c r="O66" s="3">
        <v>1</v>
      </c>
      <c r="P66" s="3">
        <f>Clean_Chain_Data[[#This Row],[Sales]]-(Clean_Chain_Data[[#This Row],[Cogs]]+Clean_Chain_Data[[#This Row],[Total_expenses]])</f>
        <v>1</v>
      </c>
      <c r="Q66" s="3">
        <v>88</v>
      </c>
      <c r="R66" t="s">
        <v>48</v>
      </c>
      <c r="S66" s="3">
        <v>40</v>
      </c>
      <c r="T66">
        <v>60</v>
      </c>
      <c r="U66" s="3">
        <v>20</v>
      </c>
      <c r="V66" s="3">
        <v>100</v>
      </c>
      <c r="W66" s="3">
        <v>48</v>
      </c>
      <c r="X66" t="s">
        <v>35</v>
      </c>
    </row>
    <row r="67" spans="1:24" x14ac:dyDescent="0.25">
      <c r="A67">
        <v>417</v>
      </c>
      <c r="B67" s="3">
        <v>49</v>
      </c>
      <c r="C67" s="3">
        <v>-5</v>
      </c>
      <c r="D67" s="3">
        <f>Clean_Chain_Data[[#This Row],[Calculated Profit]]-Clean_Chain_Data[[#This Row],[Target_profit]]</f>
        <v>-5</v>
      </c>
      <c r="E67" s="1">
        <v>41247</v>
      </c>
      <c r="F67">
        <v>335</v>
      </c>
      <c r="G67">
        <v>69</v>
      </c>
      <c r="H67" s="2">
        <f>Clean_Chain_Data[[#This Row],[Profit]]/Clean_Chain_Data[[#This Row],[Sales]]</f>
        <v>-4.2372881355932202E-2</v>
      </c>
      <c r="I67" t="s">
        <v>39</v>
      </c>
      <c r="J67" t="s">
        <v>22</v>
      </c>
      <c r="K67" s="3">
        <v>44</v>
      </c>
      <c r="L67" t="s">
        <v>23</v>
      </c>
      <c r="M67" t="s">
        <v>24</v>
      </c>
      <c r="N67" t="s">
        <v>57</v>
      </c>
      <c r="O67" s="3">
        <v>-5</v>
      </c>
      <c r="P67" s="3">
        <f>Clean_Chain_Data[[#This Row],[Sales]]-(Clean_Chain_Data[[#This Row],[Cogs]]+Clean_Chain_Data[[#This Row],[Total_expenses]])</f>
        <v>-5</v>
      </c>
      <c r="Q67" s="3">
        <v>118</v>
      </c>
      <c r="R67" t="s">
        <v>58</v>
      </c>
      <c r="S67" s="3">
        <v>40</v>
      </c>
      <c r="T67">
        <v>60</v>
      </c>
      <c r="U67" s="3">
        <v>0</v>
      </c>
      <c r="V67" s="3">
        <v>100</v>
      </c>
      <c r="W67" s="3">
        <v>74</v>
      </c>
      <c r="X67" t="s">
        <v>27</v>
      </c>
    </row>
    <row r="68" spans="1:24" x14ac:dyDescent="0.25">
      <c r="A68">
        <v>920</v>
      </c>
      <c r="B68" s="3">
        <v>41</v>
      </c>
      <c r="C68" s="3">
        <v>0</v>
      </c>
      <c r="D68" s="3">
        <f>Clean_Chain_Data[[#This Row],[Calculated Profit]]-Clean_Chain_Data[[#This Row],[Target_profit]]</f>
        <v>0</v>
      </c>
      <c r="E68" s="1">
        <v>41248</v>
      </c>
      <c r="F68">
        <v>320</v>
      </c>
      <c r="G68">
        <v>66</v>
      </c>
      <c r="H68" s="2">
        <f>Clean_Chain_Data[[#This Row],[Profit]]/Clean_Chain_Data[[#This Row],[Sales]]</f>
        <v>0.28037383177570091</v>
      </c>
      <c r="I68" t="s">
        <v>39</v>
      </c>
      <c r="J68" t="s">
        <v>22</v>
      </c>
      <c r="K68" s="3">
        <v>12</v>
      </c>
      <c r="L68" t="s">
        <v>23</v>
      </c>
      <c r="M68" t="s">
        <v>24</v>
      </c>
      <c r="N68" t="s">
        <v>57</v>
      </c>
      <c r="O68" s="3">
        <v>30</v>
      </c>
      <c r="P68" s="3">
        <f>Clean_Chain_Data[[#This Row],[Sales]]-(Clean_Chain_Data[[#This Row],[Cogs]]+Clean_Chain_Data[[#This Row],[Total_expenses]])</f>
        <v>30</v>
      </c>
      <c r="Q68" s="3">
        <v>107</v>
      </c>
      <c r="R68" t="s">
        <v>59</v>
      </c>
      <c r="S68" s="3">
        <v>30</v>
      </c>
      <c r="T68">
        <v>60</v>
      </c>
      <c r="U68" s="3">
        <v>30</v>
      </c>
      <c r="V68" s="3">
        <v>90</v>
      </c>
      <c r="W68" s="3">
        <v>36</v>
      </c>
      <c r="X68" t="s">
        <v>27</v>
      </c>
    </row>
    <row r="69" spans="1:24" x14ac:dyDescent="0.25">
      <c r="A69">
        <v>573</v>
      </c>
      <c r="B69" s="3">
        <v>92</v>
      </c>
      <c r="C69" s="3">
        <v>-4</v>
      </c>
      <c r="D69" s="3">
        <f>Clean_Chain_Data[[#This Row],[Calculated Profit]]-Clean_Chain_Data[[#This Row],[Target_profit]]</f>
        <v>-4</v>
      </c>
      <c r="E69" s="1">
        <v>41249</v>
      </c>
      <c r="F69">
        <v>1898</v>
      </c>
      <c r="G69">
        <v>68</v>
      </c>
      <c r="H69" s="2">
        <f>Clean_Chain_Data[[#This Row],[Profit]]/Clean_Chain_Data[[#This Row],[Sales]]</f>
        <v>0.1</v>
      </c>
      <c r="I69" t="s">
        <v>39</v>
      </c>
      <c r="J69" t="s">
        <v>22</v>
      </c>
      <c r="K69" s="3">
        <v>28</v>
      </c>
      <c r="L69" t="s">
        <v>23</v>
      </c>
      <c r="M69" t="s">
        <v>24</v>
      </c>
      <c r="N69" t="s">
        <v>25</v>
      </c>
      <c r="O69" s="3">
        <v>16</v>
      </c>
      <c r="P69" s="3">
        <f>Clean_Chain_Data[[#This Row],[Sales]]-(Clean_Chain_Data[[#This Row],[Cogs]]+Clean_Chain_Data[[#This Row],[Total_expenses]])</f>
        <v>16</v>
      </c>
      <c r="Q69" s="3">
        <v>160</v>
      </c>
      <c r="R69" t="s">
        <v>58</v>
      </c>
      <c r="S69" s="3">
        <v>80</v>
      </c>
      <c r="T69">
        <v>60</v>
      </c>
      <c r="U69" s="3">
        <v>20</v>
      </c>
      <c r="V69" s="3">
        <v>140</v>
      </c>
      <c r="W69" s="3">
        <v>52</v>
      </c>
      <c r="X69" t="s">
        <v>27</v>
      </c>
    </row>
    <row r="70" spans="1:24" x14ac:dyDescent="0.25">
      <c r="A70">
        <v>475</v>
      </c>
      <c r="B70" s="3">
        <v>68</v>
      </c>
      <c r="C70" s="3">
        <v>7</v>
      </c>
      <c r="D70" s="3">
        <f>Clean_Chain_Data[[#This Row],[Calculated Profit]]-Clean_Chain_Data[[#This Row],[Target_profit]]</f>
        <v>7</v>
      </c>
      <c r="E70" s="1">
        <v>41250</v>
      </c>
      <c r="F70">
        <v>619</v>
      </c>
      <c r="G70">
        <v>85</v>
      </c>
      <c r="H70" s="2">
        <f>Clean_Chain_Data[[#This Row],[Profit]]/Clean_Chain_Data[[#This Row],[Sales]]</f>
        <v>0.17647058823529413</v>
      </c>
      <c r="I70" t="s">
        <v>39</v>
      </c>
      <c r="J70" t="s">
        <v>31</v>
      </c>
      <c r="K70" s="3">
        <v>25</v>
      </c>
      <c r="L70" t="s">
        <v>23</v>
      </c>
      <c r="M70" t="s">
        <v>24</v>
      </c>
      <c r="N70" t="s">
        <v>25</v>
      </c>
      <c r="O70" s="3">
        <v>27</v>
      </c>
      <c r="P70" s="3">
        <f>Clean_Chain_Data[[#This Row],[Sales]]-(Clean_Chain_Data[[#This Row],[Cogs]]+Clean_Chain_Data[[#This Row],[Total_expenses]])</f>
        <v>27</v>
      </c>
      <c r="Q70" s="3">
        <v>153</v>
      </c>
      <c r="R70" t="s">
        <v>44</v>
      </c>
      <c r="S70" s="3">
        <v>50</v>
      </c>
      <c r="T70">
        <v>60</v>
      </c>
      <c r="U70" s="3">
        <v>20</v>
      </c>
      <c r="V70" s="3">
        <v>110</v>
      </c>
      <c r="W70" s="3">
        <v>58</v>
      </c>
      <c r="X70" t="s">
        <v>27</v>
      </c>
    </row>
    <row r="71" spans="1:24" x14ac:dyDescent="0.25">
      <c r="A71">
        <v>475</v>
      </c>
      <c r="B71" s="3">
        <v>63</v>
      </c>
      <c r="C71" s="3">
        <v>-4</v>
      </c>
      <c r="D71" s="3">
        <f>Clean_Chain_Data[[#This Row],[Calculated Profit]]-Clean_Chain_Data[[#This Row],[Target_profit]]</f>
        <v>-4</v>
      </c>
      <c r="E71" s="1">
        <v>41251</v>
      </c>
      <c r="F71">
        <v>1075</v>
      </c>
      <c r="G71">
        <v>76</v>
      </c>
      <c r="H71" s="2">
        <f>Clean_Chain_Data[[#This Row],[Profit]]/Clean_Chain_Data[[#This Row],[Sales]]</f>
        <v>0.25899280575539568</v>
      </c>
      <c r="I71" t="s">
        <v>39</v>
      </c>
      <c r="J71" t="s">
        <v>31</v>
      </c>
      <c r="K71" s="3">
        <v>19</v>
      </c>
      <c r="L71" t="s">
        <v>23</v>
      </c>
      <c r="M71" t="s">
        <v>24</v>
      </c>
      <c r="N71" t="s">
        <v>28</v>
      </c>
      <c r="O71" s="3">
        <v>36</v>
      </c>
      <c r="P71" s="3">
        <f>Clean_Chain_Data[[#This Row],[Sales]]-(Clean_Chain_Data[[#This Row],[Cogs]]+Clean_Chain_Data[[#This Row],[Total_expenses]])</f>
        <v>36</v>
      </c>
      <c r="Q71" s="3">
        <v>139</v>
      </c>
      <c r="R71" t="s">
        <v>44</v>
      </c>
      <c r="S71" s="3">
        <v>40</v>
      </c>
      <c r="T71">
        <v>60</v>
      </c>
      <c r="U71" s="3">
        <v>40</v>
      </c>
      <c r="V71" s="3">
        <v>100</v>
      </c>
      <c r="W71" s="3">
        <v>40</v>
      </c>
      <c r="X71" t="s">
        <v>27</v>
      </c>
    </row>
    <row r="72" spans="1:24" x14ac:dyDescent="0.25">
      <c r="A72">
        <v>435</v>
      </c>
      <c r="B72" s="3">
        <v>92</v>
      </c>
      <c r="C72" s="3">
        <v>-3</v>
      </c>
      <c r="D72" s="3">
        <f>Clean_Chain_Data[[#This Row],[Calculated Profit]]-Clean_Chain_Data[[#This Row],[Target_profit]]</f>
        <v>-3</v>
      </c>
      <c r="E72" s="1">
        <v>41252</v>
      </c>
      <c r="F72">
        <v>1898</v>
      </c>
      <c r="G72">
        <v>68</v>
      </c>
      <c r="H72" s="2">
        <f>Clean_Chain_Data[[#This Row],[Profit]]/Clean_Chain_Data[[#This Row],[Sales]]</f>
        <v>0.10625</v>
      </c>
      <c r="I72" t="s">
        <v>39</v>
      </c>
      <c r="J72" t="s">
        <v>36</v>
      </c>
      <c r="K72" s="3">
        <v>28</v>
      </c>
      <c r="L72" t="s">
        <v>23</v>
      </c>
      <c r="M72" t="s">
        <v>24</v>
      </c>
      <c r="N72" t="s">
        <v>28</v>
      </c>
      <c r="O72" s="3">
        <v>17</v>
      </c>
      <c r="P72" s="3">
        <f>Clean_Chain_Data[[#This Row],[Sales]]-(Clean_Chain_Data[[#This Row],[Cogs]]+Clean_Chain_Data[[#This Row],[Total_expenses]])</f>
        <v>17</v>
      </c>
      <c r="Q72" s="3">
        <v>160</v>
      </c>
      <c r="R72" t="s">
        <v>49</v>
      </c>
      <c r="S72" s="3">
        <v>80</v>
      </c>
      <c r="T72">
        <v>60</v>
      </c>
      <c r="U72" s="3">
        <v>20</v>
      </c>
      <c r="V72" s="3">
        <v>140</v>
      </c>
      <c r="W72" s="3">
        <v>51</v>
      </c>
      <c r="X72" t="s">
        <v>27</v>
      </c>
    </row>
    <row r="73" spans="1:24" x14ac:dyDescent="0.25">
      <c r="A73">
        <v>920</v>
      </c>
      <c r="B73" s="3">
        <v>55</v>
      </c>
      <c r="C73" s="3">
        <v>-3</v>
      </c>
      <c r="D73" s="3">
        <f>Clean_Chain_Data[[#This Row],[Calculated Profit]]-Clean_Chain_Data[[#This Row],[Target_profit]]</f>
        <v>-3</v>
      </c>
      <c r="E73" s="1">
        <v>41253</v>
      </c>
      <c r="F73">
        <v>627</v>
      </c>
      <c r="G73">
        <v>76</v>
      </c>
      <c r="H73" s="2">
        <f>Clean_Chain_Data[[#This Row],[Profit]]/Clean_Chain_Data[[#This Row],[Sales]]</f>
        <v>-2.2900763358778626E-2</v>
      </c>
      <c r="I73" t="s">
        <v>39</v>
      </c>
      <c r="J73" t="s">
        <v>22</v>
      </c>
      <c r="K73" s="3">
        <v>49</v>
      </c>
      <c r="L73" t="s">
        <v>23</v>
      </c>
      <c r="M73" t="s">
        <v>32</v>
      </c>
      <c r="N73" t="s">
        <v>61</v>
      </c>
      <c r="O73" s="3">
        <v>-3</v>
      </c>
      <c r="P73" s="3">
        <f>Clean_Chain_Data[[#This Row],[Sales]]-(Clean_Chain_Data[[#This Row],[Cogs]]+Clean_Chain_Data[[#This Row],[Total_expenses]])</f>
        <v>-3</v>
      </c>
      <c r="Q73" s="3">
        <v>131</v>
      </c>
      <c r="R73" t="s">
        <v>59</v>
      </c>
      <c r="S73" s="3">
        <v>40</v>
      </c>
      <c r="T73">
        <v>60</v>
      </c>
      <c r="U73" s="3">
        <v>0</v>
      </c>
      <c r="V73" s="3">
        <v>100</v>
      </c>
      <c r="W73" s="3">
        <v>79</v>
      </c>
      <c r="X73" t="s">
        <v>35</v>
      </c>
    </row>
    <row r="74" spans="1:24" x14ac:dyDescent="0.25">
      <c r="A74">
        <v>720</v>
      </c>
      <c r="B74" s="3">
        <v>51</v>
      </c>
      <c r="C74" s="3">
        <v>-37</v>
      </c>
      <c r="D74" s="3">
        <f>Clean_Chain_Data[[#This Row],[Calculated Profit]]-Clean_Chain_Data[[#This Row],[Target_profit]]</f>
        <v>-27</v>
      </c>
      <c r="E74" s="1">
        <v>41254</v>
      </c>
      <c r="F74">
        <v>503</v>
      </c>
      <c r="G74">
        <v>71</v>
      </c>
      <c r="H74" s="2">
        <f>Clean_Chain_Data[[#This Row],[Profit]]/Clean_Chain_Data[[#This Row],[Sales]]</f>
        <v>-5.3846153846153849E-2</v>
      </c>
      <c r="I74" t="s">
        <v>21</v>
      </c>
      <c r="J74" t="s">
        <v>22</v>
      </c>
      <c r="K74" s="3">
        <v>46</v>
      </c>
      <c r="L74" t="s">
        <v>23</v>
      </c>
      <c r="M74" t="s">
        <v>24</v>
      </c>
      <c r="N74" t="s">
        <v>25</v>
      </c>
      <c r="O74" s="3">
        <v>-7</v>
      </c>
      <c r="P74" s="3">
        <f>Clean_Chain_Data[[#This Row],[Sales]]-(Clean_Chain_Data[[#This Row],[Cogs]]+Clean_Chain_Data[[#This Row],[Total_expenses]])</f>
        <v>3</v>
      </c>
      <c r="Q74" s="3">
        <v>130</v>
      </c>
      <c r="R74" t="s">
        <v>26</v>
      </c>
      <c r="S74" s="3">
        <v>30</v>
      </c>
      <c r="T74">
        <v>60</v>
      </c>
      <c r="U74" s="3">
        <v>30</v>
      </c>
      <c r="V74" s="3">
        <v>90</v>
      </c>
      <c r="W74" s="3">
        <v>76</v>
      </c>
      <c r="X74" t="s">
        <v>27</v>
      </c>
    </row>
    <row r="75" spans="1:24" x14ac:dyDescent="0.25">
      <c r="A75">
        <v>970</v>
      </c>
      <c r="B75" s="3">
        <v>52</v>
      </c>
      <c r="C75" s="3">
        <v>-11</v>
      </c>
      <c r="D75" s="3">
        <f>Clean_Chain_Data[[#This Row],[Calculated Profit]]-Clean_Chain_Data[[#This Row],[Target_profit]]</f>
        <v>-16</v>
      </c>
      <c r="E75" s="1">
        <v>41255</v>
      </c>
      <c r="F75">
        <v>405</v>
      </c>
      <c r="G75">
        <v>71</v>
      </c>
      <c r="H75" s="2">
        <f>Clean_Chain_Data[[#This Row],[Profit]]/Clean_Chain_Data[[#This Row],[Sales]]</f>
        <v>0.29770992366412213</v>
      </c>
      <c r="I75" t="s">
        <v>21</v>
      </c>
      <c r="J75" t="s">
        <v>22</v>
      </c>
      <c r="K75" s="3">
        <v>17</v>
      </c>
      <c r="L75" t="s">
        <v>23</v>
      </c>
      <c r="M75" t="s">
        <v>24</v>
      </c>
      <c r="N75" t="s">
        <v>28</v>
      </c>
      <c r="O75" s="3">
        <v>39</v>
      </c>
      <c r="P75" s="3">
        <f>Clean_Chain_Data[[#This Row],[Sales]]-(Clean_Chain_Data[[#This Row],[Cogs]]+Clean_Chain_Data[[#This Row],[Total_expenses]])</f>
        <v>34</v>
      </c>
      <c r="Q75" s="3">
        <v>131</v>
      </c>
      <c r="R75" t="s">
        <v>26</v>
      </c>
      <c r="S75" s="3">
        <v>30</v>
      </c>
      <c r="T75">
        <v>60</v>
      </c>
      <c r="U75" s="3">
        <v>50</v>
      </c>
      <c r="V75" s="3">
        <v>90</v>
      </c>
      <c r="W75" s="3">
        <v>45</v>
      </c>
      <c r="X75" t="s">
        <v>27</v>
      </c>
    </row>
    <row r="76" spans="1:24" x14ac:dyDescent="0.25">
      <c r="A76">
        <v>430</v>
      </c>
      <c r="B76" s="3">
        <v>43</v>
      </c>
      <c r="C76" s="3">
        <v>-8</v>
      </c>
      <c r="D76" s="3">
        <f>Clean_Chain_Data[[#This Row],[Calculated Profit]]-Clean_Chain_Data[[#This Row],[Target_profit]]</f>
        <v>-15</v>
      </c>
      <c r="E76" s="1">
        <v>41256</v>
      </c>
      <c r="F76">
        <v>419</v>
      </c>
      <c r="G76">
        <v>64</v>
      </c>
      <c r="H76" s="2">
        <f>Clean_Chain_Data[[#This Row],[Profit]]/Clean_Chain_Data[[#This Row],[Sales]]</f>
        <v>0.36842105263157893</v>
      </c>
      <c r="I76" t="s">
        <v>21</v>
      </c>
      <c r="J76" t="s">
        <v>29</v>
      </c>
      <c r="K76" s="3">
        <v>13</v>
      </c>
      <c r="L76" t="s">
        <v>23</v>
      </c>
      <c r="M76" t="s">
        <v>24</v>
      </c>
      <c r="N76" t="s">
        <v>25</v>
      </c>
      <c r="O76" s="3">
        <v>42</v>
      </c>
      <c r="P76" s="3">
        <f>Clean_Chain_Data[[#This Row],[Sales]]-(Clean_Chain_Data[[#This Row],[Cogs]]+Clean_Chain_Data[[#This Row],[Total_expenses]])</f>
        <v>35</v>
      </c>
      <c r="Q76" s="3">
        <v>114</v>
      </c>
      <c r="R76" t="s">
        <v>30</v>
      </c>
      <c r="S76" s="3">
        <v>30</v>
      </c>
      <c r="T76">
        <v>60</v>
      </c>
      <c r="U76" s="3">
        <v>50</v>
      </c>
      <c r="V76" s="3">
        <v>90</v>
      </c>
      <c r="W76" s="3">
        <v>36</v>
      </c>
      <c r="X76" t="s">
        <v>27</v>
      </c>
    </row>
    <row r="77" spans="1:24" x14ac:dyDescent="0.25">
      <c r="A77">
        <v>561</v>
      </c>
      <c r="B77" s="3">
        <v>38</v>
      </c>
      <c r="C77" s="3">
        <v>2</v>
      </c>
      <c r="D77" s="3">
        <f>Clean_Chain_Data[[#This Row],[Calculated Profit]]-Clean_Chain_Data[[#This Row],[Target_profit]]</f>
        <v>-9</v>
      </c>
      <c r="E77" s="1">
        <v>41257</v>
      </c>
      <c r="F77">
        <v>871</v>
      </c>
      <c r="G77">
        <v>56</v>
      </c>
      <c r="H77" s="2">
        <f>Clean_Chain_Data[[#This Row],[Profit]]/Clean_Chain_Data[[#This Row],[Sales]]</f>
        <v>0.52</v>
      </c>
      <c r="I77" t="s">
        <v>21</v>
      </c>
      <c r="J77" t="s">
        <v>31</v>
      </c>
      <c r="K77" s="3">
        <v>10</v>
      </c>
      <c r="L77" t="s">
        <v>23</v>
      </c>
      <c r="M77" t="s">
        <v>32</v>
      </c>
      <c r="N77" t="s">
        <v>33</v>
      </c>
      <c r="O77" s="3">
        <v>52</v>
      </c>
      <c r="P77" s="3">
        <f>Clean_Chain_Data[[#This Row],[Sales]]-(Clean_Chain_Data[[#This Row],[Cogs]]+Clean_Chain_Data[[#This Row],[Total_expenses]])</f>
        <v>41</v>
      </c>
      <c r="Q77" s="3">
        <v>100</v>
      </c>
      <c r="R77" t="s">
        <v>34</v>
      </c>
      <c r="S77" s="3">
        <v>40</v>
      </c>
      <c r="T77">
        <v>60</v>
      </c>
      <c r="U77" s="3">
        <v>50</v>
      </c>
      <c r="V77" s="3">
        <v>100</v>
      </c>
      <c r="W77" s="3">
        <v>21</v>
      </c>
      <c r="X77" t="s">
        <v>35</v>
      </c>
    </row>
    <row r="78" spans="1:24" x14ac:dyDescent="0.25">
      <c r="A78">
        <v>510</v>
      </c>
      <c r="B78" s="3">
        <v>72</v>
      </c>
      <c r="C78" s="3">
        <v>33</v>
      </c>
      <c r="D78" s="3">
        <f>Clean_Chain_Data[[#This Row],[Calculated Profit]]-Clean_Chain_Data[[#This Row],[Target_profit]]</f>
        <v>18</v>
      </c>
      <c r="E78" s="1">
        <v>41258</v>
      </c>
      <c r="F78">
        <v>650</v>
      </c>
      <c r="G78">
        <v>110</v>
      </c>
      <c r="H78" s="2">
        <f>Clean_Chain_Data[[#This Row],[Profit]]/Clean_Chain_Data[[#This Row],[Sales]]</f>
        <v>0.42783505154639173</v>
      </c>
      <c r="I78" t="s">
        <v>21</v>
      </c>
      <c r="J78" t="s">
        <v>36</v>
      </c>
      <c r="K78" s="3">
        <v>23</v>
      </c>
      <c r="L78" t="s">
        <v>23</v>
      </c>
      <c r="M78" t="s">
        <v>32</v>
      </c>
      <c r="N78" t="s">
        <v>37</v>
      </c>
      <c r="O78" s="3">
        <v>83</v>
      </c>
      <c r="P78" s="3">
        <f>Clean_Chain_Data[[#This Row],[Sales]]-(Clean_Chain_Data[[#This Row],[Cogs]]+Clean_Chain_Data[[#This Row],[Total_expenses]])</f>
        <v>68</v>
      </c>
      <c r="Q78" s="3">
        <v>194</v>
      </c>
      <c r="R78" t="s">
        <v>38</v>
      </c>
      <c r="S78" s="3">
        <v>20</v>
      </c>
      <c r="T78">
        <v>60</v>
      </c>
      <c r="U78" s="3">
        <v>50</v>
      </c>
      <c r="V78" s="3">
        <v>80</v>
      </c>
      <c r="W78" s="3">
        <v>54</v>
      </c>
      <c r="X78" t="s">
        <v>35</v>
      </c>
    </row>
    <row r="79" spans="1:24" x14ac:dyDescent="0.25">
      <c r="A79">
        <v>563</v>
      </c>
      <c r="B79" s="3">
        <v>0</v>
      </c>
      <c r="C79" s="3">
        <v>-14</v>
      </c>
      <c r="D79" s="3">
        <f>Clean_Chain_Data[[#This Row],[Calculated Profit]]-Clean_Chain_Data[[#This Row],[Target_profit]]</f>
        <v>-26</v>
      </c>
      <c r="E79" s="1">
        <v>41259</v>
      </c>
      <c r="F79">
        <v>430</v>
      </c>
      <c r="G79">
        <v>43</v>
      </c>
      <c r="H79" s="2">
        <f>Clean_Chain_Data[[#This Row],[Profit]]/Clean_Chain_Data[[#This Row],[Sales]]</f>
        <v>1</v>
      </c>
      <c r="I79" t="s">
        <v>39</v>
      </c>
      <c r="J79" t="s">
        <v>22</v>
      </c>
      <c r="K79" s="3">
        <v>0</v>
      </c>
      <c r="L79" t="s">
        <v>40</v>
      </c>
      <c r="M79" t="s">
        <v>41</v>
      </c>
      <c r="N79" t="s">
        <v>42</v>
      </c>
      <c r="O79" s="3">
        <v>46</v>
      </c>
      <c r="P79" s="3">
        <f>Clean_Chain_Data[[#This Row],[Sales]]-(Clean_Chain_Data[[#This Row],[Cogs]]+Clean_Chain_Data[[#This Row],[Total_expenses]])</f>
        <v>34</v>
      </c>
      <c r="Q79" s="3">
        <v>46</v>
      </c>
      <c r="R79" t="s">
        <v>43</v>
      </c>
      <c r="S79" s="3">
        <v>0</v>
      </c>
      <c r="T79">
        <v>60</v>
      </c>
      <c r="U79" s="3">
        <v>60</v>
      </c>
      <c r="V79" s="3">
        <v>60</v>
      </c>
      <c r="W79" s="3">
        <v>12</v>
      </c>
      <c r="X79" t="s">
        <v>27</v>
      </c>
    </row>
    <row r="80" spans="1:24" x14ac:dyDescent="0.25">
      <c r="A80">
        <v>203</v>
      </c>
      <c r="B80" s="3">
        <v>47</v>
      </c>
      <c r="C80" s="3">
        <v>-19</v>
      </c>
      <c r="D80" s="3">
        <f>Clean_Chain_Data[[#This Row],[Calculated Profit]]-Clean_Chain_Data[[#This Row],[Target_profit]]</f>
        <v>-22</v>
      </c>
      <c r="E80" s="1">
        <v>41260</v>
      </c>
      <c r="F80">
        <v>375</v>
      </c>
      <c r="G80">
        <v>64</v>
      </c>
      <c r="H80" s="2">
        <f>Clean_Chain_Data[[#This Row],[Profit]]/Clean_Chain_Data[[#This Row],[Sales]]</f>
        <v>0.26271186440677968</v>
      </c>
      <c r="I80" t="s">
        <v>39</v>
      </c>
      <c r="J80" t="s">
        <v>31</v>
      </c>
      <c r="K80" s="3">
        <v>15</v>
      </c>
      <c r="L80" t="s">
        <v>40</v>
      </c>
      <c r="M80" t="s">
        <v>41</v>
      </c>
      <c r="N80" t="s">
        <v>42</v>
      </c>
      <c r="O80" s="3">
        <v>31</v>
      </c>
      <c r="P80" s="3">
        <f>Clean_Chain_Data[[#This Row],[Sales]]-(Clean_Chain_Data[[#This Row],[Cogs]]+Clean_Chain_Data[[#This Row],[Total_expenses]])</f>
        <v>28</v>
      </c>
      <c r="Q80" s="3">
        <v>118</v>
      </c>
      <c r="R80" t="s">
        <v>44</v>
      </c>
      <c r="S80" s="3">
        <v>30</v>
      </c>
      <c r="T80">
        <v>60</v>
      </c>
      <c r="U80" s="3">
        <v>50</v>
      </c>
      <c r="V80" s="3">
        <v>90</v>
      </c>
      <c r="W80" s="3">
        <v>43</v>
      </c>
      <c r="X80" t="s">
        <v>27</v>
      </c>
    </row>
    <row r="81" spans="1:24" x14ac:dyDescent="0.25">
      <c r="A81">
        <v>405</v>
      </c>
      <c r="B81" s="3">
        <v>27</v>
      </c>
      <c r="C81" s="3">
        <v>-29</v>
      </c>
      <c r="D81" s="3">
        <f>Clean_Chain_Data[[#This Row],[Calculated Profit]]-Clean_Chain_Data[[#This Row],[Target_profit]]</f>
        <v>-35</v>
      </c>
      <c r="E81" s="1">
        <v>41261</v>
      </c>
      <c r="F81">
        <v>859</v>
      </c>
      <c r="G81">
        <v>39</v>
      </c>
      <c r="H81" s="2">
        <f>Clean_Chain_Data[[#This Row],[Profit]]/Clean_Chain_Data[[#This Row],[Sales]]</f>
        <v>0.44285714285714284</v>
      </c>
      <c r="I81" t="s">
        <v>39</v>
      </c>
      <c r="J81" t="s">
        <v>29</v>
      </c>
      <c r="K81" s="3">
        <v>7</v>
      </c>
      <c r="L81" t="s">
        <v>40</v>
      </c>
      <c r="M81" t="s">
        <v>45</v>
      </c>
      <c r="N81" t="s">
        <v>46</v>
      </c>
      <c r="O81" s="3">
        <v>31</v>
      </c>
      <c r="P81" s="3">
        <f>Clean_Chain_Data[[#This Row],[Sales]]-(Clean_Chain_Data[[#This Row],[Cogs]]+Clean_Chain_Data[[#This Row],[Total_expenses]])</f>
        <v>25</v>
      </c>
      <c r="Q81" s="3">
        <v>70</v>
      </c>
      <c r="R81" t="s">
        <v>47</v>
      </c>
      <c r="S81" s="3">
        <v>30</v>
      </c>
      <c r="T81">
        <v>60</v>
      </c>
      <c r="U81" s="3">
        <v>60</v>
      </c>
      <c r="V81" s="3">
        <v>90</v>
      </c>
      <c r="W81" s="3">
        <v>18</v>
      </c>
      <c r="X81" t="s">
        <v>27</v>
      </c>
    </row>
    <row r="82" spans="1:24" x14ac:dyDescent="0.25">
      <c r="A82">
        <v>775</v>
      </c>
      <c r="B82" s="3">
        <v>31</v>
      </c>
      <c r="C82" s="3">
        <v>-40</v>
      </c>
      <c r="D82" s="3">
        <f>Clean_Chain_Data[[#This Row],[Calculated Profit]]-Clean_Chain_Data[[#This Row],[Target_profit]]</f>
        <v>-39</v>
      </c>
      <c r="E82" s="1">
        <v>41262</v>
      </c>
      <c r="F82">
        <v>1000</v>
      </c>
      <c r="G82">
        <v>37</v>
      </c>
      <c r="H82" s="2">
        <f>Clean_Chain_Data[[#This Row],[Profit]]/Clean_Chain_Data[[#This Row],[Sales]]</f>
        <v>0.1388888888888889</v>
      </c>
      <c r="I82" t="s">
        <v>39</v>
      </c>
      <c r="J82" t="s">
        <v>36</v>
      </c>
      <c r="K82" s="3">
        <v>9</v>
      </c>
      <c r="L82" t="s">
        <v>40</v>
      </c>
      <c r="M82" t="s">
        <v>45</v>
      </c>
      <c r="N82" t="s">
        <v>46</v>
      </c>
      <c r="O82" s="3">
        <v>10</v>
      </c>
      <c r="P82" s="3">
        <f>Clean_Chain_Data[[#This Row],[Sales]]-(Clean_Chain_Data[[#This Row],[Cogs]]+Clean_Chain_Data[[#This Row],[Total_expenses]])</f>
        <v>11</v>
      </c>
      <c r="Q82" s="3">
        <v>72</v>
      </c>
      <c r="R82" t="s">
        <v>48</v>
      </c>
      <c r="S82" s="3">
        <v>30</v>
      </c>
      <c r="T82">
        <v>60</v>
      </c>
      <c r="U82" s="3">
        <v>50</v>
      </c>
      <c r="V82" s="3">
        <v>90</v>
      </c>
      <c r="W82" s="3">
        <v>30</v>
      </c>
      <c r="X82" t="s">
        <v>27</v>
      </c>
    </row>
    <row r="83" spans="1:24" x14ac:dyDescent="0.25">
      <c r="A83">
        <v>435</v>
      </c>
      <c r="B83" s="3">
        <v>40</v>
      </c>
      <c r="C83" s="3">
        <v>-5</v>
      </c>
      <c r="D83" s="3">
        <f>Clean_Chain_Data[[#This Row],[Calculated Profit]]-Clean_Chain_Data[[#This Row],[Target_profit]]</f>
        <v>-16</v>
      </c>
      <c r="E83" s="1">
        <v>41263</v>
      </c>
      <c r="F83">
        <v>881</v>
      </c>
      <c r="G83">
        <v>59</v>
      </c>
      <c r="H83" s="2">
        <f>Clean_Chain_Data[[#This Row],[Profit]]/Clean_Chain_Data[[#This Row],[Sales]]</f>
        <v>0.51886792452830188</v>
      </c>
      <c r="I83" t="s">
        <v>39</v>
      </c>
      <c r="J83" t="s">
        <v>36</v>
      </c>
      <c r="K83" s="3">
        <v>11</v>
      </c>
      <c r="L83" t="s">
        <v>40</v>
      </c>
      <c r="M83" t="s">
        <v>41</v>
      </c>
      <c r="N83" t="s">
        <v>42</v>
      </c>
      <c r="O83" s="3">
        <v>55</v>
      </c>
      <c r="P83" s="3">
        <f>Clean_Chain_Data[[#This Row],[Sales]]-(Clean_Chain_Data[[#This Row],[Cogs]]+Clean_Chain_Data[[#This Row],[Total_expenses]])</f>
        <v>44</v>
      </c>
      <c r="Q83" s="3">
        <v>106</v>
      </c>
      <c r="R83" t="s">
        <v>49</v>
      </c>
      <c r="S83" s="3">
        <v>20</v>
      </c>
      <c r="T83">
        <v>60</v>
      </c>
      <c r="U83" s="3">
        <v>60</v>
      </c>
      <c r="V83" s="3">
        <v>80</v>
      </c>
      <c r="W83" s="3">
        <v>22</v>
      </c>
      <c r="X83" t="s">
        <v>27</v>
      </c>
    </row>
    <row r="84" spans="1:24" x14ac:dyDescent="0.25">
      <c r="A84">
        <v>603</v>
      </c>
      <c r="B84" s="3">
        <v>49</v>
      </c>
      <c r="C84" s="3">
        <v>-11</v>
      </c>
      <c r="D84" s="3">
        <f>Clean_Chain_Data[[#This Row],[Calculated Profit]]-Clean_Chain_Data[[#This Row],[Target_profit]]</f>
        <v>-19</v>
      </c>
      <c r="E84" s="1">
        <v>41264</v>
      </c>
      <c r="F84">
        <v>310</v>
      </c>
      <c r="G84">
        <v>71</v>
      </c>
      <c r="H84" s="2">
        <f>Clean_Chain_Data[[#This Row],[Profit]]/Clean_Chain_Data[[#This Row],[Sales]]</f>
        <v>0.3828125</v>
      </c>
      <c r="I84" t="s">
        <v>39</v>
      </c>
      <c r="J84" t="s">
        <v>31</v>
      </c>
      <c r="K84" s="3">
        <v>15</v>
      </c>
      <c r="L84" t="s">
        <v>40</v>
      </c>
      <c r="M84" t="s">
        <v>45</v>
      </c>
      <c r="N84" t="s">
        <v>50</v>
      </c>
      <c r="O84" s="3">
        <v>49</v>
      </c>
      <c r="P84" s="3">
        <f>Clean_Chain_Data[[#This Row],[Sales]]-(Clean_Chain_Data[[#This Row],[Cogs]]+Clean_Chain_Data[[#This Row],[Total_expenses]])</f>
        <v>41</v>
      </c>
      <c r="Q84" s="3">
        <v>128</v>
      </c>
      <c r="R84" t="s">
        <v>51</v>
      </c>
      <c r="S84" s="3">
        <v>30</v>
      </c>
      <c r="T84">
        <v>60</v>
      </c>
      <c r="U84" s="3">
        <v>60</v>
      </c>
      <c r="V84" s="3">
        <v>90</v>
      </c>
      <c r="W84" s="3">
        <v>38</v>
      </c>
      <c r="X84" t="s">
        <v>35</v>
      </c>
    </row>
    <row r="85" spans="1:24" x14ac:dyDescent="0.25">
      <c r="A85">
        <v>603</v>
      </c>
      <c r="B85" s="3">
        <v>45</v>
      </c>
      <c r="C85" s="3">
        <v>-14</v>
      </c>
      <c r="D85" s="3">
        <f>Clean_Chain_Data[[#This Row],[Calculated Profit]]-Clean_Chain_Data[[#This Row],[Target_profit]]</f>
        <v>-19</v>
      </c>
      <c r="E85" s="1">
        <v>41265</v>
      </c>
      <c r="F85">
        <v>447</v>
      </c>
      <c r="G85">
        <v>69</v>
      </c>
      <c r="H85" s="2">
        <f>Clean_Chain_Data[[#This Row],[Profit]]/Clean_Chain_Data[[#This Row],[Sales]]</f>
        <v>0.2975206611570248</v>
      </c>
      <c r="I85" t="s">
        <v>39</v>
      </c>
      <c r="J85" t="s">
        <v>31</v>
      </c>
      <c r="K85" s="3">
        <v>14</v>
      </c>
      <c r="L85" t="s">
        <v>40</v>
      </c>
      <c r="M85" t="s">
        <v>45</v>
      </c>
      <c r="N85" t="s">
        <v>52</v>
      </c>
      <c r="O85" s="3">
        <v>36</v>
      </c>
      <c r="P85" s="3">
        <f>Clean_Chain_Data[[#This Row],[Sales]]-(Clean_Chain_Data[[#This Row],[Cogs]]+Clean_Chain_Data[[#This Row],[Total_expenses]])</f>
        <v>31</v>
      </c>
      <c r="Q85" s="3">
        <v>121</v>
      </c>
      <c r="R85" t="s">
        <v>51</v>
      </c>
      <c r="S85" s="3">
        <v>30</v>
      </c>
      <c r="T85">
        <v>60</v>
      </c>
      <c r="U85" s="3">
        <v>50</v>
      </c>
      <c r="V85" s="3">
        <v>90</v>
      </c>
      <c r="W85" s="3">
        <v>45</v>
      </c>
      <c r="X85" t="s">
        <v>35</v>
      </c>
    </row>
    <row r="86" spans="1:24" x14ac:dyDescent="0.25">
      <c r="A86">
        <v>603</v>
      </c>
      <c r="B86" s="3">
        <v>45</v>
      </c>
      <c r="C86" s="3">
        <v>-40</v>
      </c>
      <c r="D86" s="3">
        <f>Clean_Chain_Data[[#This Row],[Calculated Profit]]-Clean_Chain_Data[[#This Row],[Target_profit]]</f>
        <v>-30</v>
      </c>
      <c r="E86" s="1">
        <v>41266</v>
      </c>
      <c r="F86">
        <v>320</v>
      </c>
      <c r="G86">
        <v>64</v>
      </c>
      <c r="H86" s="2">
        <f>Clean_Chain_Data[[#This Row],[Profit]]/Clean_Chain_Data[[#This Row],[Sales]]</f>
        <v>-8.6206896551724144E-2</v>
      </c>
      <c r="I86" t="s">
        <v>39</v>
      </c>
      <c r="J86" t="s">
        <v>31</v>
      </c>
      <c r="K86" s="3">
        <v>41</v>
      </c>
      <c r="L86" t="s">
        <v>40</v>
      </c>
      <c r="M86" t="s">
        <v>41</v>
      </c>
      <c r="N86" t="s">
        <v>53</v>
      </c>
      <c r="O86" s="3">
        <v>-10</v>
      </c>
      <c r="P86" s="3">
        <f>Clean_Chain_Data[[#This Row],[Sales]]-(Clean_Chain_Data[[#This Row],[Cogs]]+Clean_Chain_Data[[#This Row],[Total_expenses]])</f>
        <v>0</v>
      </c>
      <c r="Q86" s="3">
        <v>116</v>
      </c>
      <c r="R86" t="s">
        <v>51</v>
      </c>
      <c r="S86" s="3">
        <v>30</v>
      </c>
      <c r="T86">
        <v>60</v>
      </c>
      <c r="U86" s="3">
        <v>30</v>
      </c>
      <c r="V86" s="3">
        <v>90</v>
      </c>
      <c r="W86" s="3">
        <v>71</v>
      </c>
      <c r="X86" t="s">
        <v>35</v>
      </c>
    </row>
    <row r="87" spans="1:24" x14ac:dyDescent="0.25">
      <c r="A87">
        <v>504</v>
      </c>
      <c r="B87" s="3">
        <v>60</v>
      </c>
      <c r="C87" s="3">
        <v>-9</v>
      </c>
      <c r="D87" s="3">
        <f>Clean_Chain_Data[[#This Row],[Calculated Profit]]-Clean_Chain_Data[[#This Row],[Target_profit]]</f>
        <v>0</v>
      </c>
      <c r="E87" s="1">
        <v>41267</v>
      </c>
      <c r="F87">
        <v>-762</v>
      </c>
      <c r="G87">
        <v>84</v>
      </c>
      <c r="H87" s="2">
        <f>Clean_Chain_Data[[#This Row],[Profit]]/Clean_Chain_Data[[#This Row],[Sales]]</f>
        <v>6.5359477124183009E-3</v>
      </c>
      <c r="I87" t="s">
        <v>39</v>
      </c>
      <c r="J87" t="s">
        <v>29</v>
      </c>
      <c r="K87" s="3">
        <v>54</v>
      </c>
      <c r="L87" t="s">
        <v>40</v>
      </c>
      <c r="M87" t="s">
        <v>41</v>
      </c>
      <c r="N87" t="s">
        <v>54</v>
      </c>
      <c r="O87" s="3">
        <v>1</v>
      </c>
      <c r="P87" s="3">
        <f>Clean_Chain_Data[[#This Row],[Sales]]-(Clean_Chain_Data[[#This Row],[Cogs]]+Clean_Chain_Data[[#This Row],[Total_expenses]])</f>
        <v>10</v>
      </c>
      <c r="Q87" s="3">
        <v>153</v>
      </c>
      <c r="R87" t="s">
        <v>55</v>
      </c>
      <c r="S87" s="3">
        <v>30</v>
      </c>
      <c r="T87">
        <v>60</v>
      </c>
      <c r="U87" s="3">
        <v>10</v>
      </c>
      <c r="V87" s="3">
        <v>90</v>
      </c>
      <c r="W87" s="3">
        <v>83</v>
      </c>
      <c r="X87" t="s">
        <v>35</v>
      </c>
    </row>
    <row r="88" spans="1:24" x14ac:dyDescent="0.25">
      <c r="A88">
        <v>702</v>
      </c>
      <c r="B88" s="3">
        <v>34</v>
      </c>
      <c r="C88" s="3">
        <v>-33</v>
      </c>
      <c r="D88" s="3">
        <f>Clean_Chain_Data[[#This Row],[Calculated Profit]]-Clean_Chain_Data[[#This Row],[Target_profit]]</f>
        <v>-27</v>
      </c>
      <c r="E88" s="1">
        <v>41268</v>
      </c>
      <c r="F88">
        <v>240</v>
      </c>
      <c r="G88">
        <v>43</v>
      </c>
      <c r="H88" s="2">
        <f>Clean_Chain_Data[[#This Row],[Profit]]/Clean_Chain_Data[[#This Row],[Sales]]</f>
        <v>-3.6585365853658534E-2</v>
      </c>
      <c r="I88" t="s">
        <v>39</v>
      </c>
      <c r="J88" t="s">
        <v>36</v>
      </c>
      <c r="K88" s="3">
        <v>12</v>
      </c>
      <c r="L88" t="s">
        <v>40</v>
      </c>
      <c r="M88" t="s">
        <v>45</v>
      </c>
      <c r="N88" t="s">
        <v>52</v>
      </c>
      <c r="O88" s="3">
        <v>-3</v>
      </c>
      <c r="P88" s="3">
        <f>Clean_Chain_Data[[#This Row],[Sales]]-(Clean_Chain_Data[[#This Row],[Cogs]]+Clean_Chain_Data[[#This Row],[Total_expenses]])</f>
        <v>3</v>
      </c>
      <c r="Q88" s="3">
        <v>82</v>
      </c>
      <c r="R88" t="s">
        <v>48</v>
      </c>
      <c r="S88" s="3">
        <v>40</v>
      </c>
      <c r="T88">
        <v>60</v>
      </c>
      <c r="U88" s="3">
        <v>30</v>
      </c>
      <c r="V88" s="3">
        <v>100</v>
      </c>
      <c r="W88" s="3">
        <v>45</v>
      </c>
      <c r="X88" t="s">
        <v>35</v>
      </c>
    </row>
    <row r="89" spans="1:24" x14ac:dyDescent="0.25">
      <c r="A89">
        <v>971</v>
      </c>
      <c r="B89" s="3">
        <v>54</v>
      </c>
      <c r="C89" s="3">
        <v>-22</v>
      </c>
      <c r="D89" s="3">
        <f>Clean_Chain_Data[[#This Row],[Calculated Profit]]-Clean_Chain_Data[[#This Row],[Target_profit]]</f>
        <v>-20</v>
      </c>
      <c r="E89" s="1">
        <v>41269</v>
      </c>
      <c r="F89">
        <v>404</v>
      </c>
      <c r="G89">
        <v>66</v>
      </c>
      <c r="H89" s="2">
        <f>Clean_Chain_Data[[#This Row],[Profit]]/Clean_Chain_Data[[#This Row],[Sales]]</f>
        <v>0.140625</v>
      </c>
      <c r="I89" t="s">
        <v>39</v>
      </c>
      <c r="J89" t="s">
        <v>36</v>
      </c>
      <c r="K89" s="3">
        <v>20</v>
      </c>
      <c r="L89" t="s">
        <v>40</v>
      </c>
      <c r="M89" t="s">
        <v>41</v>
      </c>
      <c r="N89" t="s">
        <v>54</v>
      </c>
      <c r="O89" s="3">
        <v>18</v>
      </c>
      <c r="P89" s="3">
        <f>Clean_Chain_Data[[#This Row],[Sales]]-(Clean_Chain_Data[[#This Row],[Cogs]]+Clean_Chain_Data[[#This Row],[Total_expenses]])</f>
        <v>20</v>
      </c>
      <c r="Q89" s="3">
        <v>128</v>
      </c>
      <c r="R89" t="s">
        <v>56</v>
      </c>
      <c r="S89" s="3">
        <v>40</v>
      </c>
      <c r="T89">
        <v>60</v>
      </c>
      <c r="U89" s="3">
        <v>40</v>
      </c>
      <c r="V89" s="3">
        <v>100</v>
      </c>
      <c r="W89" s="3">
        <v>54</v>
      </c>
      <c r="X89" t="s">
        <v>35</v>
      </c>
    </row>
    <row r="90" spans="1:24" x14ac:dyDescent="0.25">
      <c r="A90">
        <v>573</v>
      </c>
      <c r="B90" s="3">
        <v>45</v>
      </c>
      <c r="C90" s="3">
        <v>-39</v>
      </c>
      <c r="D90" s="3">
        <f>Clean_Chain_Data[[#This Row],[Calculated Profit]]-Clean_Chain_Data[[#This Row],[Target_profit]]</f>
        <v>-29</v>
      </c>
      <c r="E90" s="1">
        <v>41270</v>
      </c>
      <c r="F90">
        <v>320</v>
      </c>
      <c r="G90">
        <v>64</v>
      </c>
      <c r="H90" s="2">
        <f>Clean_Chain_Data[[#This Row],[Profit]]/Clean_Chain_Data[[#This Row],[Sales]]</f>
        <v>-7.7586206896551727E-2</v>
      </c>
      <c r="I90" t="s">
        <v>39</v>
      </c>
      <c r="J90" t="s">
        <v>22</v>
      </c>
      <c r="K90" s="3">
        <v>41</v>
      </c>
      <c r="L90" t="s">
        <v>23</v>
      </c>
      <c r="M90" t="s">
        <v>24</v>
      </c>
      <c r="N90" t="s">
        <v>57</v>
      </c>
      <c r="O90" s="3">
        <v>-9</v>
      </c>
      <c r="P90" s="3">
        <f>Clean_Chain_Data[[#This Row],[Sales]]-(Clean_Chain_Data[[#This Row],[Cogs]]+Clean_Chain_Data[[#This Row],[Total_expenses]])</f>
        <v>1</v>
      </c>
      <c r="Q90" s="3">
        <v>116</v>
      </c>
      <c r="R90" t="s">
        <v>58</v>
      </c>
      <c r="S90" s="3">
        <v>20</v>
      </c>
      <c r="T90">
        <v>60</v>
      </c>
      <c r="U90" s="3">
        <v>30</v>
      </c>
      <c r="V90" s="3">
        <v>80</v>
      </c>
      <c r="W90" s="3">
        <v>70</v>
      </c>
      <c r="X90" t="s">
        <v>27</v>
      </c>
    </row>
    <row r="91" spans="1:24" x14ac:dyDescent="0.25">
      <c r="A91">
        <v>262</v>
      </c>
      <c r="B91" s="3">
        <v>48</v>
      </c>
      <c r="C91" s="3">
        <v>7</v>
      </c>
      <c r="D91" s="3">
        <f>Clean_Chain_Data[[#This Row],[Calculated Profit]]-Clean_Chain_Data[[#This Row],[Target_profit]]</f>
        <v>-7</v>
      </c>
      <c r="E91" s="1">
        <v>41271</v>
      </c>
      <c r="F91">
        <v>851</v>
      </c>
      <c r="G91">
        <v>70</v>
      </c>
      <c r="H91" s="2">
        <f>Clean_Chain_Data[[#This Row],[Profit]]/Clean_Chain_Data[[#This Row],[Sales]]</f>
        <v>0.53174603174603174</v>
      </c>
      <c r="I91" t="s">
        <v>39</v>
      </c>
      <c r="J91" t="s">
        <v>22</v>
      </c>
      <c r="K91" s="3">
        <v>13</v>
      </c>
      <c r="L91" t="s">
        <v>23</v>
      </c>
      <c r="M91" t="s">
        <v>24</v>
      </c>
      <c r="N91" t="s">
        <v>25</v>
      </c>
      <c r="O91" s="3">
        <v>67</v>
      </c>
      <c r="P91" s="3">
        <f>Clean_Chain_Data[[#This Row],[Sales]]-(Clean_Chain_Data[[#This Row],[Cogs]]+Clean_Chain_Data[[#This Row],[Total_expenses]])</f>
        <v>53</v>
      </c>
      <c r="Q91" s="3">
        <v>126</v>
      </c>
      <c r="R91" t="s">
        <v>59</v>
      </c>
      <c r="S91" s="3">
        <v>30</v>
      </c>
      <c r="T91">
        <v>60</v>
      </c>
      <c r="U91" s="3">
        <v>60</v>
      </c>
      <c r="V91" s="3">
        <v>90</v>
      </c>
      <c r="W91" s="3">
        <v>25</v>
      </c>
      <c r="X91" t="s">
        <v>27</v>
      </c>
    </row>
    <row r="92" spans="1:24" x14ac:dyDescent="0.25">
      <c r="A92">
        <v>801</v>
      </c>
      <c r="B92" s="3">
        <v>49</v>
      </c>
      <c r="C92" s="3">
        <v>-11</v>
      </c>
      <c r="D92" s="3">
        <f>Clean_Chain_Data[[#This Row],[Calculated Profit]]-Clean_Chain_Data[[#This Row],[Target_profit]]</f>
        <v>-19</v>
      </c>
      <c r="E92" s="1">
        <v>41272</v>
      </c>
      <c r="F92">
        <v>310</v>
      </c>
      <c r="G92">
        <v>71</v>
      </c>
      <c r="H92" s="2">
        <f>Clean_Chain_Data[[#This Row],[Profit]]/Clean_Chain_Data[[#This Row],[Sales]]</f>
        <v>0.3828125</v>
      </c>
      <c r="I92" t="s">
        <v>39</v>
      </c>
      <c r="J92" t="s">
        <v>36</v>
      </c>
      <c r="K92" s="3">
        <v>15</v>
      </c>
      <c r="L92" t="s">
        <v>23</v>
      </c>
      <c r="M92" t="s">
        <v>24</v>
      </c>
      <c r="N92" t="s">
        <v>57</v>
      </c>
      <c r="O92" s="3">
        <v>49</v>
      </c>
      <c r="P92" s="3">
        <f>Clean_Chain_Data[[#This Row],[Sales]]-(Clean_Chain_Data[[#This Row],[Cogs]]+Clean_Chain_Data[[#This Row],[Total_expenses]])</f>
        <v>41</v>
      </c>
      <c r="Q92" s="3">
        <v>128</v>
      </c>
      <c r="R92" t="s">
        <v>49</v>
      </c>
      <c r="S92" s="3">
        <v>30</v>
      </c>
      <c r="T92">
        <v>60</v>
      </c>
      <c r="U92" s="3">
        <v>60</v>
      </c>
      <c r="V92" s="3">
        <v>90</v>
      </c>
      <c r="W92" s="3">
        <v>38</v>
      </c>
      <c r="X92" t="s">
        <v>27</v>
      </c>
    </row>
    <row r="93" spans="1:24" x14ac:dyDescent="0.25">
      <c r="A93">
        <v>509</v>
      </c>
      <c r="B93" s="3">
        <v>48</v>
      </c>
      <c r="C93" s="3">
        <v>10</v>
      </c>
      <c r="D93" s="3">
        <f>Clean_Chain_Data[[#This Row],[Calculated Profit]]-Clean_Chain_Data[[#This Row],[Target_profit]]</f>
        <v>-5</v>
      </c>
      <c r="E93" s="1">
        <v>41273</v>
      </c>
      <c r="F93">
        <v>829</v>
      </c>
      <c r="G93">
        <v>71</v>
      </c>
      <c r="H93" s="2">
        <f>Clean_Chain_Data[[#This Row],[Profit]]/Clean_Chain_Data[[#This Row],[Sales]]</f>
        <v>0.55118110236220474</v>
      </c>
      <c r="I93" t="s">
        <v>39</v>
      </c>
      <c r="J93" t="s">
        <v>36</v>
      </c>
      <c r="K93" s="3">
        <v>13</v>
      </c>
      <c r="L93" t="s">
        <v>23</v>
      </c>
      <c r="M93" t="s">
        <v>24</v>
      </c>
      <c r="N93" t="s">
        <v>25</v>
      </c>
      <c r="O93" s="3">
        <v>70</v>
      </c>
      <c r="P93" s="3">
        <f>Clean_Chain_Data[[#This Row],[Sales]]-(Clean_Chain_Data[[#This Row],[Cogs]]+Clean_Chain_Data[[#This Row],[Total_expenses]])</f>
        <v>55</v>
      </c>
      <c r="Q93" s="3">
        <v>127</v>
      </c>
      <c r="R93" t="s">
        <v>60</v>
      </c>
      <c r="S93" s="3">
        <v>30</v>
      </c>
      <c r="T93">
        <v>60</v>
      </c>
      <c r="U93" s="3">
        <v>60</v>
      </c>
      <c r="V93" s="3">
        <v>90</v>
      </c>
      <c r="W93" s="3">
        <v>24</v>
      </c>
      <c r="X93" t="s">
        <v>27</v>
      </c>
    </row>
    <row r="94" spans="1:24" x14ac:dyDescent="0.25">
      <c r="A94">
        <v>475</v>
      </c>
      <c r="B94" s="3">
        <v>40</v>
      </c>
      <c r="C94" s="3">
        <v>3</v>
      </c>
      <c r="D94" s="3">
        <f>Clean_Chain_Data[[#This Row],[Calculated Profit]]-Clean_Chain_Data[[#This Row],[Target_profit]]</f>
        <v>-7</v>
      </c>
      <c r="E94" s="1">
        <v>41274</v>
      </c>
      <c r="F94">
        <v>881</v>
      </c>
      <c r="G94">
        <v>59</v>
      </c>
      <c r="H94" s="2">
        <f>Clean_Chain_Data[[#This Row],[Profit]]/Clean_Chain_Data[[#This Row],[Sales]]</f>
        <v>0.5</v>
      </c>
      <c r="I94" t="s">
        <v>39</v>
      </c>
      <c r="J94" t="s">
        <v>31</v>
      </c>
      <c r="K94" s="3">
        <v>11</v>
      </c>
      <c r="L94" t="s">
        <v>23</v>
      </c>
      <c r="M94" t="s">
        <v>32</v>
      </c>
      <c r="N94" t="s">
        <v>33</v>
      </c>
      <c r="O94" s="3">
        <v>53</v>
      </c>
      <c r="P94" s="3">
        <f>Clean_Chain_Data[[#This Row],[Sales]]-(Clean_Chain_Data[[#This Row],[Cogs]]+Clean_Chain_Data[[#This Row],[Total_expenses]])</f>
        <v>43</v>
      </c>
      <c r="Q94" s="3">
        <v>106</v>
      </c>
      <c r="R94" t="s">
        <v>44</v>
      </c>
      <c r="S94" s="3">
        <v>40</v>
      </c>
      <c r="T94">
        <v>60</v>
      </c>
      <c r="U94" s="3">
        <v>50</v>
      </c>
      <c r="V94" s="3">
        <v>100</v>
      </c>
      <c r="W94" s="3">
        <v>23</v>
      </c>
      <c r="X94" t="s">
        <v>35</v>
      </c>
    </row>
    <row r="95" spans="1:24" x14ac:dyDescent="0.25">
      <c r="A95">
        <v>503</v>
      </c>
      <c r="B95" s="3">
        <v>82</v>
      </c>
      <c r="C95" s="3">
        <v>45</v>
      </c>
      <c r="D95" s="3">
        <f>Clean_Chain_Data[[#This Row],[Calculated Profit]]-Clean_Chain_Data[[#This Row],[Target_profit]]</f>
        <v>27</v>
      </c>
      <c r="E95" s="1">
        <v>41275</v>
      </c>
      <c r="F95">
        <v>788</v>
      </c>
      <c r="G95">
        <v>123</v>
      </c>
      <c r="H95" s="2">
        <f>Clean_Chain_Data[[#This Row],[Profit]]/Clean_Chain_Data[[#This Row],[Sales]]</f>
        <v>0.43577981651376146</v>
      </c>
      <c r="I95" t="s">
        <v>39</v>
      </c>
      <c r="J95" t="s">
        <v>36</v>
      </c>
      <c r="K95" s="3">
        <v>27</v>
      </c>
      <c r="L95" t="s">
        <v>23</v>
      </c>
      <c r="M95" t="s">
        <v>32</v>
      </c>
      <c r="N95" t="s">
        <v>61</v>
      </c>
      <c r="O95" s="3">
        <v>95</v>
      </c>
      <c r="P95" s="3">
        <f>Clean_Chain_Data[[#This Row],[Sales]]-(Clean_Chain_Data[[#This Row],[Cogs]]+Clean_Chain_Data[[#This Row],[Total_expenses]])</f>
        <v>77</v>
      </c>
      <c r="Q95" s="3">
        <v>218</v>
      </c>
      <c r="R95" t="s">
        <v>56</v>
      </c>
      <c r="S95" s="3">
        <v>30</v>
      </c>
      <c r="T95">
        <v>60</v>
      </c>
      <c r="U95" s="3">
        <v>50</v>
      </c>
      <c r="V95" s="3">
        <v>90</v>
      </c>
      <c r="W95" s="3">
        <v>59</v>
      </c>
      <c r="X95" t="s">
        <v>35</v>
      </c>
    </row>
    <row r="96" spans="1:24" x14ac:dyDescent="0.25">
      <c r="A96">
        <v>541</v>
      </c>
      <c r="B96" s="3">
        <v>91</v>
      </c>
      <c r="C96" s="3">
        <v>63</v>
      </c>
      <c r="D96" s="3">
        <f>Clean_Chain_Data[[#This Row],[Calculated Profit]]-Clean_Chain_Data[[#This Row],[Target_profit]]</f>
        <v>40</v>
      </c>
      <c r="E96" s="1">
        <v>41276</v>
      </c>
      <c r="F96">
        <v>656</v>
      </c>
      <c r="G96">
        <v>127</v>
      </c>
      <c r="H96" s="2">
        <f>Clean_Chain_Data[[#This Row],[Profit]]/Clean_Chain_Data[[#This Row],[Sales]]</f>
        <v>0.48706896551724138</v>
      </c>
      <c r="I96" t="s">
        <v>39</v>
      </c>
      <c r="J96" t="s">
        <v>36</v>
      </c>
      <c r="K96" s="3">
        <v>28</v>
      </c>
      <c r="L96" t="s">
        <v>23</v>
      </c>
      <c r="M96" t="s">
        <v>32</v>
      </c>
      <c r="N96" t="s">
        <v>37</v>
      </c>
      <c r="O96" s="3">
        <v>113</v>
      </c>
      <c r="P96" s="3">
        <f>Clean_Chain_Data[[#This Row],[Sales]]-(Clean_Chain_Data[[#This Row],[Cogs]]+Clean_Chain_Data[[#This Row],[Total_expenses]])</f>
        <v>90</v>
      </c>
      <c r="Q96" s="3">
        <v>232</v>
      </c>
      <c r="R96" t="s">
        <v>56</v>
      </c>
      <c r="S96" s="3">
        <v>40</v>
      </c>
      <c r="T96">
        <v>60</v>
      </c>
      <c r="U96" s="3">
        <v>50</v>
      </c>
      <c r="V96" s="3">
        <v>100</v>
      </c>
      <c r="W96" s="3">
        <v>51</v>
      </c>
      <c r="X96" t="s">
        <v>35</v>
      </c>
    </row>
    <row r="97" spans="1:24" x14ac:dyDescent="0.25">
      <c r="A97">
        <v>936</v>
      </c>
      <c r="B97" s="3">
        <v>40</v>
      </c>
      <c r="C97" s="3">
        <v>-1</v>
      </c>
      <c r="D97" s="3">
        <f>Clean_Chain_Data[[#This Row],[Calculated Profit]]-Clean_Chain_Data[[#This Row],[Target_profit]]</f>
        <v>-8</v>
      </c>
      <c r="E97" s="1">
        <v>41277</v>
      </c>
      <c r="F97">
        <v>536</v>
      </c>
      <c r="G97">
        <v>52</v>
      </c>
      <c r="H97" s="2">
        <f>Clean_Chain_Data[[#This Row],[Profit]]/Clean_Chain_Data[[#This Row],[Sales]]</f>
        <v>0.39795918367346939</v>
      </c>
      <c r="I97" t="s">
        <v>21</v>
      </c>
      <c r="J97" t="s">
        <v>29</v>
      </c>
      <c r="K97" s="3">
        <v>13</v>
      </c>
      <c r="L97" t="s">
        <v>40</v>
      </c>
      <c r="M97" t="s">
        <v>45</v>
      </c>
      <c r="N97" t="s">
        <v>46</v>
      </c>
      <c r="O97" s="3">
        <v>39</v>
      </c>
      <c r="P97" s="3">
        <f>Clean_Chain_Data[[#This Row],[Sales]]-(Clean_Chain_Data[[#This Row],[Cogs]]+Clean_Chain_Data[[#This Row],[Total_expenses]])</f>
        <v>32</v>
      </c>
      <c r="Q97" s="3">
        <v>98</v>
      </c>
      <c r="R97" t="s">
        <v>30</v>
      </c>
      <c r="S97" s="3">
        <v>40</v>
      </c>
      <c r="T97">
        <v>60</v>
      </c>
      <c r="U97" s="3">
        <v>40</v>
      </c>
      <c r="V97" s="3">
        <v>100</v>
      </c>
      <c r="W97" s="3">
        <v>26</v>
      </c>
      <c r="X97" t="s">
        <v>27</v>
      </c>
    </row>
    <row r="98" spans="1:24" x14ac:dyDescent="0.25">
      <c r="A98">
        <v>254</v>
      </c>
      <c r="B98" s="3">
        <v>50</v>
      </c>
      <c r="C98" s="3">
        <v>31</v>
      </c>
      <c r="D98" s="3">
        <f>Clean_Chain_Data[[#This Row],[Calculated Profit]]-Clean_Chain_Data[[#This Row],[Target_profit]]</f>
        <v>16</v>
      </c>
      <c r="E98" s="1">
        <v>41278</v>
      </c>
      <c r="F98">
        <v>589</v>
      </c>
      <c r="G98">
        <v>73</v>
      </c>
      <c r="H98" s="2">
        <f>Clean_Chain_Data[[#This Row],[Profit]]/Clean_Chain_Data[[#This Row],[Sales]]</f>
        <v>0.5419847328244275</v>
      </c>
      <c r="I98" t="s">
        <v>21</v>
      </c>
      <c r="J98" t="s">
        <v>29</v>
      </c>
      <c r="K98" s="3">
        <v>14</v>
      </c>
      <c r="L98" t="s">
        <v>40</v>
      </c>
      <c r="M98" t="s">
        <v>41</v>
      </c>
      <c r="N98" t="s">
        <v>42</v>
      </c>
      <c r="O98" s="3">
        <v>71</v>
      </c>
      <c r="P98" s="3">
        <f>Clean_Chain_Data[[#This Row],[Sales]]-(Clean_Chain_Data[[#This Row],[Cogs]]+Clean_Chain_Data[[#This Row],[Total_expenses]])</f>
        <v>56</v>
      </c>
      <c r="Q98" s="3">
        <v>131</v>
      </c>
      <c r="R98" t="s">
        <v>30</v>
      </c>
      <c r="S98" s="3">
        <v>30</v>
      </c>
      <c r="T98">
        <v>60</v>
      </c>
      <c r="U98" s="3">
        <v>40</v>
      </c>
      <c r="V98" s="3">
        <v>90</v>
      </c>
      <c r="W98" s="3">
        <v>25</v>
      </c>
      <c r="X98" t="s">
        <v>27</v>
      </c>
    </row>
    <row r="99" spans="1:24" x14ac:dyDescent="0.25">
      <c r="A99">
        <v>719</v>
      </c>
      <c r="B99" s="3">
        <v>40</v>
      </c>
      <c r="C99" s="3">
        <v>0</v>
      </c>
      <c r="D99" s="3">
        <f>Clean_Chain_Data[[#This Row],[Calculated Profit]]-Clean_Chain_Data[[#This Row],[Target_profit]]</f>
        <v>-7</v>
      </c>
      <c r="E99" s="1">
        <v>41279</v>
      </c>
      <c r="F99">
        <v>536</v>
      </c>
      <c r="G99">
        <v>52</v>
      </c>
      <c r="H99" s="2">
        <f>Clean_Chain_Data[[#This Row],[Profit]]/Clean_Chain_Data[[#This Row],[Sales]]</f>
        <v>0.40816326530612246</v>
      </c>
      <c r="I99" t="s">
        <v>21</v>
      </c>
      <c r="J99" t="s">
        <v>22</v>
      </c>
      <c r="K99" s="3">
        <v>13</v>
      </c>
      <c r="L99" t="s">
        <v>40</v>
      </c>
      <c r="M99" t="s">
        <v>45</v>
      </c>
      <c r="N99" t="s">
        <v>52</v>
      </c>
      <c r="O99" s="3">
        <v>40</v>
      </c>
      <c r="P99" s="3">
        <f>Clean_Chain_Data[[#This Row],[Sales]]-(Clean_Chain_Data[[#This Row],[Cogs]]+Clean_Chain_Data[[#This Row],[Total_expenses]])</f>
        <v>33</v>
      </c>
      <c r="Q99" s="3">
        <v>98</v>
      </c>
      <c r="R99" t="s">
        <v>26</v>
      </c>
      <c r="S99" s="3">
        <v>30</v>
      </c>
      <c r="T99">
        <v>60</v>
      </c>
      <c r="U99" s="3">
        <v>40</v>
      </c>
      <c r="V99" s="3">
        <v>90</v>
      </c>
      <c r="W99" s="3">
        <v>25</v>
      </c>
      <c r="X99" t="s">
        <v>35</v>
      </c>
    </row>
    <row r="100" spans="1:24" x14ac:dyDescent="0.25">
      <c r="A100">
        <v>339</v>
      </c>
      <c r="B100" s="3">
        <v>52</v>
      </c>
      <c r="C100" s="3">
        <v>-12</v>
      </c>
      <c r="D100" s="3">
        <f>Clean_Chain_Data[[#This Row],[Calculated Profit]]-Clean_Chain_Data[[#This Row],[Target_profit]]</f>
        <v>0</v>
      </c>
      <c r="E100" s="1">
        <v>41280</v>
      </c>
      <c r="F100">
        <v>554</v>
      </c>
      <c r="G100">
        <v>68</v>
      </c>
      <c r="H100" s="2">
        <f>Clean_Chain_Data[[#This Row],[Profit]]/Clean_Chain_Data[[#This Row],[Sales]]</f>
        <v>-9.375E-2</v>
      </c>
      <c r="I100" t="s">
        <v>21</v>
      </c>
      <c r="J100" t="s">
        <v>31</v>
      </c>
      <c r="K100" s="3">
        <v>47</v>
      </c>
      <c r="L100" t="s">
        <v>40</v>
      </c>
      <c r="M100" t="s">
        <v>41</v>
      </c>
      <c r="N100" t="s">
        <v>53</v>
      </c>
      <c r="O100" s="3">
        <v>-12</v>
      </c>
      <c r="P100" s="3">
        <f>Clean_Chain_Data[[#This Row],[Sales]]-(Clean_Chain_Data[[#This Row],[Cogs]]+Clean_Chain_Data[[#This Row],[Total_expenses]])</f>
        <v>0</v>
      </c>
      <c r="Q100" s="3">
        <v>128</v>
      </c>
      <c r="R100" t="s">
        <v>62</v>
      </c>
      <c r="S100" s="3">
        <v>50</v>
      </c>
      <c r="T100">
        <v>60</v>
      </c>
      <c r="U100" s="3">
        <v>0</v>
      </c>
      <c r="V100" s="3">
        <v>110</v>
      </c>
      <c r="W100" s="3">
        <v>76</v>
      </c>
      <c r="X100" t="s">
        <v>35</v>
      </c>
    </row>
    <row r="101" spans="1:24" x14ac:dyDescent="0.25">
      <c r="A101">
        <v>561</v>
      </c>
      <c r="B101" s="3">
        <v>75</v>
      </c>
      <c r="C101" s="3">
        <v>35</v>
      </c>
      <c r="D101" s="3">
        <f>Clean_Chain_Data[[#This Row],[Calculated Profit]]-Clean_Chain_Data[[#This Row],[Target_profit]]</f>
        <v>25</v>
      </c>
      <c r="E101" s="1">
        <v>41281</v>
      </c>
      <c r="F101">
        <v>1063</v>
      </c>
      <c r="G101">
        <v>89</v>
      </c>
      <c r="H101" s="2">
        <f>Clean_Chain_Data[[#This Row],[Profit]]/Clean_Chain_Data[[#This Row],[Sales]]</f>
        <v>0.37142857142857144</v>
      </c>
      <c r="I101" t="s">
        <v>21</v>
      </c>
      <c r="J101" t="s">
        <v>31</v>
      </c>
      <c r="K101" s="3">
        <v>23</v>
      </c>
      <c r="L101" t="s">
        <v>23</v>
      </c>
      <c r="M101" t="s">
        <v>24</v>
      </c>
      <c r="N101" t="s">
        <v>28</v>
      </c>
      <c r="O101" s="3">
        <v>65</v>
      </c>
      <c r="P101" s="3">
        <f>Clean_Chain_Data[[#This Row],[Sales]]-(Clean_Chain_Data[[#This Row],[Cogs]]+Clean_Chain_Data[[#This Row],[Total_expenses]])</f>
        <v>55</v>
      </c>
      <c r="Q101" s="3">
        <v>175</v>
      </c>
      <c r="R101" t="s">
        <v>34</v>
      </c>
      <c r="S101" s="3">
        <v>50</v>
      </c>
      <c r="T101">
        <v>60</v>
      </c>
      <c r="U101" s="3">
        <v>30</v>
      </c>
      <c r="V101" s="3">
        <v>110</v>
      </c>
      <c r="W101" s="3">
        <v>45</v>
      </c>
      <c r="X101" t="s">
        <v>27</v>
      </c>
    </row>
    <row r="102" spans="1:24" x14ac:dyDescent="0.25">
      <c r="A102">
        <v>806</v>
      </c>
      <c r="B102" s="3">
        <v>46</v>
      </c>
      <c r="C102" s="3">
        <v>16</v>
      </c>
      <c r="D102" s="3">
        <f>Clean_Chain_Data[[#This Row],[Calculated Profit]]-Clean_Chain_Data[[#This Row],[Target_profit]]</f>
        <v>8</v>
      </c>
      <c r="E102" s="1">
        <v>41282</v>
      </c>
      <c r="F102">
        <v>424</v>
      </c>
      <c r="G102">
        <v>68</v>
      </c>
      <c r="H102" s="2">
        <f>Clean_Chain_Data[[#This Row],[Profit]]/Clean_Chain_Data[[#This Row],[Sales]]</f>
        <v>0.38016528925619836</v>
      </c>
      <c r="I102" t="s">
        <v>21</v>
      </c>
      <c r="J102" t="s">
        <v>29</v>
      </c>
      <c r="K102" s="3">
        <v>14</v>
      </c>
      <c r="L102" t="s">
        <v>23</v>
      </c>
      <c r="M102" t="s">
        <v>24</v>
      </c>
      <c r="N102" t="s">
        <v>25</v>
      </c>
      <c r="O102" s="3">
        <v>46</v>
      </c>
      <c r="P102" s="3">
        <f>Clean_Chain_Data[[#This Row],[Sales]]-(Clean_Chain_Data[[#This Row],[Cogs]]+Clean_Chain_Data[[#This Row],[Total_expenses]])</f>
        <v>38</v>
      </c>
      <c r="Q102" s="3">
        <v>121</v>
      </c>
      <c r="R102" t="s">
        <v>30</v>
      </c>
      <c r="S102" s="3">
        <v>40</v>
      </c>
      <c r="T102">
        <v>60</v>
      </c>
      <c r="U102" s="3">
        <v>30</v>
      </c>
      <c r="V102" s="3">
        <v>100</v>
      </c>
      <c r="W102" s="3">
        <v>37</v>
      </c>
      <c r="X102" t="s">
        <v>27</v>
      </c>
    </row>
    <row r="103" spans="1:24" x14ac:dyDescent="0.25">
      <c r="A103">
        <v>719</v>
      </c>
      <c r="B103" s="3">
        <v>55</v>
      </c>
      <c r="C103" s="3">
        <v>2</v>
      </c>
      <c r="D103" s="3">
        <f>Clean_Chain_Data[[#This Row],[Calculated Profit]]-Clean_Chain_Data[[#This Row],[Target_profit]]</f>
        <v>3</v>
      </c>
      <c r="E103" s="1">
        <v>41283</v>
      </c>
      <c r="F103">
        <v>410</v>
      </c>
      <c r="G103">
        <v>69</v>
      </c>
      <c r="H103" s="2">
        <f>Clean_Chain_Data[[#This Row],[Profit]]/Clean_Chain_Data[[#This Row],[Sales]]</f>
        <v>0.16666666666666666</v>
      </c>
      <c r="I103" t="s">
        <v>21</v>
      </c>
      <c r="J103" t="s">
        <v>22</v>
      </c>
      <c r="K103" s="3">
        <v>20</v>
      </c>
      <c r="L103" t="s">
        <v>23</v>
      </c>
      <c r="M103" t="s">
        <v>32</v>
      </c>
      <c r="N103" t="s">
        <v>33</v>
      </c>
      <c r="O103" s="3">
        <v>22</v>
      </c>
      <c r="P103" s="3">
        <f>Clean_Chain_Data[[#This Row],[Sales]]-(Clean_Chain_Data[[#This Row],[Cogs]]+Clean_Chain_Data[[#This Row],[Total_expenses]])</f>
        <v>23</v>
      </c>
      <c r="Q103" s="3">
        <v>132</v>
      </c>
      <c r="R103" t="s">
        <v>26</v>
      </c>
      <c r="S103" s="3">
        <v>40</v>
      </c>
      <c r="T103">
        <v>60</v>
      </c>
      <c r="U103" s="3">
        <v>20</v>
      </c>
      <c r="V103" s="3">
        <v>100</v>
      </c>
      <c r="W103" s="3">
        <v>54</v>
      </c>
      <c r="X103" t="s">
        <v>35</v>
      </c>
    </row>
    <row r="104" spans="1:24" x14ac:dyDescent="0.25">
      <c r="A104">
        <v>708</v>
      </c>
      <c r="B104" s="3">
        <v>50</v>
      </c>
      <c r="C104" s="3">
        <v>31</v>
      </c>
      <c r="D104" s="3">
        <f>Clean_Chain_Data[[#This Row],[Calculated Profit]]-Clean_Chain_Data[[#This Row],[Target_profit]]</f>
        <v>16</v>
      </c>
      <c r="E104" s="1">
        <v>41284</v>
      </c>
      <c r="F104">
        <v>589</v>
      </c>
      <c r="G104">
        <v>73</v>
      </c>
      <c r="H104" s="2">
        <f>Clean_Chain_Data[[#This Row],[Profit]]/Clean_Chain_Data[[#This Row],[Sales]]</f>
        <v>0.5419847328244275</v>
      </c>
      <c r="I104" t="s">
        <v>21</v>
      </c>
      <c r="J104" t="s">
        <v>22</v>
      </c>
      <c r="K104" s="3">
        <v>14</v>
      </c>
      <c r="L104" t="s">
        <v>23</v>
      </c>
      <c r="M104" t="s">
        <v>32</v>
      </c>
      <c r="N104" t="s">
        <v>33</v>
      </c>
      <c r="O104" s="3">
        <v>71</v>
      </c>
      <c r="P104" s="3">
        <f>Clean_Chain_Data[[#This Row],[Sales]]-(Clean_Chain_Data[[#This Row],[Cogs]]+Clean_Chain_Data[[#This Row],[Total_expenses]])</f>
        <v>56</v>
      </c>
      <c r="Q104" s="3">
        <v>131</v>
      </c>
      <c r="R104" t="s">
        <v>63</v>
      </c>
      <c r="S104" s="3">
        <v>40</v>
      </c>
      <c r="T104">
        <v>60</v>
      </c>
      <c r="U104" s="3">
        <v>40</v>
      </c>
      <c r="V104" s="3">
        <v>100</v>
      </c>
      <c r="W104" s="3">
        <v>25</v>
      </c>
      <c r="X104" t="s">
        <v>35</v>
      </c>
    </row>
    <row r="105" spans="1:24" x14ac:dyDescent="0.25">
      <c r="A105">
        <v>719</v>
      </c>
      <c r="B105" s="3">
        <v>57</v>
      </c>
      <c r="C105" s="3">
        <v>13</v>
      </c>
      <c r="D105" s="3">
        <f>Clean_Chain_Data[[#This Row],[Calculated Profit]]-Clean_Chain_Data[[#This Row],[Target_profit]]</f>
        <v>7</v>
      </c>
      <c r="E105" s="1">
        <v>41285</v>
      </c>
      <c r="F105">
        <v>1042</v>
      </c>
      <c r="G105">
        <v>68</v>
      </c>
      <c r="H105" s="2">
        <f>Clean_Chain_Data[[#This Row],[Profit]]/Clean_Chain_Data[[#This Row],[Sales]]</f>
        <v>0.32330827067669171</v>
      </c>
      <c r="I105" t="s">
        <v>21</v>
      </c>
      <c r="J105" t="s">
        <v>22</v>
      </c>
      <c r="K105" s="3">
        <v>17</v>
      </c>
      <c r="L105" t="s">
        <v>23</v>
      </c>
      <c r="M105" t="s">
        <v>32</v>
      </c>
      <c r="N105" t="s">
        <v>61</v>
      </c>
      <c r="O105" s="3">
        <v>43</v>
      </c>
      <c r="P105" s="3">
        <f>Clean_Chain_Data[[#This Row],[Sales]]-(Clean_Chain_Data[[#This Row],[Cogs]]+Clean_Chain_Data[[#This Row],[Total_expenses]])</f>
        <v>37</v>
      </c>
      <c r="Q105" s="3">
        <v>133</v>
      </c>
      <c r="R105" t="s">
        <v>26</v>
      </c>
      <c r="S105" s="3">
        <v>40</v>
      </c>
      <c r="T105">
        <v>60</v>
      </c>
      <c r="U105" s="3">
        <v>30</v>
      </c>
      <c r="V105" s="3">
        <v>100</v>
      </c>
      <c r="W105" s="3">
        <v>39</v>
      </c>
      <c r="X105" t="s">
        <v>35</v>
      </c>
    </row>
    <row r="106" spans="1:24" x14ac:dyDescent="0.25">
      <c r="A106">
        <v>351</v>
      </c>
      <c r="B106" s="3">
        <v>36</v>
      </c>
      <c r="C106" s="3">
        <v>6</v>
      </c>
      <c r="D106" s="3">
        <f>Clean_Chain_Data[[#This Row],[Calculated Profit]]-Clean_Chain_Data[[#This Row],[Target_profit]]</f>
        <v>-3</v>
      </c>
      <c r="E106" s="1">
        <v>41286</v>
      </c>
      <c r="F106">
        <v>862</v>
      </c>
      <c r="G106">
        <v>52</v>
      </c>
      <c r="H106" s="2">
        <f>Clean_Chain_Data[[#This Row],[Profit]]/Clean_Chain_Data[[#This Row],[Sales]]</f>
        <v>0.48936170212765956</v>
      </c>
      <c r="I106" t="s">
        <v>21</v>
      </c>
      <c r="J106" t="s">
        <v>31</v>
      </c>
      <c r="K106" s="3">
        <v>10</v>
      </c>
      <c r="L106" t="s">
        <v>23</v>
      </c>
      <c r="M106" t="s">
        <v>32</v>
      </c>
      <c r="N106" t="s">
        <v>33</v>
      </c>
      <c r="O106" s="3">
        <v>46</v>
      </c>
      <c r="P106" s="3">
        <f>Clean_Chain_Data[[#This Row],[Sales]]-(Clean_Chain_Data[[#This Row],[Cogs]]+Clean_Chain_Data[[#This Row],[Total_expenses]])</f>
        <v>37</v>
      </c>
      <c r="Q106" s="3">
        <v>94</v>
      </c>
      <c r="R106" t="s">
        <v>62</v>
      </c>
      <c r="S106" s="3">
        <v>30</v>
      </c>
      <c r="T106">
        <v>60</v>
      </c>
      <c r="U106" s="3">
        <v>40</v>
      </c>
      <c r="V106" s="3">
        <v>90</v>
      </c>
      <c r="W106" s="3">
        <v>21</v>
      </c>
      <c r="X106" t="s">
        <v>35</v>
      </c>
    </row>
    <row r="107" spans="1:24" x14ac:dyDescent="0.25">
      <c r="A107">
        <v>636</v>
      </c>
      <c r="B107" s="3">
        <v>33</v>
      </c>
      <c r="C107" s="3">
        <v>-10</v>
      </c>
      <c r="D107" s="3">
        <f>Clean_Chain_Data[[#This Row],[Calculated Profit]]-Clean_Chain_Data[[#This Row],[Target_profit]]</f>
        <v>-18</v>
      </c>
      <c r="E107" s="1">
        <v>41287</v>
      </c>
      <c r="F107">
        <v>836</v>
      </c>
      <c r="G107">
        <v>48</v>
      </c>
      <c r="H107" s="2">
        <f>Clean_Chain_Data[[#This Row],[Profit]]/Clean_Chain_Data[[#This Row],[Sales]]</f>
        <v>0.46511627906976744</v>
      </c>
      <c r="I107" t="s">
        <v>39</v>
      </c>
      <c r="J107" t="s">
        <v>22</v>
      </c>
      <c r="K107" s="3">
        <v>9</v>
      </c>
      <c r="L107" t="s">
        <v>40</v>
      </c>
      <c r="M107" t="s">
        <v>41</v>
      </c>
      <c r="N107" t="s">
        <v>42</v>
      </c>
      <c r="O107" s="3">
        <v>40</v>
      </c>
      <c r="P107" s="3">
        <f>Clean_Chain_Data[[#This Row],[Sales]]-(Clean_Chain_Data[[#This Row],[Cogs]]+Clean_Chain_Data[[#This Row],[Total_expenses]])</f>
        <v>32</v>
      </c>
      <c r="Q107" s="3">
        <v>86</v>
      </c>
      <c r="R107" t="s">
        <v>58</v>
      </c>
      <c r="S107" s="3">
        <v>40</v>
      </c>
      <c r="T107">
        <v>60</v>
      </c>
      <c r="U107" s="3">
        <v>50</v>
      </c>
      <c r="V107" s="3">
        <v>100</v>
      </c>
      <c r="W107" s="3">
        <v>21</v>
      </c>
      <c r="X107" t="s">
        <v>27</v>
      </c>
    </row>
    <row r="108" spans="1:24" x14ac:dyDescent="0.25">
      <c r="A108">
        <v>504</v>
      </c>
      <c r="B108" s="3">
        <v>31</v>
      </c>
      <c r="C108" s="3">
        <v>-8</v>
      </c>
      <c r="D108" s="3">
        <f>Clean_Chain_Data[[#This Row],[Calculated Profit]]-Clean_Chain_Data[[#This Row],[Target_profit]]</f>
        <v>-17</v>
      </c>
      <c r="E108" s="1">
        <v>41288</v>
      </c>
      <c r="F108">
        <v>856</v>
      </c>
      <c r="G108">
        <v>47</v>
      </c>
      <c r="H108" s="2">
        <f>Clean_Chain_Data[[#This Row],[Profit]]/Clean_Chain_Data[[#This Row],[Sales]]</f>
        <v>0.50602409638554213</v>
      </c>
      <c r="I108" t="s">
        <v>39</v>
      </c>
      <c r="J108" t="s">
        <v>29</v>
      </c>
      <c r="K108" s="3">
        <v>8</v>
      </c>
      <c r="L108" t="s">
        <v>40</v>
      </c>
      <c r="M108" t="s">
        <v>45</v>
      </c>
      <c r="N108" t="s">
        <v>46</v>
      </c>
      <c r="O108" s="3">
        <v>42</v>
      </c>
      <c r="P108" s="3">
        <f>Clean_Chain_Data[[#This Row],[Sales]]-(Clean_Chain_Data[[#This Row],[Cogs]]+Clean_Chain_Data[[#This Row],[Total_expenses]])</f>
        <v>33</v>
      </c>
      <c r="Q108" s="3">
        <v>83</v>
      </c>
      <c r="R108" t="s">
        <v>55</v>
      </c>
      <c r="S108" s="3">
        <v>30</v>
      </c>
      <c r="T108">
        <v>60</v>
      </c>
      <c r="U108" s="3">
        <v>50</v>
      </c>
      <c r="V108" s="3">
        <v>90</v>
      </c>
      <c r="W108" s="3">
        <v>19</v>
      </c>
      <c r="X108" t="s">
        <v>27</v>
      </c>
    </row>
    <row r="109" spans="1:24" x14ac:dyDescent="0.25">
      <c r="A109">
        <v>580</v>
      </c>
      <c r="B109" s="3">
        <v>36</v>
      </c>
      <c r="C109" s="3">
        <v>5</v>
      </c>
      <c r="D109" s="3">
        <f>Clean_Chain_Data[[#This Row],[Calculated Profit]]-Clean_Chain_Data[[#This Row],[Target_profit]]</f>
        <v>-4</v>
      </c>
      <c r="E109" s="1">
        <v>41289</v>
      </c>
      <c r="F109">
        <v>862</v>
      </c>
      <c r="G109">
        <v>52</v>
      </c>
      <c r="H109" s="2">
        <f>Clean_Chain_Data[[#This Row],[Profit]]/Clean_Chain_Data[[#This Row],[Sales]]</f>
        <v>0.47872340425531917</v>
      </c>
      <c r="I109" t="s">
        <v>39</v>
      </c>
      <c r="J109" t="s">
        <v>29</v>
      </c>
      <c r="K109" s="3">
        <v>10</v>
      </c>
      <c r="L109" t="s">
        <v>40</v>
      </c>
      <c r="M109" t="s">
        <v>45</v>
      </c>
      <c r="N109" t="s">
        <v>46</v>
      </c>
      <c r="O109" s="3">
        <v>45</v>
      </c>
      <c r="P109" s="3">
        <f>Clean_Chain_Data[[#This Row],[Sales]]-(Clean_Chain_Data[[#This Row],[Cogs]]+Clean_Chain_Data[[#This Row],[Total_expenses]])</f>
        <v>36</v>
      </c>
      <c r="Q109" s="3">
        <v>94</v>
      </c>
      <c r="R109" t="s">
        <v>47</v>
      </c>
      <c r="S109" s="3">
        <v>40</v>
      </c>
      <c r="T109">
        <v>60</v>
      </c>
      <c r="U109" s="3">
        <v>40</v>
      </c>
      <c r="V109" s="3">
        <v>100</v>
      </c>
      <c r="W109" s="3">
        <v>22</v>
      </c>
      <c r="X109" t="s">
        <v>27</v>
      </c>
    </row>
    <row r="110" spans="1:24" x14ac:dyDescent="0.25">
      <c r="A110">
        <v>337</v>
      </c>
      <c r="B110" s="3">
        <v>49</v>
      </c>
      <c r="C110" s="3">
        <v>20</v>
      </c>
      <c r="D110" s="3">
        <f>Clean_Chain_Data[[#This Row],[Calculated Profit]]-Clean_Chain_Data[[#This Row],[Target_profit]]</f>
        <v>12</v>
      </c>
      <c r="E110" s="1">
        <v>41290</v>
      </c>
      <c r="F110">
        <v>454</v>
      </c>
      <c r="G110">
        <v>71</v>
      </c>
      <c r="H110" s="2">
        <f>Clean_Chain_Data[[#This Row],[Profit]]/Clean_Chain_Data[[#This Row],[Sales]]</f>
        <v>0.390625</v>
      </c>
      <c r="I110" t="s">
        <v>39</v>
      </c>
      <c r="J110" t="s">
        <v>29</v>
      </c>
      <c r="K110" s="3">
        <v>15</v>
      </c>
      <c r="L110" t="s">
        <v>40</v>
      </c>
      <c r="M110" t="s">
        <v>41</v>
      </c>
      <c r="N110" t="s">
        <v>42</v>
      </c>
      <c r="O110" s="3">
        <v>50</v>
      </c>
      <c r="P110" s="3">
        <f>Clean_Chain_Data[[#This Row],[Sales]]-(Clean_Chain_Data[[#This Row],[Cogs]]+Clean_Chain_Data[[#This Row],[Total_expenses]])</f>
        <v>42</v>
      </c>
      <c r="Q110" s="3">
        <v>128</v>
      </c>
      <c r="R110" t="s">
        <v>55</v>
      </c>
      <c r="S110" s="3">
        <v>30</v>
      </c>
      <c r="T110">
        <v>60</v>
      </c>
      <c r="U110" s="3">
        <v>30</v>
      </c>
      <c r="V110" s="3">
        <v>90</v>
      </c>
      <c r="W110" s="3">
        <v>37</v>
      </c>
      <c r="X110" t="s">
        <v>27</v>
      </c>
    </row>
    <row r="111" spans="1:24" x14ac:dyDescent="0.25">
      <c r="A111">
        <v>262</v>
      </c>
      <c r="B111" s="3">
        <v>54</v>
      </c>
      <c r="C111" s="3">
        <v>1</v>
      </c>
      <c r="D111" s="3">
        <f>Clean_Chain_Data[[#This Row],[Calculated Profit]]-Clean_Chain_Data[[#This Row],[Target_profit]]</f>
        <v>2</v>
      </c>
      <c r="E111" s="1">
        <v>41291</v>
      </c>
      <c r="F111">
        <v>391</v>
      </c>
      <c r="G111">
        <v>67</v>
      </c>
      <c r="H111" s="2">
        <f>Clean_Chain_Data[[#This Row],[Profit]]/Clean_Chain_Data[[#This Row],[Sales]]</f>
        <v>0.16279069767441862</v>
      </c>
      <c r="I111" t="s">
        <v>39</v>
      </c>
      <c r="J111" t="s">
        <v>22</v>
      </c>
      <c r="K111" s="3">
        <v>20</v>
      </c>
      <c r="L111" t="s">
        <v>40</v>
      </c>
      <c r="M111" t="s">
        <v>45</v>
      </c>
      <c r="N111" t="s">
        <v>50</v>
      </c>
      <c r="O111" s="3">
        <v>21</v>
      </c>
      <c r="P111" s="3">
        <f>Clean_Chain_Data[[#This Row],[Sales]]-(Clean_Chain_Data[[#This Row],[Cogs]]+Clean_Chain_Data[[#This Row],[Total_expenses]])</f>
        <v>22</v>
      </c>
      <c r="Q111" s="3">
        <v>129</v>
      </c>
      <c r="R111" t="s">
        <v>59</v>
      </c>
      <c r="S111" s="3">
        <v>50</v>
      </c>
      <c r="T111">
        <v>60</v>
      </c>
      <c r="U111" s="3">
        <v>20</v>
      </c>
      <c r="V111" s="3">
        <v>110</v>
      </c>
      <c r="W111" s="3">
        <v>53</v>
      </c>
      <c r="X111" t="s">
        <v>35</v>
      </c>
    </row>
    <row r="112" spans="1:24" x14ac:dyDescent="0.25">
      <c r="A112">
        <v>603</v>
      </c>
      <c r="B112" s="3">
        <v>46</v>
      </c>
      <c r="C112" s="3">
        <v>5</v>
      </c>
      <c r="D112" s="3">
        <f>Clean_Chain_Data[[#This Row],[Calculated Profit]]-Clean_Chain_Data[[#This Row],[Target_profit]]</f>
        <v>-3</v>
      </c>
      <c r="E112" s="1">
        <v>41292</v>
      </c>
      <c r="F112">
        <v>316</v>
      </c>
      <c r="G112">
        <v>67</v>
      </c>
      <c r="H112" s="2">
        <f>Clean_Chain_Data[[#This Row],[Profit]]/Clean_Chain_Data[[#This Row],[Sales]]</f>
        <v>0.375</v>
      </c>
      <c r="I112" t="s">
        <v>39</v>
      </c>
      <c r="J112" t="s">
        <v>31</v>
      </c>
      <c r="K112" s="3">
        <v>14</v>
      </c>
      <c r="L112" t="s">
        <v>40</v>
      </c>
      <c r="M112" t="s">
        <v>45</v>
      </c>
      <c r="N112" t="s">
        <v>50</v>
      </c>
      <c r="O112" s="3">
        <v>45</v>
      </c>
      <c r="P112" s="3">
        <f>Clean_Chain_Data[[#This Row],[Sales]]-(Clean_Chain_Data[[#This Row],[Cogs]]+Clean_Chain_Data[[#This Row],[Total_expenses]])</f>
        <v>37</v>
      </c>
      <c r="Q112" s="3">
        <v>120</v>
      </c>
      <c r="R112" t="s">
        <v>51</v>
      </c>
      <c r="S112" s="3">
        <v>40</v>
      </c>
      <c r="T112">
        <v>60</v>
      </c>
      <c r="U112" s="3">
        <v>40</v>
      </c>
      <c r="V112" s="3">
        <v>100</v>
      </c>
      <c r="W112" s="3">
        <v>37</v>
      </c>
      <c r="X112" t="s">
        <v>35</v>
      </c>
    </row>
    <row r="113" spans="1:24" x14ac:dyDescent="0.25">
      <c r="A113">
        <v>603</v>
      </c>
      <c r="B113" s="3">
        <v>43</v>
      </c>
      <c r="C113" s="3">
        <v>0</v>
      </c>
      <c r="D113" s="3">
        <f>Clean_Chain_Data[[#This Row],[Calculated Profit]]-Clean_Chain_Data[[#This Row],[Target_profit]]</f>
        <v>-3</v>
      </c>
      <c r="E113" s="1">
        <v>41293</v>
      </c>
      <c r="F113">
        <v>452</v>
      </c>
      <c r="G113">
        <v>66</v>
      </c>
      <c r="H113" s="2">
        <f>Clean_Chain_Data[[#This Row],[Profit]]/Clean_Chain_Data[[#This Row],[Sales]]</f>
        <v>0.25862068965517243</v>
      </c>
      <c r="I113" t="s">
        <v>39</v>
      </c>
      <c r="J113" t="s">
        <v>31</v>
      </c>
      <c r="K113" s="3">
        <v>14</v>
      </c>
      <c r="L113" t="s">
        <v>40</v>
      </c>
      <c r="M113" t="s">
        <v>45</v>
      </c>
      <c r="N113" t="s">
        <v>52</v>
      </c>
      <c r="O113" s="3">
        <v>30</v>
      </c>
      <c r="P113" s="3">
        <f>Clean_Chain_Data[[#This Row],[Sales]]-(Clean_Chain_Data[[#This Row],[Cogs]]+Clean_Chain_Data[[#This Row],[Total_expenses]])</f>
        <v>27</v>
      </c>
      <c r="Q113" s="3">
        <v>116</v>
      </c>
      <c r="R113" t="s">
        <v>51</v>
      </c>
      <c r="S113" s="3">
        <v>30</v>
      </c>
      <c r="T113">
        <v>60</v>
      </c>
      <c r="U113" s="3">
        <v>30</v>
      </c>
      <c r="V113" s="3">
        <v>90</v>
      </c>
      <c r="W113" s="3">
        <v>46</v>
      </c>
      <c r="X113" t="s">
        <v>35</v>
      </c>
    </row>
    <row r="114" spans="1:24" x14ac:dyDescent="0.25">
      <c r="A114">
        <v>603</v>
      </c>
      <c r="B114" s="3">
        <v>44</v>
      </c>
      <c r="C114" s="3">
        <v>-22</v>
      </c>
      <c r="D114" s="3">
        <f>Clean_Chain_Data[[#This Row],[Calculated Profit]]-Clean_Chain_Data[[#This Row],[Target_profit]]</f>
        <v>-11</v>
      </c>
      <c r="E114" s="1">
        <v>41294</v>
      </c>
      <c r="F114">
        <v>325</v>
      </c>
      <c r="G114">
        <v>62</v>
      </c>
      <c r="H114" s="2">
        <f>Clean_Chain_Data[[#This Row],[Profit]]/Clean_Chain_Data[[#This Row],[Sales]]</f>
        <v>-0.10619469026548672</v>
      </c>
      <c r="I114" t="s">
        <v>39</v>
      </c>
      <c r="J114" t="s">
        <v>31</v>
      </c>
      <c r="K114" s="3">
        <v>40</v>
      </c>
      <c r="L114" t="s">
        <v>40</v>
      </c>
      <c r="M114" t="s">
        <v>41</v>
      </c>
      <c r="N114" t="s">
        <v>53</v>
      </c>
      <c r="O114" s="3">
        <v>-12</v>
      </c>
      <c r="P114" s="3">
        <f>Clean_Chain_Data[[#This Row],[Sales]]-(Clean_Chain_Data[[#This Row],[Cogs]]+Clean_Chain_Data[[#This Row],[Total_expenses]])</f>
        <v>-1</v>
      </c>
      <c r="Q114" s="3">
        <v>113</v>
      </c>
      <c r="R114" t="s">
        <v>51</v>
      </c>
      <c r="S114" s="3">
        <v>40</v>
      </c>
      <c r="T114">
        <v>60</v>
      </c>
      <c r="U114" s="3">
        <v>10</v>
      </c>
      <c r="V114" s="3">
        <v>100</v>
      </c>
      <c r="W114" s="3">
        <v>70</v>
      </c>
      <c r="X114" t="s">
        <v>35</v>
      </c>
    </row>
    <row r="115" spans="1:24" x14ac:dyDescent="0.25">
      <c r="A115">
        <v>318</v>
      </c>
      <c r="B115" s="3">
        <v>53</v>
      </c>
      <c r="C115" s="3">
        <v>43</v>
      </c>
      <c r="D115" s="3">
        <f>Clean_Chain_Data[[#This Row],[Calculated Profit]]-Clean_Chain_Data[[#This Row],[Target_profit]]</f>
        <v>28</v>
      </c>
      <c r="E115" s="1">
        <v>41295</v>
      </c>
      <c r="F115">
        <v>321</v>
      </c>
      <c r="G115">
        <v>88</v>
      </c>
      <c r="H115" s="2">
        <f>Clean_Chain_Data[[#This Row],[Profit]]/Clean_Chain_Data[[#This Row],[Sales]]</f>
        <v>0.48666666666666669</v>
      </c>
      <c r="I115" t="s">
        <v>39</v>
      </c>
      <c r="J115" t="s">
        <v>29</v>
      </c>
      <c r="K115" s="3">
        <v>16</v>
      </c>
      <c r="L115" t="s">
        <v>40</v>
      </c>
      <c r="M115" t="s">
        <v>41</v>
      </c>
      <c r="N115" t="s">
        <v>53</v>
      </c>
      <c r="O115" s="3">
        <v>73</v>
      </c>
      <c r="P115" s="3">
        <f>Clean_Chain_Data[[#This Row],[Sales]]-(Clean_Chain_Data[[#This Row],[Cogs]]+Clean_Chain_Data[[#This Row],[Total_expenses]])</f>
        <v>58</v>
      </c>
      <c r="Q115" s="3">
        <v>150</v>
      </c>
      <c r="R115" t="s">
        <v>55</v>
      </c>
      <c r="S115" s="3">
        <v>40</v>
      </c>
      <c r="T115">
        <v>60</v>
      </c>
      <c r="U115" s="3">
        <v>30</v>
      </c>
      <c r="V115" s="3">
        <v>100</v>
      </c>
      <c r="W115" s="3">
        <v>39</v>
      </c>
      <c r="X115" t="s">
        <v>35</v>
      </c>
    </row>
    <row r="116" spans="1:24" x14ac:dyDescent="0.25">
      <c r="A116">
        <v>206</v>
      </c>
      <c r="B116" s="3">
        <v>54</v>
      </c>
      <c r="C116" s="3">
        <v>-1</v>
      </c>
      <c r="D116" s="3">
        <f>Clean_Chain_Data[[#This Row],[Calculated Profit]]-Clean_Chain_Data[[#This Row],[Target_profit]]</f>
        <v>1</v>
      </c>
      <c r="E116" s="1">
        <v>41296</v>
      </c>
      <c r="F116">
        <v>391</v>
      </c>
      <c r="G116">
        <v>67</v>
      </c>
      <c r="H116" s="2">
        <f>Clean_Chain_Data[[#This Row],[Profit]]/Clean_Chain_Data[[#This Row],[Sales]]</f>
        <v>0.14728682170542637</v>
      </c>
      <c r="I116" t="s">
        <v>39</v>
      </c>
      <c r="J116" t="s">
        <v>36</v>
      </c>
      <c r="K116" s="3">
        <v>20</v>
      </c>
      <c r="L116" t="s">
        <v>40</v>
      </c>
      <c r="M116" t="s">
        <v>41</v>
      </c>
      <c r="N116" t="s">
        <v>53</v>
      </c>
      <c r="O116" s="3">
        <v>19</v>
      </c>
      <c r="P116" s="3">
        <f>Clean_Chain_Data[[#This Row],[Sales]]-(Clean_Chain_Data[[#This Row],[Cogs]]+Clean_Chain_Data[[#This Row],[Total_expenses]])</f>
        <v>21</v>
      </c>
      <c r="Q116" s="3">
        <v>129</v>
      </c>
      <c r="R116" t="s">
        <v>60</v>
      </c>
      <c r="S116" s="3">
        <v>50</v>
      </c>
      <c r="T116">
        <v>60</v>
      </c>
      <c r="U116" s="3">
        <v>20</v>
      </c>
      <c r="V116" s="3">
        <v>110</v>
      </c>
      <c r="W116" s="3">
        <v>54</v>
      </c>
      <c r="X116" t="s">
        <v>35</v>
      </c>
    </row>
    <row r="117" spans="1:24" x14ac:dyDescent="0.25">
      <c r="A117">
        <v>580</v>
      </c>
      <c r="B117" s="3">
        <v>54</v>
      </c>
      <c r="C117" s="3">
        <v>-1</v>
      </c>
      <c r="D117" s="3">
        <f>Clean_Chain_Data[[#This Row],[Calculated Profit]]-Clean_Chain_Data[[#This Row],[Target_profit]]</f>
        <v>1</v>
      </c>
      <c r="E117" s="1">
        <v>41297</v>
      </c>
      <c r="F117">
        <v>391</v>
      </c>
      <c r="G117">
        <v>67</v>
      </c>
      <c r="H117" s="2">
        <f>Clean_Chain_Data[[#This Row],[Profit]]/Clean_Chain_Data[[#This Row],[Sales]]</f>
        <v>0.14728682170542637</v>
      </c>
      <c r="I117" t="s">
        <v>39</v>
      </c>
      <c r="J117" t="s">
        <v>29</v>
      </c>
      <c r="K117" s="3">
        <v>20</v>
      </c>
      <c r="L117" t="s">
        <v>23</v>
      </c>
      <c r="M117" t="s">
        <v>24</v>
      </c>
      <c r="N117" t="s">
        <v>57</v>
      </c>
      <c r="O117" s="3">
        <v>19</v>
      </c>
      <c r="P117" s="3">
        <f>Clean_Chain_Data[[#This Row],[Sales]]-(Clean_Chain_Data[[#This Row],[Cogs]]+Clean_Chain_Data[[#This Row],[Total_expenses]])</f>
        <v>21</v>
      </c>
      <c r="Q117" s="3">
        <v>129</v>
      </c>
      <c r="R117" t="s">
        <v>47</v>
      </c>
      <c r="S117" s="3">
        <v>50</v>
      </c>
      <c r="T117">
        <v>60</v>
      </c>
      <c r="U117" s="3">
        <v>20</v>
      </c>
      <c r="V117" s="3">
        <v>110</v>
      </c>
      <c r="W117" s="3">
        <v>54</v>
      </c>
      <c r="X117" t="s">
        <v>27</v>
      </c>
    </row>
    <row r="118" spans="1:24" x14ac:dyDescent="0.25">
      <c r="A118">
        <v>435</v>
      </c>
      <c r="B118" s="3">
        <v>46</v>
      </c>
      <c r="C118" s="3">
        <v>15</v>
      </c>
      <c r="D118" s="3">
        <f>Clean_Chain_Data[[#This Row],[Calculated Profit]]-Clean_Chain_Data[[#This Row],[Target_profit]]</f>
        <v>7</v>
      </c>
      <c r="E118" s="1">
        <v>41298</v>
      </c>
      <c r="F118">
        <v>316</v>
      </c>
      <c r="G118">
        <v>67</v>
      </c>
      <c r="H118" s="2">
        <f>Clean_Chain_Data[[#This Row],[Profit]]/Clean_Chain_Data[[#This Row],[Sales]]</f>
        <v>0.375</v>
      </c>
      <c r="I118" t="s">
        <v>39</v>
      </c>
      <c r="J118" t="s">
        <v>36</v>
      </c>
      <c r="K118" s="3">
        <v>14</v>
      </c>
      <c r="L118" t="s">
        <v>23</v>
      </c>
      <c r="M118" t="s">
        <v>24</v>
      </c>
      <c r="N118" t="s">
        <v>57</v>
      </c>
      <c r="O118" s="3">
        <v>45</v>
      </c>
      <c r="P118" s="3">
        <f>Clean_Chain_Data[[#This Row],[Sales]]-(Clean_Chain_Data[[#This Row],[Cogs]]+Clean_Chain_Data[[#This Row],[Total_expenses]])</f>
        <v>37</v>
      </c>
      <c r="Q118" s="3">
        <v>120</v>
      </c>
      <c r="R118" t="s">
        <v>49</v>
      </c>
      <c r="S118" s="3">
        <v>40</v>
      </c>
      <c r="T118">
        <v>60</v>
      </c>
      <c r="U118" s="3">
        <v>30</v>
      </c>
      <c r="V118" s="3">
        <v>100</v>
      </c>
      <c r="W118" s="3">
        <v>37</v>
      </c>
      <c r="X118" t="s">
        <v>27</v>
      </c>
    </row>
    <row r="119" spans="1:24" x14ac:dyDescent="0.25">
      <c r="A119">
        <v>435</v>
      </c>
      <c r="B119" s="3">
        <v>43</v>
      </c>
      <c r="C119" s="3">
        <v>0</v>
      </c>
      <c r="D119" s="3">
        <f>Clean_Chain_Data[[#This Row],[Calculated Profit]]-Clean_Chain_Data[[#This Row],[Target_profit]]</f>
        <v>-3</v>
      </c>
      <c r="E119" s="1">
        <v>41299</v>
      </c>
      <c r="F119">
        <v>452</v>
      </c>
      <c r="G119">
        <v>66</v>
      </c>
      <c r="H119" s="2">
        <f>Clean_Chain_Data[[#This Row],[Profit]]/Clean_Chain_Data[[#This Row],[Sales]]</f>
        <v>0.25862068965517243</v>
      </c>
      <c r="I119" t="s">
        <v>39</v>
      </c>
      <c r="J119" t="s">
        <v>36</v>
      </c>
      <c r="K119" s="3">
        <v>14</v>
      </c>
      <c r="L119" t="s">
        <v>23</v>
      </c>
      <c r="M119" t="s">
        <v>24</v>
      </c>
      <c r="N119" t="s">
        <v>25</v>
      </c>
      <c r="O119" s="3">
        <v>30</v>
      </c>
      <c r="P119" s="3">
        <f>Clean_Chain_Data[[#This Row],[Sales]]-(Clean_Chain_Data[[#This Row],[Cogs]]+Clean_Chain_Data[[#This Row],[Total_expenses]])</f>
        <v>27</v>
      </c>
      <c r="Q119" s="3">
        <v>116</v>
      </c>
      <c r="R119" t="s">
        <v>49</v>
      </c>
      <c r="S119" s="3">
        <v>40</v>
      </c>
      <c r="T119">
        <v>60</v>
      </c>
      <c r="U119" s="3">
        <v>30</v>
      </c>
      <c r="V119" s="3">
        <v>100</v>
      </c>
      <c r="W119" s="3">
        <v>46</v>
      </c>
      <c r="X119" t="s">
        <v>27</v>
      </c>
    </row>
    <row r="120" spans="1:24" x14ac:dyDescent="0.25">
      <c r="A120">
        <v>253</v>
      </c>
      <c r="B120" s="3">
        <v>47</v>
      </c>
      <c r="C120" s="3">
        <v>25</v>
      </c>
      <c r="D120" s="3">
        <f>Clean_Chain_Data[[#This Row],[Calculated Profit]]-Clean_Chain_Data[[#This Row],[Target_profit]]</f>
        <v>12</v>
      </c>
      <c r="E120" s="1">
        <v>41300</v>
      </c>
      <c r="F120">
        <v>834</v>
      </c>
      <c r="G120">
        <v>68</v>
      </c>
      <c r="H120" s="2">
        <f>Clean_Chain_Data[[#This Row],[Profit]]/Clean_Chain_Data[[#This Row],[Sales]]</f>
        <v>0.52845528455284552</v>
      </c>
      <c r="I120" t="s">
        <v>39</v>
      </c>
      <c r="J120" t="s">
        <v>36</v>
      </c>
      <c r="K120" s="3">
        <v>13</v>
      </c>
      <c r="L120" t="s">
        <v>23</v>
      </c>
      <c r="M120" t="s">
        <v>24</v>
      </c>
      <c r="N120" t="s">
        <v>25</v>
      </c>
      <c r="O120" s="3">
        <v>65</v>
      </c>
      <c r="P120" s="3">
        <f>Clean_Chain_Data[[#This Row],[Sales]]-(Clean_Chain_Data[[#This Row],[Cogs]]+Clean_Chain_Data[[#This Row],[Total_expenses]])</f>
        <v>52</v>
      </c>
      <c r="Q120" s="3">
        <v>123</v>
      </c>
      <c r="R120" t="s">
        <v>60</v>
      </c>
      <c r="S120" s="3">
        <v>40</v>
      </c>
      <c r="T120">
        <v>60</v>
      </c>
      <c r="U120" s="3">
        <v>40</v>
      </c>
      <c r="V120" s="3">
        <v>100</v>
      </c>
      <c r="W120" s="3">
        <v>24</v>
      </c>
      <c r="X120" t="s">
        <v>27</v>
      </c>
    </row>
    <row r="121" spans="1:24" x14ac:dyDescent="0.25">
      <c r="A121">
        <v>203</v>
      </c>
      <c r="B121" s="3">
        <v>36</v>
      </c>
      <c r="C121" s="3">
        <v>9</v>
      </c>
      <c r="D121" s="3">
        <f>Clean_Chain_Data[[#This Row],[Calculated Profit]]-Clean_Chain_Data[[#This Row],[Target_profit]]</f>
        <v>-1</v>
      </c>
      <c r="E121" s="1">
        <v>41301</v>
      </c>
      <c r="F121">
        <v>809</v>
      </c>
      <c r="G121">
        <v>54</v>
      </c>
      <c r="H121" s="2">
        <f>Clean_Chain_Data[[#This Row],[Profit]]/Clean_Chain_Data[[#This Row],[Sales]]</f>
        <v>0.51041666666666663</v>
      </c>
      <c r="I121" t="s">
        <v>39</v>
      </c>
      <c r="J121" t="s">
        <v>31</v>
      </c>
      <c r="K121" s="3">
        <v>10</v>
      </c>
      <c r="L121" t="s">
        <v>23</v>
      </c>
      <c r="M121" t="s">
        <v>32</v>
      </c>
      <c r="N121" t="s">
        <v>37</v>
      </c>
      <c r="O121" s="3">
        <v>49</v>
      </c>
      <c r="P121" s="3">
        <f>Clean_Chain_Data[[#This Row],[Sales]]-(Clean_Chain_Data[[#This Row],[Cogs]]+Clean_Chain_Data[[#This Row],[Total_expenses]])</f>
        <v>39</v>
      </c>
      <c r="Q121" s="3">
        <v>96</v>
      </c>
      <c r="R121" t="s">
        <v>44</v>
      </c>
      <c r="S121" s="3">
        <v>30</v>
      </c>
      <c r="T121">
        <v>60</v>
      </c>
      <c r="U121" s="3">
        <v>40</v>
      </c>
      <c r="V121" s="3">
        <v>90</v>
      </c>
      <c r="W121" s="3">
        <v>21</v>
      </c>
      <c r="X121" t="s">
        <v>35</v>
      </c>
    </row>
    <row r="122" spans="1:24" x14ac:dyDescent="0.25">
      <c r="A122">
        <v>509</v>
      </c>
      <c r="B122" s="3">
        <v>61</v>
      </c>
      <c r="C122" s="3">
        <v>1</v>
      </c>
      <c r="D122" s="3">
        <f>Clean_Chain_Data[[#This Row],[Calculated Profit]]-Clean_Chain_Data[[#This Row],[Target_profit]]</f>
        <v>11</v>
      </c>
      <c r="E122" s="1">
        <v>41302</v>
      </c>
      <c r="F122">
        <v>613</v>
      </c>
      <c r="G122">
        <v>86</v>
      </c>
      <c r="H122" s="2">
        <f>Clean_Chain_Data[[#This Row],[Profit]]/Clean_Chain_Data[[#This Row],[Sales]]</f>
        <v>6.369426751592357E-3</v>
      </c>
      <c r="I122" t="s">
        <v>39</v>
      </c>
      <c r="J122" t="s">
        <v>36</v>
      </c>
      <c r="K122" s="3">
        <v>55</v>
      </c>
      <c r="L122" t="s">
        <v>23</v>
      </c>
      <c r="M122" t="s">
        <v>32</v>
      </c>
      <c r="N122" t="s">
        <v>37</v>
      </c>
      <c r="O122" s="3">
        <v>1</v>
      </c>
      <c r="P122" s="3">
        <f>Clean_Chain_Data[[#This Row],[Sales]]-(Clean_Chain_Data[[#This Row],[Cogs]]+Clean_Chain_Data[[#This Row],[Total_expenses]])</f>
        <v>11</v>
      </c>
      <c r="Q122" s="3">
        <v>157</v>
      </c>
      <c r="R122" t="s">
        <v>60</v>
      </c>
      <c r="S122" s="3">
        <v>40</v>
      </c>
      <c r="T122">
        <v>60</v>
      </c>
      <c r="U122" s="3">
        <v>0</v>
      </c>
      <c r="V122" s="3">
        <v>100</v>
      </c>
      <c r="W122" s="3">
        <v>85</v>
      </c>
      <c r="X122" t="s">
        <v>35</v>
      </c>
    </row>
    <row r="123" spans="1:24" x14ac:dyDescent="0.25">
      <c r="A123">
        <v>956</v>
      </c>
      <c r="B123" s="3">
        <v>43</v>
      </c>
      <c r="C123" s="3">
        <v>5</v>
      </c>
      <c r="D123" s="3">
        <f>Clean_Chain_Data[[#This Row],[Calculated Profit]]-Clean_Chain_Data[[#This Row],[Target_profit]]</f>
        <v>-3</v>
      </c>
      <c r="E123" s="1">
        <v>41303</v>
      </c>
      <c r="F123">
        <v>531</v>
      </c>
      <c r="G123">
        <v>56</v>
      </c>
      <c r="H123" s="2">
        <f>Clean_Chain_Data[[#This Row],[Profit]]/Clean_Chain_Data[[#This Row],[Sales]]</f>
        <v>0.42452830188679247</v>
      </c>
      <c r="I123" t="s">
        <v>21</v>
      </c>
      <c r="J123" t="s">
        <v>29</v>
      </c>
      <c r="K123" s="3">
        <v>14</v>
      </c>
      <c r="L123" t="s">
        <v>40</v>
      </c>
      <c r="M123" t="s">
        <v>45</v>
      </c>
      <c r="N123" t="s">
        <v>46</v>
      </c>
      <c r="O123" s="3">
        <v>45</v>
      </c>
      <c r="P123" s="3">
        <f>Clean_Chain_Data[[#This Row],[Sales]]-(Clean_Chain_Data[[#This Row],[Cogs]]+Clean_Chain_Data[[#This Row],[Total_expenses]])</f>
        <v>37</v>
      </c>
      <c r="Q123" s="3">
        <v>106</v>
      </c>
      <c r="R123" t="s">
        <v>30</v>
      </c>
      <c r="S123" s="3">
        <v>50</v>
      </c>
      <c r="T123">
        <v>60</v>
      </c>
      <c r="U123" s="3">
        <v>40</v>
      </c>
      <c r="V123" s="3">
        <v>110</v>
      </c>
      <c r="W123" s="3">
        <v>26</v>
      </c>
      <c r="X123" t="s">
        <v>27</v>
      </c>
    </row>
    <row r="124" spans="1:24" x14ac:dyDescent="0.25">
      <c r="A124">
        <v>430</v>
      </c>
      <c r="B124" s="3">
        <v>54</v>
      </c>
      <c r="C124" s="3">
        <v>37</v>
      </c>
      <c r="D124" s="3">
        <f>Clean_Chain_Data[[#This Row],[Calculated Profit]]-Clean_Chain_Data[[#This Row],[Target_profit]]</f>
        <v>21</v>
      </c>
      <c r="E124" s="1">
        <v>41304</v>
      </c>
      <c r="F124">
        <v>601</v>
      </c>
      <c r="G124">
        <v>79</v>
      </c>
      <c r="H124" s="2">
        <f>Clean_Chain_Data[[#This Row],[Profit]]/Clean_Chain_Data[[#This Row],[Sales]]</f>
        <v>0.54225352112676062</v>
      </c>
      <c r="I124" t="s">
        <v>21</v>
      </c>
      <c r="J124" t="s">
        <v>29</v>
      </c>
      <c r="K124" s="3">
        <v>15</v>
      </c>
      <c r="L124" t="s">
        <v>40</v>
      </c>
      <c r="M124" t="s">
        <v>41</v>
      </c>
      <c r="N124" t="s">
        <v>42</v>
      </c>
      <c r="O124" s="3">
        <v>77</v>
      </c>
      <c r="P124" s="3">
        <f>Clean_Chain_Data[[#This Row],[Sales]]-(Clean_Chain_Data[[#This Row],[Cogs]]+Clean_Chain_Data[[#This Row],[Total_expenses]])</f>
        <v>61</v>
      </c>
      <c r="Q124" s="3">
        <v>142</v>
      </c>
      <c r="R124" t="s">
        <v>30</v>
      </c>
      <c r="S124" s="3">
        <v>40</v>
      </c>
      <c r="T124">
        <v>60</v>
      </c>
      <c r="U124" s="3">
        <v>40</v>
      </c>
      <c r="V124" s="3">
        <v>100</v>
      </c>
      <c r="W124" s="3">
        <v>27</v>
      </c>
      <c r="X124" t="s">
        <v>27</v>
      </c>
    </row>
    <row r="125" spans="1:24" x14ac:dyDescent="0.25">
      <c r="A125">
        <v>719</v>
      </c>
      <c r="B125" s="3">
        <v>47</v>
      </c>
      <c r="C125" s="3">
        <v>-9</v>
      </c>
      <c r="D125" s="3">
        <f>Clean_Chain_Data[[#This Row],[Calculated Profit]]-Clean_Chain_Data[[#This Row],[Target_profit]]</f>
        <v>1</v>
      </c>
      <c r="E125" s="1">
        <v>41305</v>
      </c>
      <c r="F125">
        <v>521</v>
      </c>
      <c r="G125">
        <v>65</v>
      </c>
      <c r="H125" s="2">
        <f>Clean_Chain_Data[[#This Row],[Profit]]/Clean_Chain_Data[[#This Row],[Sales]]</f>
        <v>-7.5630252100840331E-2</v>
      </c>
      <c r="I125" t="s">
        <v>21</v>
      </c>
      <c r="J125" t="s">
        <v>22</v>
      </c>
      <c r="K125" s="3">
        <v>42</v>
      </c>
      <c r="L125" t="s">
        <v>23</v>
      </c>
      <c r="M125" t="s">
        <v>24</v>
      </c>
      <c r="N125" t="s">
        <v>25</v>
      </c>
      <c r="O125" s="3">
        <v>-9</v>
      </c>
      <c r="P125" s="3">
        <f>Clean_Chain_Data[[#This Row],[Sales]]-(Clean_Chain_Data[[#This Row],[Cogs]]+Clean_Chain_Data[[#This Row],[Total_expenses]])</f>
        <v>1</v>
      </c>
      <c r="Q125" s="3">
        <v>119</v>
      </c>
      <c r="R125" t="s">
        <v>26</v>
      </c>
      <c r="S125" s="3">
        <v>40</v>
      </c>
      <c r="T125">
        <v>60</v>
      </c>
      <c r="U125" s="3">
        <v>0</v>
      </c>
      <c r="V125" s="3">
        <v>100</v>
      </c>
      <c r="W125" s="3">
        <v>71</v>
      </c>
      <c r="X125" t="s">
        <v>27</v>
      </c>
    </row>
    <row r="126" spans="1:24" x14ac:dyDescent="0.25">
      <c r="A126">
        <v>970</v>
      </c>
      <c r="B126" s="3">
        <v>54</v>
      </c>
      <c r="C126" s="3">
        <v>13</v>
      </c>
      <c r="D126" s="3">
        <f>Clean_Chain_Data[[#This Row],[Calculated Profit]]-Clean_Chain_Data[[#This Row],[Target_profit]]</f>
        <v>7</v>
      </c>
      <c r="E126" s="1">
        <v>41306</v>
      </c>
      <c r="F126">
        <v>424</v>
      </c>
      <c r="G126">
        <v>73</v>
      </c>
      <c r="H126" s="2">
        <f>Clean_Chain_Data[[#This Row],[Profit]]/Clean_Chain_Data[[#This Row],[Sales]]</f>
        <v>0.31851851851851853</v>
      </c>
      <c r="I126" t="s">
        <v>21</v>
      </c>
      <c r="J126" t="s">
        <v>22</v>
      </c>
      <c r="K126" s="3">
        <v>17</v>
      </c>
      <c r="L126" t="s">
        <v>23</v>
      </c>
      <c r="M126" t="s">
        <v>24</v>
      </c>
      <c r="N126" t="s">
        <v>28</v>
      </c>
      <c r="O126" s="3">
        <v>43</v>
      </c>
      <c r="P126" s="3">
        <f>Clean_Chain_Data[[#This Row],[Sales]]-(Clean_Chain_Data[[#This Row],[Cogs]]+Clean_Chain_Data[[#This Row],[Total_expenses]])</f>
        <v>37</v>
      </c>
      <c r="Q126" s="3">
        <v>135</v>
      </c>
      <c r="R126" t="s">
        <v>26</v>
      </c>
      <c r="S126" s="3">
        <v>50</v>
      </c>
      <c r="T126">
        <v>60</v>
      </c>
      <c r="U126" s="3">
        <v>30</v>
      </c>
      <c r="V126" s="3">
        <v>110</v>
      </c>
      <c r="W126" s="3">
        <v>44</v>
      </c>
      <c r="X126" t="s">
        <v>27</v>
      </c>
    </row>
    <row r="127" spans="1:24" x14ac:dyDescent="0.25">
      <c r="A127">
        <v>305</v>
      </c>
      <c r="B127" s="3">
        <v>65</v>
      </c>
      <c r="C127" s="3">
        <v>14</v>
      </c>
      <c r="D127" s="3">
        <f>Clean_Chain_Data[[#This Row],[Calculated Profit]]-Clean_Chain_Data[[#This Row],[Target_profit]]</f>
        <v>13</v>
      </c>
      <c r="E127" s="1">
        <v>41307</v>
      </c>
      <c r="F127">
        <v>403</v>
      </c>
      <c r="G127">
        <v>80</v>
      </c>
      <c r="H127" s="2">
        <f>Clean_Chain_Data[[#This Row],[Profit]]/Clean_Chain_Data[[#This Row],[Sales]]</f>
        <v>0.21935483870967742</v>
      </c>
      <c r="I127" t="s">
        <v>21</v>
      </c>
      <c r="J127" t="s">
        <v>31</v>
      </c>
      <c r="K127" s="3">
        <v>24</v>
      </c>
      <c r="L127" t="s">
        <v>23</v>
      </c>
      <c r="M127" t="s">
        <v>24</v>
      </c>
      <c r="N127" t="s">
        <v>25</v>
      </c>
      <c r="O127" s="3">
        <v>34</v>
      </c>
      <c r="P127" s="3">
        <f>Clean_Chain_Data[[#This Row],[Sales]]-(Clean_Chain_Data[[#This Row],[Cogs]]+Clean_Chain_Data[[#This Row],[Total_expenses]])</f>
        <v>33</v>
      </c>
      <c r="Q127" s="3">
        <v>155</v>
      </c>
      <c r="R127" t="s">
        <v>34</v>
      </c>
      <c r="S127" s="3">
        <v>40</v>
      </c>
      <c r="T127">
        <v>60</v>
      </c>
      <c r="U127" s="3">
        <v>20</v>
      </c>
      <c r="V127" s="3">
        <v>100</v>
      </c>
      <c r="W127" s="3">
        <v>57</v>
      </c>
      <c r="X127" t="s">
        <v>27</v>
      </c>
    </row>
    <row r="128" spans="1:24" x14ac:dyDescent="0.25">
      <c r="A128">
        <v>407</v>
      </c>
      <c r="B128" s="3">
        <v>80</v>
      </c>
      <c r="C128" s="3">
        <v>44</v>
      </c>
      <c r="D128" s="3">
        <f>Clean_Chain_Data[[#This Row],[Calculated Profit]]-Clean_Chain_Data[[#This Row],[Target_profit]]</f>
        <v>32</v>
      </c>
      <c r="E128" s="1">
        <v>41308</v>
      </c>
      <c r="F128">
        <v>1079</v>
      </c>
      <c r="G128">
        <v>96</v>
      </c>
      <c r="H128" s="2">
        <f>Clean_Chain_Data[[#This Row],[Profit]]/Clean_Chain_Data[[#This Row],[Sales]]</f>
        <v>0.39361702127659576</v>
      </c>
      <c r="I128" t="s">
        <v>21</v>
      </c>
      <c r="J128" t="s">
        <v>31</v>
      </c>
      <c r="K128" s="3">
        <v>24</v>
      </c>
      <c r="L128" t="s">
        <v>23</v>
      </c>
      <c r="M128" t="s">
        <v>24</v>
      </c>
      <c r="N128" t="s">
        <v>28</v>
      </c>
      <c r="O128" s="3">
        <v>74</v>
      </c>
      <c r="P128" s="3">
        <f>Clean_Chain_Data[[#This Row],[Sales]]-(Clean_Chain_Data[[#This Row],[Cogs]]+Clean_Chain_Data[[#This Row],[Total_expenses]])</f>
        <v>62</v>
      </c>
      <c r="Q128" s="3">
        <v>188</v>
      </c>
      <c r="R128" t="s">
        <v>34</v>
      </c>
      <c r="S128" s="3">
        <v>60</v>
      </c>
      <c r="T128">
        <v>60</v>
      </c>
      <c r="U128" s="3">
        <v>30</v>
      </c>
      <c r="V128" s="3">
        <v>120</v>
      </c>
      <c r="W128" s="3">
        <v>46</v>
      </c>
      <c r="X128" t="s">
        <v>27</v>
      </c>
    </row>
    <row r="129" spans="1:24" x14ac:dyDescent="0.25">
      <c r="A129">
        <v>325</v>
      </c>
      <c r="B129" s="3">
        <v>54</v>
      </c>
      <c r="C129" s="3">
        <v>12</v>
      </c>
      <c r="D129" s="3">
        <f>Clean_Chain_Data[[#This Row],[Calculated Profit]]-Clean_Chain_Data[[#This Row],[Target_profit]]</f>
        <v>6</v>
      </c>
      <c r="E129" s="1">
        <v>41309</v>
      </c>
      <c r="F129">
        <v>424</v>
      </c>
      <c r="G129">
        <v>73</v>
      </c>
      <c r="H129" s="2">
        <f>Clean_Chain_Data[[#This Row],[Profit]]/Clean_Chain_Data[[#This Row],[Sales]]</f>
        <v>0.31111111111111112</v>
      </c>
      <c r="I129" t="s">
        <v>21</v>
      </c>
      <c r="J129" t="s">
        <v>29</v>
      </c>
      <c r="K129" s="3">
        <v>17</v>
      </c>
      <c r="L129" t="s">
        <v>23</v>
      </c>
      <c r="M129" t="s">
        <v>24</v>
      </c>
      <c r="N129" t="s">
        <v>57</v>
      </c>
      <c r="O129" s="3">
        <v>42</v>
      </c>
      <c r="P129" s="3">
        <f>Clean_Chain_Data[[#This Row],[Sales]]-(Clean_Chain_Data[[#This Row],[Cogs]]+Clean_Chain_Data[[#This Row],[Total_expenses]])</f>
        <v>36</v>
      </c>
      <c r="Q129" s="3">
        <v>135</v>
      </c>
      <c r="R129" t="s">
        <v>30</v>
      </c>
      <c r="S129" s="3">
        <v>50</v>
      </c>
      <c r="T129">
        <v>60</v>
      </c>
      <c r="U129" s="3">
        <v>30</v>
      </c>
      <c r="V129" s="3">
        <v>110</v>
      </c>
      <c r="W129" s="3">
        <v>45</v>
      </c>
      <c r="X129" t="s">
        <v>27</v>
      </c>
    </row>
    <row r="130" spans="1:24" x14ac:dyDescent="0.25">
      <c r="A130">
        <v>430</v>
      </c>
      <c r="B130" s="3">
        <v>41</v>
      </c>
      <c r="C130" s="3">
        <v>6</v>
      </c>
      <c r="D130" s="3">
        <f>Clean_Chain_Data[[#This Row],[Calculated Profit]]-Clean_Chain_Data[[#This Row],[Target_profit]]</f>
        <v>1</v>
      </c>
      <c r="E130" s="1">
        <v>41310</v>
      </c>
      <c r="F130">
        <v>435</v>
      </c>
      <c r="G130">
        <v>60</v>
      </c>
      <c r="H130" s="2">
        <f>Clean_Chain_Data[[#This Row],[Profit]]/Clean_Chain_Data[[#This Row],[Sales]]</f>
        <v>0.33333333333333331</v>
      </c>
      <c r="I130" t="s">
        <v>21</v>
      </c>
      <c r="J130" t="s">
        <v>29</v>
      </c>
      <c r="K130" s="3">
        <v>13</v>
      </c>
      <c r="L130" t="s">
        <v>23</v>
      </c>
      <c r="M130" t="s">
        <v>24</v>
      </c>
      <c r="N130" t="s">
        <v>25</v>
      </c>
      <c r="O130" s="3">
        <v>36</v>
      </c>
      <c r="P130" s="3">
        <f>Clean_Chain_Data[[#This Row],[Sales]]-(Clean_Chain_Data[[#This Row],[Cogs]]+Clean_Chain_Data[[#This Row],[Total_expenses]])</f>
        <v>31</v>
      </c>
      <c r="Q130" s="3">
        <v>108</v>
      </c>
      <c r="R130" t="s">
        <v>30</v>
      </c>
      <c r="S130" s="3">
        <v>30</v>
      </c>
      <c r="T130">
        <v>60</v>
      </c>
      <c r="U130" s="3">
        <v>30</v>
      </c>
      <c r="V130" s="3">
        <v>90</v>
      </c>
      <c r="W130" s="3">
        <v>36</v>
      </c>
      <c r="X130" t="s">
        <v>27</v>
      </c>
    </row>
    <row r="131" spans="1:24" x14ac:dyDescent="0.25">
      <c r="A131">
        <v>408</v>
      </c>
      <c r="B131" s="3">
        <v>54</v>
      </c>
      <c r="C131" s="3">
        <v>29</v>
      </c>
      <c r="D131" s="3">
        <f>Clean_Chain_Data[[#This Row],[Calculated Profit]]-Clean_Chain_Data[[#This Row],[Target_profit]]</f>
        <v>12</v>
      </c>
      <c r="E131" s="1">
        <v>41311</v>
      </c>
      <c r="F131">
        <v>601</v>
      </c>
      <c r="G131">
        <v>79</v>
      </c>
      <c r="H131" s="2">
        <f>Clean_Chain_Data[[#This Row],[Profit]]/Clean_Chain_Data[[#This Row],[Sales]]</f>
        <v>0.55633802816901412</v>
      </c>
      <c r="I131" t="s">
        <v>21</v>
      </c>
      <c r="J131" t="s">
        <v>36</v>
      </c>
      <c r="K131" s="3">
        <v>15</v>
      </c>
      <c r="L131" t="s">
        <v>23</v>
      </c>
      <c r="M131" t="s">
        <v>32</v>
      </c>
      <c r="N131" t="s">
        <v>61</v>
      </c>
      <c r="O131" s="3">
        <v>79</v>
      </c>
      <c r="P131" s="3">
        <f>Clean_Chain_Data[[#This Row],[Sales]]-(Clean_Chain_Data[[#This Row],[Cogs]]+Clean_Chain_Data[[#This Row],[Total_expenses]])</f>
        <v>62</v>
      </c>
      <c r="Q131" s="3">
        <v>142</v>
      </c>
      <c r="R131" t="s">
        <v>38</v>
      </c>
      <c r="S131" s="3">
        <v>30</v>
      </c>
      <c r="T131">
        <v>60</v>
      </c>
      <c r="U131" s="3">
        <v>50</v>
      </c>
      <c r="V131" s="3">
        <v>90</v>
      </c>
      <c r="W131" s="3">
        <v>26</v>
      </c>
      <c r="X131" t="s">
        <v>35</v>
      </c>
    </row>
    <row r="132" spans="1:24" x14ac:dyDescent="0.25">
      <c r="A132">
        <v>816</v>
      </c>
      <c r="B132" s="3">
        <v>31</v>
      </c>
      <c r="C132" s="3">
        <v>-10</v>
      </c>
      <c r="D132" s="3">
        <f>Clean_Chain_Data[[#This Row],[Calculated Profit]]-Clean_Chain_Data[[#This Row],[Target_profit]]</f>
        <v>-18</v>
      </c>
      <c r="E132" s="1">
        <v>41312</v>
      </c>
      <c r="F132">
        <v>844</v>
      </c>
      <c r="G132">
        <v>46</v>
      </c>
      <c r="H132" s="2">
        <f>Clean_Chain_Data[[#This Row],[Profit]]/Clean_Chain_Data[[#This Row],[Sales]]</f>
        <v>0.48780487804878048</v>
      </c>
      <c r="I132" t="s">
        <v>39</v>
      </c>
      <c r="J132" t="s">
        <v>22</v>
      </c>
      <c r="K132" s="3">
        <v>8</v>
      </c>
      <c r="L132" t="s">
        <v>40</v>
      </c>
      <c r="M132" t="s">
        <v>41</v>
      </c>
      <c r="N132" t="s">
        <v>42</v>
      </c>
      <c r="O132" s="3">
        <v>40</v>
      </c>
      <c r="P132" s="3">
        <f>Clean_Chain_Data[[#This Row],[Sales]]-(Clean_Chain_Data[[#This Row],[Cogs]]+Clean_Chain_Data[[#This Row],[Total_expenses]])</f>
        <v>32</v>
      </c>
      <c r="Q132" s="3">
        <v>82</v>
      </c>
      <c r="R132" t="s">
        <v>58</v>
      </c>
      <c r="S132" s="3">
        <v>30</v>
      </c>
      <c r="T132">
        <v>60</v>
      </c>
      <c r="U132" s="3">
        <v>50</v>
      </c>
      <c r="V132" s="3">
        <v>90</v>
      </c>
      <c r="W132" s="3">
        <v>19</v>
      </c>
      <c r="X132" t="s">
        <v>27</v>
      </c>
    </row>
    <row r="133" spans="1:24" x14ac:dyDescent="0.25">
      <c r="A133">
        <v>337</v>
      </c>
      <c r="B133" s="3">
        <v>34</v>
      </c>
      <c r="C133" s="3">
        <v>-4</v>
      </c>
      <c r="D133" s="3">
        <f>Clean_Chain_Data[[#This Row],[Calculated Profit]]-Clean_Chain_Data[[#This Row],[Target_profit]]</f>
        <v>-13</v>
      </c>
      <c r="E133" s="1">
        <v>41313</v>
      </c>
      <c r="F133">
        <v>863</v>
      </c>
      <c r="G133">
        <v>51</v>
      </c>
      <c r="H133" s="2">
        <f>Clean_Chain_Data[[#This Row],[Profit]]/Clean_Chain_Data[[#This Row],[Sales]]</f>
        <v>0.50549450549450547</v>
      </c>
      <c r="I133" t="s">
        <v>39</v>
      </c>
      <c r="J133" t="s">
        <v>29</v>
      </c>
      <c r="K133" s="3">
        <v>9</v>
      </c>
      <c r="L133" t="s">
        <v>40</v>
      </c>
      <c r="M133" t="s">
        <v>45</v>
      </c>
      <c r="N133" t="s">
        <v>46</v>
      </c>
      <c r="O133" s="3">
        <v>46</v>
      </c>
      <c r="P133" s="3">
        <f>Clean_Chain_Data[[#This Row],[Sales]]-(Clean_Chain_Data[[#This Row],[Cogs]]+Clean_Chain_Data[[#This Row],[Total_expenses]])</f>
        <v>37</v>
      </c>
      <c r="Q133" s="3">
        <v>91</v>
      </c>
      <c r="R133" t="s">
        <v>55</v>
      </c>
      <c r="S133" s="3">
        <v>40</v>
      </c>
      <c r="T133">
        <v>60</v>
      </c>
      <c r="U133" s="3">
        <v>50</v>
      </c>
      <c r="V133" s="3">
        <v>100</v>
      </c>
      <c r="W133" s="3">
        <v>20</v>
      </c>
      <c r="X133" t="s">
        <v>27</v>
      </c>
    </row>
    <row r="134" spans="1:24" x14ac:dyDescent="0.25">
      <c r="A134">
        <v>918</v>
      </c>
      <c r="B134" s="3">
        <v>33</v>
      </c>
      <c r="C134" s="3">
        <v>-8</v>
      </c>
      <c r="D134" s="3">
        <f>Clean_Chain_Data[[#This Row],[Calculated Profit]]-Clean_Chain_Data[[#This Row],[Target_profit]]</f>
        <v>-17</v>
      </c>
      <c r="E134" s="1">
        <v>41314</v>
      </c>
      <c r="F134">
        <v>870</v>
      </c>
      <c r="G134">
        <v>49</v>
      </c>
      <c r="H134" s="2">
        <f>Clean_Chain_Data[[#This Row],[Profit]]/Clean_Chain_Data[[#This Row],[Sales]]</f>
        <v>0.48275862068965519</v>
      </c>
      <c r="I134" t="s">
        <v>39</v>
      </c>
      <c r="J134" t="s">
        <v>29</v>
      </c>
      <c r="K134" s="3">
        <v>9</v>
      </c>
      <c r="L134" t="s">
        <v>40</v>
      </c>
      <c r="M134" t="s">
        <v>45</v>
      </c>
      <c r="N134" t="s">
        <v>46</v>
      </c>
      <c r="O134" s="3">
        <v>42</v>
      </c>
      <c r="P134" s="3">
        <f>Clean_Chain_Data[[#This Row],[Sales]]-(Clean_Chain_Data[[#This Row],[Cogs]]+Clean_Chain_Data[[#This Row],[Total_expenses]])</f>
        <v>33</v>
      </c>
      <c r="Q134" s="3">
        <v>87</v>
      </c>
      <c r="R134" t="s">
        <v>47</v>
      </c>
      <c r="S134" s="3">
        <v>30</v>
      </c>
      <c r="T134">
        <v>60</v>
      </c>
      <c r="U134" s="3">
        <v>50</v>
      </c>
      <c r="V134" s="3">
        <v>90</v>
      </c>
      <c r="W134" s="3">
        <v>21</v>
      </c>
      <c r="X134" t="s">
        <v>27</v>
      </c>
    </row>
    <row r="135" spans="1:24" x14ac:dyDescent="0.25">
      <c r="A135">
        <v>603</v>
      </c>
      <c r="B135" s="3">
        <v>48</v>
      </c>
      <c r="C135" s="3">
        <v>12</v>
      </c>
      <c r="D135" s="3">
        <f>Clean_Chain_Data[[#This Row],[Calculated Profit]]-Clean_Chain_Data[[#This Row],[Target_profit]]</f>
        <v>6</v>
      </c>
      <c r="E135" s="1">
        <v>41315</v>
      </c>
      <c r="F135">
        <v>462</v>
      </c>
      <c r="G135">
        <v>74</v>
      </c>
      <c r="H135" s="2">
        <f>Clean_Chain_Data[[#This Row],[Profit]]/Clean_Chain_Data[[#This Row],[Sales]]</f>
        <v>0.32307692307692309</v>
      </c>
      <c r="I135" t="s">
        <v>39</v>
      </c>
      <c r="J135" t="s">
        <v>31</v>
      </c>
      <c r="K135" s="3">
        <v>15</v>
      </c>
      <c r="L135" t="s">
        <v>40</v>
      </c>
      <c r="M135" t="s">
        <v>45</v>
      </c>
      <c r="N135" t="s">
        <v>52</v>
      </c>
      <c r="O135" s="3">
        <v>42</v>
      </c>
      <c r="P135" s="3">
        <f>Clean_Chain_Data[[#This Row],[Sales]]-(Clean_Chain_Data[[#This Row],[Cogs]]+Clean_Chain_Data[[#This Row],[Total_expenses]])</f>
        <v>36</v>
      </c>
      <c r="Q135" s="3">
        <v>130</v>
      </c>
      <c r="R135" t="s">
        <v>51</v>
      </c>
      <c r="S135" s="3">
        <v>40</v>
      </c>
      <c r="T135">
        <v>60</v>
      </c>
      <c r="U135" s="3">
        <v>30</v>
      </c>
      <c r="V135" s="3">
        <v>100</v>
      </c>
      <c r="W135" s="3">
        <v>46</v>
      </c>
      <c r="X135" t="s">
        <v>35</v>
      </c>
    </row>
    <row r="136" spans="1:24" x14ac:dyDescent="0.25">
      <c r="A136">
        <v>225</v>
      </c>
      <c r="B136" s="3">
        <v>55</v>
      </c>
      <c r="C136" s="3">
        <v>-4</v>
      </c>
      <c r="D136" s="3">
        <f>Clean_Chain_Data[[#This Row],[Calculated Profit]]-Clean_Chain_Data[[#This Row],[Target_profit]]</f>
        <v>6</v>
      </c>
      <c r="E136" s="1">
        <v>41316</v>
      </c>
      <c r="F136">
        <v>-1053</v>
      </c>
      <c r="G136">
        <v>76</v>
      </c>
      <c r="H136" s="2">
        <f>Clean_Chain_Data[[#This Row],[Profit]]/Clean_Chain_Data[[#This Row],[Sales]]</f>
        <v>-2.8571428571428571E-2</v>
      </c>
      <c r="I136" t="s">
        <v>39</v>
      </c>
      <c r="J136" t="s">
        <v>29</v>
      </c>
      <c r="K136" s="3">
        <v>49</v>
      </c>
      <c r="L136" t="s">
        <v>40</v>
      </c>
      <c r="M136" t="s">
        <v>41</v>
      </c>
      <c r="N136" t="s">
        <v>54</v>
      </c>
      <c r="O136" s="3">
        <v>-4</v>
      </c>
      <c r="P136" s="3">
        <f>Clean_Chain_Data[[#This Row],[Sales]]-(Clean_Chain_Data[[#This Row],[Cogs]]+Clean_Chain_Data[[#This Row],[Total_expenses]])</f>
        <v>6</v>
      </c>
      <c r="Q136" s="3">
        <v>140</v>
      </c>
      <c r="R136" t="s">
        <v>55</v>
      </c>
      <c r="S136" s="3">
        <v>40</v>
      </c>
      <c r="T136">
        <v>60</v>
      </c>
      <c r="U136" s="3">
        <v>0</v>
      </c>
      <c r="V136" s="3">
        <v>100</v>
      </c>
      <c r="W136" s="3">
        <v>79</v>
      </c>
      <c r="X136" t="s">
        <v>35</v>
      </c>
    </row>
    <row r="137" spans="1:24" x14ac:dyDescent="0.25">
      <c r="A137">
        <v>505</v>
      </c>
      <c r="B137" s="3">
        <v>49</v>
      </c>
      <c r="C137" s="3">
        <v>-17</v>
      </c>
      <c r="D137" s="3">
        <f>Clean_Chain_Data[[#This Row],[Calculated Profit]]-Clean_Chain_Data[[#This Row],[Target_profit]]</f>
        <v>-7</v>
      </c>
      <c r="E137" s="1">
        <v>41317</v>
      </c>
      <c r="F137">
        <v>335</v>
      </c>
      <c r="G137">
        <v>69</v>
      </c>
      <c r="H137" s="2">
        <f>Clean_Chain_Data[[#This Row],[Profit]]/Clean_Chain_Data[[#This Row],[Sales]]</f>
        <v>-5.5555555555555552E-2</v>
      </c>
      <c r="I137" t="s">
        <v>39</v>
      </c>
      <c r="J137" t="s">
        <v>29</v>
      </c>
      <c r="K137" s="3">
        <v>44</v>
      </c>
      <c r="L137" t="s">
        <v>40</v>
      </c>
      <c r="M137" t="s">
        <v>41</v>
      </c>
      <c r="N137" t="s">
        <v>53</v>
      </c>
      <c r="O137" s="3">
        <v>-7</v>
      </c>
      <c r="P137" s="3">
        <f>Clean_Chain_Data[[#This Row],[Sales]]-(Clean_Chain_Data[[#This Row],[Cogs]]+Clean_Chain_Data[[#This Row],[Total_expenses]])</f>
        <v>3</v>
      </c>
      <c r="Q137" s="3">
        <v>126</v>
      </c>
      <c r="R137" t="s">
        <v>64</v>
      </c>
      <c r="S137" s="3">
        <v>30</v>
      </c>
      <c r="T137">
        <v>60</v>
      </c>
      <c r="U137" s="3">
        <v>10</v>
      </c>
      <c r="V137" s="3">
        <v>90</v>
      </c>
      <c r="W137" s="3">
        <v>74</v>
      </c>
      <c r="X137" t="s">
        <v>35</v>
      </c>
    </row>
    <row r="138" spans="1:24" x14ac:dyDescent="0.25">
      <c r="A138">
        <v>702</v>
      </c>
      <c r="B138" s="3">
        <v>39</v>
      </c>
      <c r="C138" s="3">
        <v>-19</v>
      </c>
      <c r="D138" s="3">
        <f>Clean_Chain_Data[[#This Row],[Calculated Profit]]-Clean_Chain_Data[[#This Row],[Target_profit]]</f>
        <v>-13</v>
      </c>
      <c r="E138" s="1">
        <v>41318</v>
      </c>
      <c r="F138">
        <v>250</v>
      </c>
      <c r="G138">
        <v>49</v>
      </c>
      <c r="H138" s="2">
        <f>Clean_Chain_Data[[#This Row],[Profit]]/Clean_Chain_Data[[#This Row],[Sales]]</f>
        <v>1.0638297872340425E-2</v>
      </c>
      <c r="I138" t="s">
        <v>39</v>
      </c>
      <c r="J138" t="s">
        <v>36</v>
      </c>
      <c r="K138" s="3">
        <v>14</v>
      </c>
      <c r="L138" t="s">
        <v>40</v>
      </c>
      <c r="M138" t="s">
        <v>45</v>
      </c>
      <c r="N138" t="s">
        <v>52</v>
      </c>
      <c r="O138" s="3">
        <v>1</v>
      </c>
      <c r="P138" s="3">
        <f>Clean_Chain_Data[[#This Row],[Sales]]-(Clean_Chain_Data[[#This Row],[Cogs]]+Clean_Chain_Data[[#This Row],[Total_expenses]])</f>
        <v>7</v>
      </c>
      <c r="Q138" s="3">
        <v>94</v>
      </c>
      <c r="R138" t="s">
        <v>48</v>
      </c>
      <c r="S138" s="3">
        <v>40</v>
      </c>
      <c r="T138">
        <v>60</v>
      </c>
      <c r="U138" s="3">
        <v>20</v>
      </c>
      <c r="V138" s="3">
        <v>100</v>
      </c>
      <c r="W138" s="3">
        <v>48</v>
      </c>
      <c r="X138" t="s">
        <v>35</v>
      </c>
    </row>
    <row r="139" spans="1:24" x14ac:dyDescent="0.25">
      <c r="A139">
        <v>314</v>
      </c>
      <c r="B139" s="3">
        <v>49</v>
      </c>
      <c r="C139" s="3">
        <v>-7</v>
      </c>
      <c r="D139" s="3">
        <f>Clean_Chain_Data[[#This Row],[Calculated Profit]]-Clean_Chain_Data[[#This Row],[Target_profit]]</f>
        <v>3</v>
      </c>
      <c r="E139" s="1">
        <v>41319</v>
      </c>
      <c r="F139">
        <v>335</v>
      </c>
      <c r="G139">
        <v>69</v>
      </c>
      <c r="H139" s="2">
        <f>Clean_Chain_Data[[#This Row],[Profit]]/Clean_Chain_Data[[#This Row],[Sales]]</f>
        <v>-5.5555555555555552E-2</v>
      </c>
      <c r="I139" t="s">
        <v>39</v>
      </c>
      <c r="J139" t="s">
        <v>22</v>
      </c>
      <c r="K139" s="3">
        <v>44</v>
      </c>
      <c r="L139" t="s">
        <v>23</v>
      </c>
      <c r="M139" t="s">
        <v>24</v>
      </c>
      <c r="N139" t="s">
        <v>57</v>
      </c>
      <c r="O139" s="3">
        <v>-7</v>
      </c>
      <c r="P139" s="3">
        <f>Clean_Chain_Data[[#This Row],[Sales]]-(Clean_Chain_Data[[#This Row],[Cogs]]+Clean_Chain_Data[[#This Row],[Total_expenses]])</f>
        <v>3</v>
      </c>
      <c r="Q139" s="3">
        <v>126</v>
      </c>
      <c r="R139" t="s">
        <v>58</v>
      </c>
      <c r="S139" s="3">
        <v>40</v>
      </c>
      <c r="T139">
        <v>60</v>
      </c>
      <c r="U139" s="3">
        <v>0</v>
      </c>
      <c r="V139" s="3">
        <v>100</v>
      </c>
      <c r="W139" s="3">
        <v>74</v>
      </c>
      <c r="X139" t="s">
        <v>27</v>
      </c>
    </row>
    <row r="140" spans="1:24" x14ac:dyDescent="0.25">
      <c r="A140">
        <v>920</v>
      </c>
      <c r="B140" s="3">
        <v>41</v>
      </c>
      <c r="C140" s="3">
        <v>15</v>
      </c>
      <c r="D140" s="3">
        <f>Clean_Chain_Data[[#This Row],[Calculated Profit]]-Clean_Chain_Data[[#This Row],[Target_profit]]</f>
        <v>7</v>
      </c>
      <c r="E140" s="1">
        <v>41320</v>
      </c>
      <c r="F140">
        <v>320</v>
      </c>
      <c r="G140">
        <v>66</v>
      </c>
      <c r="H140" s="2">
        <f>Clean_Chain_Data[[#This Row],[Profit]]/Clean_Chain_Data[[#This Row],[Sales]]</f>
        <v>0.39473684210526316</v>
      </c>
      <c r="I140" t="s">
        <v>39</v>
      </c>
      <c r="J140" t="s">
        <v>22</v>
      </c>
      <c r="K140" s="3">
        <v>12</v>
      </c>
      <c r="L140" t="s">
        <v>23</v>
      </c>
      <c r="M140" t="s">
        <v>24</v>
      </c>
      <c r="N140" t="s">
        <v>57</v>
      </c>
      <c r="O140" s="3">
        <v>45</v>
      </c>
      <c r="P140" s="3">
        <f>Clean_Chain_Data[[#This Row],[Sales]]-(Clean_Chain_Data[[#This Row],[Cogs]]+Clean_Chain_Data[[#This Row],[Total_expenses]])</f>
        <v>37</v>
      </c>
      <c r="Q140" s="3">
        <v>114</v>
      </c>
      <c r="R140" t="s">
        <v>59</v>
      </c>
      <c r="S140" s="3">
        <v>30</v>
      </c>
      <c r="T140">
        <v>60</v>
      </c>
      <c r="U140" s="3">
        <v>30</v>
      </c>
      <c r="V140" s="3">
        <v>90</v>
      </c>
      <c r="W140" s="3">
        <v>36</v>
      </c>
      <c r="X140" t="s">
        <v>27</v>
      </c>
    </row>
    <row r="141" spans="1:24" x14ac:dyDescent="0.25">
      <c r="A141">
        <v>417</v>
      </c>
      <c r="B141" s="3">
        <v>92</v>
      </c>
      <c r="C141" s="3">
        <v>4</v>
      </c>
      <c r="D141" s="3">
        <f>Clean_Chain_Data[[#This Row],[Calculated Profit]]-Clean_Chain_Data[[#This Row],[Target_profit]]</f>
        <v>7</v>
      </c>
      <c r="E141" s="1">
        <v>41321</v>
      </c>
      <c r="F141">
        <v>1898</v>
      </c>
      <c r="G141">
        <v>68</v>
      </c>
      <c r="H141" s="2">
        <f>Clean_Chain_Data[[#This Row],[Profit]]/Clean_Chain_Data[[#This Row],[Sales]]</f>
        <v>0.14035087719298245</v>
      </c>
      <c r="I141" t="s">
        <v>39</v>
      </c>
      <c r="J141" t="s">
        <v>22</v>
      </c>
      <c r="K141" s="3">
        <v>28</v>
      </c>
      <c r="L141" t="s">
        <v>23</v>
      </c>
      <c r="M141" t="s">
        <v>24</v>
      </c>
      <c r="N141" t="s">
        <v>25</v>
      </c>
      <c r="O141" s="3">
        <v>24</v>
      </c>
      <c r="P141" s="3">
        <f>Clean_Chain_Data[[#This Row],[Sales]]-(Clean_Chain_Data[[#This Row],[Cogs]]+Clean_Chain_Data[[#This Row],[Total_expenses]])</f>
        <v>27</v>
      </c>
      <c r="Q141" s="3">
        <v>171</v>
      </c>
      <c r="R141" t="s">
        <v>58</v>
      </c>
      <c r="S141" s="3">
        <v>80</v>
      </c>
      <c r="T141">
        <v>60</v>
      </c>
      <c r="U141" s="3">
        <v>20</v>
      </c>
      <c r="V141" s="3">
        <v>140</v>
      </c>
      <c r="W141" s="3">
        <v>52</v>
      </c>
      <c r="X141" t="s">
        <v>27</v>
      </c>
    </row>
    <row r="142" spans="1:24" x14ac:dyDescent="0.25">
      <c r="A142">
        <v>860</v>
      </c>
      <c r="B142" s="3">
        <v>68</v>
      </c>
      <c r="C142" s="3">
        <v>20</v>
      </c>
      <c r="D142" s="3">
        <f>Clean_Chain_Data[[#This Row],[Calculated Profit]]-Clean_Chain_Data[[#This Row],[Target_profit]]</f>
        <v>17</v>
      </c>
      <c r="E142" s="1">
        <v>41322</v>
      </c>
      <c r="F142">
        <v>619</v>
      </c>
      <c r="G142">
        <v>85</v>
      </c>
      <c r="H142" s="2">
        <f>Clean_Chain_Data[[#This Row],[Profit]]/Clean_Chain_Data[[#This Row],[Sales]]</f>
        <v>0.24539877300613497</v>
      </c>
      <c r="I142" t="s">
        <v>39</v>
      </c>
      <c r="J142" t="s">
        <v>31</v>
      </c>
      <c r="K142" s="3">
        <v>25</v>
      </c>
      <c r="L142" t="s">
        <v>23</v>
      </c>
      <c r="M142" t="s">
        <v>24</v>
      </c>
      <c r="N142" t="s">
        <v>25</v>
      </c>
      <c r="O142" s="3">
        <v>40</v>
      </c>
      <c r="P142" s="3">
        <f>Clean_Chain_Data[[#This Row],[Sales]]-(Clean_Chain_Data[[#This Row],[Cogs]]+Clean_Chain_Data[[#This Row],[Total_expenses]])</f>
        <v>37</v>
      </c>
      <c r="Q142" s="3">
        <v>163</v>
      </c>
      <c r="R142" t="s">
        <v>44</v>
      </c>
      <c r="S142" s="3">
        <v>50</v>
      </c>
      <c r="T142">
        <v>60</v>
      </c>
      <c r="U142" s="3">
        <v>20</v>
      </c>
      <c r="V142" s="3">
        <v>110</v>
      </c>
      <c r="W142" s="3">
        <v>58</v>
      </c>
      <c r="X142" t="s">
        <v>27</v>
      </c>
    </row>
    <row r="143" spans="1:24" x14ac:dyDescent="0.25">
      <c r="A143">
        <v>203</v>
      </c>
      <c r="B143" s="3">
        <v>63</v>
      </c>
      <c r="C143" s="3">
        <v>13</v>
      </c>
      <c r="D143" s="3">
        <f>Clean_Chain_Data[[#This Row],[Calculated Profit]]-Clean_Chain_Data[[#This Row],[Target_profit]]</f>
        <v>5</v>
      </c>
      <c r="E143" s="1">
        <v>41323</v>
      </c>
      <c r="F143">
        <v>1075</v>
      </c>
      <c r="G143">
        <v>76</v>
      </c>
      <c r="H143" s="2">
        <f>Clean_Chain_Data[[#This Row],[Profit]]/Clean_Chain_Data[[#This Row],[Sales]]</f>
        <v>0.35810810810810811</v>
      </c>
      <c r="I143" t="s">
        <v>39</v>
      </c>
      <c r="J143" t="s">
        <v>31</v>
      </c>
      <c r="K143" s="3">
        <v>19</v>
      </c>
      <c r="L143" t="s">
        <v>23</v>
      </c>
      <c r="M143" t="s">
        <v>24</v>
      </c>
      <c r="N143" t="s">
        <v>28</v>
      </c>
      <c r="O143" s="3">
        <v>53</v>
      </c>
      <c r="P143" s="3">
        <f>Clean_Chain_Data[[#This Row],[Sales]]-(Clean_Chain_Data[[#This Row],[Cogs]]+Clean_Chain_Data[[#This Row],[Total_expenses]])</f>
        <v>45</v>
      </c>
      <c r="Q143" s="3">
        <v>148</v>
      </c>
      <c r="R143" t="s">
        <v>44</v>
      </c>
      <c r="S143" s="3">
        <v>40</v>
      </c>
      <c r="T143">
        <v>60</v>
      </c>
      <c r="U143" s="3">
        <v>40</v>
      </c>
      <c r="V143" s="3">
        <v>100</v>
      </c>
      <c r="W143" s="3">
        <v>40</v>
      </c>
      <c r="X143" t="s">
        <v>27</v>
      </c>
    </row>
    <row r="144" spans="1:24" x14ac:dyDescent="0.25">
      <c r="A144">
        <v>435</v>
      </c>
      <c r="B144" s="3">
        <v>92</v>
      </c>
      <c r="C144" s="3">
        <v>5</v>
      </c>
      <c r="D144" s="3">
        <f>Clean_Chain_Data[[#This Row],[Calculated Profit]]-Clean_Chain_Data[[#This Row],[Target_profit]]</f>
        <v>8</v>
      </c>
      <c r="E144" s="1">
        <v>41324</v>
      </c>
      <c r="F144">
        <v>1898</v>
      </c>
      <c r="G144">
        <v>68</v>
      </c>
      <c r="H144" s="2">
        <f>Clean_Chain_Data[[#This Row],[Profit]]/Clean_Chain_Data[[#This Row],[Sales]]</f>
        <v>0.14619883040935672</v>
      </c>
      <c r="I144" t="s">
        <v>39</v>
      </c>
      <c r="J144" t="s">
        <v>36</v>
      </c>
      <c r="K144" s="3">
        <v>28</v>
      </c>
      <c r="L144" t="s">
        <v>23</v>
      </c>
      <c r="M144" t="s">
        <v>24</v>
      </c>
      <c r="N144" t="s">
        <v>28</v>
      </c>
      <c r="O144" s="3">
        <v>25</v>
      </c>
      <c r="P144" s="3">
        <f>Clean_Chain_Data[[#This Row],[Sales]]-(Clean_Chain_Data[[#This Row],[Cogs]]+Clean_Chain_Data[[#This Row],[Total_expenses]])</f>
        <v>28</v>
      </c>
      <c r="Q144" s="3">
        <v>171</v>
      </c>
      <c r="R144" t="s">
        <v>49</v>
      </c>
      <c r="S144" s="3">
        <v>80</v>
      </c>
      <c r="T144">
        <v>60</v>
      </c>
      <c r="U144" s="3">
        <v>20</v>
      </c>
      <c r="V144" s="3">
        <v>140</v>
      </c>
      <c r="W144" s="3">
        <v>51</v>
      </c>
      <c r="X144" t="s">
        <v>27</v>
      </c>
    </row>
    <row r="145" spans="1:24" x14ac:dyDescent="0.25">
      <c r="A145">
        <v>262</v>
      </c>
      <c r="B145" s="3">
        <v>55</v>
      </c>
      <c r="C145" s="3">
        <v>-4</v>
      </c>
      <c r="D145" s="3">
        <f>Clean_Chain_Data[[#This Row],[Calculated Profit]]-Clean_Chain_Data[[#This Row],[Target_profit]]</f>
        <v>6</v>
      </c>
      <c r="E145" s="1">
        <v>41325</v>
      </c>
      <c r="F145">
        <v>627</v>
      </c>
      <c r="G145">
        <v>76</v>
      </c>
      <c r="H145" s="2">
        <f>Clean_Chain_Data[[#This Row],[Profit]]/Clean_Chain_Data[[#This Row],[Sales]]</f>
        <v>-2.8571428571428571E-2</v>
      </c>
      <c r="I145" t="s">
        <v>39</v>
      </c>
      <c r="J145" t="s">
        <v>22</v>
      </c>
      <c r="K145" s="3">
        <v>49</v>
      </c>
      <c r="L145" t="s">
        <v>23</v>
      </c>
      <c r="M145" t="s">
        <v>32</v>
      </c>
      <c r="N145" t="s">
        <v>61</v>
      </c>
      <c r="O145" s="3">
        <v>-4</v>
      </c>
      <c r="P145" s="3">
        <f>Clean_Chain_Data[[#This Row],[Sales]]-(Clean_Chain_Data[[#This Row],[Cogs]]+Clean_Chain_Data[[#This Row],[Total_expenses]])</f>
        <v>6</v>
      </c>
      <c r="Q145" s="3">
        <v>140</v>
      </c>
      <c r="R145" t="s">
        <v>59</v>
      </c>
      <c r="S145" s="3">
        <v>40</v>
      </c>
      <c r="T145">
        <v>60</v>
      </c>
      <c r="U145" s="3">
        <v>0</v>
      </c>
      <c r="V145" s="3">
        <v>100</v>
      </c>
      <c r="W145" s="3">
        <v>79</v>
      </c>
      <c r="X145" t="s">
        <v>35</v>
      </c>
    </row>
    <row r="146" spans="1:24" x14ac:dyDescent="0.25">
      <c r="A146">
        <v>719</v>
      </c>
      <c r="B146" s="3">
        <v>39</v>
      </c>
      <c r="C146" s="3">
        <v>-23</v>
      </c>
      <c r="D146" s="3">
        <f>Clean_Chain_Data[[#This Row],[Calculated Profit]]-Clean_Chain_Data[[#This Row],[Target_profit]]</f>
        <v>-23</v>
      </c>
      <c r="E146" s="1">
        <v>41326</v>
      </c>
      <c r="F146">
        <v>541</v>
      </c>
      <c r="G146">
        <v>51</v>
      </c>
      <c r="H146" s="2">
        <f>Clean_Chain_Data[[#This Row],[Profit]]/Clean_Chain_Data[[#This Row],[Sales]]</f>
        <v>0.3</v>
      </c>
      <c r="I146" t="s">
        <v>21</v>
      </c>
      <c r="J146" t="s">
        <v>22</v>
      </c>
      <c r="K146" s="3">
        <v>12</v>
      </c>
      <c r="L146" t="s">
        <v>40</v>
      </c>
      <c r="M146" t="s">
        <v>45</v>
      </c>
      <c r="N146" t="s">
        <v>52</v>
      </c>
      <c r="O146" s="3">
        <v>27</v>
      </c>
      <c r="P146" s="3">
        <f>Clean_Chain_Data[[#This Row],[Sales]]-(Clean_Chain_Data[[#This Row],[Cogs]]+Clean_Chain_Data[[#This Row],[Total_expenses]])</f>
        <v>27</v>
      </c>
      <c r="Q146" s="3">
        <v>90</v>
      </c>
      <c r="R146" t="s">
        <v>26</v>
      </c>
      <c r="S146" s="3">
        <v>30</v>
      </c>
      <c r="T146">
        <v>50</v>
      </c>
      <c r="U146" s="3">
        <v>50</v>
      </c>
      <c r="V146" s="3">
        <v>80</v>
      </c>
      <c r="W146" s="3">
        <v>24</v>
      </c>
      <c r="X146" t="s">
        <v>35</v>
      </c>
    </row>
    <row r="147" spans="1:24" x14ac:dyDescent="0.25">
      <c r="A147">
        <v>305</v>
      </c>
      <c r="B147" s="3">
        <v>80</v>
      </c>
      <c r="C147" s="3">
        <v>8</v>
      </c>
      <c r="D147" s="3">
        <f>Clean_Chain_Data[[#This Row],[Calculated Profit]]-Clean_Chain_Data[[#This Row],[Target_profit]]</f>
        <v>8</v>
      </c>
      <c r="E147" s="1">
        <v>41327</v>
      </c>
      <c r="F147">
        <v>1055</v>
      </c>
      <c r="G147">
        <v>94</v>
      </c>
      <c r="H147" s="2">
        <f>Clean_Chain_Data[[#This Row],[Profit]]/Clean_Chain_Data[[#This Row],[Sales]]</f>
        <v>0.27586206896551724</v>
      </c>
      <c r="I147" t="s">
        <v>21</v>
      </c>
      <c r="J147" t="s">
        <v>31</v>
      </c>
      <c r="K147" s="3">
        <v>24</v>
      </c>
      <c r="L147" t="s">
        <v>23</v>
      </c>
      <c r="M147" t="s">
        <v>24</v>
      </c>
      <c r="N147" t="s">
        <v>28</v>
      </c>
      <c r="O147" s="3">
        <v>48</v>
      </c>
      <c r="P147" s="3">
        <f>Clean_Chain_Data[[#This Row],[Sales]]-(Clean_Chain_Data[[#This Row],[Cogs]]+Clean_Chain_Data[[#This Row],[Total_expenses]])</f>
        <v>48</v>
      </c>
      <c r="Q147" s="3">
        <v>174</v>
      </c>
      <c r="R147" t="s">
        <v>34</v>
      </c>
      <c r="S147" s="3">
        <v>40</v>
      </c>
      <c r="T147">
        <v>50</v>
      </c>
      <c r="U147" s="3">
        <v>40</v>
      </c>
      <c r="V147" s="3">
        <v>90</v>
      </c>
      <c r="W147" s="3">
        <v>46</v>
      </c>
      <c r="X147" t="s">
        <v>27</v>
      </c>
    </row>
    <row r="148" spans="1:24" x14ac:dyDescent="0.25">
      <c r="A148">
        <v>303</v>
      </c>
      <c r="B148" s="3">
        <v>54</v>
      </c>
      <c r="C148" s="3">
        <v>-17</v>
      </c>
      <c r="D148" s="3">
        <f>Clean_Chain_Data[[#This Row],[Calculated Profit]]-Clean_Chain_Data[[#This Row],[Target_profit]]</f>
        <v>-17</v>
      </c>
      <c r="E148" s="1">
        <v>41328</v>
      </c>
      <c r="F148">
        <v>404</v>
      </c>
      <c r="G148">
        <v>66</v>
      </c>
      <c r="H148" s="2">
        <f>Clean_Chain_Data[[#This Row],[Profit]]/Clean_Chain_Data[[#This Row],[Sales]]</f>
        <v>0.10833333333333334</v>
      </c>
      <c r="I148" t="s">
        <v>21</v>
      </c>
      <c r="J148" t="s">
        <v>22</v>
      </c>
      <c r="K148" s="3">
        <v>20</v>
      </c>
      <c r="L148" t="s">
        <v>23</v>
      </c>
      <c r="M148" t="s">
        <v>32</v>
      </c>
      <c r="N148" t="s">
        <v>33</v>
      </c>
      <c r="O148" s="3">
        <v>13</v>
      </c>
      <c r="P148" s="3">
        <f>Clean_Chain_Data[[#This Row],[Sales]]-(Clean_Chain_Data[[#This Row],[Cogs]]+Clean_Chain_Data[[#This Row],[Total_expenses]])</f>
        <v>13</v>
      </c>
      <c r="Q148" s="3">
        <v>120</v>
      </c>
      <c r="R148" t="s">
        <v>26</v>
      </c>
      <c r="S148" s="3">
        <v>30</v>
      </c>
      <c r="T148">
        <v>50</v>
      </c>
      <c r="U148" s="3">
        <v>30</v>
      </c>
      <c r="V148" s="3">
        <v>80</v>
      </c>
      <c r="W148" s="3">
        <v>53</v>
      </c>
      <c r="X148" t="s">
        <v>35</v>
      </c>
    </row>
    <row r="149" spans="1:24" x14ac:dyDescent="0.25">
      <c r="A149">
        <v>303</v>
      </c>
      <c r="B149" s="3">
        <v>54</v>
      </c>
      <c r="C149" s="3">
        <v>-13</v>
      </c>
      <c r="D149" s="3">
        <f>Clean_Chain_Data[[#This Row],[Calculated Profit]]-Clean_Chain_Data[[#This Row],[Target_profit]]</f>
        <v>-13</v>
      </c>
      <c r="E149" s="1">
        <v>41329</v>
      </c>
      <c r="F149">
        <v>1037</v>
      </c>
      <c r="G149">
        <v>64</v>
      </c>
      <c r="H149" s="2">
        <f>Clean_Chain_Data[[#This Row],[Profit]]/Clean_Chain_Data[[#This Row],[Sales]]</f>
        <v>0.2288135593220339</v>
      </c>
      <c r="I149" t="s">
        <v>21</v>
      </c>
      <c r="J149" t="s">
        <v>22</v>
      </c>
      <c r="K149" s="3">
        <v>16</v>
      </c>
      <c r="L149" t="s">
        <v>23</v>
      </c>
      <c r="M149" t="s">
        <v>32</v>
      </c>
      <c r="N149" t="s">
        <v>61</v>
      </c>
      <c r="O149" s="3">
        <v>27</v>
      </c>
      <c r="P149" s="3">
        <f>Clean_Chain_Data[[#This Row],[Sales]]-(Clean_Chain_Data[[#This Row],[Cogs]]+Clean_Chain_Data[[#This Row],[Total_expenses]])</f>
        <v>27</v>
      </c>
      <c r="Q149" s="3">
        <v>118</v>
      </c>
      <c r="R149" t="s">
        <v>26</v>
      </c>
      <c r="S149" s="3">
        <v>30</v>
      </c>
      <c r="T149">
        <v>50</v>
      </c>
      <c r="U149" s="3">
        <v>40</v>
      </c>
      <c r="V149" s="3">
        <v>80</v>
      </c>
      <c r="W149" s="3">
        <v>37</v>
      </c>
      <c r="X149" t="s">
        <v>35</v>
      </c>
    </row>
    <row r="150" spans="1:24" x14ac:dyDescent="0.25">
      <c r="A150">
        <v>508</v>
      </c>
      <c r="B150" s="3">
        <v>27</v>
      </c>
      <c r="C150" s="3">
        <v>-30</v>
      </c>
      <c r="D150" s="3">
        <f>Clean_Chain_Data[[#This Row],[Calculated Profit]]-Clean_Chain_Data[[#This Row],[Target_profit]]</f>
        <v>-30</v>
      </c>
      <c r="E150" s="1">
        <v>41330</v>
      </c>
      <c r="F150">
        <v>859</v>
      </c>
      <c r="G150">
        <v>39</v>
      </c>
      <c r="H150" s="2">
        <f>Clean_Chain_Data[[#This Row],[Profit]]/Clean_Chain_Data[[#This Row],[Sales]]</f>
        <v>0.30303030303030304</v>
      </c>
      <c r="I150" t="s">
        <v>21</v>
      </c>
      <c r="J150" t="s">
        <v>31</v>
      </c>
      <c r="K150" s="3">
        <v>7</v>
      </c>
      <c r="L150" t="s">
        <v>23</v>
      </c>
      <c r="M150" t="s">
        <v>32</v>
      </c>
      <c r="N150" t="s">
        <v>33</v>
      </c>
      <c r="O150" s="3">
        <v>20</v>
      </c>
      <c r="P150" s="3">
        <f>Clean_Chain_Data[[#This Row],[Sales]]-(Clean_Chain_Data[[#This Row],[Cogs]]+Clean_Chain_Data[[#This Row],[Total_expenses]])</f>
        <v>20</v>
      </c>
      <c r="Q150" s="3">
        <v>66</v>
      </c>
      <c r="R150" t="s">
        <v>62</v>
      </c>
      <c r="S150" s="3">
        <v>20</v>
      </c>
      <c r="T150">
        <v>50</v>
      </c>
      <c r="U150" s="3">
        <v>50</v>
      </c>
      <c r="V150" s="3">
        <v>70</v>
      </c>
      <c r="W150" s="3">
        <v>19</v>
      </c>
      <c r="X150" t="s">
        <v>35</v>
      </c>
    </row>
    <row r="151" spans="1:24" x14ac:dyDescent="0.25">
      <c r="A151">
        <v>209</v>
      </c>
      <c r="B151" s="3">
        <v>76</v>
      </c>
      <c r="C151" s="3">
        <v>29</v>
      </c>
      <c r="D151" s="3">
        <f>Clean_Chain_Data[[#This Row],[Calculated Profit]]-Clean_Chain_Data[[#This Row],[Target_profit]]</f>
        <v>29</v>
      </c>
      <c r="E151" s="1">
        <v>41331</v>
      </c>
      <c r="F151">
        <v>580</v>
      </c>
      <c r="G151">
        <v>111</v>
      </c>
      <c r="H151" s="2">
        <f>Clean_Chain_Data[[#This Row],[Profit]]/Clean_Chain_Data[[#This Row],[Sales]]</f>
        <v>0.42245989304812837</v>
      </c>
      <c r="I151" t="s">
        <v>21</v>
      </c>
      <c r="J151" t="s">
        <v>36</v>
      </c>
      <c r="K151" s="3">
        <v>21</v>
      </c>
      <c r="L151" t="s">
        <v>23</v>
      </c>
      <c r="M151" t="s">
        <v>32</v>
      </c>
      <c r="N151" t="s">
        <v>61</v>
      </c>
      <c r="O151" s="3">
        <v>79</v>
      </c>
      <c r="P151" s="3">
        <f>Clean_Chain_Data[[#This Row],[Sales]]-(Clean_Chain_Data[[#This Row],[Cogs]]+Clean_Chain_Data[[#This Row],[Total_expenses]])</f>
        <v>79</v>
      </c>
      <c r="Q151" s="3">
        <v>187</v>
      </c>
      <c r="R151" t="s">
        <v>38</v>
      </c>
      <c r="S151" s="3">
        <v>30</v>
      </c>
      <c r="T151">
        <v>50</v>
      </c>
      <c r="U151" s="3">
        <v>50</v>
      </c>
      <c r="V151" s="3">
        <v>80</v>
      </c>
      <c r="W151" s="3">
        <v>32</v>
      </c>
      <c r="X151" t="s">
        <v>35</v>
      </c>
    </row>
    <row r="152" spans="1:24" x14ac:dyDescent="0.25">
      <c r="A152">
        <v>715</v>
      </c>
      <c r="B152" s="3">
        <v>22</v>
      </c>
      <c r="C152" s="3">
        <v>-40</v>
      </c>
      <c r="D152" s="3">
        <f>Clean_Chain_Data[[#This Row],[Calculated Profit]]-Clean_Chain_Data[[#This Row],[Target_profit]]</f>
        <v>-40</v>
      </c>
      <c r="E152" s="1">
        <v>41332</v>
      </c>
      <c r="F152">
        <v>573</v>
      </c>
      <c r="G152">
        <v>29</v>
      </c>
      <c r="H152" s="2">
        <f>Clean_Chain_Data[[#This Row],[Profit]]/Clean_Chain_Data[[#This Row],[Sales]]</f>
        <v>0.19607843137254902</v>
      </c>
      <c r="I152" t="s">
        <v>39</v>
      </c>
      <c r="J152" t="s">
        <v>22</v>
      </c>
      <c r="K152" s="3">
        <v>7</v>
      </c>
      <c r="L152" t="s">
        <v>40</v>
      </c>
      <c r="M152" t="s">
        <v>41</v>
      </c>
      <c r="N152" t="s">
        <v>42</v>
      </c>
      <c r="O152" s="3">
        <v>10</v>
      </c>
      <c r="P152" s="3">
        <f>Clean_Chain_Data[[#This Row],[Sales]]-(Clean_Chain_Data[[#This Row],[Cogs]]+Clean_Chain_Data[[#This Row],[Total_expenses]])</f>
        <v>10</v>
      </c>
      <c r="Q152" s="3">
        <v>51</v>
      </c>
      <c r="R152" t="s">
        <v>59</v>
      </c>
      <c r="S152" s="3">
        <v>20</v>
      </c>
      <c r="T152">
        <v>50</v>
      </c>
      <c r="U152" s="3">
        <v>50</v>
      </c>
      <c r="V152" s="3">
        <v>70</v>
      </c>
      <c r="W152" s="3">
        <v>19</v>
      </c>
      <c r="X152" t="s">
        <v>27</v>
      </c>
    </row>
    <row r="153" spans="1:24" x14ac:dyDescent="0.25">
      <c r="A153">
        <v>319</v>
      </c>
      <c r="B153" s="3">
        <v>23</v>
      </c>
      <c r="C153" s="3">
        <v>-32</v>
      </c>
      <c r="D153" s="3">
        <f>Clean_Chain_Data[[#This Row],[Calculated Profit]]-Clean_Chain_Data[[#This Row],[Target_profit]]</f>
        <v>-32</v>
      </c>
      <c r="E153" s="1">
        <v>41333</v>
      </c>
      <c r="F153">
        <v>800</v>
      </c>
      <c r="G153">
        <v>35</v>
      </c>
      <c r="H153" s="2">
        <f>Clean_Chain_Data[[#This Row],[Profit]]/Clean_Chain_Data[[#This Row],[Sales]]</f>
        <v>0.31034482758620691</v>
      </c>
      <c r="I153" t="s">
        <v>39</v>
      </c>
      <c r="J153" t="s">
        <v>22</v>
      </c>
      <c r="K153" s="3">
        <v>6</v>
      </c>
      <c r="L153" t="s">
        <v>40</v>
      </c>
      <c r="M153" t="s">
        <v>41</v>
      </c>
      <c r="N153" t="s">
        <v>53</v>
      </c>
      <c r="O153" s="3">
        <v>18</v>
      </c>
      <c r="P153" s="3">
        <f>Clean_Chain_Data[[#This Row],[Sales]]-(Clean_Chain_Data[[#This Row],[Cogs]]+Clean_Chain_Data[[#This Row],[Total_expenses]])</f>
        <v>18</v>
      </c>
      <c r="Q153" s="3">
        <v>58</v>
      </c>
      <c r="R153" t="s">
        <v>43</v>
      </c>
      <c r="S153" s="3">
        <v>20</v>
      </c>
      <c r="T153">
        <v>50</v>
      </c>
      <c r="U153" s="3">
        <v>50</v>
      </c>
      <c r="V153" s="3">
        <v>70</v>
      </c>
      <c r="W153" s="3">
        <v>17</v>
      </c>
      <c r="X153" t="s">
        <v>35</v>
      </c>
    </row>
    <row r="154" spans="1:24" x14ac:dyDescent="0.25">
      <c r="A154">
        <v>959</v>
      </c>
      <c r="B154" s="3">
        <v>79</v>
      </c>
      <c r="C154" s="3">
        <v>4</v>
      </c>
      <c r="D154" s="3">
        <f>Clean_Chain_Data[[#This Row],[Calculated Profit]]-Clean_Chain_Data[[#This Row],[Target_profit]]</f>
        <v>4</v>
      </c>
      <c r="E154" s="1">
        <v>41334</v>
      </c>
      <c r="F154">
        <v>593</v>
      </c>
      <c r="G154">
        <v>98</v>
      </c>
      <c r="H154" s="2">
        <f>Clean_Chain_Data[[#This Row],[Profit]]/Clean_Chain_Data[[#This Row],[Sales]]</f>
        <v>0.19209039548022599</v>
      </c>
      <c r="I154" t="s">
        <v>39</v>
      </c>
      <c r="J154" t="s">
        <v>31</v>
      </c>
      <c r="K154" s="3">
        <v>30</v>
      </c>
      <c r="L154" t="s">
        <v>23</v>
      </c>
      <c r="M154" t="s">
        <v>24</v>
      </c>
      <c r="N154" t="s">
        <v>25</v>
      </c>
      <c r="O154" s="3">
        <v>34</v>
      </c>
      <c r="P154" s="3">
        <f>Clean_Chain_Data[[#This Row],[Sales]]-(Clean_Chain_Data[[#This Row],[Cogs]]+Clean_Chain_Data[[#This Row],[Total_expenses]])</f>
        <v>34</v>
      </c>
      <c r="Q154" s="3">
        <v>177</v>
      </c>
      <c r="R154" t="s">
        <v>44</v>
      </c>
      <c r="S154" s="3">
        <v>40</v>
      </c>
      <c r="T154">
        <v>50</v>
      </c>
      <c r="U154" s="3">
        <v>30</v>
      </c>
      <c r="V154" s="3">
        <v>90</v>
      </c>
      <c r="W154" s="3">
        <v>64</v>
      </c>
      <c r="X154" t="s">
        <v>27</v>
      </c>
    </row>
    <row r="155" spans="1:24" x14ac:dyDescent="0.25">
      <c r="A155">
        <v>860</v>
      </c>
      <c r="B155" s="3">
        <v>65</v>
      </c>
      <c r="C155" s="3">
        <v>-15</v>
      </c>
      <c r="D155" s="3">
        <f>Clean_Chain_Data[[#This Row],[Calculated Profit]]-Clean_Chain_Data[[#This Row],[Target_profit]]</f>
        <v>-15</v>
      </c>
      <c r="E155" s="1">
        <v>41335</v>
      </c>
      <c r="F155">
        <v>1053</v>
      </c>
      <c r="G155">
        <v>77</v>
      </c>
      <c r="H155" s="2">
        <f>Clean_Chain_Data[[#This Row],[Profit]]/Clean_Chain_Data[[#This Row],[Sales]]</f>
        <v>0.24647887323943662</v>
      </c>
      <c r="I155" t="s">
        <v>39</v>
      </c>
      <c r="J155" t="s">
        <v>31</v>
      </c>
      <c r="K155" s="3">
        <v>20</v>
      </c>
      <c r="L155" t="s">
        <v>23</v>
      </c>
      <c r="M155" t="s">
        <v>24</v>
      </c>
      <c r="N155" t="s">
        <v>28</v>
      </c>
      <c r="O155" s="3">
        <v>35</v>
      </c>
      <c r="P155" s="3">
        <f>Clean_Chain_Data[[#This Row],[Sales]]-(Clean_Chain_Data[[#This Row],[Cogs]]+Clean_Chain_Data[[#This Row],[Total_expenses]])</f>
        <v>35</v>
      </c>
      <c r="Q155" s="3">
        <v>142</v>
      </c>
      <c r="R155" t="s">
        <v>44</v>
      </c>
      <c r="S155" s="3">
        <v>30</v>
      </c>
      <c r="T155">
        <v>50</v>
      </c>
      <c r="U155" s="3">
        <v>50</v>
      </c>
      <c r="V155" s="3">
        <v>80</v>
      </c>
      <c r="W155" s="3">
        <v>42</v>
      </c>
      <c r="X155" t="s">
        <v>27</v>
      </c>
    </row>
    <row r="156" spans="1:24" x14ac:dyDescent="0.25">
      <c r="A156">
        <v>262</v>
      </c>
      <c r="B156" s="3">
        <v>46</v>
      </c>
      <c r="C156" s="3">
        <v>-10</v>
      </c>
      <c r="D156" s="3">
        <f>Clean_Chain_Data[[#This Row],[Calculated Profit]]-Clean_Chain_Data[[#This Row],[Target_profit]]</f>
        <v>-10</v>
      </c>
      <c r="E156" s="1">
        <v>41336</v>
      </c>
      <c r="F156">
        <v>449</v>
      </c>
      <c r="G156">
        <v>67</v>
      </c>
      <c r="H156" s="2">
        <f>Clean_Chain_Data[[#This Row],[Profit]]/Clean_Chain_Data[[#This Row],[Sales]]</f>
        <v>0.26548672566371684</v>
      </c>
      <c r="I156" t="s">
        <v>39</v>
      </c>
      <c r="J156" t="s">
        <v>22</v>
      </c>
      <c r="K156" s="3">
        <v>14</v>
      </c>
      <c r="L156" t="s">
        <v>23</v>
      </c>
      <c r="M156" t="s">
        <v>32</v>
      </c>
      <c r="N156" t="s">
        <v>33</v>
      </c>
      <c r="O156" s="3">
        <v>30</v>
      </c>
      <c r="P156" s="3">
        <f>Clean_Chain_Data[[#This Row],[Sales]]-(Clean_Chain_Data[[#This Row],[Cogs]]+Clean_Chain_Data[[#This Row],[Total_expenses]])</f>
        <v>30</v>
      </c>
      <c r="Q156" s="3">
        <v>113</v>
      </c>
      <c r="R156" t="s">
        <v>59</v>
      </c>
      <c r="S156" s="3">
        <v>20</v>
      </c>
      <c r="T156">
        <v>50</v>
      </c>
      <c r="U156" s="3">
        <v>40</v>
      </c>
      <c r="V156" s="3">
        <v>70</v>
      </c>
      <c r="W156" s="3">
        <v>37</v>
      </c>
      <c r="X156" t="s">
        <v>35</v>
      </c>
    </row>
    <row r="157" spans="1:24" x14ac:dyDescent="0.25">
      <c r="A157">
        <v>715</v>
      </c>
      <c r="B157" s="3">
        <v>60</v>
      </c>
      <c r="C157" s="3">
        <v>0</v>
      </c>
      <c r="D157" s="3">
        <f>Clean_Chain_Data[[#This Row],[Calculated Profit]]-Clean_Chain_Data[[#This Row],[Target_profit]]</f>
        <v>0</v>
      </c>
      <c r="E157" s="1">
        <v>41337</v>
      </c>
      <c r="F157">
        <v>606</v>
      </c>
      <c r="G157">
        <v>84</v>
      </c>
      <c r="H157" s="2">
        <f>Clean_Chain_Data[[#This Row],[Profit]]/Clean_Chain_Data[[#This Row],[Sales]]</f>
        <v>0</v>
      </c>
      <c r="I157" t="s">
        <v>39</v>
      </c>
      <c r="J157" t="s">
        <v>22</v>
      </c>
      <c r="K157" s="3">
        <v>54</v>
      </c>
      <c r="L157" t="s">
        <v>23</v>
      </c>
      <c r="M157" t="s">
        <v>32</v>
      </c>
      <c r="N157" t="s">
        <v>61</v>
      </c>
      <c r="O157" s="3">
        <v>0</v>
      </c>
      <c r="P157" s="3">
        <f>Clean_Chain_Data[[#This Row],[Sales]]-(Clean_Chain_Data[[#This Row],[Cogs]]+Clean_Chain_Data[[#This Row],[Total_expenses]])</f>
        <v>0</v>
      </c>
      <c r="Q157" s="3">
        <v>144</v>
      </c>
      <c r="R157" t="s">
        <v>59</v>
      </c>
      <c r="S157" s="3">
        <v>40</v>
      </c>
      <c r="T157">
        <v>50</v>
      </c>
      <c r="U157" s="3">
        <v>0</v>
      </c>
      <c r="V157" s="3">
        <v>90</v>
      </c>
      <c r="W157" s="3">
        <v>84</v>
      </c>
      <c r="X157" t="s">
        <v>35</v>
      </c>
    </row>
    <row r="158" spans="1:24" x14ac:dyDescent="0.25">
      <c r="A158">
        <v>206</v>
      </c>
      <c r="B158" s="3">
        <v>60</v>
      </c>
      <c r="C158" s="3">
        <v>17</v>
      </c>
      <c r="D158" s="3">
        <f>Clean_Chain_Data[[#This Row],[Calculated Profit]]-Clean_Chain_Data[[#This Row],[Target_profit]]</f>
        <v>17</v>
      </c>
      <c r="E158" s="1">
        <v>41338</v>
      </c>
      <c r="F158">
        <v>329</v>
      </c>
      <c r="G158">
        <v>99</v>
      </c>
      <c r="H158" s="2">
        <f>Clean_Chain_Data[[#This Row],[Profit]]/Clean_Chain_Data[[#This Row],[Sales]]</f>
        <v>0.35849056603773582</v>
      </c>
      <c r="I158" t="s">
        <v>39</v>
      </c>
      <c r="J158" t="s">
        <v>36</v>
      </c>
      <c r="K158" s="3">
        <v>18</v>
      </c>
      <c r="L158" t="s">
        <v>23</v>
      </c>
      <c r="M158" t="s">
        <v>32</v>
      </c>
      <c r="N158" t="s">
        <v>33</v>
      </c>
      <c r="O158" s="3">
        <v>57</v>
      </c>
      <c r="P158" s="3">
        <f>Clean_Chain_Data[[#This Row],[Sales]]-(Clean_Chain_Data[[#This Row],[Cogs]]+Clean_Chain_Data[[#This Row],[Total_expenses]])</f>
        <v>57</v>
      </c>
      <c r="Q158" s="3">
        <v>159</v>
      </c>
      <c r="R158" t="s">
        <v>60</v>
      </c>
      <c r="S158" s="3">
        <v>20</v>
      </c>
      <c r="T158">
        <v>50</v>
      </c>
      <c r="U158" s="3">
        <v>40</v>
      </c>
      <c r="V158" s="3">
        <v>70</v>
      </c>
      <c r="W158" s="3">
        <v>42</v>
      </c>
      <c r="X158" t="s">
        <v>35</v>
      </c>
    </row>
    <row r="159" spans="1:24" x14ac:dyDescent="0.25">
      <c r="A159">
        <v>773</v>
      </c>
      <c r="B159" s="3">
        <v>40</v>
      </c>
      <c r="C159" s="3">
        <v>-3</v>
      </c>
      <c r="D159" s="3">
        <f>Clean_Chain_Data[[#This Row],[Calculated Profit]]-Clean_Chain_Data[[#This Row],[Target_profit]]</f>
        <v>-3</v>
      </c>
      <c r="E159" s="1">
        <v>41339</v>
      </c>
      <c r="F159">
        <v>536</v>
      </c>
      <c r="G159">
        <v>52</v>
      </c>
      <c r="H159" s="2">
        <f>Clean_Chain_Data[[#This Row],[Profit]]/Clean_Chain_Data[[#This Row],[Sales]]</f>
        <v>0.29347826086956524</v>
      </c>
      <c r="I159" t="s">
        <v>21</v>
      </c>
      <c r="J159" t="s">
        <v>22</v>
      </c>
      <c r="K159" s="3">
        <v>13</v>
      </c>
      <c r="L159" t="s">
        <v>23</v>
      </c>
      <c r="M159" t="s">
        <v>24</v>
      </c>
      <c r="N159" t="s">
        <v>25</v>
      </c>
      <c r="O159" s="3">
        <v>27</v>
      </c>
      <c r="P159" s="3">
        <f>Clean_Chain_Data[[#This Row],[Sales]]-(Clean_Chain_Data[[#This Row],[Cogs]]+Clean_Chain_Data[[#This Row],[Total_expenses]])</f>
        <v>27</v>
      </c>
      <c r="Q159" s="3">
        <v>92</v>
      </c>
      <c r="R159" t="s">
        <v>63</v>
      </c>
      <c r="S159" s="3">
        <v>30</v>
      </c>
      <c r="T159">
        <v>50</v>
      </c>
      <c r="U159" s="3">
        <v>30</v>
      </c>
      <c r="V159" s="3">
        <v>80</v>
      </c>
      <c r="W159" s="3">
        <v>25</v>
      </c>
      <c r="X159" t="s">
        <v>27</v>
      </c>
    </row>
    <row r="160" spans="1:24" x14ac:dyDescent="0.25">
      <c r="A160">
        <v>614</v>
      </c>
      <c r="B160" s="3">
        <v>36</v>
      </c>
      <c r="C160" s="3">
        <v>-10</v>
      </c>
      <c r="D160" s="3">
        <f>Clean_Chain_Data[[#This Row],[Calculated Profit]]-Clean_Chain_Data[[#This Row],[Target_profit]]</f>
        <v>-10</v>
      </c>
      <c r="E160" s="1">
        <v>41340</v>
      </c>
      <c r="F160">
        <v>862</v>
      </c>
      <c r="G160">
        <v>52</v>
      </c>
      <c r="H160" s="2">
        <f>Clean_Chain_Data[[#This Row],[Profit]]/Clean_Chain_Data[[#This Row],[Sales]]</f>
        <v>0.34090909090909088</v>
      </c>
      <c r="I160" t="s">
        <v>21</v>
      </c>
      <c r="J160" t="s">
        <v>22</v>
      </c>
      <c r="K160" s="3">
        <v>10</v>
      </c>
      <c r="L160" t="s">
        <v>23</v>
      </c>
      <c r="M160" t="s">
        <v>24</v>
      </c>
      <c r="N160" t="s">
        <v>25</v>
      </c>
      <c r="O160" s="3">
        <v>30</v>
      </c>
      <c r="P160" s="3">
        <f>Clean_Chain_Data[[#This Row],[Sales]]-(Clean_Chain_Data[[#This Row],[Cogs]]+Clean_Chain_Data[[#This Row],[Total_expenses]])</f>
        <v>30</v>
      </c>
      <c r="Q160" s="3">
        <v>88</v>
      </c>
      <c r="R160" t="s">
        <v>65</v>
      </c>
      <c r="S160" s="3">
        <v>30</v>
      </c>
      <c r="T160">
        <v>50</v>
      </c>
      <c r="U160" s="3">
        <v>40</v>
      </c>
      <c r="V160" s="3">
        <v>80</v>
      </c>
      <c r="W160" s="3">
        <v>22</v>
      </c>
      <c r="X160" t="s">
        <v>27</v>
      </c>
    </row>
    <row r="161" spans="1:24" x14ac:dyDescent="0.25">
      <c r="A161">
        <v>617</v>
      </c>
      <c r="B161" s="3">
        <v>55</v>
      </c>
      <c r="C161" s="3">
        <v>-5</v>
      </c>
      <c r="D161" s="3">
        <f>Clean_Chain_Data[[#This Row],[Calculated Profit]]-Clean_Chain_Data[[#This Row],[Target_profit]]</f>
        <v>-5</v>
      </c>
      <c r="E161" s="1">
        <v>41341</v>
      </c>
      <c r="F161">
        <v>410</v>
      </c>
      <c r="G161">
        <v>69</v>
      </c>
      <c r="H161" s="2">
        <f>Clean_Chain_Data[[#This Row],[Profit]]/Clean_Chain_Data[[#This Row],[Sales]]</f>
        <v>0.12096774193548387</v>
      </c>
      <c r="I161" t="s">
        <v>21</v>
      </c>
      <c r="J161" t="s">
        <v>31</v>
      </c>
      <c r="K161" s="3">
        <v>20</v>
      </c>
      <c r="L161" t="s">
        <v>23</v>
      </c>
      <c r="M161" t="s">
        <v>24</v>
      </c>
      <c r="N161" t="s">
        <v>25</v>
      </c>
      <c r="O161" s="3">
        <v>15</v>
      </c>
      <c r="P161" s="3">
        <f>Clean_Chain_Data[[#This Row],[Sales]]-(Clean_Chain_Data[[#This Row],[Cogs]]+Clean_Chain_Data[[#This Row],[Total_expenses]])</f>
        <v>15</v>
      </c>
      <c r="Q161" s="3">
        <v>124</v>
      </c>
      <c r="R161" t="s">
        <v>62</v>
      </c>
      <c r="S161" s="3">
        <v>40</v>
      </c>
      <c r="T161">
        <v>50</v>
      </c>
      <c r="U161" s="3">
        <v>20</v>
      </c>
      <c r="V161" s="3">
        <v>90</v>
      </c>
      <c r="W161" s="3">
        <v>54</v>
      </c>
      <c r="X161" t="s">
        <v>27</v>
      </c>
    </row>
    <row r="162" spans="1:24" x14ac:dyDescent="0.25">
      <c r="A162">
        <v>707</v>
      </c>
      <c r="B162" s="3">
        <v>40</v>
      </c>
      <c r="C162" s="3">
        <v>-3</v>
      </c>
      <c r="D162" s="3">
        <f>Clean_Chain_Data[[#This Row],[Calculated Profit]]-Clean_Chain_Data[[#This Row],[Target_profit]]</f>
        <v>-3</v>
      </c>
      <c r="E162" s="1">
        <v>41342</v>
      </c>
      <c r="F162">
        <v>536</v>
      </c>
      <c r="G162">
        <v>52</v>
      </c>
      <c r="H162" s="2">
        <f>Clean_Chain_Data[[#This Row],[Profit]]/Clean_Chain_Data[[#This Row],[Sales]]</f>
        <v>0.29347826086956524</v>
      </c>
      <c r="I162" t="s">
        <v>21</v>
      </c>
      <c r="J162" t="s">
        <v>36</v>
      </c>
      <c r="K162" s="3">
        <v>13</v>
      </c>
      <c r="L162" t="s">
        <v>23</v>
      </c>
      <c r="M162" t="s">
        <v>24</v>
      </c>
      <c r="N162" t="s">
        <v>28</v>
      </c>
      <c r="O162" s="3">
        <v>27</v>
      </c>
      <c r="P162" s="3">
        <f>Clean_Chain_Data[[#This Row],[Sales]]-(Clean_Chain_Data[[#This Row],[Cogs]]+Clean_Chain_Data[[#This Row],[Total_expenses]])</f>
        <v>27</v>
      </c>
      <c r="Q162" s="3">
        <v>92</v>
      </c>
      <c r="R162" t="s">
        <v>38</v>
      </c>
      <c r="S162" s="3">
        <v>30</v>
      </c>
      <c r="T162">
        <v>50</v>
      </c>
      <c r="U162" s="3">
        <v>30</v>
      </c>
      <c r="V162" s="3">
        <v>80</v>
      </c>
      <c r="W162" s="3">
        <v>25</v>
      </c>
      <c r="X162" t="s">
        <v>27</v>
      </c>
    </row>
    <row r="163" spans="1:24" x14ac:dyDescent="0.25">
      <c r="A163">
        <v>352</v>
      </c>
      <c r="B163" s="3">
        <v>28</v>
      </c>
      <c r="C163" s="3">
        <v>-17</v>
      </c>
      <c r="D163" s="3">
        <f>Clean_Chain_Data[[#This Row],[Calculated Profit]]-Clean_Chain_Data[[#This Row],[Target_profit]]</f>
        <v>-17</v>
      </c>
      <c r="E163" s="1">
        <v>41343</v>
      </c>
      <c r="F163">
        <v>875</v>
      </c>
      <c r="G163">
        <v>42</v>
      </c>
      <c r="H163" s="2">
        <f>Clean_Chain_Data[[#This Row],[Profit]]/Clean_Chain_Data[[#This Row],[Sales]]</f>
        <v>0.32857142857142857</v>
      </c>
      <c r="I163" t="s">
        <v>21</v>
      </c>
      <c r="J163" t="s">
        <v>31</v>
      </c>
      <c r="K163" s="3">
        <v>7</v>
      </c>
      <c r="L163" t="s">
        <v>23</v>
      </c>
      <c r="M163" t="s">
        <v>32</v>
      </c>
      <c r="N163" t="s">
        <v>33</v>
      </c>
      <c r="O163" s="3">
        <v>23</v>
      </c>
      <c r="P163" s="3">
        <f>Clean_Chain_Data[[#This Row],[Sales]]-(Clean_Chain_Data[[#This Row],[Cogs]]+Clean_Chain_Data[[#This Row],[Total_expenses]])</f>
        <v>23</v>
      </c>
      <c r="Q163" s="3">
        <v>70</v>
      </c>
      <c r="R163" t="s">
        <v>34</v>
      </c>
      <c r="S163" s="3">
        <v>20</v>
      </c>
      <c r="T163">
        <v>50</v>
      </c>
      <c r="U163" s="3">
        <v>40</v>
      </c>
      <c r="V163" s="3">
        <v>70</v>
      </c>
      <c r="W163" s="3">
        <v>19</v>
      </c>
      <c r="X163" t="s">
        <v>35</v>
      </c>
    </row>
    <row r="164" spans="1:24" x14ac:dyDescent="0.25">
      <c r="A164">
        <v>561</v>
      </c>
      <c r="B164" s="3">
        <v>31</v>
      </c>
      <c r="C164" s="3">
        <v>-12</v>
      </c>
      <c r="D164" s="3">
        <f>Clean_Chain_Data[[#This Row],[Calculated Profit]]-Clean_Chain_Data[[#This Row],[Target_profit]]</f>
        <v>-12</v>
      </c>
      <c r="E164" s="1">
        <v>41344</v>
      </c>
      <c r="F164">
        <v>856</v>
      </c>
      <c r="G164">
        <v>47</v>
      </c>
      <c r="H164" s="2">
        <f>Clean_Chain_Data[[#This Row],[Profit]]/Clean_Chain_Data[[#This Row],[Sales]]</f>
        <v>0.35897435897435898</v>
      </c>
      <c r="I164" t="s">
        <v>21</v>
      </c>
      <c r="J164" t="s">
        <v>31</v>
      </c>
      <c r="K164" s="3">
        <v>8</v>
      </c>
      <c r="L164" t="s">
        <v>23</v>
      </c>
      <c r="M164" t="s">
        <v>32</v>
      </c>
      <c r="N164" t="s">
        <v>37</v>
      </c>
      <c r="O164" s="3">
        <v>28</v>
      </c>
      <c r="P164" s="3">
        <f>Clean_Chain_Data[[#This Row],[Sales]]-(Clean_Chain_Data[[#This Row],[Cogs]]+Clean_Chain_Data[[#This Row],[Total_expenses]])</f>
        <v>28</v>
      </c>
      <c r="Q164" s="3">
        <v>78</v>
      </c>
      <c r="R164" t="s">
        <v>34</v>
      </c>
      <c r="S164" s="3">
        <v>30</v>
      </c>
      <c r="T164">
        <v>50</v>
      </c>
      <c r="U164" s="3">
        <v>40</v>
      </c>
      <c r="V164" s="3">
        <v>80</v>
      </c>
      <c r="W164" s="3">
        <v>19</v>
      </c>
      <c r="X164" t="s">
        <v>35</v>
      </c>
    </row>
    <row r="165" spans="1:24" x14ac:dyDescent="0.25">
      <c r="A165">
        <v>351</v>
      </c>
      <c r="B165" s="3">
        <v>32</v>
      </c>
      <c r="C165" s="3">
        <v>-11</v>
      </c>
      <c r="D165" s="3">
        <f>Clean_Chain_Data[[#This Row],[Calculated Profit]]-Clean_Chain_Data[[#This Row],[Target_profit]]</f>
        <v>-11</v>
      </c>
      <c r="E165" s="1">
        <v>41345</v>
      </c>
      <c r="F165">
        <v>482</v>
      </c>
      <c r="G165">
        <v>48</v>
      </c>
      <c r="H165" s="2">
        <f>Clean_Chain_Data[[#This Row],[Profit]]/Clean_Chain_Data[[#This Row],[Sales]]</f>
        <v>0.36249999999999999</v>
      </c>
      <c r="I165" t="s">
        <v>21</v>
      </c>
      <c r="J165" t="s">
        <v>31</v>
      </c>
      <c r="K165" s="3">
        <v>8</v>
      </c>
      <c r="L165" t="s">
        <v>23</v>
      </c>
      <c r="M165" t="s">
        <v>32</v>
      </c>
      <c r="N165" t="s">
        <v>37</v>
      </c>
      <c r="O165" s="3">
        <v>29</v>
      </c>
      <c r="P165" s="3">
        <f>Clean_Chain_Data[[#This Row],[Sales]]-(Clean_Chain_Data[[#This Row],[Cogs]]+Clean_Chain_Data[[#This Row],[Total_expenses]])</f>
        <v>29</v>
      </c>
      <c r="Q165" s="3">
        <v>80</v>
      </c>
      <c r="R165" t="s">
        <v>62</v>
      </c>
      <c r="S165" s="3">
        <v>30</v>
      </c>
      <c r="T165">
        <v>50</v>
      </c>
      <c r="U165" s="3">
        <v>40</v>
      </c>
      <c r="V165" s="3">
        <v>80</v>
      </c>
      <c r="W165" s="3">
        <v>19</v>
      </c>
      <c r="X165" t="s">
        <v>35</v>
      </c>
    </row>
    <row r="166" spans="1:24" x14ac:dyDescent="0.25">
      <c r="A166">
        <v>650</v>
      </c>
      <c r="B166" s="3">
        <v>50</v>
      </c>
      <c r="C166" s="3">
        <v>7</v>
      </c>
      <c r="D166" s="3">
        <f>Clean_Chain_Data[[#This Row],[Calculated Profit]]-Clean_Chain_Data[[#This Row],[Target_profit]]</f>
        <v>7</v>
      </c>
      <c r="E166" s="1">
        <v>41346</v>
      </c>
      <c r="F166">
        <v>589</v>
      </c>
      <c r="G166">
        <v>73</v>
      </c>
      <c r="H166" s="2">
        <f>Clean_Chain_Data[[#This Row],[Profit]]/Clean_Chain_Data[[#This Row],[Sales]]</f>
        <v>0.38211382113821141</v>
      </c>
      <c r="I166" t="s">
        <v>21</v>
      </c>
      <c r="J166" t="s">
        <v>36</v>
      </c>
      <c r="K166" s="3">
        <v>14</v>
      </c>
      <c r="L166" t="s">
        <v>23</v>
      </c>
      <c r="M166" t="s">
        <v>32</v>
      </c>
      <c r="N166" t="s">
        <v>61</v>
      </c>
      <c r="O166" s="3">
        <v>47</v>
      </c>
      <c r="P166" s="3">
        <f>Clean_Chain_Data[[#This Row],[Sales]]-(Clean_Chain_Data[[#This Row],[Cogs]]+Clean_Chain_Data[[#This Row],[Total_expenses]])</f>
        <v>47</v>
      </c>
      <c r="Q166" s="3">
        <v>123</v>
      </c>
      <c r="R166" t="s">
        <v>38</v>
      </c>
      <c r="S166" s="3">
        <v>30</v>
      </c>
      <c r="T166">
        <v>50</v>
      </c>
      <c r="U166" s="3">
        <v>40</v>
      </c>
      <c r="V166" s="3">
        <v>80</v>
      </c>
      <c r="W166" s="3">
        <v>26</v>
      </c>
      <c r="X166" t="s">
        <v>35</v>
      </c>
    </row>
    <row r="167" spans="1:24" x14ac:dyDescent="0.25">
      <c r="A167">
        <v>712</v>
      </c>
      <c r="B167" s="3">
        <v>0</v>
      </c>
      <c r="C167" s="3">
        <v>-9</v>
      </c>
      <c r="D167" s="3">
        <f>Clean_Chain_Data[[#This Row],[Calculated Profit]]-Clean_Chain_Data[[#This Row],[Target_profit]]</f>
        <v>-9</v>
      </c>
      <c r="E167" s="1">
        <v>41347</v>
      </c>
      <c r="F167">
        <v>387</v>
      </c>
      <c r="G167">
        <v>43</v>
      </c>
      <c r="H167" s="2">
        <f>Clean_Chain_Data[[#This Row],[Profit]]/Clean_Chain_Data[[#This Row],[Sales]]</f>
        <v>0.72093023255813948</v>
      </c>
      <c r="I167" t="s">
        <v>39</v>
      </c>
      <c r="J167" t="s">
        <v>22</v>
      </c>
      <c r="K167" s="3">
        <v>0</v>
      </c>
      <c r="L167" t="s">
        <v>40</v>
      </c>
      <c r="M167" t="s">
        <v>41</v>
      </c>
      <c r="N167" t="s">
        <v>42</v>
      </c>
      <c r="O167" s="3">
        <v>31</v>
      </c>
      <c r="P167" s="3">
        <f>Clean_Chain_Data[[#This Row],[Sales]]-(Clean_Chain_Data[[#This Row],[Cogs]]+Clean_Chain_Data[[#This Row],[Total_expenses]])</f>
        <v>31</v>
      </c>
      <c r="Q167" s="3">
        <v>43</v>
      </c>
      <c r="R167" t="s">
        <v>43</v>
      </c>
      <c r="S167" s="3">
        <v>0</v>
      </c>
      <c r="T167">
        <v>50</v>
      </c>
      <c r="U167" s="3">
        <v>40</v>
      </c>
      <c r="V167" s="3">
        <v>50</v>
      </c>
      <c r="W167" s="3">
        <v>12</v>
      </c>
      <c r="X167" t="s">
        <v>27</v>
      </c>
    </row>
    <row r="168" spans="1:24" x14ac:dyDescent="0.25">
      <c r="A168">
        <v>505</v>
      </c>
      <c r="B168" s="3">
        <v>82</v>
      </c>
      <c r="C168" s="3">
        <v>-18</v>
      </c>
      <c r="D168" s="3">
        <f>Clean_Chain_Data[[#This Row],[Calculated Profit]]-Clean_Chain_Data[[#This Row],[Target_profit]]</f>
        <v>-18</v>
      </c>
      <c r="E168" s="1">
        <v>41348</v>
      </c>
      <c r="F168">
        <v>1804</v>
      </c>
      <c r="G168">
        <v>40</v>
      </c>
      <c r="H168" s="2">
        <f>Clean_Chain_Data[[#This Row],[Profit]]/Clean_Chain_Data[[#This Row],[Sales]]</f>
        <v>-6.5573770491803282E-2</v>
      </c>
      <c r="I168" t="s">
        <v>39</v>
      </c>
      <c r="J168" t="s">
        <v>29</v>
      </c>
      <c r="K168" s="3">
        <v>25</v>
      </c>
      <c r="L168" t="s">
        <v>40</v>
      </c>
      <c r="M168" t="s">
        <v>45</v>
      </c>
      <c r="N168" t="s">
        <v>46</v>
      </c>
      <c r="O168" s="3">
        <v>-8</v>
      </c>
      <c r="P168" s="3">
        <f>Clean_Chain_Data[[#This Row],[Sales]]-(Clean_Chain_Data[[#This Row],[Cogs]]+Clean_Chain_Data[[#This Row],[Total_expenses]])</f>
        <v>-8</v>
      </c>
      <c r="Q168" s="3">
        <v>122</v>
      </c>
      <c r="R168" t="s">
        <v>64</v>
      </c>
      <c r="S168" s="3">
        <v>90</v>
      </c>
      <c r="T168">
        <v>50</v>
      </c>
      <c r="U168" s="3">
        <v>10</v>
      </c>
      <c r="V168" s="3">
        <v>140</v>
      </c>
      <c r="W168" s="3">
        <v>48</v>
      </c>
      <c r="X168" t="s">
        <v>27</v>
      </c>
    </row>
    <row r="169" spans="1:24" x14ac:dyDescent="0.25">
      <c r="A169">
        <v>515</v>
      </c>
      <c r="B169" s="3">
        <v>22</v>
      </c>
      <c r="C169" s="3">
        <v>-24</v>
      </c>
      <c r="D169" s="3">
        <f>Clean_Chain_Data[[#This Row],[Calculated Profit]]-Clean_Chain_Data[[#This Row],[Target_profit]]</f>
        <v>-24</v>
      </c>
      <c r="E169" s="1">
        <v>41349</v>
      </c>
      <c r="F169">
        <v>802</v>
      </c>
      <c r="G169">
        <v>34</v>
      </c>
      <c r="H169" s="2">
        <f>Clean_Chain_Data[[#This Row],[Profit]]/Clean_Chain_Data[[#This Row],[Sales]]</f>
        <v>0.2857142857142857</v>
      </c>
      <c r="I169" t="s">
        <v>39</v>
      </c>
      <c r="J169" t="s">
        <v>22</v>
      </c>
      <c r="K169" s="3">
        <v>6</v>
      </c>
      <c r="L169" t="s">
        <v>40</v>
      </c>
      <c r="M169" t="s">
        <v>41</v>
      </c>
      <c r="N169" t="s">
        <v>53</v>
      </c>
      <c r="O169" s="3">
        <v>16</v>
      </c>
      <c r="P169" s="3">
        <f>Clean_Chain_Data[[#This Row],[Sales]]-(Clean_Chain_Data[[#This Row],[Cogs]]+Clean_Chain_Data[[#This Row],[Total_expenses]])</f>
        <v>16</v>
      </c>
      <c r="Q169" s="3">
        <v>56</v>
      </c>
      <c r="R169" t="s">
        <v>43</v>
      </c>
      <c r="S169" s="3">
        <v>20</v>
      </c>
      <c r="T169">
        <v>50</v>
      </c>
      <c r="U169" s="3">
        <v>40</v>
      </c>
      <c r="V169" s="3">
        <v>70</v>
      </c>
      <c r="W169" s="3">
        <v>18</v>
      </c>
      <c r="X169" t="s">
        <v>35</v>
      </c>
    </row>
    <row r="170" spans="1:24" x14ac:dyDescent="0.25">
      <c r="A170">
        <v>505</v>
      </c>
      <c r="B170" s="3">
        <v>44</v>
      </c>
      <c r="C170" s="3">
        <v>-7</v>
      </c>
      <c r="D170" s="3">
        <f>Clean_Chain_Data[[#This Row],[Calculated Profit]]-Clean_Chain_Data[[#This Row],[Target_profit]]</f>
        <v>-7</v>
      </c>
      <c r="E170" s="1">
        <v>41350</v>
      </c>
      <c r="F170">
        <v>325</v>
      </c>
      <c r="G170">
        <v>62</v>
      </c>
      <c r="H170" s="2">
        <f>Clean_Chain_Data[[#This Row],[Profit]]/Clean_Chain_Data[[#This Row],[Sales]]</f>
        <v>-6.6037735849056603E-2</v>
      </c>
      <c r="I170" t="s">
        <v>39</v>
      </c>
      <c r="J170" t="s">
        <v>29</v>
      </c>
      <c r="K170" s="3">
        <v>40</v>
      </c>
      <c r="L170" t="s">
        <v>40</v>
      </c>
      <c r="M170" t="s">
        <v>41</v>
      </c>
      <c r="N170" t="s">
        <v>53</v>
      </c>
      <c r="O170" s="3">
        <v>-7</v>
      </c>
      <c r="P170" s="3">
        <f>Clean_Chain_Data[[#This Row],[Sales]]-(Clean_Chain_Data[[#This Row],[Cogs]]+Clean_Chain_Data[[#This Row],[Total_expenses]])</f>
        <v>-7</v>
      </c>
      <c r="Q170" s="3">
        <v>106</v>
      </c>
      <c r="R170" t="s">
        <v>64</v>
      </c>
      <c r="S170" s="3">
        <v>30</v>
      </c>
      <c r="T170">
        <v>50</v>
      </c>
      <c r="U170" s="3">
        <v>0</v>
      </c>
      <c r="V170" s="3">
        <v>80</v>
      </c>
      <c r="W170" s="3">
        <v>69</v>
      </c>
      <c r="X170" t="s">
        <v>35</v>
      </c>
    </row>
    <row r="171" spans="1:24" x14ac:dyDescent="0.25">
      <c r="A171">
        <v>775</v>
      </c>
      <c r="B171" s="3">
        <v>33</v>
      </c>
      <c r="C171" s="3">
        <v>-14</v>
      </c>
      <c r="D171" s="3">
        <f>Clean_Chain_Data[[#This Row],[Calculated Profit]]-Clean_Chain_Data[[#This Row],[Target_profit]]</f>
        <v>-14</v>
      </c>
      <c r="E171" s="1">
        <v>41351</v>
      </c>
      <c r="F171">
        <v>243</v>
      </c>
      <c r="G171">
        <v>41</v>
      </c>
      <c r="H171" s="2">
        <f>Clean_Chain_Data[[#This Row],[Profit]]/Clean_Chain_Data[[#This Row],[Sales]]</f>
        <v>-5.4054054054054057E-2</v>
      </c>
      <c r="I171" t="s">
        <v>39</v>
      </c>
      <c r="J171" t="s">
        <v>36</v>
      </c>
      <c r="K171" s="3">
        <v>12</v>
      </c>
      <c r="L171" t="s">
        <v>40</v>
      </c>
      <c r="M171" t="s">
        <v>45</v>
      </c>
      <c r="N171" t="s">
        <v>52</v>
      </c>
      <c r="O171" s="3">
        <v>-4</v>
      </c>
      <c r="P171" s="3">
        <f>Clean_Chain_Data[[#This Row],[Sales]]-(Clean_Chain_Data[[#This Row],[Cogs]]+Clean_Chain_Data[[#This Row],[Total_expenses]])</f>
        <v>-4</v>
      </c>
      <c r="Q171" s="3">
        <v>74</v>
      </c>
      <c r="R171" t="s">
        <v>48</v>
      </c>
      <c r="S171" s="3">
        <v>30</v>
      </c>
      <c r="T171">
        <v>50</v>
      </c>
      <c r="U171" s="3">
        <v>10</v>
      </c>
      <c r="V171" s="3">
        <v>80</v>
      </c>
      <c r="W171" s="3">
        <v>45</v>
      </c>
      <c r="X171" t="s">
        <v>35</v>
      </c>
    </row>
    <row r="172" spans="1:24" x14ac:dyDescent="0.25">
      <c r="A172">
        <v>573</v>
      </c>
      <c r="B172" s="3">
        <v>44</v>
      </c>
      <c r="C172" s="3">
        <v>-8</v>
      </c>
      <c r="D172" s="3">
        <f>Clean_Chain_Data[[#This Row],[Calculated Profit]]-Clean_Chain_Data[[#This Row],[Target_profit]]</f>
        <v>-8</v>
      </c>
      <c r="E172" s="1">
        <v>41352</v>
      </c>
      <c r="F172">
        <v>325</v>
      </c>
      <c r="G172">
        <v>62</v>
      </c>
      <c r="H172" s="2">
        <f>Clean_Chain_Data[[#This Row],[Profit]]/Clean_Chain_Data[[#This Row],[Sales]]</f>
        <v>-7.5471698113207544E-2</v>
      </c>
      <c r="I172" t="s">
        <v>39</v>
      </c>
      <c r="J172" t="s">
        <v>22</v>
      </c>
      <c r="K172" s="3">
        <v>40</v>
      </c>
      <c r="L172" t="s">
        <v>23</v>
      </c>
      <c r="M172" t="s">
        <v>24</v>
      </c>
      <c r="N172" t="s">
        <v>57</v>
      </c>
      <c r="O172" s="3">
        <v>-8</v>
      </c>
      <c r="P172" s="3">
        <f>Clean_Chain_Data[[#This Row],[Sales]]-(Clean_Chain_Data[[#This Row],[Cogs]]+Clean_Chain_Data[[#This Row],[Total_expenses]])</f>
        <v>-8</v>
      </c>
      <c r="Q172" s="3">
        <v>106</v>
      </c>
      <c r="R172" t="s">
        <v>58</v>
      </c>
      <c r="S172" s="3">
        <v>40</v>
      </c>
      <c r="T172">
        <v>50</v>
      </c>
      <c r="U172" s="3">
        <v>0</v>
      </c>
      <c r="V172" s="3">
        <v>90</v>
      </c>
      <c r="W172" s="3">
        <v>70</v>
      </c>
      <c r="X172" t="s">
        <v>27</v>
      </c>
    </row>
    <row r="173" spans="1:24" x14ac:dyDescent="0.25">
      <c r="A173">
        <v>262</v>
      </c>
      <c r="B173" s="3">
        <v>31</v>
      </c>
      <c r="C173" s="3">
        <v>-13</v>
      </c>
      <c r="D173" s="3">
        <f>Clean_Chain_Data[[#This Row],[Calculated Profit]]-Clean_Chain_Data[[#This Row],[Target_profit]]</f>
        <v>-13</v>
      </c>
      <c r="E173" s="1">
        <v>41353</v>
      </c>
      <c r="F173">
        <v>856</v>
      </c>
      <c r="G173">
        <v>47</v>
      </c>
      <c r="H173" s="2">
        <f>Clean_Chain_Data[[#This Row],[Profit]]/Clean_Chain_Data[[#This Row],[Sales]]</f>
        <v>0.34615384615384615</v>
      </c>
      <c r="I173" t="s">
        <v>39</v>
      </c>
      <c r="J173" t="s">
        <v>22</v>
      </c>
      <c r="K173" s="3">
        <v>8</v>
      </c>
      <c r="L173" t="s">
        <v>23</v>
      </c>
      <c r="M173" t="s">
        <v>24</v>
      </c>
      <c r="N173" t="s">
        <v>25</v>
      </c>
      <c r="O173" s="3">
        <v>27</v>
      </c>
      <c r="P173" s="3">
        <f>Clean_Chain_Data[[#This Row],[Sales]]-(Clean_Chain_Data[[#This Row],[Cogs]]+Clean_Chain_Data[[#This Row],[Total_expenses]])</f>
        <v>27</v>
      </c>
      <c r="Q173" s="3">
        <v>78</v>
      </c>
      <c r="R173" t="s">
        <v>59</v>
      </c>
      <c r="S173" s="3">
        <v>20</v>
      </c>
      <c r="T173">
        <v>50</v>
      </c>
      <c r="U173" s="3">
        <v>40</v>
      </c>
      <c r="V173" s="3">
        <v>70</v>
      </c>
      <c r="W173" s="3">
        <v>20</v>
      </c>
      <c r="X173" t="s">
        <v>27</v>
      </c>
    </row>
    <row r="174" spans="1:24" x14ac:dyDescent="0.25">
      <c r="A174">
        <v>475</v>
      </c>
      <c r="B174" s="3">
        <v>69</v>
      </c>
      <c r="C174" s="3">
        <v>8</v>
      </c>
      <c r="D174" s="3">
        <f>Clean_Chain_Data[[#This Row],[Calculated Profit]]-Clean_Chain_Data[[#This Row],[Target_profit]]</f>
        <v>8</v>
      </c>
      <c r="E174" s="1">
        <v>41354</v>
      </c>
      <c r="F174">
        <v>1060</v>
      </c>
      <c r="G174">
        <v>81</v>
      </c>
      <c r="H174" s="2">
        <f>Clean_Chain_Data[[#This Row],[Profit]]/Clean_Chain_Data[[#This Row],[Sales]]</f>
        <v>0.25333333333333335</v>
      </c>
      <c r="I174" t="s">
        <v>39</v>
      </c>
      <c r="J174" t="s">
        <v>31</v>
      </c>
      <c r="K174" s="3">
        <v>21</v>
      </c>
      <c r="L174" t="s">
        <v>23</v>
      </c>
      <c r="M174" t="s">
        <v>24</v>
      </c>
      <c r="N174" t="s">
        <v>28</v>
      </c>
      <c r="O174" s="3">
        <v>38</v>
      </c>
      <c r="P174" s="3">
        <f>Clean_Chain_Data[[#This Row],[Sales]]-(Clean_Chain_Data[[#This Row],[Cogs]]+Clean_Chain_Data[[#This Row],[Total_expenses]])</f>
        <v>38</v>
      </c>
      <c r="Q174" s="3">
        <v>150</v>
      </c>
      <c r="R174" t="s">
        <v>44</v>
      </c>
      <c r="S174" s="3">
        <v>50</v>
      </c>
      <c r="T174">
        <v>50</v>
      </c>
      <c r="U174" s="3">
        <v>30</v>
      </c>
      <c r="V174" s="3">
        <v>100</v>
      </c>
      <c r="W174" s="3">
        <v>43</v>
      </c>
      <c r="X174" t="s">
        <v>27</v>
      </c>
    </row>
    <row r="175" spans="1:24" x14ac:dyDescent="0.25">
      <c r="A175">
        <v>262</v>
      </c>
      <c r="B175" s="3">
        <v>49</v>
      </c>
      <c r="C175" s="3">
        <v>13</v>
      </c>
      <c r="D175" s="3">
        <f>Clean_Chain_Data[[#This Row],[Calculated Profit]]-Clean_Chain_Data[[#This Row],[Target_profit]]</f>
        <v>13</v>
      </c>
      <c r="E175" s="1">
        <v>41355</v>
      </c>
      <c r="F175">
        <v>454</v>
      </c>
      <c r="G175">
        <v>71</v>
      </c>
      <c r="H175" s="2">
        <f>Clean_Chain_Data[[#This Row],[Profit]]/Clean_Chain_Data[[#This Row],[Sales]]</f>
        <v>0.27500000000000002</v>
      </c>
      <c r="I175" t="s">
        <v>39</v>
      </c>
      <c r="J175" t="s">
        <v>22</v>
      </c>
      <c r="K175" s="3">
        <v>15</v>
      </c>
      <c r="L175" t="s">
        <v>23</v>
      </c>
      <c r="M175" t="s">
        <v>32</v>
      </c>
      <c r="N175" t="s">
        <v>33</v>
      </c>
      <c r="O175" s="3">
        <v>33</v>
      </c>
      <c r="P175" s="3">
        <f>Clean_Chain_Data[[#This Row],[Sales]]-(Clean_Chain_Data[[#This Row],[Cogs]]+Clean_Chain_Data[[#This Row],[Total_expenses]])</f>
        <v>33</v>
      </c>
      <c r="Q175" s="3">
        <v>120</v>
      </c>
      <c r="R175" t="s">
        <v>59</v>
      </c>
      <c r="S175" s="3">
        <v>40</v>
      </c>
      <c r="T175">
        <v>50</v>
      </c>
      <c r="U175" s="3">
        <v>20</v>
      </c>
      <c r="V175" s="3">
        <v>90</v>
      </c>
      <c r="W175" s="3">
        <v>38</v>
      </c>
      <c r="X175" t="s">
        <v>35</v>
      </c>
    </row>
    <row r="176" spans="1:24" x14ac:dyDescent="0.25">
      <c r="A176">
        <v>206</v>
      </c>
      <c r="B176" s="3">
        <v>49</v>
      </c>
      <c r="C176" s="3">
        <v>4</v>
      </c>
      <c r="D176" s="3">
        <f>Clean_Chain_Data[[#This Row],[Calculated Profit]]-Clean_Chain_Data[[#This Row],[Target_profit]]</f>
        <v>4</v>
      </c>
      <c r="E176" s="1">
        <v>41356</v>
      </c>
      <c r="F176">
        <v>454</v>
      </c>
      <c r="G176">
        <v>71</v>
      </c>
      <c r="H176" s="2">
        <f>Clean_Chain_Data[[#This Row],[Profit]]/Clean_Chain_Data[[#This Row],[Sales]]</f>
        <v>0.28333333333333333</v>
      </c>
      <c r="I176" t="s">
        <v>39</v>
      </c>
      <c r="J176" t="s">
        <v>36</v>
      </c>
      <c r="K176" s="3">
        <v>15</v>
      </c>
      <c r="L176" t="s">
        <v>23</v>
      </c>
      <c r="M176" t="s">
        <v>32</v>
      </c>
      <c r="N176" t="s">
        <v>61</v>
      </c>
      <c r="O176" s="3">
        <v>34</v>
      </c>
      <c r="P176" s="3">
        <f>Clean_Chain_Data[[#This Row],[Sales]]-(Clean_Chain_Data[[#This Row],[Cogs]]+Clean_Chain_Data[[#This Row],[Total_expenses]])</f>
        <v>34</v>
      </c>
      <c r="Q176" s="3">
        <v>120</v>
      </c>
      <c r="R176" t="s">
        <v>60</v>
      </c>
      <c r="S176" s="3">
        <v>30</v>
      </c>
      <c r="T176">
        <v>50</v>
      </c>
      <c r="U176" s="3">
        <v>30</v>
      </c>
      <c r="V176" s="3">
        <v>80</v>
      </c>
      <c r="W176" s="3">
        <v>37</v>
      </c>
      <c r="X176" t="s">
        <v>35</v>
      </c>
    </row>
    <row r="177" spans="1:24" x14ac:dyDescent="0.25">
      <c r="A177">
        <v>970</v>
      </c>
      <c r="B177" s="3">
        <v>43</v>
      </c>
      <c r="C177" s="3">
        <v>-1</v>
      </c>
      <c r="D177" s="3">
        <f>Clean_Chain_Data[[#This Row],[Calculated Profit]]-Clean_Chain_Data[[#This Row],[Target_profit]]</f>
        <v>-1</v>
      </c>
      <c r="E177" s="1">
        <v>41357</v>
      </c>
      <c r="F177">
        <v>531</v>
      </c>
      <c r="G177">
        <v>56</v>
      </c>
      <c r="H177" s="2">
        <f>Clean_Chain_Data[[#This Row],[Profit]]/Clean_Chain_Data[[#This Row],[Sales]]</f>
        <v>0.29292929292929293</v>
      </c>
      <c r="I177" t="s">
        <v>21</v>
      </c>
      <c r="J177" t="s">
        <v>22</v>
      </c>
      <c r="K177" s="3">
        <v>14</v>
      </c>
      <c r="L177" t="s">
        <v>40</v>
      </c>
      <c r="M177" t="s">
        <v>45</v>
      </c>
      <c r="N177" t="s">
        <v>52</v>
      </c>
      <c r="O177" s="3">
        <v>29</v>
      </c>
      <c r="P177" s="3">
        <f>Clean_Chain_Data[[#This Row],[Sales]]-(Clean_Chain_Data[[#This Row],[Cogs]]+Clean_Chain_Data[[#This Row],[Total_expenses]])</f>
        <v>29</v>
      </c>
      <c r="Q177" s="3">
        <v>99</v>
      </c>
      <c r="R177" t="s">
        <v>26</v>
      </c>
      <c r="S177" s="3">
        <v>40</v>
      </c>
      <c r="T177">
        <v>50</v>
      </c>
      <c r="U177" s="3">
        <v>30</v>
      </c>
      <c r="V177" s="3">
        <v>90</v>
      </c>
      <c r="W177" s="3">
        <v>27</v>
      </c>
      <c r="X177" t="s">
        <v>35</v>
      </c>
    </row>
    <row r="178" spans="1:24" x14ac:dyDescent="0.25">
      <c r="A178">
        <v>614</v>
      </c>
      <c r="B178" s="3">
        <v>41</v>
      </c>
      <c r="C178" s="3">
        <v>4</v>
      </c>
      <c r="D178" s="3">
        <f>Clean_Chain_Data[[#This Row],[Calculated Profit]]-Clean_Chain_Data[[#This Row],[Target_profit]]</f>
        <v>4</v>
      </c>
      <c r="E178" s="1">
        <v>41358</v>
      </c>
      <c r="F178">
        <v>435</v>
      </c>
      <c r="G178">
        <v>60</v>
      </c>
      <c r="H178" s="2">
        <f>Clean_Chain_Data[[#This Row],[Profit]]/Clean_Chain_Data[[#This Row],[Sales]]</f>
        <v>0.23762376237623761</v>
      </c>
      <c r="I178" t="s">
        <v>21</v>
      </c>
      <c r="J178" t="s">
        <v>22</v>
      </c>
      <c r="K178" s="3">
        <v>13</v>
      </c>
      <c r="L178" t="s">
        <v>40</v>
      </c>
      <c r="M178" t="s">
        <v>45</v>
      </c>
      <c r="N178" t="s">
        <v>52</v>
      </c>
      <c r="O178" s="3">
        <v>24</v>
      </c>
      <c r="P178" s="3">
        <f>Clean_Chain_Data[[#This Row],[Sales]]-(Clean_Chain_Data[[#This Row],[Cogs]]+Clean_Chain_Data[[#This Row],[Total_expenses]])</f>
        <v>24</v>
      </c>
      <c r="Q178" s="3">
        <v>101</v>
      </c>
      <c r="R178" t="s">
        <v>65</v>
      </c>
      <c r="S178" s="3">
        <v>40</v>
      </c>
      <c r="T178">
        <v>50</v>
      </c>
      <c r="U178" s="3">
        <v>20</v>
      </c>
      <c r="V178" s="3">
        <v>90</v>
      </c>
      <c r="W178" s="3">
        <v>36</v>
      </c>
      <c r="X178" t="s">
        <v>35</v>
      </c>
    </row>
    <row r="179" spans="1:24" x14ac:dyDescent="0.25">
      <c r="A179">
        <v>339</v>
      </c>
      <c r="B179" s="3">
        <v>47</v>
      </c>
      <c r="C179" s="3">
        <v>-10</v>
      </c>
      <c r="D179" s="3">
        <f>Clean_Chain_Data[[#This Row],[Calculated Profit]]-Clean_Chain_Data[[#This Row],[Target_profit]]</f>
        <v>-10</v>
      </c>
      <c r="E179" s="1">
        <v>41359</v>
      </c>
      <c r="F179">
        <v>571</v>
      </c>
      <c r="G179">
        <v>52</v>
      </c>
      <c r="H179" s="2">
        <f>Clean_Chain_Data[[#This Row],[Profit]]/Clean_Chain_Data[[#This Row],[Sales]]</f>
        <v>-0.20202020202020202</v>
      </c>
      <c r="I179" t="s">
        <v>21</v>
      </c>
      <c r="J179" t="s">
        <v>31</v>
      </c>
      <c r="K179" s="3">
        <v>42</v>
      </c>
      <c r="L179" t="s">
        <v>40</v>
      </c>
      <c r="M179" t="s">
        <v>41</v>
      </c>
      <c r="N179" t="s">
        <v>53</v>
      </c>
      <c r="O179" s="3">
        <v>-20</v>
      </c>
      <c r="P179" s="3">
        <f>Clean_Chain_Data[[#This Row],[Sales]]-(Clean_Chain_Data[[#This Row],[Cogs]]+Clean_Chain_Data[[#This Row],[Total_expenses]])</f>
        <v>-20</v>
      </c>
      <c r="Q179" s="3">
        <v>99</v>
      </c>
      <c r="R179" t="s">
        <v>62</v>
      </c>
      <c r="S179" s="3">
        <v>40</v>
      </c>
      <c r="T179">
        <v>50</v>
      </c>
      <c r="U179" s="3">
        <v>-10</v>
      </c>
      <c r="V179" s="3">
        <v>90</v>
      </c>
      <c r="W179" s="3">
        <v>72</v>
      </c>
      <c r="X179" t="s">
        <v>35</v>
      </c>
    </row>
    <row r="180" spans="1:24" x14ac:dyDescent="0.25">
      <c r="A180">
        <v>773</v>
      </c>
      <c r="B180" s="3">
        <v>43</v>
      </c>
      <c r="C180" s="3">
        <v>-1</v>
      </c>
      <c r="D180" s="3">
        <f>Clean_Chain_Data[[#This Row],[Calculated Profit]]-Clean_Chain_Data[[#This Row],[Target_profit]]</f>
        <v>-1</v>
      </c>
      <c r="E180" s="1">
        <v>41360</v>
      </c>
      <c r="F180">
        <v>531</v>
      </c>
      <c r="G180">
        <v>56</v>
      </c>
      <c r="H180" s="2">
        <f>Clean_Chain_Data[[#This Row],[Profit]]/Clean_Chain_Data[[#This Row],[Sales]]</f>
        <v>0.29292929292929293</v>
      </c>
      <c r="I180" t="s">
        <v>21</v>
      </c>
      <c r="J180" t="s">
        <v>22</v>
      </c>
      <c r="K180" s="3">
        <v>14</v>
      </c>
      <c r="L180" t="s">
        <v>23</v>
      </c>
      <c r="M180" t="s">
        <v>24</v>
      </c>
      <c r="N180" t="s">
        <v>25</v>
      </c>
      <c r="O180" s="3">
        <v>29</v>
      </c>
      <c r="P180" s="3">
        <f>Clean_Chain_Data[[#This Row],[Sales]]-(Clean_Chain_Data[[#This Row],[Cogs]]+Clean_Chain_Data[[#This Row],[Total_expenses]])</f>
        <v>29</v>
      </c>
      <c r="Q180" s="3">
        <v>99</v>
      </c>
      <c r="R180" t="s">
        <v>63</v>
      </c>
      <c r="S180" s="3">
        <v>40</v>
      </c>
      <c r="T180">
        <v>50</v>
      </c>
      <c r="U180" s="3">
        <v>30</v>
      </c>
      <c r="V180" s="3">
        <v>90</v>
      </c>
      <c r="W180" s="3">
        <v>27</v>
      </c>
      <c r="X180" t="s">
        <v>27</v>
      </c>
    </row>
    <row r="181" spans="1:24" x14ac:dyDescent="0.25">
      <c r="A181">
        <v>805</v>
      </c>
      <c r="B181" s="3">
        <v>43</v>
      </c>
      <c r="C181" s="3">
        <v>-1</v>
      </c>
      <c r="D181" s="3">
        <f>Clean_Chain_Data[[#This Row],[Calculated Profit]]-Clean_Chain_Data[[#This Row],[Target_profit]]</f>
        <v>-1</v>
      </c>
      <c r="E181" s="1">
        <v>41361</v>
      </c>
      <c r="F181">
        <v>531</v>
      </c>
      <c r="G181">
        <v>56</v>
      </c>
      <c r="H181" s="2">
        <f>Clean_Chain_Data[[#This Row],[Profit]]/Clean_Chain_Data[[#This Row],[Sales]]</f>
        <v>0.29292929292929293</v>
      </c>
      <c r="I181" t="s">
        <v>21</v>
      </c>
      <c r="J181" t="s">
        <v>36</v>
      </c>
      <c r="K181" s="3">
        <v>14</v>
      </c>
      <c r="L181" t="s">
        <v>23</v>
      </c>
      <c r="M181" t="s">
        <v>24</v>
      </c>
      <c r="N181" t="s">
        <v>28</v>
      </c>
      <c r="O181" s="3">
        <v>29</v>
      </c>
      <c r="P181" s="3">
        <f>Clean_Chain_Data[[#This Row],[Sales]]-(Clean_Chain_Data[[#This Row],[Cogs]]+Clean_Chain_Data[[#This Row],[Total_expenses]])</f>
        <v>29</v>
      </c>
      <c r="Q181" s="3">
        <v>99</v>
      </c>
      <c r="R181" t="s">
        <v>38</v>
      </c>
      <c r="S181" s="3">
        <v>40</v>
      </c>
      <c r="T181">
        <v>50</v>
      </c>
      <c r="U181" s="3">
        <v>30</v>
      </c>
      <c r="V181" s="3">
        <v>90</v>
      </c>
      <c r="W181" s="3">
        <v>27</v>
      </c>
      <c r="X181" t="s">
        <v>27</v>
      </c>
    </row>
    <row r="182" spans="1:24" x14ac:dyDescent="0.25">
      <c r="A182">
        <v>303</v>
      </c>
      <c r="B182" s="3">
        <v>46</v>
      </c>
      <c r="C182" s="3">
        <v>-4</v>
      </c>
      <c r="D182" s="3">
        <f>Clean_Chain_Data[[#This Row],[Calculated Profit]]-Clean_Chain_Data[[#This Row],[Target_profit]]</f>
        <v>-4</v>
      </c>
      <c r="E182" s="1">
        <v>41362</v>
      </c>
      <c r="F182">
        <v>422</v>
      </c>
      <c r="G182">
        <v>57</v>
      </c>
      <c r="H182" s="2">
        <f>Clean_Chain_Data[[#This Row],[Profit]]/Clean_Chain_Data[[#This Row],[Sales]]</f>
        <v>5.8252427184466021E-2</v>
      </c>
      <c r="I182" t="s">
        <v>21</v>
      </c>
      <c r="J182" t="s">
        <v>22</v>
      </c>
      <c r="K182" s="3">
        <v>17</v>
      </c>
      <c r="L182" t="s">
        <v>23</v>
      </c>
      <c r="M182" t="s">
        <v>32</v>
      </c>
      <c r="N182" t="s">
        <v>33</v>
      </c>
      <c r="O182" s="3">
        <v>6</v>
      </c>
      <c r="P182" s="3">
        <f>Clean_Chain_Data[[#This Row],[Sales]]-(Clean_Chain_Data[[#This Row],[Cogs]]+Clean_Chain_Data[[#This Row],[Total_expenses]])</f>
        <v>6</v>
      </c>
      <c r="Q182" s="3">
        <v>103</v>
      </c>
      <c r="R182" t="s">
        <v>26</v>
      </c>
      <c r="S182" s="3">
        <v>30</v>
      </c>
      <c r="T182">
        <v>50</v>
      </c>
      <c r="U182" s="3">
        <v>10</v>
      </c>
      <c r="V182" s="3">
        <v>80</v>
      </c>
      <c r="W182" s="3">
        <v>51</v>
      </c>
      <c r="X182" t="s">
        <v>35</v>
      </c>
    </row>
    <row r="183" spans="1:24" x14ac:dyDescent="0.25">
      <c r="A183">
        <v>303</v>
      </c>
      <c r="B183" s="3">
        <v>53</v>
      </c>
      <c r="C183" s="3">
        <v>6</v>
      </c>
      <c r="D183" s="3">
        <f>Clean_Chain_Data[[#This Row],[Calculated Profit]]-Clean_Chain_Data[[#This Row],[Target_profit]]</f>
        <v>6</v>
      </c>
      <c r="E183" s="1">
        <v>41363</v>
      </c>
      <c r="F183">
        <v>1054</v>
      </c>
      <c r="G183">
        <v>63</v>
      </c>
      <c r="H183" s="2">
        <f>Clean_Chain_Data[[#This Row],[Profit]]/Clean_Chain_Data[[#This Row],[Sales]]</f>
        <v>0.22413793103448276</v>
      </c>
      <c r="I183" t="s">
        <v>21</v>
      </c>
      <c r="J183" t="s">
        <v>22</v>
      </c>
      <c r="K183" s="3">
        <v>16</v>
      </c>
      <c r="L183" t="s">
        <v>23</v>
      </c>
      <c r="M183" t="s">
        <v>32</v>
      </c>
      <c r="N183" t="s">
        <v>61</v>
      </c>
      <c r="O183" s="3">
        <v>26</v>
      </c>
      <c r="P183" s="3">
        <f>Clean_Chain_Data[[#This Row],[Sales]]-(Clean_Chain_Data[[#This Row],[Cogs]]+Clean_Chain_Data[[#This Row],[Total_expenses]])</f>
        <v>26</v>
      </c>
      <c r="Q183" s="3">
        <v>116</v>
      </c>
      <c r="R183" t="s">
        <v>26</v>
      </c>
      <c r="S183" s="3">
        <v>40</v>
      </c>
      <c r="T183">
        <v>50</v>
      </c>
      <c r="U183" s="3">
        <v>20</v>
      </c>
      <c r="V183" s="3">
        <v>90</v>
      </c>
      <c r="W183" s="3">
        <v>37</v>
      </c>
      <c r="X183" t="s">
        <v>35</v>
      </c>
    </row>
    <row r="184" spans="1:24" x14ac:dyDescent="0.25">
      <c r="A184">
        <v>617</v>
      </c>
      <c r="B184" s="3">
        <v>33</v>
      </c>
      <c r="C184" s="3">
        <v>-11</v>
      </c>
      <c r="D184" s="3">
        <f>Clean_Chain_Data[[#This Row],[Calculated Profit]]-Clean_Chain_Data[[#This Row],[Target_profit]]</f>
        <v>-11</v>
      </c>
      <c r="E184" s="1">
        <v>41364</v>
      </c>
      <c r="F184">
        <v>870</v>
      </c>
      <c r="G184">
        <v>49</v>
      </c>
      <c r="H184" s="2">
        <f>Clean_Chain_Data[[#This Row],[Profit]]/Clean_Chain_Data[[#This Row],[Sales]]</f>
        <v>0.35365853658536583</v>
      </c>
      <c r="I184" t="s">
        <v>21</v>
      </c>
      <c r="J184" t="s">
        <v>31</v>
      </c>
      <c r="K184" s="3">
        <v>9</v>
      </c>
      <c r="L184" t="s">
        <v>23</v>
      </c>
      <c r="M184" t="s">
        <v>32</v>
      </c>
      <c r="N184" t="s">
        <v>33</v>
      </c>
      <c r="O184" s="3">
        <v>29</v>
      </c>
      <c r="P184" s="3">
        <f>Clean_Chain_Data[[#This Row],[Sales]]-(Clean_Chain_Data[[#This Row],[Cogs]]+Clean_Chain_Data[[#This Row],[Total_expenses]])</f>
        <v>29</v>
      </c>
      <c r="Q184" s="3">
        <v>82</v>
      </c>
      <c r="R184" t="s">
        <v>62</v>
      </c>
      <c r="S184" s="3">
        <v>30</v>
      </c>
      <c r="T184">
        <v>50</v>
      </c>
      <c r="U184" s="3">
        <v>40</v>
      </c>
      <c r="V184" s="3">
        <v>80</v>
      </c>
      <c r="W184" s="3">
        <v>20</v>
      </c>
      <c r="X184" t="s">
        <v>35</v>
      </c>
    </row>
    <row r="185" spans="1:24" x14ac:dyDescent="0.25">
      <c r="A185">
        <v>863</v>
      </c>
      <c r="B185" s="3">
        <v>34</v>
      </c>
      <c r="C185" s="3">
        <v>-10</v>
      </c>
      <c r="D185" s="3">
        <f>Clean_Chain_Data[[#This Row],[Calculated Profit]]-Clean_Chain_Data[[#This Row],[Target_profit]]</f>
        <v>-10</v>
      </c>
      <c r="E185" s="1">
        <v>41365</v>
      </c>
      <c r="F185">
        <v>863</v>
      </c>
      <c r="G185">
        <v>51</v>
      </c>
      <c r="H185" s="2">
        <f>Clean_Chain_Data[[#This Row],[Profit]]/Clean_Chain_Data[[#This Row],[Sales]]</f>
        <v>0.35294117647058826</v>
      </c>
      <c r="I185" t="s">
        <v>21</v>
      </c>
      <c r="J185" t="s">
        <v>31</v>
      </c>
      <c r="K185" s="3">
        <v>9</v>
      </c>
      <c r="L185" t="s">
        <v>23</v>
      </c>
      <c r="M185" t="s">
        <v>32</v>
      </c>
      <c r="N185" t="s">
        <v>37</v>
      </c>
      <c r="O185" s="3">
        <v>30</v>
      </c>
      <c r="P185" s="3">
        <f>Clean_Chain_Data[[#This Row],[Sales]]-(Clean_Chain_Data[[#This Row],[Cogs]]+Clean_Chain_Data[[#This Row],[Total_expenses]])</f>
        <v>30</v>
      </c>
      <c r="Q185" s="3">
        <v>85</v>
      </c>
      <c r="R185" t="s">
        <v>34</v>
      </c>
      <c r="S185" s="3">
        <v>30</v>
      </c>
      <c r="T185">
        <v>50</v>
      </c>
      <c r="U185" s="3">
        <v>40</v>
      </c>
      <c r="V185" s="3">
        <v>80</v>
      </c>
      <c r="W185" s="3">
        <v>21</v>
      </c>
      <c r="X185" t="s">
        <v>35</v>
      </c>
    </row>
    <row r="186" spans="1:24" x14ac:dyDescent="0.25">
      <c r="A186">
        <v>641</v>
      </c>
      <c r="B186" s="3">
        <v>0</v>
      </c>
      <c r="C186" s="3">
        <v>-8</v>
      </c>
      <c r="D186" s="3">
        <f>Clean_Chain_Data[[#This Row],[Calculated Profit]]-Clean_Chain_Data[[#This Row],[Target_profit]]</f>
        <v>-8</v>
      </c>
      <c r="E186" s="1">
        <v>41366</v>
      </c>
      <c r="F186">
        <v>344</v>
      </c>
      <c r="G186">
        <v>43</v>
      </c>
      <c r="H186" s="2">
        <f>Clean_Chain_Data[[#This Row],[Profit]]/Clean_Chain_Data[[#This Row],[Sales]]</f>
        <v>0.7441860465116279</v>
      </c>
      <c r="I186" t="s">
        <v>39</v>
      </c>
      <c r="J186" t="s">
        <v>22</v>
      </c>
      <c r="K186" s="3">
        <v>0</v>
      </c>
      <c r="L186" t="s">
        <v>40</v>
      </c>
      <c r="M186" t="s">
        <v>41</v>
      </c>
      <c r="N186" t="s">
        <v>42</v>
      </c>
      <c r="O186" s="3">
        <v>32</v>
      </c>
      <c r="P186" s="3">
        <f>Clean_Chain_Data[[#This Row],[Sales]]-(Clean_Chain_Data[[#This Row],[Cogs]]+Clean_Chain_Data[[#This Row],[Total_expenses]])</f>
        <v>32</v>
      </c>
      <c r="Q186" s="3">
        <v>43</v>
      </c>
      <c r="R186" t="s">
        <v>43</v>
      </c>
      <c r="S186" s="3">
        <v>0</v>
      </c>
      <c r="T186">
        <v>50</v>
      </c>
      <c r="U186" s="3">
        <v>40</v>
      </c>
      <c r="V186" s="3">
        <v>50</v>
      </c>
      <c r="W186" s="3">
        <v>11</v>
      </c>
      <c r="X186" t="s">
        <v>27</v>
      </c>
    </row>
    <row r="187" spans="1:24" x14ac:dyDescent="0.25">
      <c r="A187">
        <v>225</v>
      </c>
      <c r="B187" s="3">
        <v>43</v>
      </c>
      <c r="C187" s="3">
        <v>7</v>
      </c>
      <c r="D187" s="3">
        <f>Clean_Chain_Data[[#This Row],[Calculated Profit]]-Clean_Chain_Data[[#This Row],[Target_profit]]</f>
        <v>7</v>
      </c>
      <c r="E187" s="1">
        <v>41367</v>
      </c>
      <c r="F187">
        <v>466</v>
      </c>
      <c r="G187">
        <v>63</v>
      </c>
      <c r="H187" s="2">
        <f>Clean_Chain_Data[[#This Row],[Profit]]/Clean_Chain_Data[[#This Row],[Sales]]</f>
        <v>0.25471698113207547</v>
      </c>
      <c r="I187" t="s">
        <v>39</v>
      </c>
      <c r="J187" t="s">
        <v>29</v>
      </c>
      <c r="K187" s="3">
        <v>13</v>
      </c>
      <c r="L187" t="s">
        <v>40</v>
      </c>
      <c r="M187" t="s">
        <v>41</v>
      </c>
      <c r="N187" t="s">
        <v>42</v>
      </c>
      <c r="O187" s="3">
        <v>27</v>
      </c>
      <c r="P187" s="3">
        <f>Clean_Chain_Data[[#This Row],[Sales]]-(Clean_Chain_Data[[#This Row],[Cogs]]+Clean_Chain_Data[[#This Row],[Total_expenses]])</f>
        <v>27</v>
      </c>
      <c r="Q187" s="3">
        <v>106</v>
      </c>
      <c r="R187" t="s">
        <v>55</v>
      </c>
      <c r="S187" s="3">
        <v>30</v>
      </c>
      <c r="T187">
        <v>50</v>
      </c>
      <c r="U187" s="3">
        <v>20</v>
      </c>
      <c r="V187" s="3">
        <v>80</v>
      </c>
      <c r="W187" s="3">
        <v>36</v>
      </c>
      <c r="X187" t="s">
        <v>27</v>
      </c>
    </row>
    <row r="188" spans="1:24" x14ac:dyDescent="0.25">
      <c r="A188">
        <v>702</v>
      </c>
      <c r="B188" s="3">
        <v>31</v>
      </c>
      <c r="C188" s="3">
        <v>-22</v>
      </c>
      <c r="D188" s="3">
        <f>Clean_Chain_Data[[#This Row],[Calculated Profit]]-Clean_Chain_Data[[#This Row],[Target_profit]]</f>
        <v>-22</v>
      </c>
      <c r="E188" s="1">
        <v>41368</v>
      </c>
      <c r="F188">
        <v>1009</v>
      </c>
      <c r="G188">
        <v>38</v>
      </c>
      <c r="H188" s="2">
        <f>Clean_Chain_Data[[#This Row],[Profit]]/Clean_Chain_Data[[#This Row],[Sales]]</f>
        <v>0.11594202898550725</v>
      </c>
      <c r="I188" t="s">
        <v>39</v>
      </c>
      <c r="J188" t="s">
        <v>36</v>
      </c>
      <c r="K188" s="3">
        <v>9</v>
      </c>
      <c r="L188" t="s">
        <v>40</v>
      </c>
      <c r="M188" t="s">
        <v>45</v>
      </c>
      <c r="N188" t="s">
        <v>46</v>
      </c>
      <c r="O188" s="3">
        <v>8</v>
      </c>
      <c r="P188" s="3">
        <f>Clean_Chain_Data[[#This Row],[Sales]]-(Clean_Chain_Data[[#This Row],[Cogs]]+Clean_Chain_Data[[#This Row],[Total_expenses]])</f>
        <v>8</v>
      </c>
      <c r="Q188" s="3">
        <v>69</v>
      </c>
      <c r="R188" t="s">
        <v>48</v>
      </c>
      <c r="S188" s="3">
        <v>30</v>
      </c>
      <c r="T188">
        <v>50</v>
      </c>
      <c r="U188" s="3">
        <v>30</v>
      </c>
      <c r="V188" s="3">
        <v>80</v>
      </c>
      <c r="W188" s="3">
        <v>30</v>
      </c>
      <c r="X188" t="s">
        <v>27</v>
      </c>
    </row>
    <row r="189" spans="1:24" x14ac:dyDescent="0.25">
      <c r="A189">
        <v>515</v>
      </c>
      <c r="B189" s="3">
        <v>23</v>
      </c>
      <c r="C189" s="3">
        <v>-23</v>
      </c>
      <c r="D189" s="3">
        <f>Clean_Chain_Data[[#This Row],[Calculated Profit]]-Clean_Chain_Data[[#This Row],[Target_profit]]</f>
        <v>-23</v>
      </c>
      <c r="E189" s="1">
        <v>41369</v>
      </c>
      <c r="F189">
        <v>807</v>
      </c>
      <c r="G189">
        <v>35</v>
      </c>
      <c r="H189" s="2">
        <f>Clean_Chain_Data[[#This Row],[Profit]]/Clean_Chain_Data[[#This Row],[Sales]]</f>
        <v>0.29310344827586204</v>
      </c>
      <c r="I189" t="s">
        <v>39</v>
      </c>
      <c r="J189" t="s">
        <v>22</v>
      </c>
      <c r="K189" s="3">
        <v>6</v>
      </c>
      <c r="L189" t="s">
        <v>40</v>
      </c>
      <c r="M189" t="s">
        <v>41</v>
      </c>
      <c r="N189" t="s">
        <v>53</v>
      </c>
      <c r="O189" s="3">
        <v>17</v>
      </c>
      <c r="P189" s="3">
        <f>Clean_Chain_Data[[#This Row],[Sales]]-(Clean_Chain_Data[[#This Row],[Cogs]]+Clean_Chain_Data[[#This Row],[Total_expenses]])</f>
        <v>17</v>
      </c>
      <c r="Q189" s="3">
        <v>58</v>
      </c>
      <c r="R189" t="s">
        <v>43</v>
      </c>
      <c r="S189" s="3">
        <v>20</v>
      </c>
      <c r="T189">
        <v>50</v>
      </c>
      <c r="U189" s="3">
        <v>40</v>
      </c>
      <c r="V189" s="3">
        <v>70</v>
      </c>
      <c r="W189" s="3">
        <v>18</v>
      </c>
      <c r="X189" t="s">
        <v>35</v>
      </c>
    </row>
    <row r="190" spans="1:24" x14ac:dyDescent="0.25">
      <c r="A190">
        <v>985</v>
      </c>
      <c r="B190" s="3">
        <v>41</v>
      </c>
      <c r="C190" s="3">
        <v>11</v>
      </c>
      <c r="D190" s="3">
        <f>Clean_Chain_Data[[#This Row],[Calculated Profit]]-Clean_Chain_Data[[#This Row],[Target_profit]]</f>
        <v>11</v>
      </c>
      <c r="E190" s="1">
        <v>41370</v>
      </c>
      <c r="F190">
        <v>320</v>
      </c>
      <c r="G190">
        <v>66</v>
      </c>
      <c r="H190" s="2">
        <f>Clean_Chain_Data[[#This Row],[Profit]]/Clean_Chain_Data[[#This Row],[Sales]]</f>
        <v>0.28971962616822428</v>
      </c>
      <c r="I190" t="s">
        <v>39</v>
      </c>
      <c r="J190" t="s">
        <v>29</v>
      </c>
      <c r="K190" s="3">
        <v>12</v>
      </c>
      <c r="L190" t="s">
        <v>40</v>
      </c>
      <c r="M190" t="s">
        <v>41</v>
      </c>
      <c r="N190" t="s">
        <v>53</v>
      </c>
      <c r="O190" s="3">
        <v>31</v>
      </c>
      <c r="P190" s="3">
        <f>Clean_Chain_Data[[#This Row],[Sales]]-(Clean_Chain_Data[[#This Row],[Cogs]]+Clean_Chain_Data[[#This Row],[Total_expenses]])</f>
        <v>31</v>
      </c>
      <c r="Q190" s="3">
        <v>107</v>
      </c>
      <c r="R190" t="s">
        <v>55</v>
      </c>
      <c r="S190" s="3">
        <v>30</v>
      </c>
      <c r="T190">
        <v>50</v>
      </c>
      <c r="U190" s="3">
        <v>20</v>
      </c>
      <c r="V190" s="3">
        <v>80</v>
      </c>
      <c r="W190" s="3">
        <v>35</v>
      </c>
      <c r="X190" t="s">
        <v>35</v>
      </c>
    </row>
    <row r="191" spans="1:24" x14ac:dyDescent="0.25">
      <c r="A191">
        <v>971</v>
      </c>
      <c r="B191" s="3">
        <v>46</v>
      </c>
      <c r="C191" s="3">
        <v>-4</v>
      </c>
      <c r="D191" s="3">
        <f>Clean_Chain_Data[[#This Row],[Calculated Profit]]-Clean_Chain_Data[[#This Row],[Target_profit]]</f>
        <v>-4</v>
      </c>
      <c r="E191" s="1">
        <v>41371</v>
      </c>
      <c r="F191">
        <v>422</v>
      </c>
      <c r="G191">
        <v>57</v>
      </c>
      <c r="H191" s="2">
        <f>Clean_Chain_Data[[#This Row],[Profit]]/Clean_Chain_Data[[#This Row],[Sales]]</f>
        <v>5.8252427184466021E-2</v>
      </c>
      <c r="I191" t="s">
        <v>39</v>
      </c>
      <c r="J191" t="s">
        <v>36</v>
      </c>
      <c r="K191" s="3">
        <v>17</v>
      </c>
      <c r="L191" t="s">
        <v>40</v>
      </c>
      <c r="M191" t="s">
        <v>41</v>
      </c>
      <c r="N191" t="s">
        <v>54</v>
      </c>
      <c r="O191" s="3">
        <v>6</v>
      </c>
      <c r="P191" s="3">
        <f>Clean_Chain_Data[[#This Row],[Sales]]-(Clean_Chain_Data[[#This Row],[Cogs]]+Clean_Chain_Data[[#This Row],[Total_expenses]])</f>
        <v>6</v>
      </c>
      <c r="Q191" s="3">
        <v>103</v>
      </c>
      <c r="R191" t="s">
        <v>56</v>
      </c>
      <c r="S191" s="3">
        <v>40</v>
      </c>
      <c r="T191">
        <v>50</v>
      </c>
      <c r="U191" s="3">
        <v>10</v>
      </c>
      <c r="V191" s="3">
        <v>90</v>
      </c>
      <c r="W191" s="3">
        <v>51</v>
      </c>
      <c r="X191" t="s">
        <v>35</v>
      </c>
    </row>
    <row r="192" spans="1:24" x14ac:dyDescent="0.25">
      <c r="A192">
        <v>262</v>
      </c>
      <c r="B192" s="3">
        <v>43</v>
      </c>
      <c r="C192" s="3">
        <v>8</v>
      </c>
      <c r="D192" s="3">
        <f>Clean_Chain_Data[[#This Row],[Calculated Profit]]-Clean_Chain_Data[[#This Row],[Target_profit]]</f>
        <v>8</v>
      </c>
      <c r="E192" s="1">
        <v>41372</v>
      </c>
      <c r="F192">
        <v>466</v>
      </c>
      <c r="G192">
        <v>63</v>
      </c>
      <c r="H192" s="2">
        <f>Clean_Chain_Data[[#This Row],[Profit]]/Clean_Chain_Data[[#This Row],[Sales]]</f>
        <v>0.26415094339622641</v>
      </c>
      <c r="I192" t="s">
        <v>39</v>
      </c>
      <c r="J192" t="s">
        <v>22</v>
      </c>
      <c r="K192" s="3">
        <v>13</v>
      </c>
      <c r="L192" t="s">
        <v>23</v>
      </c>
      <c r="M192" t="s">
        <v>32</v>
      </c>
      <c r="N192" t="s">
        <v>33</v>
      </c>
      <c r="O192" s="3">
        <v>28</v>
      </c>
      <c r="P192" s="3">
        <f>Clean_Chain_Data[[#This Row],[Sales]]-(Clean_Chain_Data[[#This Row],[Cogs]]+Clean_Chain_Data[[#This Row],[Total_expenses]])</f>
        <v>28</v>
      </c>
      <c r="Q192" s="3">
        <v>106</v>
      </c>
      <c r="R192" t="s">
        <v>59</v>
      </c>
      <c r="S192" s="3">
        <v>30</v>
      </c>
      <c r="T192">
        <v>50</v>
      </c>
      <c r="U192" s="3">
        <v>20</v>
      </c>
      <c r="V192" s="3">
        <v>80</v>
      </c>
      <c r="W192" s="3">
        <v>35</v>
      </c>
      <c r="X192" t="s">
        <v>35</v>
      </c>
    </row>
    <row r="193" spans="1:24" x14ac:dyDescent="0.25">
      <c r="A193">
        <v>959</v>
      </c>
      <c r="B193" s="3">
        <v>33</v>
      </c>
      <c r="C193" s="3">
        <v>-12</v>
      </c>
      <c r="D193" s="3">
        <f>Clean_Chain_Data[[#This Row],[Calculated Profit]]-Clean_Chain_Data[[#This Row],[Target_profit]]</f>
        <v>-12</v>
      </c>
      <c r="E193" s="1">
        <v>41373</v>
      </c>
      <c r="F193">
        <v>818</v>
      </c>
      <c r="G193">
        <v>49</v>
      </c>
      <c r="H193" s="2">
        <f>Clean_Chain_Data[[#This Row],[Profit]]/Clean_Chain_Data[[#This Row],[Sales]]</f>
        <v>0.34146341463414637</v>
      </c>
      <c r="I193" t="s">
        <v>39</v>
      </c>
      <c r="J193" t="s">
        <v>31</v>
      </c>
      <c r="K193" s="3">
        <v>9</v>
      </c>
      <c r="L193" t="s">
        <v>23</v>
      </c>
      <c r="M193" t="s">
        <v>32</v>
      </c>
      <c r="N193" t="s">
        <v>37</v>
      </c>
      <c r="O193" s="3">
        <v>28</v>
      </c>
      <c r="P193" s="3">
        <f>Clean_Chain_Data[[#This Row],[Sales]]-(Clean_Chain_Data[[#This Row],[Cogs]]+Clean_Chain_Data[[#This Row],[Total_expenses]])</f>
        <v>28</v>
      </c>
      <c r="Q193" s="3">
        <v>82</v>
      </c>
      <c r="R193" t="s">
        <v>44</v>
      </c>
      <c r="S193" s="3">
        <v>30</v>
      </c>
      <c r="T193">
        <v>50</v>
      </c>
      <c r="U193" s="3">
        <v>40</v>
      </c>
      <c r="V193" s="3">
        <v>80</v>
      </c>
      <c r="W193" s="3">
        <v>21</v>
      </c>
      <c r="X193" t="s">
        <v>35</v>
      </c>
    </row>
    <row r="194" spans="1:24" x14ac:dyDescent="0.25">
      <c r="A194">
        <v>435</v>
      </c>
      <c r="B194" s="3">
        <v>49</v>
      </c>
      <c r="C194" s="3">
        <v>-4</v>
      </c>
      <c r="D194" s="3">
        <f>Clean_Chain_Data[[#This Row],[Calculated Profit]]-Clean_Chain_Data[[#This Row],[Target_profit]]</f>
        <v>-4</v>
      </c>
      <c r="E194" s="1">
        <v>41374</v>
      </c>
      <c r="F194">
        <v>335</v>
      </c>
      <c r="G194">
        <v>69</v>
      </c>
      <c r="H194" s="2">
        <f>Clean_Chain_Data[[#This Row],[Profit]]/Clean_Chain_Data[[#This Row],[Sales]]</f>
        <v>-3.3898305084745763E-2</v>
      </c>
      <c r="I194" t="s">
        <v>39</v>
      </c>
      <c r="J194" t="s">
        <v>36</v>
      </c>
      <c r="K194" s="3">
        <v>44</v>
      </c>
      <c r="L194" t="s">
        <v>23</v>
      </c>
      <c r="M194" t="s">
        <v>32</v>
      </c>
      <c r="N194" t="s">
        <v>33</v>
      </c>
      <c r="O194" s="3">
        <v>-4</v>
      </c>
      <c r="P194" s="3">
        <f>Clean_Chain_Data[[#This Row],[Sales]]-(Clean_Chain_Data[[#This Row],[Cogs]]+Clean_Chain_Data[[#This Row],[Total_expenses]])</f>
        <v>-4</v>
      </c>
      <c r="Q194" s="3">
        <v>118</v>
      </c>
      <c r="R194" t="s">
        <v>49</v>
      </c>
      <c r="S194" s="3">
        <v>30</v>
      </c>
      <c r="T194">
        <v>50</v>
      </c>
      <c r="U194" s="3">
        <v>0</v>
      </c>
      <c r="V194" s="3">
        <v>80</v>
      </c>
      <c r="W194" s="3">
        <v>73</v>
      </c>
      <c r="X194" t="s">
        <v>35</v>
      </c>
    </row>
    <row r="195" spans="1:24" x14ac:dyDescent="0.25">
      <c r="A195">
        <v>360</v>
      </c>
      <c r="B195" s="3">
        <v>55</v>
      </c>
      <c r="C195" s="3">
        <v>7</v>
      </c>
      <c r="D195" s="3">
        <f>Clean_Chain_Data[[#This Row],[Calculated Profit]]-Clean_Chain_Data[[#This Row],[Target_profit]]</f>
        <v>7</v>
      </c>
      <c r="E195" s="1">
        <v>41375</v>
      </c>
      <c r="F195">
        <v>627</v>
      </c>
      <c r="G195">
        <v>76</v>
      </c>
      <c r="H195" s="2">
        <f>Clean_Chain_Data[[#This Row],[Profit]]/Clean_Chain_Data[[#This Row],[Sales]]</f>
        <v>-2.2900763358778626E-2</v>
      </c>
      <c r="I195" t="s">
        <v>39</v>
      </c>
      <c r="J195" t="s">
        <v>36</v>
      </c>
      <c r="K195" s="3">
        <v>49</v>
      </c>
      <c r="L195" t="s">
        <v>23</v>
      </c>
      <c r="M195" t="s">
        <v>32</v>
      </c>
      <c r="N195" t="s">
        <v>37</v>
      </c>
      <c r="O195" s="3">
        <v>-3</v>
      </c>
      <c r="P195" s="3">
        <f>Clean_Chain_Data[[#This Row],[Sales]]-(Clean_Chain_Data[[#This Row],[Cogs]]+Clean_Chain_Data[[#This Row],[Total_expenses]])</f>
        <v>-3</v>
      </c>
      <c r="Q195" s="3">
        <v>131</v>
      </c>
      <c r="R195" t="s">
        <v>60</v>
      </c>
      <c r="S195" s="3">
        <v>40</v>
      </c>
      <c r="T195">
        <v>50</v>
      </c>
      <c r="U195" s="3">
        <v>-10</v>
      </c>
      <c r="V195" s="3">
        <v>90</v>
      </c>
      <c r="W195" s="3">
        <v>79</v>
      </c>
      <c r="X195" t="s">
        <v>35</v>
      </c>
    </row>
    <row r="196" spans="1:24" x14ac:dyDescent="0.25">
      <c r="A196">
        <v>303</v>
      </c>
      <c r="B196" s="3">
        <v>39</v>
      </c>
      <c r="C196" s="3">
        <v>-10</v>
      </c>
      <c r="D196" s="3">
        <f>Clean_Chain_Data[[#This Row],[Calculated Profit]]-Clean_Chain_Data[[#This Row],[Target_profit]]</f>
        <v>-17</v>
      </c>
      <c r="E196" s="1">
        <v>41376</v>
      </c>
      <c r="F196">
        <v>541</v>
      </c>
      <c r="G196">
        <v>51</v>
      </c>
      <c r="H196" s="2">
        <f>Clean_Chain_Data[[#This Row],[Profit]]/Clean_Chain_Data[[#This Row],[Sales]]</f>
        <v>0.41666666666666669</v>
      </c>
      <c r="I196" t="s">
        <v>21</v>
      </c>
      <c r="J196" t="s">
        <v>22</v>
      </c>
      <c r="K196" s="3">
        <v>12</v>
      </c>
      <c r="L196" t="s">
        <v>40</v>
      </c>
      <c r="M196" t="s">
        <v>45</v>
      </c>
      <c r="N196" t="s">
        <v>52</v>
      </c>
      <c r="O196" s="3">
        <v>40</v>
      </c>
      <c r="P196" s="3">
        <f>Clean_Chain_Data[[#This Row],[Sales]]-(Clean_Chain_Data[[#This Row],[Cogs]]+Clean_Chain_Data[[#This Row],[Total_expenses]])</f>
        <v>33</v>
      </c>
      <c r="Q196" s="3">
        <v>96</v>
      </c>
      <c r="R196" t="s">
        <v>26</v>
      </c>
      <c r="S196" s="3">
        <v>30</v>
      </c>
      <c r="T196">
        <v>50</v>
      </c>
      <c r="U196" s="3">
        <v>50</v>
      </c>
      <c r="V196" s="3">
        <v>80</v>
      </c>
      <c r="W196" s="3">
        <v>24</v>
      </c>
      <c r="X196" t="s">
        <v>35</v>
      </c>
    </row>
    <row r="197" spans="1:24" x14ac:dyDescent="0.25">
      <c r="A197">
        <v>904</v>
      </c>
      <c r="B197" s="3">
        <v>80</v>
      </c>
      <c r="C197" s="3">
        <v>31</v>
      </c>
      <c r="D197" s="3">
        <f>Clean_Chain_Data[[#This Row],[Calculated Profit]]-Clean_Chain_Data[[#This Row],[Target_profit]]</f>
        <v>19</v>
      </c>
      <c r="E197" s="1">
        <v>41377</v>
      </c>
      <c r="F197">
        <v>1055</v>
      </c>
      <c r="G197">
        <v>94</v>
      </c>
      <c r="H197" s="2">
        <f>Clean_Chain_Data[[#This Row],[Profit]]/Clean_Chain_Data[[#This Row],[Sales]]</f>
        <v>0.38378378378378381</v>
      </c>
      <c r="I197" t="s">
        <v>21</v>
      </c>
      <c r="J197" t="s">
        <v>31</v>
      </c>
      <c r="K197" s="3">
        <v>24</v>
      </c>
      <c r="L197" t="s">
        <v>23</v>
      </c>
      <c r="M197" t="s">
        <v>24</v>
      </c>
      <c r="N197" t="s">
        <v>28</v>
      </c>
      <c r="O197" s="3">
        <v>71</v>
      </c>
      <c r="P197" s="3">
        <f>Clean_Chain_Data[[#This Row],[Sales]]-(Clean_Chain_Data[[#This Row],[Cogs]]+Clean_Chain_Data[[#This Row],[Total_expenses]])</f>
        <v>59</v>
      </c>
      <c r="Q197" s="3">
        <v>185</v>
      </c>
      <c r="R197" t="s">
        <v>34</v>
      </c>
      <c r="S197" s="3">
        <v>40</v>
      </c>
      <c r="T197">
        <v>50</v>
      </c>
      <c r="U197" s="3">
        <v>40</v>
      </c>
      <c r="V197" s="3">
        <v>90</v>
      </c>
      <c r="W197" s="3">
        <v>46</v>
      </c>
      <c r="X197" t="s">
        <v>27</v>
      </c>
    </row>
    <row r="198" spans="1:24" x14ac:dyDescent="0.25">
      <c r="A198">
        <v>720</v>
      </c>
      <c r="B198" s="3">
        <v>54</v>
      </c>
      <c r="C198" s="3">
        <v>-11</v>
      </c>
      <c r="D198" s="3">
        <f>Clean_Chain_Data[[#This Row],[Calculated Profit]]-Clean_Chain_Data[[#This Row],[Target_profit]]</f>
        <v>-9</v>
      </c>
      <c r="E198" s="1">
        <v>41378</v>
      </c>
      <c r="F198">
        <v>404</v>
      </c>
      <c r="G198">
        <v>66</v>
      </c>
      <c r="H198" s="2">
        <f>Clean_Chain_Data[[#This Row],[Profit]]/Clean_Chain_Data[[#This Row],[Sales]]</f>
        <v>0.1484375</v>
      </c>
      <c r="I198" t="s">
        <v>21</v>
      </c>
      <c r="J198" t="s">
        <v>22</v>
      </c>
      <c r="K198" s="3">
        <v>20</v>
      </c>
      <c r="L198" t="s">
        <v>23</v>
      </c>
      <c r="M198" t="s">
        <v>32</v>
      </c>
      <c r="N198" t="s">
        <v>33</v>
      </c>
      <c r="O198" s="3">
        <v>19</v>
      </c>
      <c r="P198" s="3">
        <f>Clean_Chain_Data[[#This Row],[Sales]]-(Clean_Chain_Data[[#This Row],[Cogs]]+Clean_Chain_Data[[#This Row],[Total_expenses]])</f>
        <v>21</v>
      </c>
      <c r="Q198" s="3">
        <v>128</v>
      </c>
      <c r="R198" t="s">
        <v>26</v>
      </c>
      <c r="S198" s="3">
        <v>30</v>
      </c>
      <c r="T198">
        <v>50</v>
      </c>
      <c r="U198" s="3">
        <v>30</v>
      </c>
      <c r="V198" s="3">
        <v>80</v>
      </c>
      <c r="W198" s="3">
        <v>53</v>
      </c>
      <c r="X198" t="s">
        <v>35</v>
      </c>
    </row>
    <row r="199" spans="1:24" x14ac:dyDescent="0.25">
      <c r="A199">
        <v>970</v>
      </c>
      <c r="B199" s="3">
        <v>54</v>
      </c>
      <c r="C199" s="3">
        <v>0</v>
      </c>
      <c r="D199" s="3">
        <f>Clean_Chain_Data[[#This Row],[Calculated Profit]]-Clean_Chain_Data[[#This Row],[Target_profit]]</f>
        <v>-5</v>
      </c>
      <c r="E199" s="1">
        <v>41379</v>
      </c>
      <c r="F199">
        <v>1037</v>
      </c>
      <c r="G199">
        <v>64</v>
      </c>
      <c r="H199" s="2">
        <f>Clean_Chain_Data[[#This Row],[Profit]]/Clean_Chain_Data[[#This Row],[Sales]]</f>
        <v>0.31746031746031744</v>
      </c>
      <c r="I199" t="s">
        <v>21</v>
      </c>
      <c r="J199" t="s">
        <v>22</v>
      </c>
      <c r="K199" s="3">
        <v>16</v>
      </c>
      <c r="L199" t="s">
        <v>23</v>
      </c>
      <c r="M199" t="s">
        <v>32</v>
      </c>
      <c r="N199" t="s">
        <v>61</v>
      </c>
      <c r="O199" s="3">
        <v>40</v>
      </c>
      <c r="P199" s="3">
        <f>Clean_Chain_Data[[#This Row],[Sales]]-(Clean_Chain_Data[[#This Row],[Cogs]]+Clean_Chain_Data[[#This Row],[Total_expenses]])</f>
        <v>35</v>
      </c>
      <c r="Q199" s="3">
        <v>126</v>
      </c>
      <c r="R199" t="s">
        <v>26</v>
      </c>
      <c r="S199" s="3">
        <v>30</v>
      </c>
      <c r="T199">
        <v>50</v>
      </c>
      <c r="U199" s="3">
        <v>40</v>
      </c>
      <c r="V199" s="3">
        <v>80</v>
      </c>
      <c r="W199" s="3">
        <v>37</v>
      </c>
      <c r="X199" t="s">
        <v>35</v>
      </c>
    </row>
    <row r="200" spans="1:24" x14ac:dyDescent="0.25">
      <c r="A200">
        <v>978</v>
      </c>
      <c r="B200" s="3">
        <v>27</v>
      </c>
      <c r="C200" s="3">
        <v>-20</v>
      </c>
      <c r="D200" s="3">
        <f>Clean_Chain_Data[[#This Row],[Calculated Profit]]-Clean_Chain_Data[[#This Row],[Target_profit]]</f>
        <v>-26</v>
      </c>
      <c r="E200" s="1">
        <v>41380</v>
      </c>
      <c r="F200">
        <v>859</v>
      </c>
      <c r="G200">
        <v>39</v>
      </c>
      <c r="H200" s="2">
        <f>Clean_Chain_Data[[#This Row],[Profit]]/Clean_Chain_Data[[#This Row],[Sales]]</f>
        <v>0.42857142857142855</v>
      </c>
      <c r="I200" t="s">
        <v>21</v>
      </c>
      <c r="J200" t="s">
        <v>31</v>
      </c>
      <c r="K200" s="3">
        <v>7</v>
      </c>
      <c r="L200" t="s">
        <v>23</v>
      </c>
      <c r="M200" t="s">
        <v>32</v>
      </c>
      <c r="N200" t="s">
        <v>33</v>
      </c>
      <c r="O200" s="3">
        <v>30</v>
      </c>
      <c r="P200" s="3">
        <f>Clean_Chain_Data[[#This Row],[Sales]]-(Clean_Chain_Data[[#This Row],[Cogs]]+Clean_Chain_Data[[#This Row],[Total_expenses]])</f>
        <v>24</v>
      </c>
      <c r="Q200" s="3">
        <v>70</v>
      </c>
      <c r="R200" t="s">
        <v>62</v>
      </c>
      <c r="S200" s="3">
        <v>20</v>
      </c>
      <c r="T200">
        <v>50</v>
      </c>
      <c r="U200" s="3">
        <v>50</v>
      </c>
      <c r="V200" s="3">
        <v>70</v>
      </c>
      <c r="W200" s="3">
        <v>19</v>
      </c>
      <c r="X200" t="s">
        <v>35</v>
      </c>
    </row>
    <row r="201" spans="1:24" x14ac:dyDescent="0.25">
      <c r="A201">
        <v>626</v>
      </c>
      <c r="B201" s="3">
        <v>76</v>
      </c>
      <c r="C201" s="3">
        <v>67</v>
      </c>
      <c r="D201" s="3">
        <f>Clean_Chain_Data[[#This Row],[Calculated Profit]]-Clean_Chain_Data[[#This Row],[Target_profit]]</f>
        <v>41</v>
      </c>
      <c r="E201" s="1">
        <v>41381</v>
      </c>
      <c r="F201">
        <v>580</v>
      </c>
      <c r="G201">
        <v>111</v>
      </c>
      <c r="H201" s="2">
        <f>Clean_Chain_Data[[#This Row],[Profit]]/Clean_Chain_Data[[#This Row],[Sales]]</f>
        <v>0.5879396984924623</v>
      </c>
      <c r="I201" t="s">
        <v>21</v>
      </c>
      <c r="J201" t="s">
        <v>36</v>
      </c>
      <c r="K201" s="3">
        <v>21</v>
      </c>
      <c r="L201" t="s">
        <v>23</v>
      </c>
      <c r="M201" t="s">
        <v>32</v>
      </c>
      <c r="N201" t="s">
        <v>61</v>
      </c>
      <c r="O201" s="3">
        <v>117</v>
      </c>
      <c r="P201" s="3">
        <f>Clean_Chain_Data[[#This Row],[Sales]]-(Clean_Chain_Data[[#This Row],[Cogs]]+Clean_Chain_Data[[#This Row],[Total_expenses]])</f>
        <v>91</v>
      </c>
      <c r="Q201" s="3">
        <v>199</v>
      </c>
      <c r="R201" t="s">
        <v>38</v>
      </c>
      <c r="S201" s="3">
        <v>30</v>
      </c>
      <c r="T201">
        <v>50</v>
      </c>
      <c r="U201" s="3">
        <v>50</v>
      </c>
      <c r="V201" s="3">
        <v>80</v>
      </c>
      <c r="W201" s="3">
        <v>32</v>
      </c>
      <c r="X201" t="s">
        <v>35</v>
      </c>
    </row>
    <row r="202" spans="1:24" x14ac:dyDescent="0.25">
      <c r="A202">
        <v>262</v>
      </c>
      <c r="B202" s="3">
        <v>22</v>
      </c>
      <c r="C202" s="3">
        <v>-35</v>
      </c>
      <c r="D202" s="3">
        <f>Clean_Chain_Data[[#This Row],[Calculated Profit]]-Clean_Chain_Data[[#This Row],[Target_profit]]</f>
        <v>-37</v>
      </c>
      <c r="E202" s="1">
        <v>41382</v>
      </c>
      <c r="F202">
        <v>573</v>
      </c>
      <c r="G202">
        <v>29</v>
      </c>
      <c r="H202" s="2">
        <f>Clean_Chain_Data[[#This Row],[Profit]]/Clean_Chain_Data[[#This Row],[Sales]]</f>
        <v>0.27777777777777779</v>
      </c>
      <c r="I202" t="s">
        <v>39</v>
      </c>
      <c r="J202" t="s">
        <v>22</v>
      </c>
      <c r="K202" s="3">
        <v>7</v>
      </c>
      <c r="L202" t="s">
        <v>40</v>
      </c>
      <c r="M202" t="s">
        <v>41</v>
      </c>
      <c r="N202" t="s">
        <v>42</v>
      </c>
      <c r="O202" s="3">
        <v>15</v>
      </c>
      <c r="P202" s="3">
        <f>Clean_Chain_Data[[#This Row],[Sales]]-(Clean_Chain_Data[[#This Row],[Cogs]]+Clean_Chain_Data[[#This Row],[Total_expenses]])</f>
        <v>13</v>
      </c>
      <c r="Q202" s="3">
        <v>54</v>
      </c>
      <c r="R202" t="s">
        <v>59</v>
      </c>
      <c r="S202" s="3">
        <v>20</v>
      </c>
      <c r="T202">
        <v>50</v>
      </c>
      <c r="U202" s="3">
        <v>50</v>
      </c>
      <c r="V202" s="3">
        <v>70</v>
      </c>
      <c r="W202" s="3">
        <v>19</v>
      </c>
      <c r="X202" t="s">
        <v>27</v>
      </c>
    </row>
    <row r="203" spans="1:24" x14ac:dyDescent="0.25">
      <c r="A203">
        <v>641</v>
      </c>
      <c r="B203" s="3">
        <v>23</v>
      </c>
      <c r="C203" s="3">
        <v>-23</v>
      </c>
      <c r="D203" s="3">
        <f>Clean_Chain_Data[[#This Row],[Calculated Profit]]-Clean_Chain_Data[[#This Row],[Target_profit]]</f>
        <v>-28</v>
      </c>
      <c r="E203" s="1">
        <v>41383</v>
      </c>
      <c r="F203">
        <v>800</v>
      </c>
      <c r="G203">
        <v>35</v>
      </c>
      <c r="H203" s="2">
        <f>Clean_Chain_Data[[#This Row],[Profit]]/Clean_Chain_Data[[#This Row],[Sales]]</f>
        <v>0.43548387096774194</v>
      </c>
      <c r="I203" t="s">
        <v>39</v>
      </c>
      <c r="J203" t="s">
        <v>22</v>
      </c>
      <c r="K203" s="3">
        <v>6</v>
      </c>
      <c r="L203" t="s">
        <v>40</v>
      </c>
      <c r="M203" t="s">
        <v>41</v>
      </c>
      <c r="N203" t="s">
        <v>53</v>
      </c>
      <c r="O203" s="3">
        <v>27</v>
      </c>
      <c r="P203" s="3">
        <f>Clean_Chain_Data[[#This Row],[Sales]]-(Clean_Chain_Data[[#This Row],[Cogs]]+Clean_Chain_Data[[#This Row],[Total_expenses]])</f>
        <v>22</v>
      </c>
      <c r="Q203" s="3">
        <v>62</v>
      </c>
      <c r="R203" t="s">
        <v>43</v>
      </c>
      <c r="S203" s="3">
        <v>20</v>
      </c>
      <c r="T203">
        <v>50</v>
      </c>
      <c r="U203" s="3">
        <v>50</v>
      </c>
      <c r="V203" s="3">
        <v>70</v>
      </c>
      <c r="W203" s="3">
        <v>17</v>
      </c>
      <c r="X203" t="s">
        <v>35</v>
      </c>
    </row>
    <row r="204" spans="1:24" x14ac:dyDescent="0.25">
      <c r="A204">
        <v>203</v>
      </c>
      <c r="B204" s="3">
        <v>79</v>
      </c>
      <c r="C204" s="3">
        <v>20</v>
      </c>
      <c r="D204" s="3">
        <f>Clean_Chain_Data[[#This Row],[Calculated Profit]]-Clean_Chain_Data[[#This Row],[Target_profit]]</f>
        <v>16</v>
      </c>
      <c r="E204" s="1">
        <v>41384</v>
      </c>
      <c r="F204">
        <v>593</v>
      </c>
      <c r="G204">
        <v>98</v>
      </c>
      <c r="H204" s="2">
        <f>Clean_Chain_Data[[#This Row],[Profit]]/Clean_Chain_Data[[#This Row],[Sales]]</f>
        <v>0.26455026455026454</v>
      </c>
      <c r="I204" t="s">
        <v>39</v>
      </c>
      <c r="J204" t="s">
        <v>31</v>
      </c>
      <c r="K204" s="3">
        <v>30</v>
      </c>
      <c r="L204" t="s">
        <v>23</v>
      </c>
      <c r="M204" t="s">
        <v>24</v>
      </c>
      <c r="N204" t="s">
        <v>25</v>
      </c>
      <c r="O204" s="3">
        <v>50</v>
      </c>
      <c r="P204" s="3">
        <f>Clean_Chain_Data[[#This Row],[Sales]]-(Clean_Chain_Data[[#This Row],[Cogs]]+Clean_Chain_Data[[#This Row],[Total_expenses]])</f>
        <v>46</v>
      </c>
      <c r="Q204" s="3">
        <v>189</v>
      </c>
      <c r="R204" t="s">
        <v>44</v>
      </c>
      <c r="S204" s="3">
        <v>40</v>
      </c>
      <c r="T204">
        <v>50</v>
      </c>
      <c r="U204" s="3">
        <v>30</v>
      </c>
      <c r="V204" s="3">
        <v>90</v>
      </c>
      <c r="W204" s="3">
        <v>64</v>
      </c>
      <c r="X204" t="s">
        <v>27</v>
      </c>
    </row>
    <row r="205" spans="1:24" x14ac:dyDescent="0.25">
      <c r="A205">
        <v>203</v>
      </c>
      <c r="B205" s="3">
        <v>65</v>
      </c>
      <c r="C205" s="3">
        <v>2</v>
      </c>
      <c r="D205" s="3">
        <f>Clean_Chain_Data[[#This Row],[Calculated Profit]]-Clean_Chain_Data[[#This Row],[Target_profit]]</f>
        <v>-6</v>
      </c>
      <c r="E205" s="1">
        <v>41385</v>
      </c>
      <c r="F205">
        <v>1053</v>
      </c>
      <c r="G205">
        <v>77</v>
      </c>
      <c r="H205" s="2">
        <f>Clean_Chain_Data[[#This Row],[Profit]]/Clean_Chain_Data[[#This Row],[Sales]]</f>
        <v>0.3443708609271523</v>
      </c>
      <c r="I205" t="s">
        <v>39</v>
      </c>
      <c r="J205" t="s">
        <v>31</v>
      </c>
      <c r="K205" s="3">
        <v>20</v>
      </c>
      <c r="L205" t="s">
        <v>23</v>
      </c>
      <c r="M205" t="s">
        <v>24</v>
      </c>
      <c r="N205" t="s">
        <v>28</v>
      </c>
      <c r="O205" s="3">
        <v>52</v>
      </c>
      <c r="P205" s="3">
        <f>Clean_Chain_Data[[#This Row],[Sales]]-(Clean_Chain_Data[[#This Row],[Cogs]]+Clean_Chain_Data[[#This Row],[Total_expenses]])</f>
        <v>44</v>
      </c>
      <c r="Q205" s="3">
        <v>151</v>
      </c>
      <c r="R205" t="s">
        <v>44</v>
      </c>
      <c r="S205" s="3">
        <v>30</v>
      </c>
      <c r="T205">
        <v>50</v>
      </c>
      <c r="U205" s="3">
        <v>50</v>
      </c>
      <c r="V205" s="3">
        <v>80</v>
      </c>
      <c r="W205" s="3">
        <v>42</v>
      </c>
      <c r="X205" t="s">
        <v>27</v>
      </c>
    </row>
    <row r="206" spans="1:24" x14ac:dyDescent="0.25">
      <c r="A206">
        <v>262</v>
      </c>
      <c r="B206" s="3">
        <v>46</v>
      </c>
      <c r="C206" s="3">
        <v>5</v>
      </c>
      <c r="D206" s="3">
        <f>Clean_Chain_Data[[#This Row],[Calculated Profit]]-Clean_Chain_Data[[#This Row],[Target_profit]]</f>
        <v>-3</v>
      </c>
      <c r="E206" s="1">
        <v>41386</v>
      </c>
      <c r="F206">
        <v>449</v>
      </c>
      <c r="G206">
        <v>67</v>
      </c>
      <c r="H206" s="2">
        <f>Clean_Chain_Data[[#This Row],[Profit]]/Clean_Chain_Data[[#This Row],[Sales]]</f>
        <v>0.375</v>
      </c>
      <c r="I206" t="s">
        <v>39</v>
      </c>
      <c r="J206" t="s">
        <v>22</v>
      </c>
      <c r="K206" s="3">
        <v>14</v>
      </c>
      <c r="L206" t="s">
        <v>23</v>
      </c>
      <c r="M206" t="s">
        <v>32</v>
      </c>
      <c r="N206" t="s">
        <v>33</v>
      </c>
      <c r="O206" s="3">
        <v>45</v>
      </c>
      <c r="P206" s="3">
        <f>Clean_Chain_Data[[#This Row],[Sales]]-(Clean_Chain_Data[[#This Row],[Cogs]]+Clean_Chain_Data[[#This Row],[Total_expenses]])</f>
        <v>37</v>
      </c>
      <c r="Q206" s="3">
        <v>120</v>
      </c>
      <c r="R206" t="s">
        <v>59</v>
      </c>
      <c r="S206" s="3">
        <v>20</v>
      </c>
      <c r="T206">
        <v>50</v>
      </c>
      <c r="U206" s="3">
        <v>40</v>
      </c>
      <c r="V206" s="3">
        <v>70</v>
      </c>
      <c r="W206" s="3">
        <v>37</v>
      </c>
      <c r="X206" t="s">
        <v>35</v>
      </c>
    </row>
    <row r="207" spans="1:24" x14ac:dyDescent="0.25">
      <c r="A207">
        <v>262</v>
      </c>
      <c r="B207" s="3">
        <v>60</v>
      </c>
      <c r="C207" s="3">
        <v>0</v>
      </c>
      <c r="D207" s="3">
        <f>Clean_Chain_Data[[#This Row],[Calculated Profit]]-Clean_Chain_Data[[#This Row],[Target_profit]]</f>
        <v>9</v>
      </c>
      <c r="E207" s="1">
        <v>41387</v>
      </c>
      <c r="F207">
        <v>606</v>
      </c>
      <c r="G207">
        <v>84</v>
      </c>
      <c r="H207" s="2">
        <f>Clean_Chain_Data[[#This Row],[Profit]]/Clean_Chain_Data[[#This Row],[Sales]]</f>
        <v>0</v>
      </c>
      <c r="I207" t="s">
        <v>39</v>
      </c>
      <c r="J207" t="s">
        <v>22</v>
      </c>
      <c r="K207" s="3">
        <v>54</v>
      </c>
      <c r="L207" t="s">
        <v>23</v>
      </c>
      <c r="M207" t="s">
        <v>32</v>
      </c>
      <c r="N207" t="s">
        <v>61</v>
      </c>
      <c r="O207" s="3">
        <v>0</v>
      </c>
      <c r="P207" s="3">
        <f>Clean_Chain_Data[[#This Row],[Sales]]-(Clean_Chain_Data[[#This Row],[Cogs]]+Clean_Chain_Data[[#This Row],[Total_expenses]])</f>
        <v>9</v>
      </c>
      <c r="Q207" s="3">
        <v>153</v>
      </c>
      <c r="R207" t="s">
        <v>59</v>
      </c>
      <c r="S207" s="3">
        <v>40</v>
      </c>
      <c r="T207">
        <v>50</v>
      </c>
      <c r="U207" s="3">
        <v>0</v>
      </c>
      <c r="V207" s="3">
        <v>90</v>
      </c>
      <c r="W207" s="3">
        <v>84</v>
      </c>
      <c r="X207" t="s">
        <v>35</v>
      </c>
    </row>
    <row r="208" spans="1:24" x14ac:dyDescent="0.25">
      <c r="A208">
        <v>425</v>
      </c>
      <c r="B208" s="3">
        <v>60</v>
      </c>
      <c r="C208" s="3">
        <v>45</v>
      </c>
      <c r="D208" s="3">
        <f>Clean_Chain_Data[[#This Row],[Calculated Profit]]-Clean_Chain_Data[[#This Row],[Target_profit]]</f>
        <v>27</v>
      </c>
      <c r="E208" s="1">
        <v>41388</v>
      </c>
      <c r="F208">
        <v>329</v>
      </c>
      <c r="G208">
        <v>99</v>
      </c>
      <c r="H208" s="2">
        <f>Clean_Chain_Data[[#This Row],[Profit]]/Clean_Chain_Data[[#This Row],[Sales]]</f>
        <v>0.50295857988165682</v>
      </c>
      <c r="I208" t="s">
        <v>39</v>
      </c>
      <c r="J208" t="s">
        <v>36</v>
      </c>
      <c r="K208" s="3">
        <v>18</v>
      </c>
      <c r="L208" t="s">
        <v>23</v>
      </c>
      <c r="M208" t="s">
        <v>32</v>
      </c>
      <c r="N208" t="s">
        <v>33</v>
      </c>
      <c r="O208" s="3">
        <v>85</v>
      </c>
      <c r="P208" s="3">
        <f>Clean_Chain_Data[[#This Row],[Sales]]-(Clean_Chain_Data[[#This Row],[Cogs]]+Clean_Chain_Data[[#This Row],[Total_expenses]])</f>
        <v>67</v>
      </c>
      <c r="Q208" s="3">
        <v>169</v>
      </c>
      <c r="R208" t="s">
        <v>60</v>
      </c>
      <c r="S208" s="3">
        <v>20</v>
      </c>
      <c r="T208">
        <v>50</v>
      </c>
      <c r="U208" s="3">
        <v>40</v>
      </c>
      <c r="V208" s="3">
        <v>70</v>
      </c>
      <c r="W208" s="3">
        <v>42</v>
      </c>
      <c r="X208" t="s">
        <v>35</v>
      </c>
    </row>
    <row r="209" spans="1:24" x14ac:dyDescent="0.25">
      <c r="A209">
        <v>312</v>
      </c>
      <c r="B209" s="3">
        <v>40</v>
      </c>
      <c r="C209" s="3">
        <v>10</v>
      </c>
      <c r="D209" s="3">
        <f>Clean_Chain_Data[[#This Row],[Calculated Profit]]-Clean_Chain_Data[[#This Row],[Target_profit]]</f>
        <v>3</v>
      </c>
      <c r="E209" s="1">
        <v>41389</v>
      </c>
      <c r="F209">
        <v>536</v>
      </c>
      <c r="G209">
        <v>52</v>
      </c>
      <c r="H209" s="2">
        <f>Clean_Chain_Data[[#This Row],[Profit]]/Clean_Chain_Data[[#This Row],[Sales]]</f>
        <v>0.40816326530612246</v>
      </c>
      <c r="I209" t="s">
        <v>21</v>
      </c>
      <c r="J209" t="s">
        <v>22</v>
      </c>
      <c r="K209" s="3">
        <v>13</v>
      </c>
      <c r="L209" t="s">
        <v>23</v>
      </c>
      <c r="M209" t="s">
        <v>24</v>
      </c>
      <c r="N209" t="s">
        <v>25</v>
      </c>
      <c r="O209" s="3">
        <v>40</v>
      </c>
      <c r="P209" s="3">
        <f>Clean_Chain_Data[[#This Row],[Sales]]-(Clean_Chain_Data[[#This Row],[Cogs]]+Clean_Chain_Data[[#This Row],[Total_expenses]])</f>
        <v>33</v>
      </c>
      <c r="Q209" s="3">
        <v>98</v>
      </c>
      <c r="R209" t="s">
        <v>63</v>
      </c>
      <c r="S209" s="3">
        <v>30</v>
      </c>
      <c r="T209">
        <v>50</v>
      </c>
      <c r="U209" s="3">
        <v>30</v>
      </c>
      <c r="V209" s="3">
        <v>80</v>
      </c>
      <c r="W209" s="3">
        <v>25</v>
      </c>
      <c r="X209" t="s">
        <v>27</v>
      </c>
    </row>
    <row r="210" spans="1:24" x14ac:dyDescent="0.25">
      <c r="A210">
        <v>419</v>
      </c>
      <c r="B210" s="3">
        <v>36</v>
      </c>
      <c r="C210" s="3">
        <v>5</v>
      </c>
      <c r="D210" s="3">
        <f>Clean_Chain_Data[[#This Row],[Calculated Profit]]-Clean_Chain_Data[[#This Row],[Target_profit]]</f>
        <v>-4</v>
      </c>
      <c r="E210" s="1">
        <v>41390</v>
      </c>
      <c r="F210">
        <v>862</v>
      </c>
      <c r="G210">
        <v>52</v>
      </c>
      <c r="H210" s="2">
        <f>Clean_Chain_Data[[#This Row],[Profit]]/Clean_Chain_Data[[#This Row],[Sales]]</f>
        <v>0.47872340425531917</v>
      </c>
      <c r="I210" t="s">
        <v>21</v>
      </c>
      <c r="J210" t="s">
        <v>22</v>
      </c>
      <c r="K210" s="3">
        <v>10</v>
      </c>
      <c r="L210" t="s">
        <v>23</v>
      </c>
      <c r="M210" t="s">
        <v>24</v>
      </c>
      <c r="N210" t="s">
        <v>25</v>
      </c>
      <c r="O210" s="3">
        <v>45</v>
      </c>
      <c r="P210" s="3">
        <f>Clean_Chain_Data[[#This Row],[Sales]]-(Clean_Chain_Data[[#This Row],[Cogs]]+Clean_Chain_Data[[#This Row],[Total_expenses]])</f>
        <v>36</v>
      </c>
      <c r="Q210" s="3">
        <v>94</v>
      </c>
      <c r="R210" t="s">
        <v>65</v>
      </c>
      <c r="S210" s="3">
        <v>30</v>
      </c>
      <c r="T210">
        <v>50</v>
      </c>
      <c r="U210" s="3">
        <v>40</v>
      </c>
      <c r="V210" s="3">
        <v>80</v>
      </c>
      <c r="W210" s="3">
        <v>22</v>
      </c>
      <c r="X210" t="s">
        <v>27</v>
      </c>
    </row>
    <row r="211" spans="1:24" x14ac:dyDescent="0.25">
      <c r="A211">
        <v>857</v>
      </c>
      <c r="B211" s="3">
        <v>55</v>
      </c>
      <c r="C211" s="3">
        <v>2</v>
      </c>
      <c r="D211" s="3">
        <f>Clean_Chain_Data[[#This Row],[Calculated Profit]]-Clean_Chain_Data[[#This Row],[Target_profit]]</f>
        <v>3</v>
      </c>
      <c r="E211" s="1">
        <v>41391</v>
      </c>
      <c r="F211">
        <v>410</v>
      </c>
      <c r="G211">
        <v>69</v>
      </c>
      <c r="H211" s="2">
        <f>Clean_Chain_Data[[#This Row],[Profit]]/Clean_Chain_Data[[#This Row],[Sales]]</f>
        <v>0.16666666666666666</v>
      </c>
      <c r="I211" t="s">
        <v>21</v>
      </c>
      <c r="J211" t="s">
        <v>31</v>
      </c>
      <c r="K211" s="3">
        <v>20</v>
      </c>
      <c r="L211" t="s">
        <v>23</v>
      </c>
      <c r="M211" t="s">
        <v>24</v>
      </c>
      <c r="N211" t="s">
        <v>25</v>
      </c>
      <c r="O211" s="3">
        <v>22</v>
      </c>
      <c r="P211" s="3">
        <f>Clean_Chain_Data[[#This Row],[Sales]]-(Clean_Chain_Data[[#This Row],[Cogs]]+Clean_Chain_Data[[#This Row],[Total_expenses]])</f>
        <v>23</v>
      </c>
      <c r="Q211" s="3">
        <v>132</v>
      </c>
      <c r="R211" t="s">
        <v>62</v>
      </c>
      <c r="S211" s="3">
        <v>40</v>
      </c>
      <c r="T211">
        <v>50</v>
      </c>
      <c r="U211" s="3">
        <v>20</v>
      </c>
      <c r="V211" s="3">
        <v>90</v>
      </c>
      <c r="W211" s="3">
        <v>54</v>
      </c>
      <c r="X211" t="s">
        <v>27</v>
      </c>
    </row>
    <row r="212" spans="1:24" x14ac:dyDescent="0.25">
      <c r="A212">
        <v>323</v>
      </c>
      <c r="B212" s="3">
        <v>40</v>
      </c>
      <c r="C212" s="3">
        <v>10</v>
      </c>
      <c r="D212" s="3">
        <f>Clean_Chain_Data[[#This Row],[Calculated Profit]]-Clean_Chain_Data[[#This Row],[Target_profit]]</f>
        <v>3</v>
      </c>
      <c r="E212" s="1">
        <v>41392</v>
      </c>
      <c r="F212">
        <v>536</v>
      </c>
      <c r="G212">
        <v>52</v>
      </c>
      <c r="H212" s="2">
        <f>Clean_Chain_Data[[#This Row],[Profit]]/Clean_Chain_Data[[#This Row],[Sales]]</f>
        <v>0.40816326530612246</v>
      </c>
      <c r="I212" t="s">
        <v>21</v>
      </c>
      <c r="J212" t="s">
        <v>36</v>
      </c>
      <c r="K212" s="3">
        <v>13</v>
      </c>
      <c r="L212" t="s">
        <v>23</v>
      </c>
      <c r="M212" t="s">
        <v>24</v>
      </c>
      <c r="N212" t="s">
        <v>28</v>
      </c>
      <c r="O212" s="3">
        <v>40</v>
      </c>
      <c r="P212" s="3">
        <f>Clean_Chain_Data[[#This Row],[Sales]]-(Clean_Chain_Data[[#This Row],[Cogs]]+Clean_Chain_Data[[#This Row],[Total_expenses]])</f>
        <v>33</v>
      </c>
      <c r="Q212" s="3">
        <v>98</v>
      </c>
      <c r="R212" t="s">
        <v>38</v>
      </c>
      <c r="S212" s="3">
        <v>30</v>
      </c>
      <c r="T212">
        <v>50</v>
      </c>
      <c r="U212" s="3">
        <v>30</v>
      </c>
      <c r="V212" s="3">
        <v>80</v>
      </c>
      <c r="W212" s="3">
        <v>25</v>
      </c>
      <c r="X212" t="s">
        <v>27</v>
      </c>
    </row>
    <row r="213" spans="1:24" x14ac:dyDescent="0.25">
      <c r="A213">
        <v>352</v>
      </c>
      <c r="B213" s="3">
        <v>28</v>
      </c>
      <c r="C213" s="3">
        <v>-6</v>
      </c>
      <c r="D213" s="3">
        <f>Clean_Chain_Data[[#This Row],[Calculated Profit]]-Clean_Chain_Data[[#This Row],[Target_profit]]</f>
        <v>-12</v>
      </c>
      <c r="E213" s="1">
        <v>41393</v>
      </c>
      <c r="F213">
        <v>875</v>
      </c>
      <c r="G213">
        <v>42</v>
      </c>
      <c r="H213" s="2">
        <f>Clean_Chain_Data[[#This Row],[Profit]]/Clean_Chain_Data[[#This Row],[Sales]]</f>
        <v>0.45333333333333331</v>
      </c>
      <c r="I213" t="s">
        <v>21</v>
      </c>
      <c r="J213" t="s">
        <v>31</v>
      </c>
      <c r="K213" s="3">
        <v>7</v>
      </c>
      <c r="L213" t="s">
        <v>23</v>
      </c>
      <c r="M213" t="s">
        <v>32</v>
      </c>
      <c r="N213" t="s">
        <v>33</v>
      </c>
      <c r="O213" s="3">
        <v>34</v>
      </c>
      <c r="P213" s="3">
        <f>Clean_Chain_Data[[#This Row],[Sales]]-(Clean_Chain_Data[[#This Row],[Cogs]]+Clean_Chain_Data[[#This Row],[Total_expenses]])</f>
        <v>28</v>
      </c>
      <c r="Q213" s="3">
        <v>75</v>
      </c>
      <c r="R213" t="s">
        <v>34</v>
      </c>
      <c r="S213" s="3">
        <v>20</v>
      </c>
      <c r="T213">
        <v>50</v>
      </c>
      <c r="U213" s="3">
        <v>40</v>
      </c>
      <c r="V213" s="3">
        <v>70</v>
      </c>
      <c r="W213" s="3">
        <v>19</v>
      </c>
      <c r="X213" t="s">
        <v>35</v>
      </c>
    </row>
    <row r="214" spans="1:24" x14ac:dyDescent="0.25">
      <c r="A214">
        <v>904</v>
      </c>
      <c r="B214" s="3">
        <v>31</v>
      </c>
      <c r="C214" s="3">
        <v>2</v>
      </c>
      <c r="D214" s="3">
        <f>Clean_Chain_Data[[#This Row],[Calculated Profit]]-Clean_Chain_Data[[#This Row],[Target_profit]]</f>
        <v>-7</v>
      </c>
      <c r="E214" s="1">
        <v>41394</v>
      </c>
      <c r="F214">
        <v>856</v>
      </c>
      <c r="G214">
        <v>47</v>
      </c>
      <c r="H214" s="2">
        <f>Clean_Chain_Data[[#This Row],[Profit]]/Clean_Chain_Data[[#This Row],[Sales]]</f>
        <v>0.50602409638554213</v>
      </c>
      <c r="I214" t="s">
        <v>21</v>
      </c>
      <c r="J214" t="s">
        <v>31</v>
      </c>
      <c r="K214" s="3">
        <v>8</v>
      </c>
      <c r="L214" t="s">
        <v>23</v>
      </c>
      <c r="M214" t="s">
        <v>32</v>
      </c>
      <c r="N214" t="s">
        <v>37</v>
      </c>
      <c r="O214" s="3">
        <v>42</v>
      </c>
      <c r="P214" s="3">
        <f>Clean_Chain_Data[[#This Row],[Sales]]-(Clean_Chain_Data[[#This Row],[Cogs]]+Clean_Chain_Data[[#This Row],[Total_expenses]])</f>
        <v>33</v>
      </c>
      <c r="Q214" s="3">
        <v>83</v>
      </c>
      <c r="R214" t="s">
        <v>34</v>
      </c>
      <c r="S214" s="3">
        <v>30</v>
      </c>
      <c r="T214">
        <v>50</v>
      </c>
      <c r="U214" s="3">
        <v>40</v>
      </c>
      <c r="V214" s="3">
        <v>80</v>
      </c>
      <c r="W214" s="3">
        <v>19</v>
      </c>
      <c r="X214" t="s">
        <v>35</v>
      </c>
    </row>
    <row r="215" spans="1:24" x14ac:dyDescent="0.25">
      <c r="A215">
        <v>978</v>
      </c>
      <c r="B215" s="3">
        <v>32</v>
      </c>
      <c r="C215" s="3">
        <v>3</v>
      </c>
      <c r="D215" s="3">
        <f>Clean_Chain_Data[[#This Row],[Calculated Profit]]-Clean_Chain_Data[[#This Row],[Target_profit]]</f>
        <v>-6</v>
      </c>
      <c r="E215" s="1">
        <v>41395</v>
      </c>
      <c r="F215">
        <v>482</v>
      </c>
      <c r="G215">
        <v>48</v>
      </c>
      <c r="H215" s="2">
        <f>Clean_Chain_Data[[#This Row],[Profit]]/Clean_Chain_Data[[#This Row],[Sales]]</f>
        <v>0.50588235294117645</v>
      </c>
      <c r="I215" t="s">
        <v>21</v>
      </c>
      <c r="J215" t="s">
        <v>31</v>
      </c>
      <c r="K215" s="3">
        <v>8</v>
      </c>
      <c r="L215" t="s">
        <v>23</v>
      </c>
      <c r="M215" t="s">
        <v>32</v>
      </c>
      <c r="N215" t="s">
        <v>37</v>
      </c>
      <c r="O215" s="3">
        <v>43</v>
      </c>
      <c r="P215" s="3">
        <f>Clean_Chain_Data[[#This Row],[Sales]]-(Clean_Chain_Data[[#This Row],[Cogs]]+Clean_Chain_Data[[#This Row],[Total_expenses]])</f>
        <v>34</v>
      </c>
      <c r="Q215" s="3">
        <v>85</v>
      </c>
      <c r="R215" t="s">
        <v>62</v>
      </c>
      <c r="S215" s="3">
        <v>30</v>
      </c>
      <c r="T215">
        <v>50</v>
      </c>
      <c r="U215" s="3">
        <v>40</v>
      </c>
      <c r="V215" s="3">
        <v>80</v>
      </c>
      <c r="W215" s="3">
        <v>19</v>
      </c>
      <c r="X215" t="s">
        <v>35</v>
      </c>
    </row>
    <row r="216" spans="1:24" x14ac:dyDescent="0.25">
      <c r="A216">
        <v>760</v>
      </c>
      <c r="B216" s="3">
        <v>50</v>
      </c>
      <c r="C216" s="3">
        <v>30</v>
      </c>
      <c r="D216" s="3">
        <f>Clean_Chain_Data[[#This Row],[Calculated Profit]]-Clean_Chain_Data[[#This Row],[Target_profit]]</f>
        <v>15</v>
      </c>
      <c r="E216" s="1">
        <v>41396</v>
      </c>
      <c r="F216">
        <v>589</v>
      </c>
      <c r="G216">
        <v>73</v>
      </c>
      <c r="H216" s="2">
        <f>Clean_Chain_Data[[#This Row],[Profit]]/Clean_Chain_Data[[#This Row],[Sales]]</f>
        <v>0.53435114503816794</v>
      </c>
      <c r="I216" t="s">
        <v>21</v>
      </c>
      <c r="J216" t="s">
        <v>36</v>
      </c>
      <c r="K216" s="3">
        <v>14</v>
      </c>
      <c r="L216" t="s">
        <v>23</v>
      </c>
      <c r="M216" t="s">
        <v>32</v>
      </c>
      <c r="N216" t="s">
        <v>61</v>
      </c>
      <c r="O216" s="3">
        <v>70</v>
      </c>
      <c r="P216" s="3">
        <f>Clean_Chain_Data[[#This Row],[Sales]]-(Clean_Chain_Data[[#This Row],[Cogs]]+Clean_Chain_Data[[#This Row],[Total_expenses]])</f>
        <v>55</v>
      </c>
      <c r="Q216" s="3">
        <v>131</v>
      </c>
      <c r="R216" t="s">
        <v>38</v>
      </c>
      <c r="S216" s="3">
        <v>30</v>
      </c>
      <c r="T216">
        <v>50</v>
      </c>
      <c r="U216" s="3">
        <v>40</v>
      </c>
      <c r="V216" s="3">
        <v>80</v>
      </c>
      <c r="W216" s="3">
        <v>26</v>
      </c>
      <c r="X216" t="s">
        <v>35</v>
      </c>
    </row>
    <row r="217" spans="1:24" x14ac:dyDescent="0.25">
      <c r="A217">
        <v>515</v>
      </c>
      <c r="B217" s="3">
        <v>0</v>
      </c>
      <c r="C217" s="3">
        <v>6</v>
      </c>
      <c r="D217" s="3">
        <f>Clean_Chain_Data[[#This Row],[Calculated Profit]]-Clean_Chain_Data[[#This Row],[Target_profit]]</f>
        <v>-6</v>
      </c>
      <c r="E217" s="1">
        <v>41397</v>
      </c>
      <c r="F217">
        <v>387</v>
      </c>
      <c r="G217">
        <v>43</v>
      </c>
      <c r="H217" s="2">
        <f>Clean_Chain_Data[[#This Row],[Profit]]/Clean_Chain_Data[[#This Row],[Sales]]</f>
        <v>1</v>
      </c>
      <c r="I217" t="s">
        <v>39</v>
      </c>
      <c r="J217" t="s">
        <v>22</v>
      </c>
      <c r="K217" s="3">
        <v>0</v>
      </c>
      <c r="L217" t="s">
        <v>40</v>
      </c>
      <c r="M217" t="s">
        <v>41</v>
      </c>
      <c r="N217" t="s">
        <v>42</v>
      </c>
      <c r="O217" s="3">
        <v>46</v>
      </c>
      <c r="P217" s="3">
        <f>Clean_Chain_Data[[#This Row],[Sales]]-(Clean_Chain_Data[[#This Row],[Cogs]]+Clean_Chain_Data[[#This Row],[Total_expenses]])</f>
        <v>34</v>
      </c>
      <c r="Q217" s="3">
        <v>46</v>
      </c>
      <c r="R217" t="s">
        <v>43</v>
      </c>
      <c r="S217" s="3">
        <v>0</v>
      </c>
      <c r="T217">
        <v>50</v>
      </c>
      <c r="U217" s="3">
        <v>40</v>
      </c>
      <c r="V217" s="3">
        <v>50</v>
      </c>
      <c r="W217" s="3">
        <v>12</v>
      </c>
      <c r="X217" t="s">
        <v>27</v>
      </c>
    </row>
    <row r="218" spans="1:24" x14ac:dyDescent="0.25">
      <c r="A218">
        <v>505</v>
      </c>
      <c r="B218" s="3">
        <v>82</v>
      </c>
      <c r="C218" s="3">
        <v>-22</v>
      </c>
      <c r="D218" s="3">
        <f>Clean_Chain_Data[[#This Row],[Calculated Profit]]-Clean_Chain_Data[[#This Row],[Target_profit]]</f>
        <v>-10</v>
      </c>
      <c r="E218" s="1">
        <v>41398</v>
      </c>
      <c r="F218">
        <v>1804</v>
      </c>
      <c r="G218">
        <v>40</v>
      </c>
      <c r="H218" s="2">
        <f>Clean_Chain_Data[[#This Row],[Profit]]/Clean_Chain_Data[[#This Row],[Sales]]</f>
        <v>-9.2307692307692313E-2</v>
      </c>
      <c r="I218" t="s">
        <v>39</v>
      </c>
      <c r="J218" t="s">
        <v>29</v>
      </c>
      <c r="K218" s="3">
        <v>25</v>
      </c>
      <c r="L218" t="s">
        <v>40</v>
      </c>
      <c r="M218" t="s">
        <v>45</v>
      </c>
      <c r="N218" t="s">
        <v>46</v>
      </c>
      <c r="O218" s="3">
        <v>-12</v>
      </c>
      <c r="P218" s="3">
        <f>Clean_Chain_Data[[#This Row],[Sales]]-(Clean_Chain_Data[[#This Row],[Cogs]]+Clean_Chain_Data[[#This Row],[Total_expenses]])</f>
        <v>0</v>
      </c>
      <c r="Q218" s="3">
        <v>130</v>
      </c>
      <c r="R218" t="s">
        <v>64</v>
      </c>
      <c r="S218" s="3">
        <v>90</v>
      </c>
      <c r="T218">
        <v>50</v>
      </c>
      <c r="U218" s="3">
        <v>10</v>
      </c>
      <c r="V218" s="3">
        <v>140</v>
      </c>
      <c r="W218" s="3">
        <v>48</v>
      </c>
      <c r="X218" t="s">
        <v>27</v>
      </c>
    </row>
    <row r="219" spans="1:24" x14ac:dyDescent="0.25">
      <c r="A219">
        <v>515</v>
      </c>
      <c r="B219" s="3">
        <v>22</v>
      </c>
      <c r="C219" s="3">
        <v>-16</v>
      </c>
      <c r="D219" s="3">
        <f>Clean_Chain_Data[[#This Row],[Calculated Profit]]-Clean_Chain_Data[[#This Row],[Target_profit]]</f>
        <v>-20</v>
      </c>
      <c r="E219" s="1">
        <v>41399</v>
      </c>
      <c r="F219">
        <v>802</v>
      </c>
      <c r="G219">
        <v>34</v>
      </c>
      <c r="H219" s="2">
        <f>Clean_Chain_Data[[#This Row],[Profit]]/Clean_Chain_Data[[#This Row],[Sales]]</f>
        <v>0.4</v>
      </c>
      <c r="I219" t="s">
        <v>39</v>
      </c>
      <c r="J219" t="s">
        <v>22</v>
      </c>
      <c r="K219" s="3">
        <v>6</v>
      </c>
      <c r="L219" t="s">
        <v>40</v>
      </c>
      <c r="M219" t="s">
        <v>41</v>
      </c>
      <c r="N219" t="s">
        <v>53</v>
      </c>
      <c r="O219" s="3">
        <v>24</v>
      </c>
      <c r="P219" s="3">
        <f>Clean_Chain_Data[[#This Row],[Sales]]-(Clean_Chain_Data[[#This Row],[Cogs]]+Clean_Chain_Data[[#This Row],[Total_expenses]])</f>
        <v>20</v>
      </c>
      <c r="Q219" s="3">
        <v>60</v>
      </c>
      <c r="R219" t="s">
        <v>43</v>
      </c>
      <c r="S219" s="3">
        <v>20</v>
      </c>
      <c r="T219">
        <v>50</v>
      </c>
      <c r="U219" s="3">
        <v>40</v>
      </c>
      <c r="V219" s="3">
        <v>70</v>
      </c>
      <c r="W219" s="3">
        <v>18</v>
      </c>
      <c r="X219" t="s">
        <v>35</v>
      </c>
    </row>
    <row r="220" spans="1:24" x14ac:dyDescent="0.25">
      <c r="A220">
        <v>505</v>
      </c>
      <c r="B220" s="3">
        <v>44</v>
      </c>
      <c r="C220" s="3">
        <v>-10</v>
      </c>
      <c r="D220" s="3">
        <f>Clean_Chain_Data[[#This Row],[Calculated Profit]]-Clean_Chain_Data[[#This Row],[Target_profit]]</f>
        <v>0</v>
      </c>
      <c r="E220" s="1">
        <v>41400</v>
      </c>
      <c r="F220">
        <v>325</v>
      </c>
      <c r="G220">
        <v>62</v>
      </c>
      <c r="H220" s="2">
        <f>Clean_Chain_Data[[#This Row],[Profit]]/Clean_Chain_Data[[#This Row],[Sales]]</f>
        <v>-8.8495575221238937E-2</v>
      </c>
      <c r="I220" t="s">
        <v>39</v>
      </c>
      <c r="J220" t="s">
        <v>29</v>
      </c>
      <c r="K220" s="3">
        <v>40</v>
      </c>
      <c r="L220" t="s">
        <v>40</v>
      </c>
      <c r="M220" t="s">
        <v>41</v>
      </c>
      <c r="N220" t="s">
        <v>53</v>
      </c>
      <c r="O220" s="3">
        <v>-10</v>
      </c>
      <c r="P220" s="3">
        <f>Clean_Chain_Data[[#This Row],[Sales]]-(Clean_Chain_Data[[#This Row],[Cogs]]+Clean_Chain_Data[[#This Row],[Total_expenses]])</f>
        <v>0</v>
      </c>
      <c r="Q220" s="3">
        <v>113</v>
      </c>
      <c r="R220" t="s">
        <v>64</v>
      </c>
      <c r="S220" s="3">
        <v>30</v>
      </c>
      <c r="T220">
        <v>50</v>
      </c>
      <c r="U220" s="3">
        <v>0</v>
      </c>
      <c r="V220" s="3">
        <v>80</v>
      </c>
      <c r="W220" s="3">
        <v>69</v>
      </c>
      <c r="X220" t="s">
        <v>35</v>
      </c>
    </row>
    <row r="221" spans="1:24" x14ac:dyDescent="0.25">
      <c r="A221">
        <v>775</v>
      </c>
      <c r="B221" s="3">
        <v>33</v>
      </c>
      <c r="C221" s="3">
        <v>-16</v>
      </c>
      <c r="D221" s="3">
        <f>Clean_Chain_Data[[#This Row],[Calculated Profit]]-Clean_Chain_Data[[#This Row],[Target_profit]]</f>
        <v>-9</v>
      </c>
      <c r="E221" s="1">
        <v>41401</v>
      </c>
      <c r="F221">
        <v>243</v>
      </c>
      <c r="G221">
        <v>41</v>
      </c>
      <c r="H221" s="2">
        <f>Clean_Chain_Data[[#This Row],[Profit]]/Clean_Chain_Data[[#This Row],[Sales]]</f>
        <v>-7.5949367088607597E-2</v>
      </c>
      <c r="I221" t="s">
        <v>39</v>
      </c>
      <c r="J221" t="s">
        <v>36</v>
      </c>
      <c r="K221" s="3">
        <v>12</v>
      </c>
      <c r="L221" t="s">
        <v>40</v>
      </c>
      <c r="M221" t="s">
        <v>45</v>
      </c>
      <c r="N221" t="s">
        <v>52</v>
      </c>
      <c r="O221" s="3">
        <v>-6</v>
      </c>
      <c r="P221" s="3">
        <f>Clean_Chain_Data[[#This Row],[Sales]]-(Clean_Chain_Data[[#This Row],[Cogs]]+Clean_Chain_Data[[#This Row],[Total_expenses]])</f>
        <v>1</v>
      </c>
      <c r="Q221" s="3">
        <v>79</v>
      </c>
      <c r="R221" t="s">
        <v>48</v>
      </c>
      <c r="S221" s="3">
        <v>30</v>
      </c>
      <c r="T221">
        <v>50</v>
      </c>
      <c r="U221" s="3">
        <v>10</v>
      </c>
      <c r="V221" s="3">
        <v>80</v>
      </c>
      <c r="W221" s="3">
        <v>45</v>
      </c>
      <c r="X221" t="s">
        <v>35</v>
      </c>
    </row>
    <row r="222" spans="1:24" x14ac:dyDescent="0.25">
      <c r="A222">
        <v>314</v>
      </c>
      <c r="B222" s="3">
        <v>44</v>
      </c>
      <c r="C222" s="3">
        <v>-12</v>
      </c>
      <c r="D222" s="3">
        <f>Clean_Chain_Data[[#This Row],[Calculated Profit]]-Clean_Chain_Data[[#This Row],[Target_profit]]</f>
        <v>-1</v>
      </c>
      <c r="E222" s="1">
        <v>41402</v>
      </c>
      <c r="F222">
        <v>325</v>
      </c>
      <c r="G222">
        <v>62</v>
      </c>
      <c r="H222" s="2">
        <f>Clean_Chain_Data[[#This Row],[Profit]]/Clean_Chain_Data[[#This Row],[Sales]]</f>
        <v>-0.10619469026548672</v>
      </c>
      <c r="I222" t="s">
        <v>39</v>
      </c>
      <c r="J222" t="s">
        <v>22</v>
      </c>
      <c r="K222" s="3">
        <v>40</v>
      </c>
      <c r="L222" t="s">
        <v>23</v>
      </c>
      <c r="M222" t="s">
        <v>24</v>
      </c>
      <c r="N222" t="s">
        <v>57</v>
      </c>
      <c r="O222" s="3">
        <v>-12</v>
      </c>
      <c r="P222" s="3">
        <f>Clean_Chain_Data[[#This Row],[Sales]]-(Clean_Chain_Data[[#This Row],[Cogs]]+Clean_Chain_Data[[#This Row],[Total_expenses]])</f>
        <v>-1</v>
      </c>
      <c r="Q222" s="3">
        <v>113</v>
      </c>
      <c r="R222" t="s">
        <v>58</v>
      </c>
      <c r="S222" s="3">
        <v>40</v>
      </c>
      <c r="T222">
        <v>50</v>
      </c>
      <c r="U222" s="3">
        <v>0</v>
      </c>
      <c r="V222" s="3">
        <v>90</v>
      </c>
      <c r="W222" s="3">
        <v>70</v>
      </c>
      <c r="X222" t="s">
        <v>27</v>
      </c>
    </row>
    <row r="223" spans="1:24" x14ac:dyDescent="0.25">
      <c r="A223">
        <v>715</v>
      </c>
      <c r="B223" s="3">
        <v>31</v>
      </c>
      <c r="C223" s="3">
        <v>0</v>
      </c>
      <c r="D223" s="3">
        <f>Clean_Chain_Data[[#This Row],[Calculated Profit]]-Clean_Chain_Data[[#This Row],[Target_profit]]</f>
        <v>-8</v>
      </c>
      <c r="E223" s="1">
        <v>41403</v>
      </c>
      <c r="F223">
        <v>856</v>
      </c>
      <c r="G223">
        <v>47</v>
      </c>
      <c r="H223" s="2">
        <f>Clean_Chain_Data[[#This Row],[Profit]]/Clean_Chain_Data[[#This Row],[Sales]]</f>
        <v>0.48192771084337349</v>
      </c>
      <c r="I223" t="s">
        <v>39</v>
      </c>
      <c r="J223" t="s">
        <v>22</v>
      </c>
      <c r="K223" s="3">
        <v>8</v>
      </c>
      <c r="L223" t="s">
        <v>23</v>
      </c>
      <c r="M223" t="s">
        <v>24</v>
      </c>
      <c r="N223" t="s">
        <v>25</v>
      </c>
      <c r="O223" s="3">
        <v>40</v>
      </c>
      <c r="P223" s="3">
        <f>Clean_Chain_Data[[#This Row],[Sales]]-(Clean_Chain_Data[[#This Row],[Cogs]]+Clean_Chain_Data[[#This Row],[Total_expenses]])</f>
        <v>32</v>
      </c>
      <c r="Q223" s="3">
        <v>83</v>
      </c>
      <c r="R223" t="s">
        <v>59</v>
      </c>
      <c r="S223" s="3">
        <v>20</v>
      </c>
      <c r="T223">
        <v>50</v>
      </c>
      <c r="U223" s="3">
        <v>40</v>
      </c>
      <c r="V223" s="3">
        <v>70</v>
      </c>
      <c r="W223" s="3">
        <v>20</v>
      </c>
      <c r="X223" t="s">
        <v>27</v>
      </c>
    </row>
    <row r="224" spans="1:24" x14ac:dyDescent="0.25">
      <c r="A224">
        <v>959</v>
      </c>
      <c r="B224" s="3">
        <v>69</v>
      </c>
      <c r="C224" s="3">
        <v>26</v>
      </c>
      <c r="D224" s="3">
        <f>Clean_Chain_Data[[#This Row],[Calculated Profit]]-Clean_Chain_Data[[#This Row],[Target_profit]]</f>
        <v>18</v>
      </c>
      <c r="E224" s="1">
        <v>41404</v>
      </c>
      <c r="F224">
        <v>1060</v>
      </c>
      <c r="G224">
        <v>81</v>
      </c>
      <c r="H224" s="2">
        <f>Clean_Chain_Data[[#This Row],[Profit]]/Clean_Chain_Data[[#This Row],[Sales]]</f>
        <v>0.35</v>
      </c>
      <c r="I224" t="s">
        <v>39</v>
      </c>
      <c r="J224" t="s">
        <v>31</v>
      </c>
      <c r="K224" s="3">
        <v>21</v>
      </c>
      <c r="L224" t="s">
        <v>23</v>
      </c>
      <c r="M224" t="s">
        <v>24</v>
      </c>
      <c r="N224" t="s">
        <v>28</v>
      </c>
      <c r="O224" s="3">
        <v>56</v>
      </c>
      <c r="P224" s="3">
        <f>Clean_Chain_Data[[#This Row],[Sales]]-(Clean_Chain_Data[[#This Row],[Cogs]]+Clean_Chain_Data[[#This Row],[Total_expenses]])</f>
        <v>48</v>
      </c>
      <c r="Q224" s="3">
        <v>160</v>
      </c>
      <c r="R224" t="s">
        <v>44</v>
      </c>
      <c r="S224" s="3">
        <v>50</v>
      </c>
      <c r="T224">
        <v>50</v>
      </c>
      <c r="U224" s="3">
        <v>30</v>
      </c>
      <c r="V224" s="3">
        <v>100</v>
      </c>
      <c r="W224" s="3">
        <v>43</v>
      </c>
      <c r="X224" t="s">
        <v>27</v>
      </c>
    </row>
    <row r="225" spans="1:24" x14ac:dyDescent="0.25">
      <c r="A225">
        <v>715</v>
      </c>
      <c r="B225" s="3">
        <v>49</v>
      </c>
      <c r="C225" s="3">
        <v>29</v>
      </c>
      <c r="D225" s="3">
        <f>Clean_Chain_Data[[#This Row],[Calculated Profit]]-Clean_Chain_Data[[#This Row],[Target_profit]]</f>
        <v>21</v>
      </c>
      <c r="E225" s="1">
        <v>41405</v>
      </c>
      <c r="F225">
        <v>454</v>
      </c>
      <c r="G225">
        <v>71</v>
      </c>
      <c r="H225" s="2">
        <f>Clean_Chain_Data[[#This Row],[Profit]]/Clean_Chain_Data[[#This Row],[Sales]]</f>
        <v>0.3828125</v>
      </c>
      <c r="I225" t="s">
        <v>39</v>
      </c>
      <c r="J225" t="s">
        <v>22</v>
      </c>
      <c r="K225" s="3">
        <v>15</v>
      </c>
      <c r="L225" t="s">
        <v>23</v>
      </c>
      <c r="M225" t="s">
        <v>32</v>
      </c>
      <c r="N225" t="s">
        <v>33</v>
      </c>
      <c r="O225" s="3">
        <v>49</v>
      </c>
      <c r="P225" s="3">
        <f>Clean_Chain_Data[[#This Row],[Sales]]-(Clean_Chain_Data[[#This Row],[Cogs]]+Clean_Chain_Data[[#This Row],[Total_expenses]])</f>
        <v>41</v>
      </c>
      <c r="Q225" s="3">
        <v>128</v>
      </c>
      <c r="R225" t="s">
        <v>59</v>
      </c>
      <c r="S225" s="3">
        <v>40</v>
      </c>
      <c r="T225">
        <v>50</v>
      </c>
      <c r="U225" s="3">
        <v>20</v>
      </c>
      <c r="V225" s="3">
        <v>90</v>
      </c>
      <c r="W225" s="3">
        <v>38</v>
      </c>
      <c r="X225" t="s">
        <v>35</v>
      </c>
    </row>
    <row r="226" spans="1:24" x14ac:dyDescent="0.25">
      <c r="A226">
        <v>206</v>
      </c>
      <c r="B226" s="3">
        <v>49</v>
      </c>
      <c r="C226" s="3">
        <v>20</v>
      </c>
      <c r="D226" s="3">
        <f>Clean_Chain_Data[[#This Row],[Calculated Profit]]-Clean_Chain_Data[[#This Row],[Target_profit]]</f>
        <v>12</v>
      </c>
      <c r="E226" s="1">
        <v>41406</v>
      </c>
      <c r="F226">
        <v>454</v>
      </c>
      <c r="G226">
        <v>71</v>
      </c>
      <c r="H226" s="2">
        <f>Clean_Chain_Data[[#This Row],[Profit]]/Clean_Chain_Data[[#This Row],[Sales]]</f>
        <v>0.390625</v>
      </c>
      <c r="I226" t="s">
        <v>39</v>
      </c>
      <c r="J226" t="s">
        <v>36</v>
      </c>
      <c r="K226" s="3">
        <v>15</v>
      </c>
      <c r="L226" t="s">
        <v>23</v>
      </c>
      <c r="M226" t="s">
        <v>32</v>
      </c>
      <c r="N226" t="s">
        <v>61</v>
      </c>
      <c r="O226" s="3">
        <v>50</v>
      </c>
      <c r="P226" s="3">
        <f>Clean_Chain_Data[[#This Row],[Sales]]-(Clean_Chain_Data[[#This Row],[Cogs]]+Clean_Chain_Data[[#This Row],[Total_expenses]])</f>
        <v>42</v>
      </c>
      <c r="Q226" s="3">
        <v>128</v>
      </c>
      <c r="R226" t="s">
        <v>60</v>
      </c>
      <c r="S226" s="3">
        <v>30</v>
      </c>
      <c r="T226">
        <v>50</v>
      </c>
      <c r="U226" s="3">
        <v>30</v>
      </c>
      <c r="V226" s="3">
        <v>80</v>
      </c>
      <c r="W226" s="3">
        <v>37</v>
      </c>
      <c r="X226" t="s">
        <v>35</v>
      </c>
    </row>
    <row r="227" spans="1:24" x14ac:dyDescent="0.25">
      <c r="A227">
        <v>970</v>
      </c>
      <c r="B227" s="3">
        <v>43</v>
      </c>
      <c r="C227" s="3">
        <v>13</v>
      </c>
      <c r="D227" s="3">
        <f>Clean_Chain_Data[[#This Row],[Calculated Profit]]-Clean_Chain_Data[[#This Row],[Target_profit]]</f>
        <v>6</v>
      </c>
      <c r="E227" s="1">
        <v>41407</v>
      </c>
      <c r="F227">
        <v>531</v>
      </c>
      <c r="G227">
        <v>56</v>
      </c>
      <c r="H227" s="2">
        <f>Clean_Chain_Data[[#This Row],[Profit]]/Clean_Chain_Data[[#This Row],[Sales]]</f>
        <v>0.40566037735849059</v>
      </c>
      <c r="I227" t="s">
        <v>21</v>
      </c>
      <c r="J227" t="s">
        <v>22</v>
      </c>
      <c r="K227" s="3">
        <v>14</v>
      </c>
      <c r="L227" t="s">
        <v>40</v>
      </c>
      <c r="M227" t="s">
        <v>45</v>
      </c>
      <c r="N227" t="s">
        <v>52</v>
      </c>
      <c r="O227" s="3">
        <v>43</v>
      </c>
      <c r="P227" s="3">
        <f>Clean_Chain_Data[[#This Row],[Sales]]-(Clean_Chain_Data[[#This Row],[Cogs]]+Clean_Chain_Data[[#This Row],[Total_expenses]])</f>
        <v>36</v>
      </c>
      <c r="Q227" s="3">
        <v>106</v>
      </c>
      <c r="R227" t="s">
        <v>26</v>
      </c>
      <c r="S227" s="3">
        <v>40</v>
      </c>
      <c r="T227">
        <v>50</v>
      </c>
      <c r="U227" s="3">
        <v>30</v>
      </c>
      <c r="V227" s="3">
        <v>90</v>
      </c>
      <c r="W227" s="3">
        <v>27</v>
      </c>
      <c r="X227" t="s">
        <v>35</v>
      </c>
    </row>
    <row r="228" spans="1:24" x14ac:dyDescent="0.25">
      <c r="A228">
        <v>330</v>
      </c>
      <c r="B228" s="3">
        <v>41</v>
      </c>
      <c r="C228" s="3">
        <v>16</v>
      </c>
      <c r="D228" s="3">
        <f>Clean_Chain_Data[[#This Row],[Calculated Profit]]-Clean_Chain_Data[[#This Row],[Target_profit]]</f>
        <v>11</v>
      </c>
      <c r="E228" s="1">
        <v>41408</v>
      </c>
      <c r="F228">
        <v>435</v>
      </c>
      <c r="G228">
        <v>60</v>
      </c>
      <c r="H228" s="2">
        <f>Clean_Chain_Data[[#This Row],[Profit]]/Clean_Chain_Data[[#This Row],[Sales]]</f>
        <v>0.33333333333333331</v>
      </c>
      <c r="I228" t="s">
        <v>21</v>
      </c>
      <c r="J228" t="s">
        <v>22</v>
      </c>
      <c r="K228" s="3">
        <v>13</v>
      </c>
      <c r="L228" t="s">
        <v>40</v>
      </c>
      <c r="M228" t="s">
        <v>45</v>
      </c>
      <c r="N228" t="s">
        <v>52</v>
      </c>
      <c r="O228" s="3">
        <v>36</v>
      </c>
      <c r="P228" s="3">
        <f>Clean_Chain_Data[[#This Row],[Sales]]-(Clean_Chain_Data[[#This Row],[Cogs]]+Clean_Chain_Data[[#This Row],[Total_expenses]])</f>
        <v>31</v>
      </c>
      <c r="Q228" s="3">
        <v>108</v>
      </c>
      <c r="R228" t="s">
        <v>65</v>
      </c>
      <c r="S228" s="3">
        <v>40</v>
      </c>
      <c r="T228">
        <v>50</v>
      </c>
      <c r="U228" s="3">
        <v>20</v>
      </c>
      <c r="V228" s="3">
        <v>90</v>
      </c>
      <c r="W228" s="3">
        <v>36</v>
      </c>
      <c r="X228" t="s">
        <v>35</v>
      </c>
    </row>
    <row r="229" spans="1:24" x14ac:dyDescent="0.25">
      <c r="A229">
        <v>978</v>
      </c>
      <c r="B229" s="3">
        <v>47</v>
      </c>
      <c r="C229" s="3">
        <v>-20</v>
      </c>
      <c r="D229" s="3">
        <f>Clean_Chain_Data[[#This Row],[Calculated Profit]]-Clean_Chain_Data[[#This Row],[Target_profit]]</f>
        <v>-3</v>
      </c>
      <c r="E229" s="1">
        <v>41409</v>
      </c>
      <c r="F229">
        <v>571</v>
      </c>
      <c r="G229">
        <v>52</v>
      </c>
      <c r="H229" s="2">
        <f>Clean_Chain_Data[[#This Row],[Profit]]/Clean_Chain_Data[[#This Row],[Sales]]</f>
        <v>-0.28301886792452829</v>
      </c>
      <c r="I229" t="s">
        <v>21</v>
      </c>
      <c r="J229" t="s">
        <v>31</v>
      </c>
      <c r="K229" s="3">
        <v>42</v>
      </c>
      <c r="L229" t="s">
        <v>40</v>
      </c>
      <c r="M229" t="s">
        <v>41</v>
      </c>
      <c r="N229" t="s">
        <v>53</v>
      </c>
      <c r="O229" s="3">
        <v>-30</v>
      </c>
      <c r="P229" s="3">
        <f>Clean_Chain_Data[[#This Row],[Sales]]-(Clean_Chain_Data[[#This Row],[Cogs]]+Clean_Chain_Data[[#This Row],[Total_expenses]])</f>
        <v>-13</v>
      </c>
      <c r="Q229" s="3">
        <v>106</v>
      </c>
      <c r="R229" t="s">
        <v>62</v>
      </c>
      <c r="S229" s="3">
        <v>40</v>
      </c>
      <c r="T229">
        <v>50</v>
      </c>
      <c r="U229" s="3">
        <v>-10</v>
      </c>
      <c r="V229" s="3">
        <v>90</v>
      </c>
      <c r="W229" s="3">
        <v>72</v>
      </c>
      <c r="X229" t="s">
        <v>35</v>
      </c>
    </row>
    <row r="230" spans="1:24" x14ac:dyDescent="0.25">
      <c r="A230">
        <v>312</v>
      </c>
      <c r="B230" s="3">
        <v>43</v>
      </c>
      <c r="C230" s="3">
        <v>13</v>
      </c>
      <c r="D230" s="3">
        <f>Clean_Chain_Data[[#This Row],[Calculated Profit]]-Clean_Chain_Data[[#This Row],[Target_profit]]</f>
        <v>6</v>
      </c>
      <c r="E230" s="1">
        <v>41410</v>
      </c>
      <c r="F230">
        <v>531</v>
      </c>
      <c r="G230">
        <v>56</v>
      </c>
      <c r="H230" s="2">
        <f>Clean_Chain_Data[[#This Row],[Profit]]/Clean_Chain_Data[[#This Row],[Sales]]</f>
        <v>0.40566037735849059</v>
      </c>
      <c r="I230" t="s">
        <v>21</v>
      </c>
      <c r="J230" t="s">
        <v>22</v>
      </c>
      <c r="K230" s="3">
        <v>14</v>
      </c>
      <c r="L230" t="s">
        <v>23</v>
      </c>
      <c r="M230" t="s">
        <v>24</v>
      </c>
      <c r="N230" t="s">
        <v>25</v>
      </c>
      <c r="O230" s="3">
        <v>43</v>
      </c>
      <c r="P230" s="3">
        <f>Clean_Chain_Data[[#This Row],[Sales]]-(Clean_Chain_Data[[#This Row],[Cogs]]+Clean_Chain_Data[[#This Row],[Total_expenses]])</f>
        <v>36</v>
      </c>
      <c r="Q230" s="3">
        <v>106</v>
      </c>
      <c r="R230" t="s">
        <v>63</v>
      </c>
      <c r="S230" s="3">
        <v>40</v>
      </c>
      <c r="T230">
        <v>50</v>
      </c>
      <c r="U230" s="3">
        <v>30</v>
      </c>
      <c r="V230" s="3">
        <v>90</v>
      </c>
      <c r="W230" s="3">
        <v>27</v>
      </c>
      <c r="X230" t="s">
        <v>27</v>
      </c>
    </row>
    <row r="231" spans="1:24" x14ac:dyDescent="0.25">
      <c r="A231">
        <v>323</v>
      </c>
      <c r="B231" s="3">
        <v>43</v>
      </c>
      <c r="C231" s="3">
        <v>13</v>
      </c>
      <c r="D231" s="3">
        <f>Clean_Chain_Data[[#This Row],[Calculated Profit]]-Clean_Chain_Data[[#This Row],[Target_profit]]</f>
        <v>6</v>
      </c>
      <c r="E231" s="1">
        <v>41411</v>
      </c>
      <c r="F231">
        <v>531</v>
      </c>
      <c r="G231">
        <v>56</v>
      </c>
      <c r="H231" s="2">
        <f>Clean_Chain_Data[[#This Row],[Profit]]/Clean_Chain_Data[[#This Row],[Sales]]</f>
        <v>0.40566037735849059</v>
      </c>
      <c r="I231" t="s">
        <v>21</v>
      </c>
      <c r="J231" t="s">
        <v>36</v>
      </c>
      <c r="K231" s="3">
        <v>14</v>
      </c>
      <c r="L231" t="s">
        <v>23</v>
      </c>
      <c r="M231" t="s">
        <v>24</v>
      </c>
      <c r="N231" t="s">
        <v>28</v>
      </c>
      <c r="O231" s="3">
        <v>43</v>
      </c>
      <c r="P231" s="3">
        <f>Clean_Chain_Data[[#This Row],[Sales]]-(Clean_Chain_Data[[#This Row],[Cogs]]+Clean_Chain_Data[[#This Row],[Total_expenses]])</f>
        <v>36</v>
      </c>
      <c r="Q231" s="3">
        <v>106</v>
      </c>
      <c r="R231" t="s">
        <v>38</v>
      </c>
      <c r="S231" s="3">
        <v>40</v>
      </c>
      <c r="T231">
        <v>50</v>
      </c>
      <c r="U231" s="3">
        <v>30</v>
      </c>
      <c r="V231" s="3">
        <v>90</v>
      </c>
      <c r="W231" s="3">
        <v>27</v>
      </c>
      <c r="X231" t="s">
        <v>27</v>
      </c>
    </row>
    <row r="232" spans="1:24" x14ac:dyDescent="0.25">
      <c r="A232">
        <v>303</v>
      </c>
      <c r="B232" s="3">
        <v>46</v>
      </c>
      <c r="C232" s="3">
        <v>-1</v>
      </c>
      <c r="D232" s="3">
        <f>Clean_Chain_Data[[#This Row],[Calculated Profit]]-Clean_Chain_Data[[#This Row],[Target_profit]]</f>
        <v>3</v>
      </c>
      <c r="E232" s="1">
        <v>41412</v>
      </c>
      <c r="F232">
        <v>422</v>
      </c>
      <c r="G232">
        <v>57</v>
      </c>
      <c r="H232" s="2">
        <f>Clean_Chain_Data[[#This Row],[Profit]]/Clean_Chain_Data[[#This Row],[Sales]]</f>
        <v>8.1818181818181818E-2</v>
      </c>
      <c r="I232" t="s">
        <v>21</v>
      </c>
      <c r="J232" t="s">
        <v>22</v>
      </c>
      <c r="K232" s="3">
        <v>17</v>
      </c>
      <c r="L232" t="s">
        <v>23</v>
      </c>
      <c r="M232" t="s">
        <v>32</v>
      </c>
      <c r="N232" t="s">
        <v>33</v>
      </c>
      <c r="O232" s="3">
        <v>9</v>
      </c>
      <c r="P232" s="3">
        <f>Clean_Chain_Data[[#This Row],[Sales]]-(Clean_Chain_Data[[#This Row],[Cogs]]+Clean_Chain_Data[[#This Row],[Total_expenses]])</f>
        <v>13</v>
      </c>
      <c r="Q232" s="3">
        <v>110</v>
      </c>
      <c r="R232" t="s">
        <v>26</v>
      </c>
      <c r="S232" s="3">
        <v>30</v>
      </c>
      <c r="T232">
        <v>50</v>
      </c>
      <c r="U232" s="3">
        <v>10</v>
      </c>
      <c r="V232" s="3">
        <v>80</v>
      </c>
      <c r="W232" s="3">
        <v>51</v>
      </c>
      <c r="X232" t="s">
        <v>35</v>
      </c>
    </row>
    <row r="233" spans="1:24" x14ac:dyDescent="0.25">
      <c r="A233">
        <v>970</v>
      </c>
      <c r="B233" s="3">
        <v>53</v>
      </c>
      <c r="C233" s="3">
        <v>19</v>
      </c>
      <c r="D233" s="3">
        <f>Clean_Chain_Data[[#This Row],[Calculated Profit]]-Clean_Chain_Data[[#This Row],[Target_profit]]</f>
        <v>14</v>
      </c>
      <c r="E233" s="1">
        <v>41413</v>
      </c>
      <c r="F233">
        <v>1054</v>
      </c>
      <c r="G233">
        <v>63</v>
      </c>
      <c r="H233" s="2">
        <f>Clean_Chain_Data[[#This Row],[Profit]]/Clean_Chain_Data[[#This Row],[Sales]]</f>
        <v>0.31451612903225806</v>
      </c>
      <c r="I233" t="s">
        <v>21</v>
      </c>
      <c r="J233" t="s">
        <v>22</v>
      </c>
      <c r="K233" s="3">
        <v>16</v>
      </c>
      <c r="L233" t="s">
        <v>23</v>
      </c>
      <c r="M233" t="s">
        <v>32</v>
      </c>
      <c r="N233" t="s">
        <v>61</v>
      </c>
      <c r="O233" s="3">
        <v>39</v>
      </c>
      <c r="P233" s="3">
        <f>Clean_Chain_Data[[#This Row],[Sales]]-(Clean_Chain_Data[[#This Row],[Cogs]]+Clean_Chain_Data[[#This Row],[Total_expenses]])</f>
        <v>34</v>
      </c>
      <c r="Q233" s="3">
        <v>124</v>
      </c>
      <c r="R233" t="s">
        <v>26</v>
      </c>
      <c r="S233" s="3">
        <v>40</v>
      </c>
      <c r="T233">
        <v>50</v>
      </c>
      <c r="U233" s="3">
        <v>20</v>
      </c>
      <c r="V233" s="3">
        <v>90</v>
      </c>
      <c r="W233" s="3">
        <v>37</v>
      </c>
      <c r="X233" t="s">
        <v>35</v>
      </c>
    </row>
    <row r="234" spans="1:24" x14ac:dyDescent="0.25">
      <c r="A234">
        <v>978</v>
      </c>
      <c r="B234" s="3">
        <v>33</v>
      </c>
      <c r="C234" s="3">
        <v>3</v>
      </c>
      <c r="D234" s="3">
        <f>Clean_Chain_Data[[#This Row],[Calculated Profit]]-Clean_Chain_Data[[#This Row],[Target_profit]]</f>
        <v>-6</v>
      </c>
      <c r="E234" s="1">
        <v>41414</v>
      </c>
      <c r="F234">
        <v>870</v>
      </c>
      <c r="G234">
        <v>49</v>
      </c>
      <c r="H234" s="2">
        <f>Clean_Chain_Data[[#This Row],[Profit]]/Clean_Chain_Data[[#This Row],[Sales]]</f>
        <v>0.4942528735632184</v>
      </c>
      <c r="I234" t="s">
        <v>21</v>
      </c>
      <c r="J234" t="s">
        <v>31</v>
      </c>
      <c r="K234" s="3">
        <v>9</v>
      </c>
      <c r="L234" t="s">
        <v>23</v>
      </c>
      <c r="M234" t="s">
        <v>32</v>
      </c>
      <c r="N234" t="s">
        <v>33</v>
      </c>
      <c r="O234" s="3">
        <v>43</v>
      </c>
      <c r="P234" s="3">
        <f>Clean_Chain_Data[[#This Row],[Sales]]-(Clean_Chain_Data[[#This Row],[Cogs]]+Clean_Chain_Data[[#This Row],[Total_expenses]])</f>
        <v>34</v>
      </c>
      <c r="Q234" s="3">
        <v>87</v>
      </c>
      <c r="R234" t="s">
        <v>62</v>
      </c>
      <c r="S234" s="3">
        <v>30</v>
      </c>
      <c r="T234">
        <v>50</v>
      </c>
      <c r="U234" s="3">
        <v>40</v>
      </c>
      <c r="V234" s="3">
        <v>80</v>
      </c>
      <c r="W234" s="3">
        <v>20</v>
      </c>
      <c r="X234" t="s">
        <v>35</v>
      </c>
    </row>
    <row r="235" spans="1:24" x14ac:dyDescent="0.25">
      <c r="A235">
        <v>321</v>
      </c>
      <c r="B235" s="3">
        <v>34</v>
      </c>
      <c r="C235" s="3">
        <v>5</v>
      </c>
      <c r="D235" s="3">
        <f>Clean_Chain_Data[[#This Row],[Calculated Profit]]-Clean_Chain_Data[[#This Row],[Target_profit]]</f>
        <v>-4</v>
      </c>
      <c r="E235" s="1">
        <v>41415</v>
      </c>
      <c r="F235">
        <v>863</v>
      </c>
      <c r="G235">
        <v>51</v>
      </c>
      <c r="H235" s="2">
        <f>Clean_Chain_Data[[#This Row],[Profit]]/Clean_Chain_Data[[#This Row],[Sales]]</f>
        <v>0.49450549450549453</v>
      </c>
      <c r="I235" t="s">
        <v>21</v>
      </c>
      <c r="J235" t="s">
        <v>31</v>
      </c>
      <c r="K235" s="3">
        <v>9</v>
      </c>
      <c r="L235" t="s">
        <v>23</v>
      </c>
      <c r="M235" t="s">
        <v>32</v>
      </c>
      <c r="N235" t="s">
        <v>37</v>
      </c>
      <c r="O235" s="3">
        <v>45</v>
      </c>
      <c r="P235" s="3">
        <f>Clean_Chain_Data[[#This Row],[Sales]]-(Clean_Chain_Data[[#This Row],[Cogs]]+Clean_Chain_Data[[#This Row],[Total_expenses]])</f>
        <v>36</v>
      </c>
      <c r="Q235" s="3">
        <v>91</v>
      </c>
      <c r="R235" t="s">
        <v>34</v>
      </c>
      <c r="S235" s="3">
        <v>30</v>
      </c>
      <c r="T235">
        <v>50</v>
      </c>
      <c r="U235" s="3">
        <v>40</v>
      </c>
      <c r="V235" s="3">
        <v>80</v>
      </c>
      <c r="W235" s="3">
        <v>21</v>
      </c>
      <c r="X235" t="s">
        <v>35</v>
      </c>
    </row>
    <row r="236" spans="1:24" x14ac:dyDescent="0.25">
      <c r="A236">
        <v>563</v>
      </c>
      <c r="B236" s="3">
        <v>0</v>
      </c>
      <c r="C236" s="3">
        <v>7</v>
      </c>
      <c r="D236" s="3">
        <f>Clean_Chain_Data[[#This Row],[Calculated Profit]]-Clean_Chain_Data[[#This Row],[Target_profit]]</f>
        <v>-5</v>
      </c>
      <c r="E236" s="1">
        <v>41416</v>
      </c>
      <c r="F236">
        <v>344</v>
      </c>
      <c r="G236">
        <v>43</v>
      </c>
      <c r="H236" s="2">
        <f>Clean_Chain_Data[[#This Row],[Profit]]/Clean_Chain_Data[[#This Row],[Sales]]</f>
        <v>1.0217391304347827</v>
      </c>
      <c r="I236" t="s">
        <v>39</v>
      </c>
      <c r="J236" t="s">
        <v>22</v>
      </c>
      <c r="K236" s="3">
        <v>0</v>
      </c>
      <c r="L236" t="s">
        <v>40</v>
      </c>
      <c r="M236" t="s">
        <v>41</v>
      </c>
      <c r="N236" t="s">
        <v>42</v>
      </c>
      <c r="O236" s="3">
        <v>47</v>
      </c>
      <c r="P236" s="3">
        <f>Clean_Chain_Data[[#This Row],[Sales]]-(Clean_Chain_Data[[#This Row],[Cogs]]+Clean_Chain_Data[[#This Row],[Total_expenses]])</f>
        <v>35</v>
      </c>
      <c r="Q236" s="3">
        <v>46</v>
      </c>
      <c r="R236" t="s">
        <v>43</v>
      </c>
      <c r="S236" s="3">
        <v>0</v>
      </c>
      <c r="T236">
        <v>50</v>
      </c>
      <c r="U236" s="3">
        <v>40</v>
      </c>
      <c r="V236" s="3">
        <v>50</v>
      </c>
      <c r="W236" s="3">
        <v>11</v>
      </c>
      <c r="X236" t="s">
        <v>27</v>
      </c>
    </row>
    <row r="237" spans="1:24" x14ac:dyDescent="0.25">
      <c r="A237">
        <v>318</v>
      </c>
      <c r="B237" s="3">
        <v>43</v>
      </c>
      <c r="C237" s="3">
        <v>20</v>
      </c>
      <c r="D237" s="3">
        <f>Clean_Chain_Data[[#This Row],[Calculated Profit]]-Clean_Chain_Data[[#This Row],[Target_profit]]</f>
        <v>14</v>
      </c>
      <c r="E237" s="1">
        <v>41417</v>
      </c>
      <c r="F237">
        <v>466</v>
      </c>
      <c r="G237">
        <v>63</v>
      </c>
      <c r="H237" s="2">
        <f>Clean_Chain_Data[[#This Row],[Profit]]/Clean_Chain_Data[[#This Row],[Sales]]</f>
        <v>0.35398230088495575</v>
      </c>
      <c r="I237" t="s">
        <v>39</v>
      </c>
      <c r="J237" t="s">
        <v>29</v>
      </c>
      <c r="K237" s="3">
        <v>13</v>
      </c>
      <c r="L237" t="s">
        <v>40</v>
      </c>
      <c r="M237" t="s">
        <v>41</v>
      </c>
      <c r="N237" t="s">
        <v>42</v>
      </c>
      <c r="O237" s="3">
        <v>40</v>
      </c>
      <c r="P237" s="3">
        <f>Clean_Chain_Data[[#This Row],[Sales]]-(Clean_Chain_Data[[#This Row],[Cogs]]+Clean_Chain_Data[[#This Row],[Total_expenses]])</f>
        <v>34</v>
      </c>
      <c r="Q237" s="3">
        <v>113</v>
      </c>
      <c r="R237" t="s">
        <v>55</v>
      </c>
      <c r="S237" s="3">
        <v>30</v>
      </c>
      <c r="T237">
        <v>50</v>
      </c>
      <c r="U237" s="3">
        <v>20</v>
      </c>
      <c r="V237" s="3">
        <v>80</v>
      </c>
      <c r="W237" s="3">
        <v>36</v>
      </c>
      <c r="X237" t="s">
        <v>27</v>
      </c>
    </row>
    <row r="238" spans="1:24" x14ac:dyDescent="0.25">
      <c r="A238">
        <v>775</v>
      </c>
      <c r="B238" s="3">
        <v>31</v>
      </c>
      <c r="C238" s="3">
        <v>-18</v>
      </c>
      <c r="D238" s="3">
        <f>Clean_Chain_Data[[#This Row],[Calculated Profit]]-Clean_Chain_Data[[#This Row],[Target_profit]]</f>
        <v>-17</v>
      </c>
      <c r="E238" s="1">
        <v>41418</v>
      </c>
      <c r="F238">
        <v>1009</v>
      </c>
      <c r="G238">
        <v>38</v>
      </c>
      <c r="H238" s="2">
        <f>Clean_Chain_Data[[#This Row],[Profit]]/Clean_Chain_Data[[#This Row],[Sales]]</f>
        <v>0.16216216216216217</v>
      </c>
      <c r="I238" t="s">
        <v>39</v>
      </c>
      <c r="J238" t="s">
        <v>36</v>
      </c>
      <c r="K238" s="3">
        <v>9</v>
      </c>
      <c r="L238" t="s">
        <v>40</v>
      </c>
      <c r="M238" t="s">
        <v>45</v>
      </c>
      <c r="N238" t="s">
        <v>46</v>
      </c>
      <c r="O238" s="3">
        <v>12</v>
      </c>
      <c r="P238" s="3">
        <f>Clean_Chain_Data[[#This Row],[Sales]]-(Clean_Chain_Data[[#This Row],[Cogs]]+Clean_Chain_Data[[#This Row],[Total_expenses]])</f>
        <v>13</v>
      </c>
      <c r="Q238" s="3">
        <v>74</v>
      </c>
      <c r="R238" t="s">
        <v>48</v>
      </c>
      <c r="S238" s="3">
        <v>30</v>
      </c>
      <c r="T238">
        <v>50</v>
      </c>
      <c r="U238" s="3">
        <v>30</v>
      </c>
      <c r="V238" s="3">
        <v>80</v>
      </c>
      <c r="W238" s="3">
        <v>30</v>
      </c>
      <c r="X238" t="s">
        <v>27</v>
      </c>
    </row>
    <row r="239" spans="1:24" x14ac:dyDescent="0.25">
      <c r="A239">
        <v>515</v>
      </c>
      <c r="B239" s="3">
        <v>23</v>
      </c>
      <c r="C239" s="3">
        <v>-15</v>
      </c>
      <c r="D239" s="3">
        <f>Clean_Chain_Data[[#This Row],[Calculated Profit]]-Clean_Chain_Data[[#This Row],[Target_profit]]</f>
        <v>-19</v>
      </c>
      <c r="E239" s="1">
        <v>41419</v>
      </c>
      <c r="F239">
        <v>807</v>
      </c>
      <c r="G239">
        <v>35</v>
      </c>
      <c r="H239" s="2">
        <f>Clean_Chain_Data[[#This Row],[Profit]]/Clean_Chain_Data[[#This Row],[Sales]]</f>
        <v>0.40322580645161288</v>
      </c>
      <c r="I239" t="s">
        <v>39</v>
      </c>
      <c r="J239" t="s">
        <v>22</v>
      </c>
      <c r="K239" s="3">
        <v>6</v>
      </c>
      <c r="L239" t="s">
        <v>40</v>
      </c>
      <c r="M239" t="s">
        <v>41</v>
      </c>
      <c r="N239" t="s">
        <v>53</v>
      </c>
      <c r="O239" s="3">
        <v>25</v>
      </c>
      <c r="P239" s="3">
        <f>Clean_Chain_Data[[#This Row],[Sales]]-(Clean_Chain_Data[[#This Row],[Cogs]]+Clean_Chain_Data[[#This Row],[Total_expenses]])</f>
        <v>21</v>
      </c>
      <c r="Q239" s="3">
        <v>62</v>
      </c>
      <c r="R239" t="s">
        <v>43</v>
      </c>
      <c r="S239" s="3">
        <v>20</v>
      </c>
      <c r="T239">
        <v>50</v>
      </c>
      <c r="U239" s="3">
        <v>40</v>
      </c>
      <c r="V239" s="3">
        <v>70</v>
      </c>
      <c r="W239" s="3">
        <v>18</v>
      </c>
      <c r="X239" t="s">
        <v>35</v>
      </c>
    </row>
    <row r="240" spans="1:24" x14ac:dyDescent="0.25">
      <c r="A240">
        <v>225</v>
      </c>
      <c r="B240" s="3">
        <v>41</v>
      </c>
      <c r="C240" s="3">
        <v>26</v>
      </c>
      <c r="D240" s="3">
        <f>Clean_Chain_Data[[#This Row],[Calculated Profit]]-Clean_Chain_Data[[#This Row],[Target_profit]]</f>
        <v>18</v>
      </c>
      <c r="E240" s="1">
        <v>41420</v>
      </c>
      <c r="F240">
        <v>320</v>
      </c>
      <c r="G240">
        <v>66</v>
      </c>
      <c r="H240" s="2">
        <f>Clean_Chain_Data[[#This Row],[Profit]]/Clean_Chain_Data[[#This Row],[Sales]]</f>
        <v>0.40350877192982454</v>
      </c>
      <c r="I240" t="s">
        <v>39</v>
      </c>
      <c r="J240" t="s">
        <v>29</v>
      </c>
      <c r="K240" s="3">
        <v>12</v>
      </c>
      <c r="L240" t="s">
        <v>40</v>
      </c>
      <c r="M240" t="s">
        <v>41</v>
      </c>
      <c r="N240" t="s">
        <v>53</v>
      </c>
      <c r="O240" s="3">
        <v>46</v>
      </c>
      <c r="P240" s="3">
        <f>Clean_Chain_Data[[#This Row],[Sales]]-(Clean_Chain_Data[[#This Row],[Cogs]]+Clean_Chain_Data[[#This Row],[Total_expenses]])</f>
        <v>38</v>
      </c>
      <c r="Q240" s="3">
        <v>114</v>
      </c>
      <c r="R240" t="s">
        <v>55</v>
      </c>
      <c r="S240" s="3">
        <v>30</v>
      </c>
      <c r="T240">
        <v>50</v>
      </c>
      <c r="U240" s="3">
        <v>20</v>
      </c>
      <c r="V240" s="3">
        <v>80</v>
      </c>
      <c r="W240" s="3">
        <v>35</v>
      </c>
      <c r="X240" t="s">
        <v>35</v>
      </c>
    </row>
    <row r="241" spans="1:24" x14ac:dyDescent="0.25">
      <c r="A241">
        <v>971</v>
      </c>
      <c r="B241" s="3">
        <v>46</v>
      </c>
      <c r="C241" s="3">
        <v>-1</v>
      </c>
      <c r="D241" s="3">
        <f>Clean_Chain_Data[[#This Row],[Calculated Profit]]-Clean_Chain_Data[[#This Row],[Target_profit]]</f>
        <v>3</v>
      </c>
      <c r="E241" s="1">
        <v>41421</v>
      </c>
      <c r="F241">
        <v>422</v>
      </c>
      <c r="G241">
        <v>57</v>
      </c>
      <c r="H241" s="2">
        <f>Clean_Chain_Data[[#This Row],[Profit]]/Clean_Chain_Data[[#This Row],[Sales]]</f>
        <v>8.1818181818181818E-2</v>
      </c>
      <c r="I241" t="s">
        <v>39</v>
      </c>
      <c r="J241" t="s">
        <v>36</v>
      </c>
      <c r="K241" s="3">
        <v>17</v>
      </c>
      <c r="L241" t="s">
        <v>40</v>
      </c>
      <c r="M241" t="s">
        <v>41</v>
      </c>
      <c r="N241" t="s">
        <v>54</v>
      </c>
      <c r="O241" s="3">
        <v>9</v>
      </c>
      <c r="P241" s="3">
        <f>Clean_Chain_Data[[#This Row],[Sales]]-(Clean_Chain_Data[[#This Row],[Cogs]]+Clean_Chain_Data[[#This Row],[Total_expenses]])</f>
        <v>13</v>
      </c>
      <c r="Q241" s="3">
        <v>110</v>
      </c>
      <c r="R241" t="s">
        <v>56</v>
      </c>
      <c r="S241" s="3">
        <v>40</v>
      </c>
      <c r="T241">
        <v>50</v>
      </c>
      <c r="U241" s="3">
        <v>10</v>
      </c>
      <c r="V241" s="3">
        <v>90</v>
      </c>
      <c r="W241" s="3">
        <v>51</v>
      </c>
      <c r="X241" t="s">
        <v>35</v>
      </c>
    </row>
    <row r="242" spans="1:24" x14ac:dyDescent="0.25">
      <c r="A242">
        <v>262</v>
      </c>
      <c r="B242" s="3">
        <v>43</v>
      </c>
      <c r="C242" s="3">
        <v>22</v>
      </c>
      <c r="D242" s="3">
        <f>Clean_Chain_Data[[#This Row],[Calculated Profit]]-Clean_Chain_Data[[#This Row],[Target_profit]]</f>
        <v>15</v>
      </c>
      <c r="E242" s="1">
        <v>41422</v>
      </c>
      <c r="F242">
        <v>466</v>
      </c>
      <c r="G242">
        <v>63</v>
      </c>
      <c r="H242" s="2">
        <f>Clean_Chain_Data[[#This Row],[Profit]]/Clean_Chain_Data[[#This Row],[Sales]]</f>
        <v>0.37168141592920356</v>
      </c>
      <c r="I242" t="s">
        <v>39</v>
      </c>
      <c r="J242" t="s">
        <v>22</v>
      </c>
      <c r="K242" s="3">
        <v>13</v>
      </c>
      <c r="L242" t="s">
        <v>23</v>
      </c>
      <c r="M242" t="s">
        <v>32</v>
      </c>
      <c r="N242" t="s">
        <v>33</v>
      </c>
      <c r="O242" s="3">
        <v>42</v>
      </c>
      <c r="P242" s="3">
        <f>Clean_Chain_Data[[#This Row],[Sales]]-(Clean_Chain_Data[[#This Row],[Cogs]]+Clean_Chain_Data[[#This Row],[Total_expenses]])</f>
        <v>35</v>
      </c>
      <c r="Q242" s="3">
        <v>113</v>
      </c>
      <c r="R242" t="s">
        <v>59</v>
      </c>
      <c r="S242" s="3">
        <v>30</v>
      </c>
      <c r="T242">
        <v>50</v>
      </c>
      <c r="U242" s="3">
        <v>20</v>
      </c>
      <c r="V242" s="3">
        <v>80</v>
      </c>
      <c r="W242" s="3">
        <v>35</v>
      </c>
      <c r="X242" t="s">
        <v>35</v>
      </c>
    </row>
    <row r="243" spans="1:24" x14ac:dyDescent="0.25">
      <c r="A243">
        <v>959</v>
      </c>
      <c r="B243" s="3">
        <v>33</v>
      </c>
      <c r="C243" s="3">
        <v>2</v>
      </c>
      <c r="D243" s="3">
        <f>Clean_Chain_Data[[#This Row],[Calculated Profit]]-Clean_Chain_Data[[#This Row],[Target_profit]]</f>
        <v>-7</v>
      </c>
      <c r="E243" s="1">
        <v>41423</v>
      </c>
      <c r="F243">
        <v>818</v>
      </c>
      <c r="G243">
        <v>49</v>
      </c>
      <c r="H243" s="2">
        <f>Clean_Chain_Data[[#This Row],[Profit]]/Clean_Chain_Data[[#This Row],[Sales]]</f>
        <v>0.48275862068965519</v>
      </c>
      <c r="I243" t="s">
        <v>39</v>
      </c>
      <c r="J243" t="s">
        <v>31</v>
      </c>
      <c r="K243" s="3">
        <v>9</v>
      </c>
      <c r="L243" t="s">
        <v>23</v>
      </c>
      <c r="M243" t="s">
        <v>32</v>
      </c>
      <c r="N243" t="s">
        <v>37</v>
      </c>
      <c r="O243" s="3">
        <v>42</v>
      </c>
      <c r="P243" s="3">
        <f>Clean_Chain_Data[[#This Row],[Sales]]-(Clean_Chain_Data[[#This Row],[Cogs]]+Clean_Chain_Data[[#This Row],[Total_expenses]])</f>
        <v>33</v>
      </c>
      <c r="Q243" s="3">
        <v>87</v>
      </c>
      <c r="R243" t="s">
        <v>44</v>
      </c>
      <c r="S243" s="3">
        <v>30</v>
      </c>
      <c r="T243">
        <v>50</v>
      </c>
      <c r="U243" s="3">
        <v>40</v>
      </c>
      <c r="V243" s="3">
        <v>80</v>
      </c>
      <c r="W243" s="3">
        <v>21</v>
      </c>
      <c r="X243" t="s">
        <v>35</v>
      </c>
    </row>
    <row r="244" spans="1:24" x14ac:dyDescent="0.25">
      <c r="A244">
        <v>435</v>
      </c>
      <c r="B244" s="3">
        <v>49</v>
      </c>
      <c r="C244" s="3">
        <v>-6</v>
      </c>
      <c r="D244" s="3">
        <f>Clean_Chain_Data[[#This Row],[Calculated Profit]]-Clean_Chain_Data[[#This Row],[Target_profit]]</f>
        <v>4</v>
      </c>
      <c r="E244" s="1">
        <v>41424</v>
      </c>
      <c r="F244">
        <v>335</v>
      </c>
      <c r="G244">
        <v>69</v>
      </c>
      <c r="H244" s="2">
        <f>Clean_Chain_Data[[#This Row],[Profit]]/Clean_Chain_Data[[#This Row],[Sales]]</f>
        <v>-4.7619047619047616E-2</v>
      </c>
      <c r="I244" t="s">
        <v>39</v>
      </c>
      <c r="J244" t="s">
        <v>36</v>
      </c>
      <c r="K244" s="3">
        <v>44</v>
      </c>
      <c r="L244" t="s">
        <v>23</v>
      </c>
      <c r="M244" t="s">
        <v>32</v>
      </c>
      <c r="N244" t="s">
        <v>33</v>
      </c>
      <c r="O244" s="3">
        <v>-6</v>
      </c>
      <c r="P244" s="3">
        <f>Clean_Chain_Data[[#This Row],[Sales]]-(Clean_Chain_Data[[#This Row],[Cogs]]+Clean_Chain_Data[[#This Row],[Total_expenses]])</f>
        <v>4</v>
      </c>
      <c r="Q244" s="3">
        <v>126</v>
      </c>
      <c r="R244" t="s">
        <v>49</v>
      </c>
      <c r="S244" s="3">
        <v>30</v>
      </c>
      <c r="T244">
        <v>50</v>
      </c>
      <c r="U244" s="3">
        <v>0</v>
      </c>
      <c r="V244" s="3">
        <v>80</v>
      </c>
      <c r="W244" s="3">
        <v>73</v>
      </c>
      <c r="X244" t="s">
        <v>35</v>
      </c>
    </row>
    <row r="245" spans="1:24" x14ac:dyDescent="0.25">
      <c r="A245">
        <v>509</v>
      </c>
      <c r="B245" s="3">
        <v>55</v>
      </c>
      <c r="C245" s="3">
        <v>6</v>
      </c>
      <c r="D245" s="3">
        <f>Clean_Chain_Data[[#This Row],[Calculated Profit]]-Clean_Chain_Data[[#This Row],[Target_profit]]</f>
        <v>16</v>
      </c>
      <c r="E245" s="1">
        <v>41425</v>
      </c>
      <c r="F245">
        <v>627</v>
      </c>
      <c r="G245">
        <v>76</v>
      </c>
      <c r="H245" s="2">
        <f>Clean_Chain_Data[[#This Row],[Profit]]/Clean_Chain_Data[[#This Row],[Sales]]</f>
        <v>-2.8571428571428571E-2</v>
      </c>
      <c r="I245" t="s">
        <v>39</v>
      </c>
      <c r="J245" t="s">
        <v>36</v>
      </c>
      <c r="K245" s="3">
        <v>49</v>
      </c>
      <c r="L245" t="s">
        <v>23</v>
      </c>
      <c r="M245" t="s">
        <v>32</v>
      </c>
      <c r="N245" t="s">
        <v>37</v>
      </c>
      <c r="O245" s="3">
        <v>-4</v>
      </c>
      <c r="P245" s="3">
        <f>Clean_Chain_Data[[#This Row],[Sales]]-(Clean_Chain_Data[[#This Row],[Cogs]]+Clean_Chain_Data[[#This Row],[Total_expenses]])</f>
        <v>6</v>
      </c>
      <c r="Q245" s="3">
        <v>140</v>
      </c>
      <c r="R245" t="s">
        <v>60</v>
      </c>
      <c r="S245" s="3">
        <v>40</v>
      </c>
      <c r="T245">
        <v>50</v>
      </c>
      <c r="U245" s="3">
        <v>-10</v>
      </c>
      <c r="V245" s="3">
        <v>90</v>
      </c>
      <c r="W245" s="3">
        <v>79</v>
      </c>
      <c r="X245" t="s">
        <v>35</v>
      </c>
    </row>
    <row r="246" spans="1:24" x14ac:dyDescent="0.25">
      <c r="A246">
        <v>630</v>
      </c>
      <c r="B246" s="3">
        <v>39</v>
      </c>
      <c r="C246" s="3">
        <v>-13</v>
      </c>
      <c r="D246" s="3">
        <f>Clean_Chain_Data[[#This Row],[Calculated Profit]]-Clean_Chain_Data[[#This Row],[Target_profit]]</f>
        <v>-13</v>
      </c>
      <c r="E246" s="1">
        <v>41426</v>
      </c>
      <c r="F246">
        <v>541</v>
      </c>
      <c r="G246">
        <v>51</v>
      </c>
      <c r="H246" s="2">
        <f>Clean_Chain_Data[[#This Row],[Profit]]/Clean_Chain_Data[[#This Row],[Sales]]</f>
        <v>0.3</v>
      </c>
      <c r="I246" t="s">
        <v>21</v>
      </c>
      <c r="J246" t="s">
        <v>22</v>
      </c>
      <c r="K246" s="3">
        <v>12</v>
      </c>
      <c r="L246" t="s">
        <v>23</v>
      </c>
      <c r="M246" t="s">
        <v>24</v>
      </c>
      <c r="N246" t="s">
        <v>25</v>
      </c>
      <c r="O246" s="3">
        <v>27</v>
      </c>
      <c r="P246" s="3">
        <f>Clean_Chain_Data[[#This Row],[Sales]]-(Clean_Chain_Data[[#This Row],[Cogs]]+Clean_Chain_Data[[#This Row],[Total_expenses]])</f>
        <v>27</v>
      </c>
      <c r="Q246" s="3">
        <v>90</v>
      </c>
      <c r="R246" t="s">
        <v>63</v>
      </c>
      <c r="S246" s="3">
        <v>20</v>
      </c>
      <c r="T246">
        <v>40</v>
      </c>
      <c r="U246" s="3">
        <v>40</v>
      </c>
      <c r="V246" s="3">
        <v>60</v>
      </c>
      <c r="W246" s="3">
        <v>24</v>
      </c>
      <c r="X246" t="s">
        <v>27</v>
      </c>
    </row>
    <row r="247" spans="1:24" x14ac:dyDescent="0.25">
      <c r="A247">
        <v>209</v>
      </c>
      <c r="B247" s="3">
        <v>39</v>
      </c>
      <c r="C247" s="3">
        <v>-14</v>
      </c>
      <c r="D247" s="3">
        <f>Clean_Chain_Data[[#This Row],[Calculated Profit]]-Clean_Chain_Data[[#This Row],[Target_profit]]</f>
        <v>-14</v>
      </c>
      <c r="E247" s="1">
        <v>41427</v>
      </c>
      <c r="F247">
        <v>541</v>
      </c>
      <c r="G247">
        <v>51</v>
      </c>
      <c r="H247" s="2">
        <f>Clean_Chain_Data[[#This Row],[Profit]]/Clean_Chain_Data[[#This Row],[Sales]]</f>
        <v>0.28888888888888886</v>
      </c>
      <c r="I247" t="s">
        <v>21</v>
      </c>
      <c r="J247" t="s">
        <v>36</v>
      </c>
      <c r="K247" s="3">
        <v>12</v>
      </c>
      <c r="L247" t="s">
        <v>23</v>
      </c>
      <c r="M247" t="s">
        <v>24</v>
      </c>
      <c r="N247" t="s">
        <v>28</v>
      </c>
      <c r="O247" s="3">
        <v>26</v>
      </c>
      <c r="P247" s="3">
        <f>Clean_Chain_Data[[#This Row],[Sales]]-(Clean_Chain_Data[[#This Row],[Cogs]]+Clean_Chain_Data[[#This Row],[Total_expenses]])</f>
        <v>26</v>
      </c>
      <c r="Q247" s="3">
        <v>90</v>
      </c>
      <c r="R247" t="s">
        <v>38</v>
      </c>
      <c r="S247" s="3">
        <v>20</v>
      </c>
      <c r="T247">
        <v>40</v>
      </c>
      <c r="U247" s="3">
        <v>40</v>
      </c>
      <c r="V247" s="3">
        <v>60</v>
      </c>
      <c r="W247" s="3">
        <v>25</v>
      </c>
      <c r="X247" t="s">
        <v>27</v>
      </c>
    </row>
    <row r="248" spans="1:24" x14ac:dyDescent="0.25">
      <c r="A248">
        <v>505</v>
      </c>
      <c r="B248" s="3">
        <v>86</v>
      </c>
      <c r="C248" s="3">
        <v>-36</v>
      </c>
      <c r="D248" s="3">
        <f>Clean_Chain_Data[[#This Row],[Calculated Profit]]-Clean_Chain_Data[[#This Row],[Target_profit]]</f>
        <v>-36</v>
      </c>
      <c r="E248" s="1">
        <v>41428</v>
      </c>
      <c r="F248">
        <v>1698</v>
      </c>
      <c r="G248">
        <v>23</v>
      </c>
      <c r="H248" s="2">
        <f>Clean_Chain_Data[[#This Row],[Profit]]/Clean_Chain_Data[[#This Row],[Sales]]</f>
        <v>-0.23853211009174313</v>
      </c>
      <c r="I248" t="s">
        <v>39</v>
      </c>
      <c r="J248" t="s">
        <v>29</v>
      </c>
      <c r="K248" s="3">
        <v>26</v>
      </c>
      <c r="L248" t="s">
        <v>40</v>
      </c>
      <c r="M248" t="s">
        <v>45</v>
      </c>
      <c r="N248" t="s">
        <v>46</v>
      </c>
      <c r="O248" s="3">
        <v>-26</v>
      </c>
      <c r="P248" s="3">
        <f>Clean_Chain_Data[[#This Row],[Sales]]-(Clean_Chain_Data[[#This Row],[Cogs]]+Clean_Chain_Data[[#This Row],[Total_expenses]])</f>
        <v>-26</v>
      </c>
      <c r="Q248" s="3">
        <v>109</v>
      </c>
      <c r="R248" t="s">
        <v>64</v>
      </c>
      <c r="S248" s="3">
        <v>110</v>
      </c>
      <c r="T248">
        <v>40</v>
      </c>
      <c r="U248" s="3">
        <v>10</v>
      </c>
      <c r="V248" s="3">
        <v>150</v>
      </c>
      <c r="W248" s="3">
        <v>49</v>
      </c>
      <c r="X248" t="s">
        <v>27</v>
      </c>
    </row>
    <row r="249" spans="1:24" x14ac:dyDescent="0.25">
      <c r="A249">
        <v>318</v>
      </c>
      <c r="B249" s="3">
        <v>46</v>
      </c>
      <c r="C249" s="3">
        <v>-10</v>
      </c>
      <c r="D249" s="3">
        <f>Clean_Chain_Data[[#This Row],[Calculated Profit]]-Clean_Chain_Data[[#This Row],[Target_profit]]</f>
        <v>-10</v>
      </c>
      <c r="E249" s="1">
        <v>41429</v>
      </c>
      <c r="F249">
        <v>449</v>
      </c>
      <c r="G249">
        <v>67</v>
      </c>
      <c r="H249" s="2">
        <f>Clean_Chain_Data[[#This Row],[Profit]]/Clean_Chain_Data[[#This Row],[Sales]]</f>
        <v>0.26548672566371684</v>
      </c>
      <c r="I249" t="s">
        <v>39</v>
      </c>
      <c r="J249" t="s">
        <v>29</v>
      </c>
      <c r="K249" s="3">
        <v>14</v>
      </c>
      <c r="L249" t="s">
        <v>40</v>
      </c>
      <c r="M249" t="s">
        <v>41</v>
      </c>
      <c r="N249" t="s">
        <v>42</v>
      </c>
      <c r="O249" s="3">
        <v>30</v>
      </c>
      <c r="P249" s="3">
        <f>Clean_Chain_Data[[#This Row],[Sales]]-(Clean_Chain_Data[[#This Row],[Cogs]]+Clean_Chain_Data[[#This Row],[Total_expenses]])</f>
        <v>30</v>
      </c>
      <c r="Q249" s="3">
        <v>113</v>
      </c>
      <c r="R249" t="s">
        <v>55</v>
      </c>
      <c r="S249" s="3">
        <v>20</v>
      </c>
      <c r="T249">
        <v>40</v>
      </c>
      <c r="U249" s="3">
        <v>40</v>
      </c>
      <c r="V249" s="3">
        <v>60</v>
      </c>
      <c r="W249" s="3">
        <v>37</v>
      </c>
      <c r="X249" t="s">
        <v>27</v>
      </c>
    </row>
    <row r="250" spans="1:24" x14ac:dyDescent="0.25">
      <c r="A250">
        <v>515</v>
      </c>
      <c r="B250" s="3">
        <v>31</v>
      </c>
      <c r="C250" s="3">
        <v>-23</v>
      </c>
      <c r="D250" s="3">
        <f>Clean_Chain_Data[[#This Row],[Calculated Profit]]-Clean_Chain_Data[[#This Row],[Target_profit]]</f>
        <v>-23</v>
      </c>
      <c r="E250" s="1">
        <v>41430</v>
      </c>
      <c r="F250">
        <v>1000</v>
      </c>
      <c r="G250">
        <v>37</v>
      </c>
      <c r="H250" s="2">
        <f>Clean_Chain_Data[[#This Row],[Profit]]/Clean_Chain_Data[[#This Row],[Sales]]</f>
        <v>0.10294117647058823</v>
      </c>
      <c r="I250" t="s">
        <v>39</v>
      </c>
      <c r="J250" t="s">
        <v>22</v>
      </c>
      <c r="K250" s="3">
        <v>9</v>
      </c>
      <c r="L250" t="s">
        <v>40</v>
      </c>
      <c r="M250" t="s">
        <v>45</v>
      </c>
      <c r="N250" t="s">
        <v>52</v>
      </c>
      <c r="O250" s="3">
        <v>7</v>
      </c>
      <c r="P250" s="3">
        <f>Clean_Chain_Data[[#This Row],[Sales]]-(Clean_Chain_Data[[#This Row],[Cogs]]+Clean_Chain_Data[[#This Row],[Total_expenses]])</f>
        <v>7</v>
      </c>
      <c r="Q250" s="3">
        <v>68</v>
      </c>
      <c r="R250" t="s">
        <v>43</v>
      </c>
      <c r="S250" s="3">
        <v>20</v>
      </c>
      <c r="T250">
        <v>40</v>
      </c>
      <c r="U250" s="3">
        <v>30</v>
      </c>
      <c r="V250" s="3">
        <v>60</v>
      </c>
      <c r="W250" s="3">
        <v>30</v>
      </c>
      <c r="X250" t="s">
        <v>35</v>
      </c>
    </row>
    <row r="251" spans="1:24" x14ac:dyDescent="0.25">
      <c r="A251">
        <v>505</v>
      </c>
      <c r="B251" s="3">
        <v>45</v>
      </c>
      <c r="C251" s="3">
        <v>-16</v>
      </c>
      <c r="D251" s="3">
        <f>Clean_Chain_Data[[#This Row],[Calculated Profit]]-Clean_Chain_Data[[#This Row],[Target_profit]]</f>
        <v>-16</v>
      </c>
      <c r="E251" s="1">
        <v>41431</v>
      </c>
      <c r="F251">
        <v>320</v>
      </c>
      <c r="G251">
        <v>64</v>
      </c>
      <c r="H251" s="2">
        <f>Clean_Chain_Data[[#This Row],[Profit]]/Clean_Chain_Data[[#This Row],[Sales]]</f>
        <v>-5.5045871559633031E-2</v>
      </c>
      <c r="I251" t="s">
        <v>39</v>
      </c>
      <c r="J251" t="s">
        <v>29</v>
      </c>
      <c r="K251" s="3">
        <v>41</v>
      </c>
      <c r="L251" t="s">
        <v>40</v>
      </c>
      <c r="M251" t="s">
        <v>41</v>
      </c>
      <c r="N251" t="s">
        <v>53</v>
      </c>
      <c r="O251" s="3">
        <v>-6</v>
      </c>
      <c r="P251" s="3">
        <f>Clean_Chain_Data[[#This Row],[Sales]]-(Clean_Chain_Data[[#This Row],[Cogs]]+Clean_Chain_Data[[#This Row],[Total_expenses]])</f>
        <v>-6</v>
      </c>
      <c r="Q251" s="3">
        <v>109</v>
      </c>
      <c r="R251" t="s">
        <v>64</v>
      </c>
      <c r="S251" s="3">
        <v>20</v>
      </c>
      <c r="T251">
        <v>40</v>
      </c>
      <c r="U251" s="3">
        <v>10</v>
      </c>
      <c r="V251" s="3">
        <v>60</v>
      </c>
      <c r="W251" s="3">
        <v>70</v>
      </c>
      <c r="X251" t="s">
        <v>35</v>
      </c>
    </row>
    <row r="252" spans="1:24" x14ac:dyDescent="0.25">
      <c r="A252">
        <v>801</v>
      </c>
      <c r="B252" s="3">
        <v>32</v>
      </c>
      <c r="C252" s="3">
        <v>-12</v>
      </c>
      <c r="D252" s="3">
        <f>Clean_Chain_Data[[#This Row],[Calculated Profit]]-Clean_Chain_Data[[#This Row],[Target_profit]]</f>
        <v>-12</v>
      </c>
      <c r="E252" s="1">
        <v>41432</v>
      </c>
      <c r="F252">
        <v>833</v>
      </c>
      <c r="G252">
        <v>47</v>
      </c>
      <c r="H252" s="2">
        <f>Clean_Chain_Data[[#This Row],[Profit]]/Clean_Chain_Data[[#This Row],[Sales]]</f>
        <v>0.35443037974683544</v>
      </c>
      <c r="I252" t="s">
        <v>39</v>
      </c>
      <c r="J252" t="s">
        <v>36</v>
      </c>
      <c r="K252" s="3">
        <v>8</v>
      </c>
      <c r="L252" t="s">
        <v>40</v>
      </c>
      <c r="M252" t="s">
        <v>41</v>
      </c>
      <c r="N252" t="s">
        <v>54</v>
      </c>
      <c r="O252" s="3">
        <v>28</v>
      </c>
      <c r="P252" s="3">
        <f>Clean_Chain_Data[[#This Row],[Sales]]-(Clean_Chain_Data[[#This Row],[Cogs]]+Clean_Chain_Data[[#This Row],[Total_expenses]])</f>
        <v>28</v>
      </c>
      <c r="Q252" s="3">
        <v>79</v>
      </c>
      <c r="R252" t="s">
        <v>49</v>
      </c>
      <c r="S252" s="3">
        <v>20</v>
      </c>
      <c r="T252">
        <v>40</v>
      </c>
      <c r="U252" s="3">
        <v>40</v>
      </c>
      <c r="V252" s="3">
        <v>60</v>
      </c>
      <c r="W252" s="3">
        <v>19</v>
      </c>
      <c r="X252" t="s">
        <v>35</v>
      </c>
    </row>
    <row r="253" spans="1:24" x14ac:dyDescent="0.25">
      <c r="A253">
        <v>505</v>
      </c>
      <c r="B253" s="3">
        <v>31</v>
      </c>
      <c r="C253" s="3">
        <v>-24</v>
      </c>
      <c r="D253" s="3">
        <f>Clean_Chain_Data[[#This Row],[Calculated Profit]]-Clean_Chain_Data[[#This Row],[Target_profit]]</f>
        <v>-24</v>
      </c>
      <c r="E253" s="1">
        <v>41433</v>
      </c>
      <c r="F253">
        <v>1000</v>
      </c>
      <c r="G253">
        <v>37</v>
      </c>
      <c r="H253" s="2">
        <f>Clean_Chain_Data[[#This Row],[Profit]]/Clean_Chain_Data[[#This Row],[Sales]]</f>
        <v>8.8235294117647065E-2</v>
      </c>
      <c r="I253" t="s">
        <v>39</v>
      </c>
      <c r="J253" t="s">
        <v>29</v>
      </c>
      <c r="K253" s="3">
        <v>9</v>
      </c>
      <c r="L253" t="s">
        <v>23</v>
      </c>
      <c r="M253" t="s">
        <v>24</v>
      </c>
      <c r="N253" t="s">
        <v>25</v>
      </c>
      <c r="O253" s="3">
        <v>6</v>
      </c>
      <c r="P253" s="3">
        <f>Clean_Chain_Data[[#This Row],[Sales]]-(Clean_Chain_Data[[#This Row],[Cogs]]+Clean_Chain_Data[[#This Row],[Total_expenses]])</f>
        <v>6</v>
      </c>
      <c r="Q253" s="3">
        <v>68</v>
      </c>
      <c r="R253" t="s">
        <v>64</v>
      </c>
      <c r="S253" s="3">
        <v>10</v>
      </c>
      <c r="T253">
        <v>40</v>
      </c>
      <c r="U253" s="3">
        <v>30</v>
      </c>
      <c r="V253" s="3">
        <v>50</v>
      </c>
      <c r="W253" s="3">
        <v>31</v>
      </c>
      <c r="X253" t="s">
        <v>27</v>
      </c>
    </row>
    <row r="254" spans="1:24" x14ac:dyDescent="0.25">
      <c r="A254">
        <v>636</v>
      </c>
      <c r="B254" s="3">
        <v>39</v>
      </c>
      <c r="C254" s="3">
        <v>-17</v>
      </c>
      <c r="D254" s="3">
        <f>Clean_Chain_Data[[#This Row],[Calculated Profit]]-Clean_Chain_Data[[#This Row],[Target_profit]]</f>
        <v>-17</v>
      </c>
      <c r="E254" s="1">
        <v>41434</v>
      </c>
      <c r="F254">
        <v>244</v>
      </c>
      <c r="G254">
        <v>53</v>
      </c>
      <c r="H254" s="2">
        <f>Clean_Chain_Data[[#This Row],[Profit]]/Clean_Chain_Data[[#This Row],[Sales]]</f>
        <v>0.14130434782608695</v>
      </c>
      <c r="I254" t="s">
        <v>39</v>
      </c>
      <c r="J254" t="s">
        <v>22</v>
      </c>
      <c r="K254" s="3">
        <v>12</v>
      </c>
      <c r="L254" t="s">
        <v>23</v>
      </c>
      <c r="M254" t="s">
        <v>32</v>
      </c>
      <c r="N254" t="s">
        <v>33</v>
      </c>
      <c r="O254" s="3">
        <v>13</v>
      </c>
      <c r="P254" s="3">
        <f>Clean_Chain_Data[[#This Row],[Sales]]-(Clean_Chain_Data[[#This Row],[Cogs]]+Clean_Chain_Data[[#This Row],[Total_expenses]])</f>
        <v>13</v>
      </c>
      <c r="Q254" s="3">
        <v>92</v>
      </c>
      <c r="R254" t="s">
        <v>58</v>
      </c>
      <c r="S254" s="3">
        <v>20</v>
      </c>
      <c r="T254">
        <v>40</v>
      </c>
      <c r="U254" s="3">
        <v>30</v>
      </c>
      <c r="V254" s="3">
        <v>60</v>
      </c>
      <c r="W254" s="3">
        <v>40</v>
      </c>
      <c r="X254" t="s">
        <v>35</v>
      </c>
    </row>
    <row r="255" spans="1:24" x14ac:dyDescent="0.25">
      <c r="A255">
        <v>959</v>
      </c>
      <c r="B255" s="3">
        <v>24</v>
      </c>
      <c r="C255" s="3">
        <v>-22</v>
      </c>
      <c r="D255" s="3">
        <f>Clean_Chain_Data[[#This Row],[Calculated Profit]]-Clean_Chain_Data[[#This Row],[Target_profit]]</f>
        <v>-22</v>
      </c>
      <c r="E255" s="1">
        <v>41435</v>
      </c>
      <c r="F255">
        <v>806</v>
      </c>
      <c r="G255">
        <v>36</v>
      </c>
      <c r="H255" s="2">
        <f>Clean_Chain_Data[[#This Row],[Profit]]/Clean_Chain_Data[[#This Row],[Sales]]</f>
        <v>0.3</v>
      </c>
      <c r="I255" t="s">
        <v>39</v>
      </c>
      <c r="J255" t="s">
        <v>31</v>
      </c>
      <c r="K255" s="3">
        <v>6</v>
      </c>
      <c r="L255" t="s">
        <v>23</v>
      </c>
      <c r="M255" t="s">
        <v>32</v>
      </c>
      <c r="N255" t="s">
        <v>37</v>
      </c>
      <c r="O255" s="3">
        <v>18</v>
      </c>
      <c r="P255" s="3">
        <f>Clean_Chain_Data[[#This Row],[Sales]]-(Clean_Chain_Data[[#This Row],[Cogs]]+Clean_Chain_Data[[#This Row],[Total_expenses]])</f>
        <v>18</v>
      </c>
      <c r="Q255" s="3">
        <v>60</v>
      </c>
      <c r="R255" t="s">
        <v>44</v>
      </c>
      <c r="S255" s="3">
        <v>20</v>
      </c>
      <c r="T255">
        <v>40</v>
      </c>
      <c r="U255" s="3">
        <v>40</v>
      </c>
      <c r="V255" s="3">
        <v>60</v>
      </c>
      <c r="W255" s="3">
        <v>18</v>
      </c>
      <c r="X255" t="s">
        <v>35</v>
      </c>
    </row>
    <row r="256" spans="1:24" x14ac:dyDescent="0.25">
      <c r="A256">
        <v>603</v>
      </c>
      <c r="B256" s="3">
        <v>0</v>
      </c>
      <c r="C256" s="3">
        <v>-8</v>
      </c>
      <c r="D256" s="3">
        <f>Clean_Chain_Data[[#This Row],[Calculated Profit]]-Clean_Chain_Data[[#This Row],[Target_profit]]</f>
        <v>-8</v>
      </c>
      <c r="E256" s="1">
        <v>41436</v>
      </c>
      <c r="F256">
        <v>430</v>
      </c>
      <c r="G256">
        <v>43</v>
      </c>
      <c r="H256" s="2">
        <f>Clean_Chain_Data[[#This Row],[Profit]]/Clean_Chain_Data[[#This Row],[Sales]]</f>
        <v>0.7441860465116279</v>
      </c>
      <c r="I256" t="s">
        <v>39</v>
      </c>
      <c r="J256" t="s">
        <v>31</v>
      </c>
      <c r="K256" s="3">
        <v>0</v>
      </c>
      <c r="L256" t="s">
        <v>23</v>
      </c>
      <c r="M256" t="s">
        <v>32</v>
      </c>
      <c r="N256" t="s">
        <v>37</v>
      </c>
      <c r="O256" s="3">
        <v>32</v>
      </c>
      <c r="P256" s="3">
        <f>Clean_Chain_Data[[#This Row],[Sales]]-(Clean_Chain_Data[[#This Row],[Cogs]]+Clean_Chain_Data[[#This Row],[Total_expenses]])</f>
        <v>32</v>
      </c>
      <c r="Q256" s="3">
        <v>43</v>
      </c>
      <c r="R256" t="s">
        <v>51</v>
      </c>
      <c r="S256" s="3">
        <v>0</v>
      </c>
      <c r="T256">
        <v>40</v>
      </c>
      <c r="U256" s="3">
        <v>40</v>
      </c>
      <c r="V256" s="3">
        <v>40</v>
      </c>
      <c r="W256" s="3">
        <v>11</v>
      </c>
      <c r="X256" t="s">
        <v>35</v>
      </c>
    </row>
    <row r="257" spans="1:24" x14ac:dyDescent="0.25">
      <c r="A257">
        <v>801</v>
      </c>
      <c r="B257" s="3">
        <v>45</v>
      </c>
      <c r="C257" s="3">
        <v>-26</v>
      </c>
      <c r="D257" s="3">
        <f>Clean_Chain_Data[[#This Row],[Calculated Profit]]-Clean_Chain_Data[[#This Row],[Target_profit]]</f>
        <v>-26</v>
      </c>
      <c r="E257" s="1">
        <v>41437</v>
      </c>
      <c r="F257">
        <v>320</v>
      </c>
      <c r="G257">
        <v>64</v>
      </c>
      <c r="H257" s="2">
        <f>Clean_Chain_Data[[#This Row],[Profit]]/Clean_Chain_Data[[#This Row],[Sales]]</f>
        <v>-5.5045871559633031E-2</v>
      </c>
      <c r="I257" t="s">
        <v>39</v>
      </c>
      <c r="J257" t="s">
        <v>36</v>
      </c>
      <c r="K257" s="3">
        <v>41</v>
      </c>
      <c r="L257" t="s">
        <v>23</v>
      </c>
      <c r="M257" t="s">
        <v>32</v>
      </c>
      <c r="N257" t="s">
        <v>33</v>
      </c>
      <c r="O257" s="3">
        <v>-6</v>
      </c>
      <c r="P257" s="3">
        <f>Clean_Chain_Data[[#This Row],[Sales]]-(Clean_Chain_Data[[#This Row],[Cogs]]+Clean_Chain_Data[[#This Row],[Total_expenses]])</f>
        <v>-6</v>
      </c>
      <c r="Q257" s="3">
        <v>109</v>
      </c>
      <c r="R257" t="s">
        <v>49</v>
      </c>
      <c r="S257" s="3">
        <v>10</v>
      </c>
      <c r="T257">
        <v>40</v>
      </c>
      <c r="U257" s="3">
        <v>20</v>
      </c>
      <c r="V257" s="3">
        <v>50</v>
      </c>
      <c r="W257" s="3">
        <v>70</v>
      </c>
      <c r="X257" t="s">
        <v>35</v>
      </c>
    </row>
    <row r="258" spans="1:24" x14ac:dyDescent="0.25">
      <c r="A258">
        <v>206</v>
      </c>
      <c r="B258" s="3">
        <v>60</v>
      </c>
      <c r="C258" s="3">
        <v>-10</v>
      </c>
      <c r="D258" s="3">
        <f>Clean_Chain_Data[[#This Row],[Calculated Profit]]-Clean_Chain_Data[[#This Row],[Target_profit]]</f>
        <v>-10</v>
      </c>
      <c r="E258" s="1">
        <v>41438</v>
      </c>
      <c r="F258">
        <v>606</v>
      </c>
      <c r="G258">
        <v>84</v>
      </c>
      <c r="H258" s="2">
        <f>Clean_Chain_Data[[#This Row],[Profit]]/Clean_Chain_Data[[#This Row],[Sales]]</f>
        <v>0</v>
      </c>
      <c r="I258" t="s">
        <v>39</v>
      </c>
      <c r="J258" t="s">
        <v>36</v>
      </c>
      <c r="K258" s="3">
        <v>54</v>
      </c>
      <c r="L258" t="s">
        <v>23</v>
      </c>
      <c r="M258" t="s">
        <v>32</v>
      </c>
      <c r="N258" t="s">
        <v>37</v>
      </c>
      <c r="O258" s="3">
        <v>0</v>
      </c>
      <c r="P258" s="3">
        <f>Clean_Chain_Data[[#This Row],[Sales]]-(Clean_Chain_Data[[#This Row],[Cogs]]+Clean_Chain_Data[[#This Row],[Total_expenses]])</f>
        <v>0</v>
      </c>
      <c r="Q258" s="3">
        <v>144</v>
      </c>
      <c r="R258" t="s">
        <v>60</v>
      </c>
      <c r="S258" s="3">
        <v>20</v>
      </c>
      <c r="T258">
        <v>40</v>
      </c>
      <c r="U258" s="3">
        <v>10</v>
      </c>
      <c r="V258" s="3">
        <v>60</v>
      </c>
      <c r="W258" s="3">
        <v>84</v>
      </c>
      <c r="X258" t="s">
        <v>35</v>
      </c>
    </row>
    <row r="259" spans="1:24" x14ac:dyDescent="0.25">
      <c r="A259">
        <v>937</v>
      </c>
      <c r="B259" s="3">
        <v>32</v>
      </c>
      <c r="C259" s="3">
        <v>-1</v>
      </c>
      <c r="D259" s="3">
        <f>Clean_Chain_Data[[#This Row],[Calculated Profit]]-Clean_Chain_Data[[#This Row],[Target_profit]]</f>
        <v>-1</v>
      </c>
      <c r="E259" s="1">
        <v>41439</v>
      </c>
      <c r="F259">
        <v>482</v>
      </c>
      <c r="G259">
        <v>48</v>
      </c>
      <c r="H259" s="2">
        <f>Clean_Chain_Data[[#This Row],[Profit]]/Clean_Chain_Data[[#This Row],[Sales]]</f>
        <v>0.36249999999999999</v>
      </c>
      <c r="I259" t="s">
        <v>21</v>
      </c>
      <c r="J259" t="s">
        <v>22</v>
      </c>
      <c r="K259" s="3">
        <v>8</v>
      </c>
      <c r="L259" t="s">
        <v>23</v>
      </c>
      <c r="M259" t="s">
        <v>24</v>
      </c>
      <c r="N259" t="s">
        <v>57</v>
      </c>
      <c r="O259" s="3">
        <v>29</v>
      </c>
      <c r="P259" s="3">
        <f>Clean_Chain_Data[[#This Row],[Sales]]-(Clean_Chain_Data[[#This Row],[Cogs]]+Clean_Chain_Data[[#This Row],[Total_expenses]])</f>
        <v>29</v>
      </c>
      <c r="Q259" s="3">
        <v>80</v>
      </c>
      <c r="R259" t="s">
        <v>65</v>
      </c>
      <c r="S259" s="3">
        <v>30</v>
      </c>
      <c r="T259">
        <v>40</v>
      </c>
      <c r="U259" s="3">
        <v>30</v>
      </c>
      <c r="V259" s="3">
        <v>70</v>
      </c>
      <c r="W259" s="3">
        <v>19</v>
      </c>
      <c r="X259" t="s">
        <v>27</v>
      </c>
    </row>
    <row r="260" spans="1:24" x14ac:dyDescent="0.25">
      <c r="A260">
        <v>407</v>
      </c>
      <c r="B260" s="3">
        <v>54</v>
      </c>
      <c r="C260" s="3">
        <v>3</v>
      </c>
      <c r="D260" s="3">
        <f>Clean_Chain_Data[[#This Row],[Calculated Profit]]-Clean_Chain_Data[[#This Row],[Target_profit]]</f>
        <v>3</v>
      </c>
      <c r="E260" s="1">
        <v>41440</v>
      </c>
      <c r="F260">
        <v>391</v>
      </c>
      <c r="G260">
        <v>67</v>
      </c>
      <c r="H260" s="2">
        <f>Clean_Chain_Data[[#This Row],[Profit]]/Clean_Chain_Data[[#This Row],[Sales]]</f>
        <v>0.10743801652892562</v>
      </c>
      <c r="I260" t="s">
        <v>21</v>
      </c>
      <c r="J260" t="s">
        <v>31</v>
      </c>
      <c r="K260" s="3">
        <v>20</v>
      </c>
      <c r="L260" t="s">
        <v>23</v>
      </c>
      <c r="M260" t="s">
        <v>24</v>
      </c>
      <c r="N260" t="s">
        <v>25</v>
      </c>
      <c r="O260" s="3">
        <v>13</v>
      </c>
      <c r="P260" s="3">
        <f>Clean_Chain_Data[[#This Row],[Sales]]-(Clean_Chain_Data[[#This Row],[Cogs]]+Clean_Chain_Data[[#This Row],[Total_expenses]])</f>
        <v>13</v>
      </c>
      <c r="Q260" s="3">
        <v>121</v>
      </c>
      <c r="R260" t="s">
        <v>34</v>
      </c>
      <c r="S260" s="3">
        <v>40</v>
      </c>
      <c r="T260">
        <v>40</v>
      </c>
      <c r="U260" s="3">
        <v>10</v>
      </c>
      <c r="V260" s="3">
        <v>80</v>
      </c>
      <c r="W260" s="3">
        <v>54</v>
      </c>
      <c r="X260" t="s">
        <v>27</v>
      </c>
    </row>
    <row r="261" spans="1:24" x14ac:dyDescent="0.25">
      <c r="A261">
        <v>715</v>
      </c>
      <c r="B261" s="3">
        <v>22</v>
      </c>
      <c r="C261" s="3">
        <v>-19</v>
      </c>
      <c r="D261" s="3">
        <f>Clean_Chain_Data[[#This Row],[Calculated Profit]]-Clean_Chain_Data[[#This Row],[Target_profit]]</f>
        <v>-19</v>
      </c>
      <c r="E261" s="1">
        <v>41441</v>
      </c>
      <c r="F261">
        <v>570</v>
      </c>
      <c r="G261">
        <v>30</v>
      </c>
      <c r="H261" s="2">
        <f>Clean_Chain_Data[[#This Row],[Profit]]/Clean_Chain_Data[[#This Row],[Sales]]</f>
        <v>0.21153846153846154</v>
      </c>
      <c r="I261" t="s">
        <v>39</v>
      </c>
      <c r="J261" t="s">
        <v>22</v>
      </c>
      <c r="K261" s="3">
        <v>7</v>
      </c>
      <c r="L261" t="s">
        <v>40</v>
      </c>
      <c r="M261" t="s">
        <v>41</v>
      </c>
      <c r="N261" t="s">
        <v>42</v>
      </c>
      <c r="O261" s="3">
        <v>11</v>
      </c>
      <c r="P261" s="3">
        <f>Clean_Chain_Data[[#This Row],[Sales]]-(Clean_Chain_Data[[#This Row],[Cogs]]+Clean_Chain_Data[[#This Row],[Total_expenses]])</f>
        <v>11</v>
      </c>
      <c r="Q261" s="3">
        <v>52</v>
      </c>
      <c r="R261" t="s">
        <v>59</v>
      </c>
      <c r="S261" s="3">
        <v>20</v>
      </c>
      <c r="T261">
        <v>40</v>
      </c>
      <c r="U261" s="3">
        <v>30</v>
      </c>
      <c r="V261" s="3">
        <v>60</v>
      </c>
      <c r="W261" s="3">
        <v>19</v>
      </c>
      <c r="X261" t="s">
        <v>27</v>
      </c>
    </row>
    <row r="262" spans="1:24" x14ac:dyDescent="0.25">
      <c r="A262">
        <v>505</v>
      </c>
      <c r="B262" s="3">
        <v>35</v>
      </c>
      <c r="C262" s="3">
        <v>-12</v>
      </c>
      <c r="D262" s="3">
        <f>Clean_Chain_Data[[#This Row],[Calculated Profit]]-Clean_Chain_Data[[#This Row],[Target_profit]]</f>
        <v>-12</v>
      </c>
      <c r="E262" s="1">
        <v>41442</v>
      </c>
      <c r="F262">
        <v>248</v>
      </c>
      <c r="G262">
        <v>47</v>
      </c>
      <c r="H262" s="2">
        <f>Clean_Chain_Data[[#This Row],[Profit]]/Clean_Chain_Data[[#This Row],[Sales]]</f>
        <v>9.7560975609756101E-2</v>
      </c>
      <c r="I262" t="s">
        <v>39</v>
      </c>
      <c r="J262" t="s">
        <v>29</v>
      </c>
      <c r="K262" s="3">
        <v>11</v>
      </c>
      <c r="L262" t="s">
        <v>40</v>
      </c>
      <c r="M262" t="s">
        <v>41</v>
      </c>
      <c r="N262" t="s">
        <v>42</v>
      </c>
      <c r="O262" s="3">
        <v>8</v>
      </c>
      <c r="P262" s="3">
        <f>Clean_Chain_Data[[#This Row],[Sales]]-(Clean_Chain_Data[[#This Row],[Cogs]]+Clean_Chain_Data[[#This Row],[Total_expenses]])</f>
        <v>8</v>
      </c>
      <c r="Q262" s="3">
        <v>82</v>
      </c>
      <c r="R262" t="s">
        <v>64</v>
      </c>
      <c r="S262" s="3">
        <v>20</v>
      </c>
      <c r="T262">
        <v>40</v>
      </c>
      <c r="U262" s="3">
        <v>20</v>
      </c>
      <c r="V262" s="3">
        <v>60</v>
      </c>
      <c r="W262" s="3">
        <v>39</v>
      </c>
      <c r="X262" t="s">
        <v>27</v>
      </c>
    </row>
    <row r="263" spans="1:24" x14ac:dyDescent="0.25">
      <c r="A263">
        <v>775</v>
      </c>
      <c r="B263" s="3">
        <v>29</v>
      </c>
      <c r="C263" s="3">
        <v>-15</v>
      </c>
      <c r="D263" s="3">
        <f>Clean_Chain_Data[[#This Row],[Calculated Profit]]-Clean_Chain_Data[[#This Row],[Target_profit]]</f>
        <v>-15</v>
      </c>
      <c r="E263" s="1">
        <v>41443</v>
      </c>
      <c r="F263">
        <v>1003</v>
      </c>
      <c r="G263">
        <v>35</v>
      </c>
      <c r="H263" s="2">
        <f>Clean_Chain_Data[[#This Row],[Profit]]/Clean_Chain_Data[[#This Row],[Sales]]</f>
        <v>7.8125E-2</v>
      </c>
      <c r="I263" t="s">
        <v>39</v>
      </c>
      <c r="J263" t="s">
        <v>36</v>
      </c>
      <c r="K263" s="3">
        <v>8</v>
      </c>
      <c r="L263" t="s">
        <v>40</v>
      </c>
      <c r="M263" t="s">
        <v>45</v>
      </c>
      <c r="N263" t="s">
        <v>46</v>
      </c>
      <c r="O263" s="3">
        <v>5</v>
      </c>
      <c r="P263" s="3">
        <f>Clean_Chain_Data[[#This Row],[Sales]]-(Clean_Chain_Data[[#This Row],[Cogs]]+Clean_Chain_Data[[#This Row],[Total_expenses]])</f>
        <v>5</v>
      </c>
      <c r="Q263" s="3">
        <v>64</v>
      </c>
      <c r="R263" t="s">
        <v>48</v>
      </c>
      <c r="S263" s="3">
        <v>30</v>
      </c>
      <c r="T263">
        <v>40</v>
      </c>
      <c r="U263" s="3">
        <v>20</v>
      </c>
      <c r="V263" s="3">
        <v>70</v>
      </c>
      <c r="W263" s="3">
        <v>30</v>
      </c>
      <c r="X263" t="s">
        <v>27</v>
      </c>
    </row>
    <row r="264" spans="1:24" x14ac:dyDescent="0.25">
      <c r="A264">
        <v>563</v>
      </c>
      <c r="B264" s="3">
        <v>29</v>
      </c>
      <c r="C264" s="3">
        <v>-15</v>
      </c>
      <c r="D264" s="3">
        <f>Clean_Chain_Data[[#This Row],[Calculated Profit]]-Clean_Chain_Data[[#This Row],[Target_profit]]</f>
        <v>-15</v>
      </c>
      <c r="E264" s="1">
        <v>41444</v>
      </c>
      <c r="F264">
        <v>1003</v>
      </c>
      <c r="G264">
        <v>35</v>
      </c>
      <c r="H264" s="2">
        <f>Clean_Chain_Data[[#This Row],[Profit]]/Clean_Chain_Data[[#This Row],[Sales]]</f>
        <v>7.8125E-2</v>
      </c>
      <c r="I264" t="s">
        <v>39</v>
      </c>
      <c r="J264" t="s">
        <v>22</v>
      </c>
      <c r="K264" s="3">
        <v>8</v>
      </c>
      <c r="L264" t="s">
        <v>40</v>
      </c>
      <c r="M264" t="s">
        <v>45</v>
      </c>
      <c r="N264" t="s">
        <v>52</v>
      </c>
      <c r="O264" s="3">
        <v>5</v>
      </c>
      <c r="P264" s="3">
        <f>Clean_Chain_Data[[#This Row],[Sales]]-(Clean_Chain_Data[[#This Row],[Cogs]]+Clean_Chain_Data[[#This Row],[Total_expenses]])</f>
        <v>5</v>
      </c>
      <c r="Q264" s="3">
        <v>64</v>
      </c>
      <c r="R264" t="s">
        <v>43</v>
      </c>
      <c r="S264" s="3">
        <v>20</v>
      </c>
      <c r="T264">
        <v>40</v>
      </c>
      <c r="U264" s="3">
        <v>20</v>
      </c>
      <c r="V264" s="3">
        <v>60</v>
      </c>
      <c r="W264" s="3">
        <v>30</v>
      </c>
      <c r="X264" t="s">
        <v>35</v>
      </c>
    </row>
    <row r="265" spans="1:24" x14ac:dyDescent="0.25">
      <c r="A265">
        <v>603</v>
      </c>
      <c r="B265" s="3">
        <v>34</v>
      </c>
      <c r="C265" s="3">
        <v>-3</v>
      </c>
      <c r="D265" s="3">
        <f>Clean_Chain_Data[[#This Row],[Calculated Profit]]-Clean_Chain_Data[[#This Row],[Target_profit]]</f>
        <v>-3</v>
      </c>
      <c r="E265" s="1">
        <v>41445</v>
      </c>
      <c r="F265">
        <v>211</v>
      </c>
      <c r="G265">
        <v>42</v>
      </c>
      <c r="H265" s="2">
        <f>Clean_Chain_Data[[#This Row],[Profit]]/Clean_Chain_Data[[#This Row],[Sales]]</f>
        <v>-3.9473684210526314E-2</v>
      </c>
      <c r="I265" t="s">
        <v>39</v>
      </c>
      <c r="J265" t="s">
        <v>31</v>
      </c>
      <c r="K265" s="3">
        <v>12</v>
      </c>
      <c r="L265" t="s">
        <v>40</v>
      </c>
      <c r="M265" t="s">
        <v>41</v>
      </c>
      <c r="N265" t="s">
        <v>66</v>
      </c>
      <c r="O265" s="3">
        <v>-3</v>
      </c>
      <c r="P265" s="3">
        <f>Clean_Chain_Data[[#This Row],[Sales]]-(Clean_Chain_Data[[#This Row],[Cogs]]+Clean_Chain_Data[[#This Row],[Total_expenses]])</f>
        <v>-3</v>
      </c>
      <c r="Q265" s="3">
        <v>76</v>
      </c>
      <c r="R265" t="s">
        <v>51</v>
      </c>
      <c r="S265" s="3">
        <v>30</v>
      </c>
      <c r="T265">
        <v>40</v>
      </c>
      <c r="U265" s="3">
        <v>0</v>
      </c>
      <c r="V265" s="3">
        <v>70</v>
      </c>
      <c r="W265" s="3">
        <v>45</v>
      </c>
      <c r="X265" t="s">
        <v>35</v>
      </c>
    </row>
    <row r="266" spans="1:24" x14ac:dyDescent="0.25">
      <c r="A266">
        <v>918</v>
      </c>
      <c r="B266" s="3">
        <v>32</v>
      </c>
      <c r="C266" s="3">
        <v>-1</v>
      </c>
      <c r="D266" s="3">
        <f>Clean_Chain_Data[[#This Row],[Calculated Profit]]-Clean_Chain_Data[[#This Row],[Target_profit]]</f>
        <v>-1</v>
      </c>
      <c r="E266" s="1">
        <v>41446</v>
      </c>
      <c r="F266">
        <v>482</v>
      </c>
      <c r="G266">
        <v>48</v>
      </c>
      <c r="H266" s="2">
        <f>Clean_Chain_Data[[#This Row],[Profit]]/Clean_Chain_Data[[#This Row],[Sales]]</f>
        <v>0.36249999999999999</v>
      </c>
      <c r="I266" t="s">
        <v>39</v>
      </c>
      <c r="J266" t="s">
        <v>29</v>
      </c>
      <c r="K266" s="3">
        <v>8</v>
      </c>
      <c r="L266" t="s">
        <v>40</v>
      </c>
      <c r="M266" t="s">
        <v>41</v>
      </c>
      <c r="N266" t="s">
        <v>53</v>
      </c>
      <c r="O266" s="3">
        <v>29</v>
      </c>
      <c r="P266" s="3">
        <f>Clean_Chain_Data[[#This Row],[Sales]]-(Clean_Chain_Data[[#This Row],[Cogs]]+Clean_Chain_Data[[#This Row],[Total_expenses]])</f>
        <v>29</v>
      </c>
      <c r="Q266" s="3">
        <v>80</v>
      </c>
      <c r="R266" t="s">
        <v>47</v>
      </c>
      <c r="S266" s="3">
        <v>20</v>
      </c>
      <c r="T266">
        <v>40</v>
      </c>
      <c r="U266" s="3">
        <v>30</v>
      </c>
      <c r="V266" s="3">
        <v>60</v>
      </c>
      <c r="W266" s="3">
        <v>19</v>
      </c>
      <c r="X266" t="s">
        <v>35</v>
      </c>
    </row>
    <row r="267" spans="1:24" x14ac:dyDescent="0.25">
      <c r="A267">
        <v>775</v>
      </c>
      <c r="B267" s="3">
        <v>0</v>
      </c>
      <c r="C267" s="3">
        <v>1</v>
      </c>
      <c r="D267" s="3">
        <f>Clean_Chain_Data[[#This Row],[Calculated Profit]]-Clean_Chain_Data[[#This Row],[Target_profit]]</f>
        <v>1</v>
      </c>
      <c r="E267" s="1">
        <v>41447</v>
      </c>
      <c r="F267">
        <v>387</v>
      </c>
      <c r="G267">
        <v>43</v>
      </c>
      <c r="H267" s="2">
        <f>Clean_Chain_Data[[#This Row],[Profit]]/Clean_Chain_Data[[#This Row],[Sales]]</f>
        <v>0.72093023255813948</v>
      </c>
      <c r="I267" t="s">
        <v>39</v>
      </c>
      <c r="J267" t="s">
        <v>36</v>
      </c>
      <c r="K267" s="3">
        <v>0</v>
      </c>
      <c r="L267" t="s">
        <v>40</v>
      </c>
      <c r="M267" t="s">
        <v>41</v>
      </c>
      <c r="N267" t="s">
        <v>54</v>
      </c>
      <c r="O267" s="3">
        <v>31</v>
      </c>
      <c r="P267" s="3">
        <f>Clean_Chain_Data[[#This Row],[Sales]]-(Clean_Chain_Data[[#This Row],[Cogs]]+Clean_Chain_Data[[#This Row],[Total_expenses]])</f>
        <v>31</v>
      </c>
      <c r="Q267" s="3">
        <v>43</v>
      </c>
      <c r="R267" t="s">
        <v>48</v>
      </c>
      <c r="S267" s="3">
        <v>0</v>
      </c>
      <c r="T267">
        <v>40</v>
      </c>
      <c r="U267" s="3">
        <v>30</v>
      </c>
      <c r="V267" s="3">
        <v>40</v>
      </c>
      <c r="W267" s="3">
        <v>12</v>
      </c>
      <c r="X267" t="s">
        <v>35</v>
      </c>
    </row>
    <row r="268" spans="1:24" x14ac:dyDescent="0.25">
      <c r="A268">
        <v>435</v>
      </c>
      <c r="B268" s="3">
        <v>33</v>
      </c>
      <c r="C268" s="3">
        <v>-3</v>
      </c>
      <c r="D268" s="3">
        <f>Clean_Chain_Data[[#This Row],[Calculated Profit]]-Clean_Chain_Data[[#This Row],[Target_profit]]</f>
        <v>-3</v>
      </c>
      <c r="E268" s="1">
        <v>41448</v>
      </c>
      <c r="F268">
        <v>836</v>
      </c>
      <c r="G268">
        <v>48</v>
      </c>
      <c r="H268" s="2">
        <f>Clean_Chain_Data[[#This Row],[Profit]]/Clean_Chain_Data[[#This Row],[Sales]]</f>
        <v>0.33333333333333331</v>
      </c>
      <c r="I268" t="s">
        <v>39</v>
      </c>
      <c r="J268" t="s">
        <v>36</v>
      </c>
      <c r="K268" s="3">
        <v>9</v>
      </c>
      <c r="L268" t="s">
        <v>40</v>
      </c>
      <c r="M268" t="s">
        <v>41</v>
      </c>
      <c r="N268" t="s">
        <v>54</v>
      </c>
      <c r="O268" s="3">
        <v>27</v>
      </c>
      <c r="P268" s="3">
        <f>Clean_Chain_Data[[#This Row],[Sales]]-(Clean_Chain_Data[[#This Row],[Cogs]]+Clean_Chain_Data[[#This Row],[Total_expenses]])</f>
        <v>27</v>
      </c>
      <c r="Q268" s="3">
        <v>81</v>
      </c>
      <c r="R268" t="s">
        <v>49</v>
      </c>
      <c r="S268" s="3">
        <v>30</v>
      </c>
      <c r="T268">
        <v>40</v>
      </c>
      <c r="U268" s="3">
        <v>30</v>
      </c>
      <c r="V268" s="3">
        <v>70</v>
      </c>
      <c r="W268" s="3">
        <v>21</v>
      </c>
      <c r="X268" t="s">
        <v>35</v>
      </c>
    </row>
    <row r="269" spans="1:24" x14ac:dyDescent="0.25">
      <c r="A269">
        <v>573</v>
      </c>
      <c r="B269" s="3">
        <v>82</v>
      </c>
      <c r="C269" s="3">
        <v>-9</v>
      </c>
      <c r="D269" s="3">
        <f>Clean_Chain_Data[[#This Row],[Calculated Profit]]-Clean_Chain_Data[[#This Row],[Target_profit]]</f>
        <v>-9</v>
      </c>
      <c r="E269" s="1">
        <v>41449</v>
      </c>
      <c r="F269">
        <v>1804</v>
      </c>
      <c r="G269">
        <v>40</v>
      </c>
      <c r="H269" s="2">
        <f>Clean_Chain_Data[[#This Row],[Profit]]/Clean_Chain_Data[[#This Row],[Sales]]</f>
        <v>-7.3770491803278687E-2</v>
      </c>
      <c r="I269" t="s">
        <v>39</v>
      </c>
      <c r="J269" t="s">
        <v>22</v>
      </c>
      <c r="K269" s="3">
        <v>25</v>
      </c>
      <c r="L269" t="s">
        <v>23</v>
      </c>
      <c r="M269" t="s">
        <v>24</v>
      </c>
      <c r="N269" t="s">
        <v>25</v>
      </c>
      <c r="O269" s="3">
        <v>-9</v>
      </c>
      <c r="P269" s="3">
        <f>Clean_Chain_Data[[#This Row],[Sales]]-(Clean_Chain_Data[[#This Row],[Cogs]]+Clean_Chain_Data[[#This Row],[Total_expenses]])</f>
        <v>-9</v>
      </c>
      <c r="Q269" s="3">
        <v>122</v>
      </c>
      <c r="R269" t="s">
        <v>58</v>
      </c>
      <c r="S269" s="3">
        <v>70</v>
      </c>
      <c r="T269">
        <v>40</v>
      </c>
      <c r="U269" s="3">
        <v>0</v>
      </c>
      <c r="V269" s="3">
        <v>110</v>
      </c>
      <c r="W269" s="3">
        <v>49</v>
      </c>
      <c r="X269" t="s">
        <v>27</v>
      </c>
    </row>
    <row r="270" spans="1:24" x14ac:dyDescent="0.25">
      <c r="A270">
        <v>801</v>
      </c>
      <c r="B270" s="3">
        <v>82</v>
      </c>
      <c r="C270" s="3">
        <v>-8</v>
      </c>
      <c r="D270" s="3">
        <f>Clean_Chain_Data[[#This Row],[Calculated Profit]]-Clean_Chain_Data[[#This Row],[Target_profit]]</f>
        <v>-8</v>
      </c>
      <c r="E270" s="1">
        <v>41450</v>
      </c>
      <c r="F270">
        <v>1804</v>
      </c>
      <c r="G270">
        <v>40</v>
      </c>
      <c r="H270" s="2">
        <f>Clean_Chain_Data[[#This Row],[Profit]]/Clean_Chain_Data[[#This Row],[Sales]]</f>
        <v>-6.5573770491803282E-2</v>
      </c>
      <c r="I270" t="s">
        <v>39</v>
      </c>
      <c r="J270" t="s">
        <v>36</v>
      </c>
      <c r="K270" s="3">
        <v>25</v>
      </c>
      <c r="L270" t="s">
        <v>23</v>
      </c>
      <c r="M270" t="s">
        <v>24</v>
      </c>
      <c r="N270" t="s">
        <v>28</v>
      </c>
      <c r="O270" s="3">
        <v>-8</v>
      </c>
      <c r="P270" s="3">
        <f>Clean_Chain_Data[[#This Row],[Sales]]-(Clean_Chain_Data[[#This Row],[Cogs]]+Clean_Chain_Data[[#This Row],[Total_expenses]])</f>
        <v>-8</v>
      </c>
      <c r="Q270" s="3">
        <v>122</v>
      </c>
      <c r="R270" t="s">
        <v>49</v>
      </c>
      <c r="S270" s="3">
        <v>70</v>
      </c>
      <c r="T270">
        <v>40</v>
      </c>
      <c r="U270" s="3">
        <v>0</v>
      </c>
      <c r="V270" s="3">
        <v>110</v>
      </c>
      <c r="W270" s="3">
        <v>48</v>
      </c>
      <c r="X270" t="s">
        <v>27</v>
      </c>
    </row>
    <row r="271" spans="1:24" x14ac:dyDescent="0.25">
      <c r="A271">
        <v>417</v>
      </c>
      <c r="B271" s="3">
        <v>35</v>
      </c>
      <c r="C271" s="3">
        <v>-1</v>
      </c>
      <c r="D271" s="3">
        <f>Clean_Chain_Data[[#This Row],[Calculated Profit]]-Clean_Chain_Data[[#This Row],[Target_profit]]</f>
        <v>-1</v>
      </c>
      <c r="E271" s="1">
        <v>41451</v>
      </c>
      <c r="F271">
        <v>248</v>
      </c>
      <c r="G271">
        <v>47</v>
      </c>
      <c r="H271" s="2">
        <f>Clean_Chain_Data[[#This Row],[Profit]]/Clean_Chain_Data[[#This Row],[Sales]]</f>
        <v>0.10975609756097561</v>
      </c>
      <c r="I271" t="s">
        <v>39</v>
      </c>
      <c r="J271" t="s">
        <v>22</v>
      </c>
      <c r="K271" s="3">
        <v>11</v>
      </c>
      <c r="L271" t="s">
        <v>23</v>
      </c>
      <c r="M271" t="s">
        <v>32</v>
      </c>
      <c r="N271" t="s">
        <v>33</v>
      </c>
      <c r="O271" s="3">
        <v>9</v>
      </c>
      <c r="P271" s="3">
        <f>Clean_Chain_Data[[#This Row],[Sales]]-(Clean_Chain_Data[[#This Row],[Cogs]]+Clean_Chain_Data[[#This Row],[Total_expenses]])</f>
        <v>9</v>
      </c>
      <c r="Q271" s="3">
        <v>82</v>
      </c>
      <c r="R271" t="s">
        <v>58</v>
      </c>
      <c r="S271" s="3">
        <v>20</v>
      </c>
      <c r="T271">
        <v>40</v>
      </c>
      <c r="U271" s="3">
        <v>10</v>
      </c>
      <c r="V271" s="3">
        <v>60</v>
      </c>
      <c r="W271" s="3">
        <v>38</v>
      </c>
      <c r="X271" t="s">
        <v>35</v>
      </c>
    </row>
    <row r="272" spans="1:24" x14ac:dyDescent="0.25">
      <c r="A272">
        <v>636</v>
      </c>
      <c r="B272" s="3">
        <v>34</v>
      </c>
      <c r="C272" s="3">
        <v>-3</v>
      </c>
      <c r="D272" s="3">
        <f>Clean_Chain_Data[[#This Row],[Calculated Profit]]-Clean_Chain_Data[[#This Row],[Target_profit]]</f>
        <v>-3</v>
      </c>
      <c r="E272" s="1">
        <v>41452</v>
      </c>
      <c r="F272">
        <v>211</v>
      </c>
      <c r="G272">
        <v>42</v>
      </c>
      <c r="H272" s="2">
        <f>Clean_Chain_Data[[#This Row],[Profit]]/Clean_Chain_Data[[#This Row],[Sales]]</f>
        <v>-3.9473684210526314E-2</v>
      </c>
      <c r="I272" t="s">
        <v>39</v>
      </c>
      <c r="J272" t="s">
        <v>22</v>
      </c>
      <c r="K272" s="3">
        <v>12</v>
      </c>
      <c r="L272" t="s">
        <v>23</v>
      </c>
      <c r="M272" t="s">
        <v>32</v>
      </c>
      <c r="N272" t="s">
        <v>61</v>
      </c>
      <c r="O272" s="3">
        <v>-3</v>
      </c>
      <c r="P272" s="3">
        <f>Clean_Chain_Data[[#This Row],[Sales]]-(Clean_Chain_Data[[#This Row],[Cogs]]+Clean_Chain_Data[[#This Row],[Total_expenses]])</f>
        <v>-3</v>
      </c>
      <c r="Q272" s="3">
        <v>76</v>
      </c>
      <c r="R272" t="s">
        <v>58</v>
      </c>
      <c r="S272" s="3">
        <v>20</v>
      </c>
      <c r="T272">
        <v>40</v>
      </c>
      <c r="U272" s="3">
        <v>0</v>
      </c>
      <c r="V272" s="3">
        <v>60</v>
      </c>
      <c r="W272" s="3">
        <v>45</v>
      </c>
      <c r="X272" t="s">
        <v>35</v>
      </c>
    </row>
    <row r="273" spans="1:24" x14ac:dyDescent="0.25">
      <c r="A273">
        <v>314</v>
      </c>
      <c r="B273" s="3">
        <v>33</v>
      </c>
      <c r="C273" s="3">
        <v>-4</v>
      </c>
      <c r="D273" s="3">
        <f>Clean_Chain_Data[[#This Row],[Calculated Profit]]-Clean_Chain_Data[[#This Row],[Target_profit]]</f>
        <v>-4</v>
      </c>
      <c r="E273" s="1">
        <v>41453</v>
      </c>
      <c r="F273">
        <v>243</v>
      </c>
      <c r="G273">
        <v>41</v>
      </c>
      <c r="H273" s="2">
        <f>Clean_Chain_Data[[#This Row],[Profit]]/Clean_Chain_Data[[#This Row],[Sales]]</f>
        <v>-5.4054054054054057E-2</v>
      </c>
      <c r="I273" t="s">
        <v>39</v>
      </c>
      <c r="J273" t="s">
        <v>22</v>
      </c>
      <c r="K273" s="3">
        <v>12</v>
      </c>
      <c r="L273" t="s">
        <v>23</v>
      </c>
      <c r="M273" t="s">
        <v>32</v>
      </c>
      <c r="N273" t="s">
        <v>37</v>
      </c>
      <c r="O273" s="3">
        <v>-4</v>
      </c>
      <c r="P273" s="3">
        <f>Clean_Chain_Data[[#This Row],[Sales]]-(Clean_Chain_Data[[#This Row],[Cogs]]+Clean_Chain_Data[[#This Row],[Total_expenses]])</f>
        <v>-4</v>
      </c>
      <c r="Q273" s="3">
        <v>74</v>
      </c>
      <c r="R273" t="s">
        <v>58</v>
      </c>
      <c r="S273" s="3">
        <v>20</v>
      </c>
      <c r="T273">
        <v>40</v>
      </c>
      <c r="U273" s="3">
        <v>0</v>
      </c>
      <c r="V273" s="3">
        <v>60</v>
      </c>
      <c r="W273" s="3">
        <v>45</v>
      </c>
      <c r="X273" t="s">
        <v>35</v>
      </c>
    </row>
    <row r="274" spans="1:24" x14ac:dyDescent="0.25">
      <c r="A274">
        <v>603</v>
      </c>
      <c r="B274" s="3">
        <v>0</v>
      </c>
      <c r="C274" s="3">
        <v>2</v>
      </c>
      <c r="D274" s="3">
        <f>Clean_Chain_Data[[#This Row],[Calculated Profit]]-Clean_Chain_Data[[#This Row],[Target_profit]]</f>
        <v>2</v>
      </c>
      <c r="E274" s="1">
        <v>41454</v>
      </c>
      <c r="F274">
        <v>387</v>
      </c>
      <c r="G274">
        <v>43</v>
      </c>
      <c r="H274" s="2">
        <f>Clean_Chain_Data[[#This Row],[Profit]]/Clean_Chain_Data[[#This Row],[Sales]]</f>
        <v>0.7441860465116279</v>
      </c>
      <c r="I274" t="s">
        <v>39</v>
      </c>
      <c r="J274" t="s">
        <v>31</v>
      </c>
      <c r="K274" s="3">
        <v>0</v>
      </c>
      <c r="L274" t="s">
        <v>23</v>
      </c>
      <c r="M274" t="s">
        <v>32</v>
      </c>
      <c r="N274" t="s">
        <v>37</v>
      </c>
      <c r="O274" s="3">
        <v>32</v>
      </c>
      <c r="P274" s="3">
        <f>Clean_Chain_Data[[#This Row],[Sales]]-(Clean_Chain_Data[[#This Row],[Cogs]]+Clean_Chain_Data[[#This Row],[Total_expenses]])</f>
        <v>32</v>
      </c>
      <c r="Q274" s="3">
        <v>43</v>
      </c>
      <c r="R274" t="s">
        <v>51</v>
      </c>
      <c r="S274" s="3">
        <v>0</v>
      </c>
      <c r="T274">
        <v>40</v>
      </c>
      <c r="U274" s="3">
        <v>30</v>
      </c>
      <c r="V274" s="3">
        <v>40</v>
      </c>
      <c r="W274" s="3">
        <v>11</v>
      </c>
      <c r="X274" t="s">
        <v>35</v>
      </c>
    </row>
    <row r="275" spans="1:24" x14ac:dyDescent="0.25">
      <c r="A275">
        <v>435</v>
      </c>
      <c r="B275" s="3">
        <v>44</v>
      </c>
      <c r="C275" s="3">
        <v>3</v>
      </c>
      <c r="D275" s="3">
        <f>Clean_Chain_Data[[#This Row],[Calculated Profit]]-Clean_Chain_Data[[#This Row],[Target_profit]]</f>
        <v>3</v>
      </c>
      <c r="E275" s="1">
        <v>41455</v>
      </c>
      <c r="F275">
        <v>325</v>
      </c>
      <c r="G275">
        <v>62</v>
      </c>
      <c r="H275" s="2">
        <f>Clean_Chain_Data[[#This Row],[Profit]]/Clean_Chain_Data[[#This Row],[Sales]]</f>
        <v>-6.6037735849056603E-2</v>
      </c>
      <c r="I275" t="s">
        <v>39</v>
      </c>
      <c r="J275" t="s">
        <v>36</v>
      </c>
      <c r="K275" s="3">
        <v>40</v>
      </c>
      <c r="L275" t="s">
        <v>23</v>
      </c>
      <c r="M275" t="s">
        <v>32</v>
      </c>
      <c r="N275" t="s">
        <v>33</v>
      </c>
      <c r="O275" s="3">
        <v>-7</v>
      </c>
      <c r="P275" s="3">
        <f>Clean_Chain_Data[[#This Row],[Sales]]-(Clean_Chain_Data[[#This Row],[Cogs]]+Clean_Chain_Data[[#This Row],[Total_expenses]])</f>
        <v>-7</v>
      </c>
      <c r="Q275" s="3">
        <v>106</v>
      </c>
      <c r="R275" t="s">
        <v>49</v>
      </c>
      <c r="S275" s="3">
        <v>30</v>
      </c>
      <c r="T275">
        <v>40</v>
      </c>
      <c r="U275" s="3">
        <v>-10</v>
      </c>
      <c r="V275" s="3">
        <v>70</v>
      </c>
      <c r="W275" s="3">
        <v>69</v>
      </c>
      <c r="X275" t="s">
        <v>35</v>
      </c>
    </row>
    <row r="276" spans="1:24" x14ac:dyDescent="0.25">
      <c r="A276">
        <v>937</v>
      </c>
      <c r="B276" s="3">
        <v>29</v>
      </c>
      <c r="C276" s="3">
        <v>-5</v>
      </c>
      <c r="D276" s="3">
        <f>Clean_Chain_Data[[#This Row],[Calculated Profit]]-Clean_Chain_Data[[#This Row],[Target_profit]]</f>
        <v>-5</v>
      </c>
      <c r="E276" s="1">
        <v>41456</v>
      </c>
      <c r="F276">
        <v>490</v>
      </c>
      <c r="G276">
        <v>44</v>
      </c>
      <c r="H276" s="2">
        <f>Clean_Chain_Data[[#This Row],[Profit]]/Clean_Chain_Data[[#This Row],[Sales]]</f>
        <v>0.34246575342465752</v>
      </c>
      <c r="I276" t="s">
        <v>21</v>
      </c>
      <c r="J276" t="s">
        <v>22</v>
      </c>
      <c r="K276" s="3">
        <v>8</v>
      </c>
      <c r="L276" t="s">
        <v>23</v>
      </c>
      <c r="M276" t="s">
        <v>24</v>
      </c>
      <c r="N276" t="s">
        <v>57</v>
      </c>
      <c r="O276" s="3">
        <v>25</v>
      </c>
      <c r="P276" s="3">
        <f>Clean_Chain_Data[[#This Row],[Sales]]-(Clean_Chain_Data[[#This Row],[Cogs]]+Clean_Chain_Data[[#This Row],[Total_expenses]])</f>
        <v>25</v>
      </c>
      <c r="Q276" s="3">
        <v>73</v>
      </c>
      <c r="R276" t="s">
        <v>65</v>
      </c>
      <c r="S276" s="3">
        <v>20</v>
      </c>
      <c r="T276">
        <v>40</v>
      </c>
      <c r="U276" s="3">
        <v>30</v>
      </c>
      <c r="V276" s="3">
        <v>60</v>
      </c>
      <c r="W276" s="3">
        <v>19</v>
      </c>
      <c r="X276" t="s">
        <v>27</v>
      </c>
    </row>
    <row r="277" spans="1:24" x14ac:dyDescent="0.25">
      <c r="A277">
        <v>330</v>
      </c>
      <c r="B277" s="3">
        <v>33</v>
      </c>
      <c r="C277" s="3">
        <v>-1</v>
      </c>
      <c r="D277" s="3">
        <f>Clean_Chain_Data[[#This Row],[Calculated Profit]]-Clean_Chain_Data[[#This Row],[Target_profit]]</f>
        <v>-1</v>
      </c>
      <c r="E277" s="1">
        <v>41457</v>
      </c>
      <c r="F277">
        <v>870</v>
      </c>
      <c r="G277">
        <v>49</v>
      </c>
      <c r="H277" s="2">
        <f>Clean_Chain_Data[[#This Row],[Profit]]/Clean_Chain_Data[[#This Row],[Sales]]</f>
        <v>0.35365853658536583</v>
      </c>
      <c r="I277" t="s">
        <v>21</v>
      </c>
      <c r="J277" t="s">
        <v>22</v>
      </c>
      <c r="K277" s="3">
        <v>9</v>
      </c>
      <c r="L277" t="s">
        <v>23</v>
      </c>
      <c r="M277" t="s">
        <v>24</v>
      </c>
      <c r="N277" t="s">
        <v>25</v>
      </c>
      <c r="O277" s="3">
        <v>29</v>
      </c>
      <c r="P277" s="3">
        <f>Clean_Chain_Data[[#This Row],[Sales]]-(Clean_Chain_Data[[#This Row],[Cogs]]+Clean_Chain_Data[[#This Row],[Total_expenses]])</f>
        <v>29</v>
      </c>
      <c r="Q277" s="3">
        <v>82</v>
      </c>
      <c r="R277" t="s">
        <v>65</v>
      </c>
      <c r="S277" s="3">
        <v>30</v>
      </c>
      <c r="T277">
        <v>40</v>
      </c>
      <c r="U277" s="3">
        <v>30</v>
      </c>
      <c r="V277" s="3">
        <v>70</v>
      </c>
      <c r="W277" s="3">
        <v>20</v>
      </c>
      <c r="X277" t="s">
        <v>27</v>
      </c>
    </row>
    <row r="278" spans="1:24" x14ac:dyDescent="0.25">
      <c r="A278">
        <v>508</v>
      </c>
      <c r="B278" s="3">
        <v>46</v>
      </c>
      <c r="C278" s="3">
        <v>-3</v>
      </c>
      <c r="D278" s="3">
        <f>Clean_Chain_Data[[#This Row],[Calculated Profit]]-Clean_Chain_Data[[#This Row],[Target_profit]]</f>
        <v>-3</v>
      </c>
      <c r="E278" s="1">
        <v>41458</v>
      </c>
      <c r="F278">
        <v>422</v>
      </c>
      <c r="G278">
        <v>57</v>
      </c>
      <c r="H278" s="2">
        <f>Clean_Chain_Data[[#This Row],[Profit]]/Clean_Chain_Data[[#This Row],[Sales]]</f>
        <v>6.7961165048543687E-2</v>
      </c>
      <c r="I278" t="s">
        <v>21</v>
      </c>
      <c r="J278" t="s">
        <v>31</v>
      </c>
      <c r="K278" s="3">
        <v>17</v>
      </c>
      <c r="L278" t="s">
        <v>23</v>
      </c>
      <c r="M278" t="s">
        <v>24</v>
      </c>
      <c r="N278" t="s">
        <v>25</v>
      </c>
      <c r="O278" s="3">
        <v>7</v>
      </c>
      <c r="P278" s="3">
        <f>Clean_Chain_Data[[#This Row],[Sales]]-(Clean_Chain_Data[[#This Row],[Cogs]]+Clean_Chain_Data[[#This Row],[Total_expenses]])</f>
        <v>7</v>
      </c>
      <c r="Q278" s="3">
        <v>103</v>
      </c>
      <c r="R278" t="s">
        <v>62</v>
      </c>
      <c r="S278" s="3">
        <v>30</v>
      </c>
      <c r="T278">
        <v>40</v>
      </c>
      <c r="U278" s="3">
        <v>10</v>
      </c>
      <c r="V278" s="3">
        <v>70</v>
      </c>
      <c r="W278" s="3">
        <v>50</v>
      </c>
      <c r="X278" t="s">
        <v>27</v>
      </c>
    </row>
    <row r="279" spans="1:24" x14ac:dyDescent="0.25">
      <c r="A279">
        <v>813</v>
      </c>
      <c r="B279" s="3">
        <v>30</v>
      </c>
      <c r="C279" s="3">
        <v>-4</v>
      </c>
      <c r="D279" s="3">
        <f>Clean_Chain_Data[[#This Row],[Calculated Profit]]-Clean_Chain_Data[[#This Row],[Target_profit]]</f>
        <v>-4</v>
      </c>
      <c r="E279" s="1">
        <v>41459</v>
      </c>
      <c r="F279">
        <v>882</v>
      </c>
      <c r="G279">
        <v>45</v>
      </c>
      <c r="H279" s="2">
        <f>Clean_Chain_Data[[#This Row],[Profit]]/Clean_Chain_Data[[#This Row],[Sales]]</f>
        <v>0.34666666666666668</v>
      </c>
      <c r="I279" t="s">
        <v>21</v>
      </c>
      <c r="J279" t="s">
        <v>31</v>
      </c>
      <c r="K279" s="3">
        <v>8</v>
      </c>
      <c r="L279" t="s">
        <v>23</v>
      </c>
      <c r="M279" t="s">
        <v>32</v>
      </c>
      <c r="N279" t="s">
        <v>33</v>
      </c>
      <c r="O279" s="3">
        <v>26</v>
      </c>
      <c r="P279" s="3">
        <f>Clean_Chain_Data[[#This Row],[Sales]]-(Clean_Chain_Data[[#This Row],[Cogs]]+Clean_Chain_Data[[#This Row],[Total_expenses]])</f>
        <v>26</v>
      </c>
      <c r="Q279" s="3">
        <v>75</v>
      </c>
      <c r="R279" t="s">
        <v>34</v>
      </c>
      <c r="S279" s="3">
        <v>30</v>
      </c>
      <c r="T279">
        <v>40</v>
      </c>
      <c r="U279" s="3">
        <v>30</v>
      </c>
      <c r="V279" s="3">
        <v>70</v>
      </c>
      <c r="W279" s="3">
        <v>19</v>
      </c>
      <c r="X279" t="s">
        <v>35</v>
      </c>
    </row>
    <row r="280" spans="1:24" x14ac:dyDescent="0.25">
      <c r="A280">
        <v>857</v>
      </c>
      <c r="B280" s="3">
        <v>29</v>
      </c>
      <c r="C280" s="3">
        <v>-5</v>
      </c>
      <c r="D280" s="3">
        <f>Clean_Chain_Data[[#This Row],[Calculated Profit]]-Clean_Chain_Data[[#This Row],[Target_profit]]</f>
        <v>-5</v>
      </c>
      <c r="E280" s="1">
        <v>41460</v>
      </c>
      <c r="F280">
        <v>490</v>
      </c>
      <c r="G280">
        <v>44</v>
      </c>
      <c r="H280" s="2">
        <f>Clean_Chain_Data[[#This Row],[Profit]]/Clean_Chain_Data[[#This Row],[Sales]]</f>
        <v>0.34246575342465752</v>
      </c>
      <c r="I280" t="s">
        <v>21</v>
      </c>
      <c r="J280" t="s">
        <v>31</v>
      </c>
      <c r="K280" s="3">
        <v>8</v>
      </c>
      <c r="L280" t="s">
        <v>23</v>
      </c>
      <c r="M280" t="s">
        <v>32</v>
      </c>
      <c r="N280" t="s">
        <v>37</v>
      </c>
      <c r="O280" s="3">
        <v>25</v>
      </c>
      <c r="P280" s="3">
        <f>Clean_Chain_Data[[#This Row],[Sales]]-(Clean_Chain_Data[[#This Row],[Cogs]]+Clean_Chain_Data[[#This Row],[Total_expenses]])</f>
        <v>25</v>
      </c>
      <c r="Q280" s="3">
        <v>73</v>
      </c>
      <c r="R280" t="s">
        <v>62</v>
      </c>
      <c r="S280" s="3">
        <v>30</v>
      </c>
      <c r="T280">
        <v>40</v>
      </c>
      <c r="U280" s="3">
        <v>30</v>
      </c>
      <c r="V280" s="3">
        <v>70</v>
      </c>
      <c r="W280" s="3">
        <v>19</v>
      </c>
      <c r="X280" t="s">
        <v>35</v>
      </c>
    </row>
    <row r="281" spans="1:24" x14ac:dyDescent="0.25">
      <c r="A281">
        <v>262</v>
      </c>
      <c r="B281" s="3">
        <v>24</v>
      </c>
      <c r="C281" s="3">
        <v>-17</v>
      </c>
      <c r="D281" s="3">
        <f>Clean_Chain_Data[[#This Row],[Calculated Profit]]-Clean_Chain_Data[[#This Row],[Target_profit]]</f>
        <v>-17</v>
      </c>
      <c r="E281" s="1">
        <v>41461</v>
      </c>
      <c r="F281">
        <v>567</v>
      </c>
      <c r="G281">
        <v>32</v>
      </c>
      <c r="H281" s="2">
        <f>Clean_Chain_Data[[#This Row],[Profit]]/Clean_Chain_Data[[#This Row],[Sales]]</f>
        <v>0.23214285714285715</v>
      </c>
      <c r="I281" t="s">
        <v>39</v>
      </c>
      <c r="J281" t="s">
        <v>22</v>
      </c>
      <c r="K281" s="3">
        <v>7</v>
      </c>
      <c r="L281" t="s">
        <v>40</v>
      </c>
      <c r="M281" t="s">
        <v>41</v>
      </c>
      <c r="N281" t="s">
        <v>42</v>
      </c>
      <c r="O281" s="3">
        <v>13</v>
      </c>
      <c r="P281" s="3">
        <f>Clean_Chain_Data[[#This Row],[Sales]]-(Clean_Chain_Data[[#This Row],[Cogs]]+Clean_Chain_Data[[#This Row],[Total_expenses]])</f>
        <v>13</v>
      </c>
      <c r="Q281" s="3">
        <v>56</v>
      </c>
      <c r="R281" t="s">
        <v>59</v>
      </c>
      <c r="S281" s="3">
        <v>30</v>
      </c>
      <c r="T281">
        <v>40</v>
      </c>
      <c r="U281" s="3">
        <v>30</v>
      </c>
      <c r="V281" s="3">
        <v>70</v>
      </c>
      <c r="W281" s="3">
        <v>19</v>
      </c>
      <c r="X281" t="s">
        <v>27</v>
      </c>
    </row>
    <row r="282" spans="1:24" x14ac:dyDescent="0.25">
      <c r="A282">
        <v>702</v>
      </c>
      <c r="B282" s="3">
        <v>0</v>
      </c>
      <c r="C282" s="3">
        <v>1</v>
      </c>
      <c r="D282" s="3">
        <f>Clean_Chain_Data[[#This Row],[Calculated Profit]]-Clean_Chain_Data[[#This Row],[Target_profit]]</f>
        <v>1</v>
      </c>
      <c r="E282" s="1">
        <v>41462</v>
      </c>
      <c r="F282">
        <v>344</v>
      </c>
      <c r="G282">
        <v>43</v>
      </c>
      <c r="H282" s="2">
        <f>Clean_Chain_Data[[#This Row],[Profit]]/Clean_Chain_Data[[#This Row],[Sales]]</f>
        <v>0.72093023255813948</v>
      </c>
      <c r="I282" t="s">
        <v>39</v>
      </c>
      <c r="J282" t="s">
        <v>36</v>
      </c>
      <c r="K282" s="3">
        <v>0</v>
      </c>
      <c r="L282" t="s">
        <v>40</v>
      </c>
      <c r="M282" t="s">
        <v>41</v>
      </c>
      <c r="N282" t="s">
        <v>54</v>
      </c>
      <c r="O282" s="3">
        <v>31</v>
      </c>
      <c r="P282" s="3">
        <f>Clean_Chain_Data[[#This Row],[Sales]]-(Clean_Chain_Data[[#This Row],[Cogs]]+Clean_Chain_Data[[#This Row],[Total_expenses]])</f>
        <v>31</v>
      </c>
      <c r="Q282" s="3">
        <v>43</v>
      </c>
      <c r="R282" t="s">
        <v>48</v>
      </c>
      <c r="S282" s="3">
        <v>0</v>
      </c>
      <c r="T282">
        <v>40</v>
      </c>
      <c r="U282" s="3">
        <v>30</v>
      </c>
      <c r="V282" s="3">
        <v>40</v>
      </c>
      <c r="W282" s="3">
        <v>12</v>
      </c>
      <c r="X282" t="s">
        <v>35</v>
      </c>
    </row>
    <row r="283" spans="1:24" x14ac:dyDescent="0.25">
      <c r="A283">
        <v>435</v>
      </c>
      <c r="B283" s="3">
        <v>31</v>
      </c>
      <c r="C283" s="3">
        <v>-4</v>
      </c>
      <c r="D283" s="3">
        <f>Clean_Chain_Data[[#This Row],[Calculated Profit]]-Clean_Chain_Data[[#This Row],[Target_profit]]</f>
        <v>-4</v>
      </c>
      <c r="E283" s="1">
        <v>41463</v>
      </c>
      <c r="F283">
        <v>844</v>
      </c>
      <c r="G283">
        <v>46</v>
      </c>
      <c r="H283" s="2">
        <f>Clean_Chain_Data[[#This Row],[Profit]]/Clean_Chain_Data[[#This Row],[Sales]]</f>
        <v>0.33766233766233766</v>
      </c>
      <c r="I283" t="s">
        <v>39</v>
      </c>
      <c r="J283" t="s">
        <v>36</v>
      </c>
      <c r="K283" s="3">
        <v>8</v>
      </c>
      <c r="L283" t="s">
        <v>40</v>
      </c>
      <c r="M283" t="s">
        <v>41</v>
      </c>
      <c r="N283" t="s">
        <v>54</v>
      </c>
      <c r="O283" s="3">
        <v>26</v>
      </c>
      <c r="P283" s="3">
        <f>Clean_Chain_Data[[#This Row],[Sales]]-(Clean_Chain_Data[[#This Row],[Cogs]]+Clean_Chain_Data[[#This Row],[Total_expenses]])</f>
        <v>26</v>
      </c>
      <c r="Q283" s="3">
        <v>77</v>
      </c>
      <c r="R283" t="s">
        <v>49</v>
      </c>
      <c r="S283" s="3">
        <v>30</v>
      </c>
      <c r="T283">
        <v>40</v>
      </c>
      <c r="U283" s="3">
        <v>30</v>
      </c>
      <c r="V283" s="3">
        <v>70</v>
      </c>
      <c r="W283" s="3">
        <v>20</v>
      </c>
      <c r="X283" t="s">
        <v>35</v>
      </c>
    </row>
    <row r="284" spans="1:24" x14ac:dyDescent="0.25">
      <c r="A284">
        <v>715</v>
      </c>
      <c r="B284" s="3">
        <v>34</v>
      </c>
      <c r="C284" s="3">
        <v>0</v>
      </c>
      <c r="D284" s="3">
        <f>Clean_Chain_Data[[#This Row],[Calculated Profit]]-Clean_Chain_Data[[#This Row],[Target_profit]]</f>
        <v>0</v>
      </c>
      <c r="E284" s="1">
        <v>41464</v>
      </c>
      <c r="F284">
        <v>863</v>
      </c>
      <c r="G284">
        <v>51</v>
      </c>
      <c r="H284" s="2">
        <f>Clean_Chain_Data[[#This Row],[Profit]]/Clean_Chain_Data[[#This Row],[Sales]]</f>
        <v>0.35294117647058826</v>
      </c>
      <c r="I284" t="s">
        <v>39</v>
      </c>
      <c r="J284" t="s">
        <v>22</v>
      </c>
      <c r="K284" s="3">
        <v>9</v>
      </c>
      <c r="L284" t="s">
        <v>23</v>
      </c>
      <c r="M284" t="s">
        <v>24</v>
      </c>
      <c r="N284" t="s">
        <v>25</v>
      </c>
      <c r="O284" s="3">
        <v>30</v>
      </c>
      <c r="P284" s="3">
        <f>Clean_Chain_Data[[#This Row],[Sales]]-(Clean_Chain_Data[[#This Row],[Cogs]]+Clean_Chain_Data[[#This Row],[Total_expenses]])</f>
        <v>30</v>
      </c>
      <c r="Q284" s="3">
        <v>85</v>
      </c>
      <c r="R284" t="s">
        <v>59</v>
      </c>
      <c r="S284" s="3">
        <v>30</v>
      </c>
      <c r="T284">
        <v>40</v>
      </c>
      <c r="U284" s="3">
        <v>30</v>
      </c>
      <c r="V284" s="3">
        <v>70</v>
      </c>
      <c r="W284" s="3">
        <v>21</v>
      </c>
      <c r="X284" t="s">
        <v>27</v>
      </c>
    </row>
    <row r="285" spans="1:24" x14ac:dyDescent="0.25">
      <c r="A285">
        <v>603</v>
      </c>
      <c r="B285" s="3">
        <v>39</v>
      </c>
      <c r="C285" s="3">
        <v>-8</v>
      </c>
      <c r="D285" s="3">
        <f>Clean_Chain_Data[[#This Row],[Calculated Profit]]-Clean_Chain_Data[[#This Row],[Target_profit]]</f>
        <v>-8</v>
      </c>
      <c r="E285" s="1">
        <v>41465</v>
      </c>
      <c r="F285">
        <v>250</v>
      </c>
      <c r="G285">
        <v>49</v>
      </c>
      <c r="H285" s="2">
        <f>Clean_Chain_Data[[#This Row],[Profit]]/Clean_Chain_Data[[#This Row],[Sales]]</f>
        <v>2.2727272727272728E-2</v>
      </c>
      <c r="I285" t="s">
        <v>39</v>
      </c>
      <c r="J285" t="s">
        <v>31</v>
      </c>
      <c r="K285" s="3">
        <v>14</v>
      </c>
      <c r="L285" t="s">
        <v>23</v>
      </c>
      <c r="M285" t="s">
        <v>24</v>
      </c>
      <c r="N285" t="s">
        <v>25</v>
      </c>
      <c r="O285" s="3">
        <v>2</v>
      </c>
      <c r="P285" s="3">
        <f>Clean_Chain_Data[[#This Row],[Sales]]-(Clean_Chain_Data[[#This Row],[Cogs]]+Clean_Chain_Data[[#This Row],[Total_expenses]])</f>
        <v>2</v>
      </c>
      <c r="Q285" s="3">
        <v>88</v>
      </c>
      <c r="R285" t="s">
        <v>51</v>
      </c>
      <c r="S285" s="3">
        <v>20</v>
      </c>
      <c r="T285">
        <v>40</v>
      </c>
      <c r="U285" s="3">
        <v>10</v>
      </c>
      <c r="V285" s="3">
        <v>60</v>
      </c>
      <c r="W285" s="3">
        <v>47</v>
      </c>
      <c r="X285" t="s">
        <v>27</v>
      </c>
    </row>
    <row r="286" spans="1:24" x14ac:dyDescent="0.25">
      <c r="A286">
        <v>505</v>
      </c>
      <c r="B286" s="3">
        <v>31</v>
      </c>
      <c r="C286" s="3">
        <v>-13</v>
      </c>
      <c r="D286" s="3">
        <f>Clean_Chain_Data[[#This Row],[Calculated Profit]]-Clean_Chain_Data[[#This Row],[Target_profit]]</f>
        <v>-13</v>
      </c>
      <c r="E286" s="1">
        <v>41466</v>
      </c>
      <c r="F286">
        <v>1009</v>
      </c>
      <c r="G286">
        <v>38</v>
      </c>
      <c r="H286" s="2">
        <f>Clean_Chain_Data[[#This Row],[Profit]]/Clean_Chain_Data[[#This Row],[Sales]]</f>
        <v>0.10144927536231885</v>
      </c>
      <c r="I286" t="s">
        <v>39</v>
      </c>
      <c r="J286" t="s">
        <v>29</v>
      </c>
      <c r="K286" s="3">
        <v>9</v>
      </c>
      <c r="L286" t="s">
        <v>23</v>
      </c>
      <c r="M286" t="s">
        <v>24</v>
      </c>
      <c r="N286" t="s">
        <v>25</v>
      </c>
      <c r="O286" s="3">
        <v>7</v>
      </c>
      <c r="P286" s="3">
        <f>Clean_Chain_Data[[#This Row],[Sales]]-(Clean_Chain_Data[[#This Row],[Cogs]]+Clean_Chain_Data[[#This Row],[Total_expenses]])</f>
        <v>7</v>
      </c>
      <c r="Q286" s="3">
        <v>69</v>
      </c>
      <c r="R286" t="s">
        <v>64</v>
      </c>
      <c r="S286" s="3">
        <v>20</v>
      </c>
      <c r="T286">
        <v>40</v>
      </c>
      <c r="U286" s="3">
        <v>20</v>
      </c>
      <c r="V286" s="3">
        <v>60</v>
      </c>
      <c r="W286" s="3">
        <v>31</v>
      </c>
      <c r="X286" t="s">
        <v>27</v>
      </c>
    </row>
    <row r="287" spans="1:24" x14ac:dyDescent="0.25">
      <c r="A287">
        <v>573</v>
      </c>
      <c r="B287" s="3">
        <v>38</v>
      </c>
      <c r="C287" s="3">
        <v>1</v>
      </c>
      <c r="D287" s="3">
        <f>Clean_Chain_Data[[#This Row],[Calculated Profit]]-Clean_Chain_Data[[#This Row],[Target_profit]]</f>
        <v>1</v>
      </c>
      <c r="E287" s="1">
        <v>41467</v>
      </c>
      <c r="F287">
        <v>256</v>
      </c>
      <c r="G287">
        <v>51</v>
      </c>
      <c r="H287" s="2">
        <f>Clean_Chain_Data[[#This Row],[Profit]]/Clean_Chain_Data[[#This Row],[Sales]]</f>
        <v>0.12359550561797752</v>
      </c>
      <c r="I287" t="s">
        <v>39</v>
      </c>
      <c r="J287" t="s">
        <v>22</v>
      </c>
      <c r="K287" s="3">
        <v>12</v>
      </c>
      <c r="L287" t="s">
        <v>23</v>
      </c>
      <c r="M287" t="s">
        <v>32</v>
      </c>
      <c r="N287" t="s">
        <v>33</v>
      </c>
      <c r="O287" s="3">
        <v>11</v>
      </c>
      <c r="P287" s="3">
        <f>Clean_Chain_Data[[#This Row],[Sales]]-(Clean_Chain_Data[[#This Row],[Cogs]]+Clean_Chain_Data[[#This Row],[Total_expenses]])</f>
        <v>11</v>
      </c>
      <c r="Q287" s="3">
        <v>89</v>
      </c>
      <c r="R287" t="s">
        <v>58</v>
      </c>
      <c r="S287" s="3">
        <v>30</v>
      </c>
      <c r="T287">
        <v>40</v>
      </c>
      <c r="U287" s="3">
        <v>10</v>
      </c>
      <c r="V287" s="3">
        <v>70</v>
      </c>
      <c r="W287" s="3">
        <v>40</v>
      </c>
      <c r="X287" t="s">
        <v>35</v>
      </c>
    </row>
    <row r="288" spans="1:24" x14ac:dyDescent="0.25">
      <c r="A288">
        <v>636</v>
      </c>
      <c r="B288" s="3">
        <v>39</v>
      </c>
      <c r="C288" s="3">
        <v>2</v>
      </c>
      <c r="D288" s="3">
        <f>Clean_Chain_Data[[#This Row],[Calculated Profit]]-Clean_Chain_Data[[#This Row],[Target_profit]]</f>
        <v>2</v>
      </c>
      <c r="E288" s="1">
        <v>41468</v>
      </c>
      <c r="F288">
        <v>250</v>
      </c>
      <c r="G288">
        <v>49</v>
      </c>
      <c r="H288" s="2">
        <f>Clean_Chain_Data[[#This Row],[Profit]]/Clean_Chain_Data[[#This Row],[Sales]]</f>
        <v>2.2727272727272728E-2</v>
      </c>
      <c r="I288" t="s">
        <v>39</v>
      </c>
      <c r="J288" t="s">
        <v>22</v>
      </c>
      <c r="K288" s="3">
        <v>14</v>
      </c>
      <c r="L288" t="s">
        <v>23</v>
      </c>
      <c r="M288" t="s">
        <v>32</v>
      </c>
      <c r="N288" t="s">
        <v>37</v>
      </c>
      <c r="O288" s="3">
        <v>2</v>
      </c>
      <c r="P288" s="3">
        <f>Clean_Chain_Data[[#This Row],[Sales]]-(Clean_Chain_Data[[#This Row],[Cogs]]+Clean_Chain_Data[[#This Row],[Total_expenses]])</f>
        <v>2</v>
      </c>
      <c r="Q288" s="3">
        <v>88</v>
      </c>
      <c r="R288" t="s">
        <v>58</v>
      </c>
      <c r="S288" s="3">
        <v>30</v>
      </c>
      <c r="T288">
        <v>40</v>
      </c>
      <c r="U288" s="3">
        <v>0</v>
      </c>
      <c r="V288" s="3">
        <v>70</v>
      </c>
      <c r="W288" s="3">
        <v>47</v>
      </c>
      <c r="X288" t="s">
        <v>35</v>
      </c>
    </row>
    <row r="289" spans="1:24" x14ac:dyDescent="0.25">
      <c r="A289">
        <v>603</v>
      </c>
      <c r="B289" s="3">
        <v>0</v>
      </c>
      <c r="C289" s="3">
        <v>2</v>
      </c>
      <c r="D289" s="3">
        <f>Clean_Chain_Data[[#This Row],[Calculated Profit]]-Clean_Chain_Data[[#This Row],[Target_profit]]</f>
        <v>2</v>
      </c>
      <c r="E289" s="1">
        <v>41469</v>
      </c>
      <c r="F289">
        <v>344</v>
      </c>
      <c r="G289">
        <v>43</v>
      </c>
      <c r="H289" s="2">
        <f>Clean_Chain_Data[[#This Row],[Profit]]/Clean_Chain_Data[[#This Row],[Sales]]</f>
        <v>0.7441860465116279</v>
      </c>
      <c r="I289" t="s">
        <v>39</v>
      </c>
      <c r="J289" t="s">
        <v>31</v>
      </c>
      <c r="K289" s="3">
        <v>0</v>
      </c>
      <c r="L289" t="s">
        <v>23</v>
      </c>
      <c r="M289" t="s">
        <v>32</v>
      </c>
      <c r="N289" t="s">
        <v>37</v>
      </c>
      <c r="O289" s="3">
        <v>32</v>
      </c>
      <c r="P289" s="3">
        <f>Clean_Chain_Data[[#This Row],[Sales]]-(Clean_Chain_Data[[#This Row],[Cogs]]+Clean_Chain_Data[[#This Row],[Total_expenses]])</f>
        <v>32</v>
      </c>
      <c r="Q289" s="3">
        <v>43</v>
      </c>
      <c r="R289" t="s">
        <v>51</v>
      </c>
      <c r="S289" s="3">
        <v>0</v>
      </c>
      <c r="T289">
        <v>40</v>
      </c>
      <c r="U289" s="3">
        <v>30</v>
      </c>
      <c r="V289" s="3">
        <v>40</v>
      </c>
      <c r="W289" s="3">
        <v>11</v>
      </c>
      <c r="X289" t="s">
        <v>35</v>
      </c>
    </row>
    <row r="290" spans="1:24" x14ac:dyDescent="0.25">
      <c r="A290">
        <v>509</v>
      </c>
      <c r="B290" s="3">
        <v>41</v>
      </c>
      <c r="C290" s="3">
        <v>10</v>
      </c>
      <c r="D290" s="3">
        <f>Clean_Chain_Data[[#This Row],[Calculated Profit]]-Clean_Chain_Data[[#This Row],[Target_profit]]</f>
        <v>10</v>
      </c>
      <c r="E290" s="1">
        <v>41470</v>
      </c>
      <c r="F290">
        <v>320</v>
      </c>
      <c r="G290">
        <v>66</v>
      </c>
      <c r="H290" s="2">
        <f>Clean_Chain_Data[[#This Row],[Profit]]/Clean_Chain_Data[[#This Row],[Sales]]</f>
        <v>0.28037383177570091</v>
      </c>
      <c r="I290" t="s">
        <v>39</v>
      </c>
      <c r="J290" t="s">
        <v>36</v>
      </c>
      <c r="K290" s="3">
        <v>12</v>
      </c>
      <c r="L290" t="s">
        <v>23</v>
      </c>
      <c r="M290" t="s">
        <v>32</v>
      </c>
      <c r="N290" t="s">
        <v>33</v>
      </c>
      <c r="O290" s="3">
        <v>30</v>
      </c>
      <c r="P290" s="3">
        <f>Clean_Chain_Data[[#This Row],[Sales]]-(Clean_Chain_Data[[#This Row],[Cogs]]+Clean_Chain_Data[[#This Row],[Total_expenses]])</f>
        <v>30</v>
      </c>
      <c r="Q290" s="3">
        <v>107</v>
      </c>
      <c r="R290" t="s">
        <v>60</v>
      </c>
      <c r="S290" s="3">
        <v>30</v>
      </c>
      <c r="T290">
        <v>40</v>
      </c>
      <c r="U290" s="3">
        <v>20</v>
      </c>
      <c r="V290" s="3">
        <v>70</v>
      </c>
      <c r="W290" s="3">
        <v>36</v>
      </c>
      <c r="X290" t="s">
        <v>35</v>
      </c>
    </row>
    <row r="291" spans="1:24" x14ac:dyDescent="0.25">
      <c r="A291">
        <v>801</v>
      </c>
      <c r="B291" s="3">
        <v>38</v>
      </c>
      <c r="C291" s="3">
        <v>2</v>
      </c>
      <c r="D291" s="3">
        <f>Clean_Chain_Data[[#This Row],[Calculated Profit]]-Clean_Chain_Data[[#This Row],[Target_profit]]</f>
        <v>2</v>
      </c>
      <c r="E291" s="1">
        <v>41471</v>
      </c>
      <c r="F291">
        <v>256</v>
      </c>
      <c r="G291">
        <v>51</v>
      </c>
      <c r="H291" s="2">
        <f>Clean_Chain_Data[[#This Row],[Profit]]/Clean_Chain_Data[[#This Row],[Sales]]</f>
        <v>0.1348314606741573</v>
      </c>
      <c r="I291" t="s">
        <v>39</v>
      </c>
      <c r="J291" t="s">
        <v>36</v>
      </c>
      <c r="K291" s="3">
        <v>12</v>
      </c>
      <c r="L291" t="s">
        <v>23</v>
      </c>
      <c r="M291" t="s">
        <v>32</v>
      </c>
      <c r="N291" t="s">
        <v>61</v>
      </c>
      <c r="O291" s="3">
        <v>12</v>
      </c>
      <c r="P291" s="3">
        <f>Clean_Chain_Data[[#This Row],[Sales]]-(Clean_Chain_Data[[#This Row],[Cogs]]+Clean_Chain_Data[[#This Row],[Total_expenses]])</f>
        <v>12</v>
      </c>
      <c r="Q291" s="3">
        <v>89</v>
      </c>
      <c r="R291" t="s">
        <v>49</v>
      </c>
      <c r="S291" s="3">
        <v>20</v>
      </c>
      <c r="T291">
        <v>40</v>
      </c>
      <c r="U291" s="3">
        <v>10</v>
      </c>
      <c r="V291" s="3">
        <v>60</v>
      </c>
      <c r="W291" s="3">
        <v>39</v>
      </c>
      <c r="X291" t="s">
        <v>35</v>
      </c>
    </row>
    <row r="292" spans="1:24" x14ac:dyDescent="0.25">
      <c r="A292">
        <v>509</v>
      </c>
      <c r="B292" s="3">
        <v>43</v>
      </c>
      <c r="C292" s="3">
        <v>8</v>
      </c>
      <c r="D292" s="3">
        <f>Clean_Chain_Data[[#This Row],[Calculated Profit]]-Clean_Chain_Data[[#This Row],[Target_profit]]</f>
        <v>8</v>
      </c>
      <c r="E292" s="1">
        <v>41472</v>
      </c>
      <c r="F292">
        <v>466</v>
      </c>
      <c r="G292">
        <v>63</v>
      </c>
      <c r="H292" s="2">
        <f>Clean_Chain_Data[[#This Row],[Profit]]/Clean_Chain_Data[[#This Row],[Sales]]</f>
        <v>0.26415094339622641</v>
      </c>
      <c r="I292" t="s">
        <v>39</v>
      </c>
      <c r="J292" t="s">
        <v>36</v>
      </c>
      <c r="K292" s="3">
        <v>13</v>
      </c>
      <c r="L292" t="s">
        <v>23</v>
      </c>
      <c r="M292" t="s">
        <v>32</v>
      </c>
      <c r="N292" t="s">
        <v>61</v>
      </c>
      <c r="O292" s="3">
        <v>28</v>
      </c>
      <c r="P292" s="3">
        <f>Clean_Chain_Data[[#This Row],[Sales]]-(Clean_Chain_Data[[#This Row],[Cogs]]+Clean_Chain_Data[[#This Row],[Total_expenses]])</f>
        <v>28</v>
      </c>
      <c r="Q292" s="3">
        <v>106</v>
      </c>
      <c r="R292" t="s">
        <v>60</v>
      </c>
      <c r="S292" s="3">
        <v>30</v>
      </c>
      <c r="T292">
        <v>40</v>
      </c>
      <c r="U292" s="3">
        <v>20</v>
      </c>
      <c r="V292" s="3">
        <v>70</v>
      </c>
      <c r="W292" s="3">
        <v>35</v>
      </c>
      <c r="X292" t="s">
        <v>35</v>
      </c>
    </row>
    <row r="293" spans="1:24" x14ac:dyDescent="0.25">
      <c r="A293">
        <v>312</v>
      </c>
      <c r="B293" s="3">
        <v>39</v>
      </c>
      <c r="C293" s="3">
        <v>0</v>
      </c>
      <c r="D293" s="3">
        <f>Clean_Chain_Data[[#This Row],[Calculated Profit]]-Clean_Chain_Data[[#This Row],[Target_profit]]</f>
        <v>-7</v>
      </c>
      <c r="E293" s="1">
        <v>41473</v>
      </c>
      <c r="F293">
        <v>541</v>
      </c>
      <c r="G293">
        <v>51</v>
      </c>
      <c r="H293" s="2">
        <f>Clean_Chain_Data[[#This Row],[Profit]]/Clean_Chain_Data[[#This Row],[Sales]]</f>
        <v>0.41666666666666669</v>
      </c>
      <c r="I293" t="s">
        <v>21</v>
      </c>
      <c r="J293" t="s">
        <v>22</v>
      </c>
      <c r="K293" s="3">
        <v>12</v>
      </c>
      <c r="L293" t="s">
        <v>23</v>
      </c>
      <c r="M293" t="s">
        <v>24</v>
      </c>
      <c r="N293" t="s">
        <v>25</v>
      </c>
      <c r="O293" s="3">
        <v>40</v>
      </c>
      <c r="P293" s="3">
        <f>Clean_Chain_Data[[#This Row],[Sales]]-(Clean_Chain_Data[[#This Row],[Cogs]]+Clean_Chain_Data[[#This Row],[Total_expenses]])</f>
        <v>33</v>
      </c>
      <c r="Q293" s="3">
        <v>96</v>
      </c>
      <c r="R293" t="s">
        <v>63</v>
      </c>
      <c r="S293" s="3">
        <v>20</v>
      </c>
      <c r="T293">
        <v>40</v>
      </c>
      <c r="U293" s="3">
        <v>40</v>
      </c>
      <c r="V293" s="3">
        <v>60</v>
      </c>
      <c r="W293" s="3">
        <v>24</v>
      </c>
      <c r="X293" t="s">
        <v>27</v>
      </c>
    </row>
    <row r="294" spans="1:24" x14ac:dyDescent="0.25">
      <c r="A294">
        <v>530</v>
      </c>
      <c r="B294" s="3">
        <v>39</v>
      </c>
      <c r="C294" s="3">
        <v>-1</v>
      </c>
      <c r="D294" s="3">
        <f>Clean_Chain_Data[[#This Row],[Calculated Profit]]-Clean_Chain_Data[[#This Row],[Target_profit]]</f>
        <v>-8</v>
      </c>
      <c r="E294" s="1">
        <v>41474</v>
      </c>
      <c r="F294">
        <v>541</v>
      </c>
      <c r="G294">
        <v>51</v>
      </c>
      <c r="H294" s="2">
        <f>Clean_Chain_Data[[#This Row],[Profit]]/Clean_Chain_Data[[#This Row],[Sales]]</f>
        <v>0.40625</v>
      </c>
      <c r="I294" t="s">
        <v>21</v>
      </c>
      <c r="J294" t="s">
        <v>36</v>
      </c>
      <c r="K294" s="3">
        <v>12</v>
      </c>
      <c r="L294" t="s">
        <v>23</v>
      </c>
      <c r="M294" t="s">
        <v>24</v>
      </c>
      <c r="N294" t="s">
        <v>28</v>
      </c>
      <c r="O294" s="3">
        <v>39</v>
      </c>
      <c r="P294" s="3">
        <f>Clean_Chain_Data[[#This Row],[Sales]]-(Clean_Chain_Data[[#This Row],[Cogs]]+Clean_Chain_Data[[#This Row],[Total_expenses]])</f>
        <v>32</v>
      </c>
      <c r="Q294" s="3">
        <v>96</v>
      </c>
      <c r="R294" t="s">
        <v>38</v>
      </c>
      <c r="S294" s="3">
        <v>20</v>
      </c>
      <c r="T294">
        <v>40</v>
      </c>
      <c r="U294" s="3">
        <v>40</v>
      </c>
      <c r="V294" s="3">
        <v>60</v>
      </c>
      <c r="W294" s="3">
        <v>25</v>
      </c>
      <c r="X294" t="s">
        <v>27</v>
      </c>
    </row>
    <row r="295" spans="1:24" x14ac:dyDescent="0.25">
      <c r="A295">
        <v>505</v>
      </c>
      <c r="B295" s="3">
        <v>86</v>
      </c>
      <c r="C295" s="3">
        <v>-49</v>
      </c>
      <c r="D295" s="3">
        <f>Clean_Chain_Data[[#This Row],[Calculated Profit]]-Clean_Chain_Data[[#This Row],[Target_profit]]</f>
        <v>-29</v>
      </c>
      <c r="E295" s="1">
        <v>41475</v>
      </c>
      <c r="F295">
        <v>1698</v>
      </c>
      <c r="G295">
        <v>23</v>
      </c>
      <c r="H295" s="2">
        <f>Clean_Chain_Data[[#This Row],[Profit]]/Clean_Chain_Data[[#This Row],[Sales]]</f>
        <v>-0.33620689655172414</v>
      </c>
      <c r="I295" t="s">
        <v>39</v>
      </c>
      <c r="J295" t="s">
        <v>29</v>
      </c>
      <c r="K295" s="3">
        <v>26</v>
      </c>
      <c r="L295" t="s">
        <v>40</v>
      </c>
      <c r="M295" t="s">
        <v>45</v>
      </c>
      <c r="N295" t="s">
        <v>46</v>
      </c>
      <c r="O295" s="3">
        <v>-39</v>
      </c>
      <c r="P295" s="3">
        <f>Clean_Chain_Data[[#This Row],[Sales]]-(Clean_Chain_Data[[#This Row],[Cogs]]+Clean_Chain_Data[[#This Row],[Total_expenses]])</f>
        <v>-19</v>
      </c>
      <c r="Q295" s="3">
        <v>116</v>
      </c>
      <c r="R295" t="s">
        <v>64</v>
      </c>
      <c r="S295" s="3">
        <v>110</v>
      </c>
      <c r="T295">
        <v>40</v>
      </c>
      <c r="U295" s="3">
        <v>10</v>
      </c>
      <c r="V295" s="3">
        <v>150</v>
      </c>
      <c r="W295" s="3">
        <v>49</v>
      </c>
      <c r="X295" t="s">
        <v>27</v>
      </c>
    </row>
    <row r="296" spans="1:24" x14ac:dyDescent="0.25">
      <c r="A296">
        <v>318</v>
      </c>
      <c r="B296" s="3">
        <v>46</v>
      </c>
      <c r="C296" s="3">
        <v>5</v>
      </c>
      <c r="D296" s="3">
        <f>Clean_Chain_Data[[#This Row],[Calculated Profit]]-Clean_Chain_Data[[#This Row],[Target_profit]]</f>
        <v>-3</v>
      </c>
      <c r="E296" s="1">
        <v>41476</v>
      </c>
      <c r="F296">
        <v>449</v>
      </c>
      <c r="G296">
        <v>67</v>
      </c>
      <c r="H296" s="2">
        <f>Clean_Chain_Data[[#This Row],[Profit]]/Clean_Chain_Data[[#This Row],[Sales]]</f>
        <v>0.375</v>
      </c>
      <c r="I296" t="s">
        <v>39</v>
      </c>
      <c r="J296" t="s">
        <v>29</v>
      </c>
      <c r="K296" s="3">
        <v>14</v>
      </c>
      <c r="L296" t="s">
        <v>40</v>
      </c>
      <c r="M296" t="s">
        <v>41</v>
      </c>
      <c r="N296" t="s">
        <v>42</v>
      </c>
      <c r="O296" s="3">
        <v>45</v>
      </c>
      <c r="P296" s="3">
        <f>Clean_Chain_Data[[#This Row],[Sales]]-(Clean_Chain_Data[[#This Row],[Cogs]]+Clean_Chain_Data[[#This Row],[Total_expenses]])</f>
        <v>37</v>
      </c>
      <c r="Q296" s="3">
        <v>120</v>
      </c>
      <c r="R296" t="s">
        <v>55</v>
      </c>
      <c r="S296" s="3">
        <v>20</v>
      </c>
      <c r="T296">
        <v>40</v>
      </c>
      <c r="U296" s="3">
        <v>40</v>
      </c>
      <c r="V296" s="3">
        <v>60</v>
      </c>
      <c r="W296" s="3">
        <v>37</v>
      </c>
      <c r="X296" t="s">
        <v>27</v>
      </c>
    </row>
    <row r="297" spans="1:24" x14ac:dyDescent="0.25">
      <c r="A297">
        <v>515</v>
      </c>
      <c r="B297" s="3">
        <v>31</v>
      </c>
      <c r="C297" s="3">
        <v>-20</v>
      </c>
      <c r="D297" s="3">
        <f>Clean_Chain_Data[[#This Row],[Calculated Profit]]-Clean_Chain_Data[[#This Row],[Target_profit]]</f>
        <v>-19</v>
      </c>
      <c r="E297" s="1">
        <v>41477</v>
      </c>
      <c r="F297">
        <v>1000</v>
      </c>
      <c r="G297">
        <v>37</v>
      </c>
      <c r="H297" s="2">
        <f>Clean_Chain_Data[[#This Row],[Profit]]/Clean_Chain_Data[[#This Row],[Sales]]</f>
        <v>0.1388888888888889</v>
      </c>
      <c r="I297" t="s">
        <v>39</v>
      </c>
      <c r="J297" t="s">
        <v>22</v>
      </c>
      <c r="K297" s="3">
        <v>9</v>
      </c>
      <c r="L297" t="s">
        <v>40</v>
      </c>
      <c r="M297" t="s">
        <v>45</v>
      </c>
      <c r="N297" t="s">
        <v>52</v>
      </c>
      <c r="O297" s="3">
        <v>10</v>
      </c>
      <c r="P297" s="3">
        <f>Clean_Chain_Data[[#This Row],[Sales]]-(Clean_Chain_Data[[#This Row],[Cogs]]+Clean_Chain_Data[[#This Row],[Total_expenses]])</f>
        <v>11</v>
      </c>
      <c r="Q297" s="3">
        <v>72</v>
      </c>
      <c r="R297" t="s">
        <v>43</v>
      </c>
      <c r="S297" s="3">
        <v>20</v>
      </c>
      <c r="T297">
        <v>40</v>
      </c>
      <c r="U297" s="3">
        <v>30</v>
      </c>
      <c r="V297" s="3">
        <v>60</v>
      </c>
      <c r="W297" s="3">
        <v>30</v>
      </c>
      <c r="X297" t="s">
        <v>35</v>
      </c>
    </row>
    <row r="298" spans="1:24" x14ac:dyDescent="0.25">
      <c r="A298">
        <v>505</v>
      </c>
      <c r="B298" s="3">
        <v>45</v>
      </c>
      <c r="C298" s="3">
        <v>-19</v>
      </c>
      <c r="D298" s="3">
        <f>Clean_Chain_Data[[#This Row],[Calculated Profit]]-Clean_Chain_Data[[#This Row],[Target_profit]]</f>
        <v>-9</v>
      </c>
      <c r="E298" s="1">
        <v>41478</v>
      </c>
      <c r="F298">
        <v>320</v>
      </c>
      <c r="G298">
        <v>64</v>
      </c>
      <c r="H298" s="2">
        <f>Clean_Chain_Data[[#This Row],[Profit]]/Clean_Chain_Data[[#This Row],[Sales]]</f>
        <v>-7.7586206896551727E-2</v>
      </c>
      <c r="I298" t="s">
        <v>39</v>
      </c>
      <c r="J298" t="s">
        <v>29</v>
      </c>
      <c r="K298" s="3">
        <v>41</v>
      </c>
      <c r="L298" t="s">
        <v>40</v>
      </c>
      <c r="M298" t="s">
        <v>41</v>
      </c>
      <c r="N298" t="s">
        <v>53</v>
      </c>
      <c r="O298" s="3">
        <v>-9</v>
      </c>
      <c r="P298" s="3">
        <f>Clean_Chain_Data[[#This Row],[Sales]]-(Clean_Chain_Data[[#This Row],[Cogs]]+Clean_Chain_Data[[#This Row],[Total_expenses]])</f>
        <v>1</v>
      </c>
      <c r="Q298" s="3">
        <v>116</v>
      </c>
      <c r="R298" t="s">
        <v>64</v>
      </c>
      <c r="S298" s="3">
        <v>20</v>
      </c>
      <c r="T298">
        <v>40</v>
      </c>
      <c r="U298" s="3">
        <v>10</v>
      </c>
      <c r="V298" s="3">
        <v>60</v>
      </c>
      <c r="W298" s="3">
        <v>70</v>
      </c>
      <c r="X298" t="s">
        <v>35</v>
      </c>
    </row>
    <row r="299" spans="1:24" x14ac:dyDescent="0.25">
      <c r="A299">
        <v>435</v>
      </c>
      <c r="B299" s="3">
        <v>32</v>
      </c>
      <c r="C299" s="3">
        <v>2</v>
      </c>
      <c r="D299" s="3">
        <f>Clean_Chain_Data[[#This Row],[Calculated Profit]]-Clean_Chain_Data[[#This Row],[Target_profit]]</f>
        <v>-7</v>
      </c>
      <c r="E299" s="1">
        <v>41479</v>
      </c>
      <c r="F299">
        <v>833</v>
      </c>
      <c r="G299">
        <v>47</v>
      </c>
      <c r="H299" s="2">
        <f>Clean_Chain_Data[[#This Row],[Profit]]/Clean_Chain_Data[[#This Row],[Sales]]</f>
        <v>0.5</v>
      </c>
      <c r="I299" t="s">
        <v>39</v>
      </c>
      <c r="J299" t="s">
        <v>36</v>
      </c>
      <c r="K299" s="3">
        <v>8</v>
      </c>
      <c r="L299" t="s">
        <v>40</v>
      </c>
      <c r="M299" t="s">
        <v>41</v>
      </c>
      <c r="N299" t="s">
        <v>54</v>
      </c>
      <c r="O299" s="3">
        <v>42</v>
      </c>
      <c r="P299" s="3">
        <f>Clean_Chain_Data[[#This Row],[Sales]]-(Clean_Chain_Data[[#This Row],[Cogs]]+Clean_Chain_Data[[#This Row],[Total_expenses]])</f>
        <v>33</v>
      </c>
      <c r="Q299" s="3">
        <v>84</v>
      </c>
      <c r="R299" t="s">
        <v>49</v>
      </c>
      <c r="S299" s="3">
        <v>20</v>
      </c>
      <c r="T299">
        <v>40</v>
      </c>
      <c r="U299" s="3">
        <v>40</v>
      </c>
      <c r="V299" s="3">
        <v>60</v>
      </c>
      <c r="W299" s="3">
        <v>19</v>
      </c>
      <c r="X299" t="s">
        <v>35</v>
      </c>
    </row>
    <row r="300" spans="1:24" x14ac:dyDescent="0.25">
      <c r="A300">
        <v>505</v>
      </c>
      <c r="B300" s="3">
        <v>31</v>
      </c>
      <c r="C300" s="3">
        <v>-21</v>
      </c>
      <c r="D300" s="3">
        <f>Clean_Chain_Data[[#This Row],[Calculated Profit]]-Clean_Chain_Data[[#This Row],[Target_profit]]</f>
        <v>-20</v>
      </c>
      <c r="E300" s="1">
        <v>41480</v>
      </c>
      <c r="F300">
        <v>1000</v>
      </c>
      <c r="G300">
        <v>37</v>
      </c>
      <c r="H300" s="2">
        <f>Clean_Chain_Data[[#This Row],[Profit]]/Clean_Chain_Data[[#This Row],[Sales]]</f>
        <v>0.125</v>
      </c>
      <c r="I300" t="s">
        <v>39</v>
      </c>
      <c r="J300" t="s">
        <v>29</v>
      </c>
      <c r="K300" s="3">
        <v>9</v>
      </c>
      <c r="L300" t="s">
        <v>23</v>
      </c>
      <c r="M300" t="s">
        <v>24</v>
      </c>
      <c r="N300" t="s">
        <v>25</v>
      </c>
      <c r="O300" s="3">
        <v>9</v>
      </c>
      <c r="P300" s="3">
        <f>Clean_Chain_Data[[#This Row],[Sales]]-(Clean_Chain_Data[[#This Row],[Cogs]]+Clean_Chain_Data[[#This Row],[Total_expenses]])</f>
        <v>10</v>
      </c>
      <c r="Q300" s="3">
        <v>72</v>
      </c>
      <c r="R300" t="s">
        <v>64</v>
      </c>
      <c r="S300" s="3">
        <v>10</v>
      </c>
      <c r="T300">
        <v>40</v>
      </c>
      <c r="U300" s="3">
        <v>30</v>
      </c>
      <c r="V300" s="3">
        <v>50</v>
      </c>
      <c r="W300" s="3">
        <v>31</v>
      </c>
      <c r="X300" t="s">
        <v>27</v>
      </c>
    </row>
    <row r="301" spans="1:24" x14ac:dyDescent="0.25">
      <c r="A301">
        <v>314</v>
      </c>
      <c r="B301" s="3">
        <v>39</v>
      </c>
      <c r="C301" s="3">
        <v>-11</v>
      </c>
      <c r="D301" s="3">
        <f>Clean_Chain_Data[[#This Row],[Calculated Profit]]-Clean_Chain_Data[[#This Row],[Target_profit]]</f>
        <v>-11</v>
      </c>
      <c r="E301" s="1">
        <v>41481</v>
      </c>
      <c r="F301">
        <v>244</v>
      </c>
      <c r="G301">
        <v>53</v>
      </c>
      <c r="H301" s="2">
        <f>Clean_Chain_Data[[#This Row],[Profit]]/Clean_Chain_Data[[#This Row],[Sales]]</f>
        <v>0.19387755102040816</v>
      </c>
      <c r="I301" t="s">
        <v>39</v>
      </c>
      <c r="J301" t="s">
        <v>22</v>
      </c>
      <c r="K301" s="3">
        <v>12</v>
      </c>
      <c r="L301" t="s">
        <v>23</v>
      </c>
      <c r="M301" t="s">
        <v>32</v>
      </c>
      <c r="N301" t="s">
        <v>33</v>
      </c>
      <c r="O301" s="3">
        <v>19</v>
      </c>
      <c r="P301" s="3">
        <f>Clean_Chain_Data[[#This Row],[Sales]]-(Clean_Chain_Data[[#This Row],[Cogs]]+Clean_Chain_Data[[#This Row],[Total_expenses]])</f>
        <v>19</v>
      </c>
      <c r="Q301" s="3">
        <v>98</v>
      </c>
      <c r="R301" t="s">
        <v>58</v>
      </c>
      <c r="S301" s="3">
        <v>20</v>
      </c>
      <c r="T301">
        <v>40</v>
      </c>
      <c r="U301" s="3">
        <v>30</v>
      </c>
      <c r="V301" s="3">
        <v>60</v>
      </c>
      <c r="W301" s="3">
        <v>40</v>
      </c>
      <c r="X301" t="s">
        <v>35</v>
      </c>
    </row>
    <row r="302" spans="1:24" x14ac:dyDescent="0.25">
      <c r="A302">
        <v>203</v>
      </c>
      <c r="B302" s="3">
        <v>24</v>
      </c>
      <c r="C302" s="3">
        <v>-13</v>
      </c>
      <c r="D302" s="3">
        <f>Clean_Chain_Data[[#This Row],[Calculated Profit]]-Clean_Chain_Data[[#This Row],[Target_profit]]</f>
        <v>-18</v>
      </c>
      <c r="E302" s="1">
        <v>41482</v>
      </c>
      <c r="F302">
        <v>806</v>
      </c>
      <c r="G302">
        <v>36</v>
      </c>
      <c r="H302" s="2">
        <f>Clean_Chain_Data[[#This Row],[Profit]]/Clean_Chain_Data[[#This Row],[Sales]]</f>
        <v>0.421875</v>
      </c>
      <c r="I302" t="s">
        <v>39</v>
      </c>
      <c r="J302" t="s">
        <v>31</v>
      </c>
      <c r="K302" s="3">
        <v>6</v>
      </c>
      <c r="L302" t="s">
        <v>23</v>
      </c>
      <c r="M302" t="s">
        <v>32</v>
      </c>
      <c r="N302" t="s">
        <v>37</v>
      </c>
      <c r="O302" s="3">
        <v>27</v>
      </c>
      <c r="P302" s="3">
        <f>Clean_Chain_Data[[#This Row],[Sales]]-(Clean_Chain_Data[[#This Row],[Cogs]]+Clean_Chain_Data[[#This Row],[Total_expenses]])</f>
        <v>22</v>
      </c>
      <c r="Q302" s="3">
        <v>64</v>
      </c>
      <c r="R302" t="s">
        <v>44</v>
      </c>
      <c r="S302" s="3">
        <v>20</v>
      </c>
      <c r="T302">
        <v>40</v>
      </c>
      <c r="U302" s="3">
        <v>40</v>
      </c>
      <c r="V302" s="3">
        <v>60</v>
      </c>
      <c r="W302" s="3">
        <v>18</v>
      </c>
      <c r="X302" t="s">
        <v>35</v>
      </c>
    </row>
    <row r="303" spans="1:24" x14ac:dyDescent="0.25">
      <c r="A303">
        <v>603</v>
      </c>
      <c r="B303" s="3">
        <v>0</v>
      </c>
      <c r="C303" s="3">
        <v>7</v>
      </c>
      <c r="D303" s="3">
        <f>Clean_Chain_Data[[#This Row],[Calculated Profit]]-Clean_Chain_Data[[#This Row],[Target_profit]]</f>
        <v>-5</v>
      </c>
      <c r="E303" s="1">
        <v>41483</v>
      </c>
      <c r="F303">
        <v>430</v>
      </c>
      <c r="G303">
        <v>43</v>
      </c>
      <c r="H303" s="2">
        <f>Clean_Chain_Data[[#This Row],[Profit]]/Clean_Chain_Data[[#This Row],[Sales]]</f>
        <v>1.0217391304347827</v>
      </c>
      <c r="I303" t="s">
        <v>39</v>
      </c>
      <c r="J303" t="s">
        <v>31</v>
      </c>
      <c r="K303" s="3">
        <v>0</v>
      </c>
      <c r="L303" t="s">
        <v>23</v>
      </c>
      <c r="M303" t="s">
        <v>32</v>
      </c>
      <c r="N303" t="s">
        <v>37</v>
      </c>
      <c r="O303" s="3">
        <v>47</v>
      </c>
      <c r="P303" s="3">
        <f>Clean_Chain_Data[[#This Row],[Sales]]-(Clean_Chain_Data[[#This Row],[Cogs]]+Clean_Chain_Data[[#This Row],[Total_expenses]])</f>
        <v>35</v>
      </c>
      <c r="Q303" s="3">
        <v>46</v>
      </c>
      <c r="R303" t="s">
        <v>51</v>
      </c>
      <c r="S303" s="3">
        <v>0</v>
      </c>
      <c r="T303">
        <v>40</v>
      </c>
      <c r="U303" s="3">
        <v>40</v>
      </c>
      <c r="V303" s="3">
        <v>40</v>
      </c>
      <c r="W303" s="3">
        <v>11</v>
      </c>
      <c r="X303" t="s">
        <v>35</v>
      </c>
    </row>
    <row r="304" spans="1:24" x14ac:dyDescent="0.25">
      <c r="A304">
        <v>435</v>
      </c>
      <c r="B304" s="3">
        <v>45</v>
      </c>
      <c r="C304" s="3">
        <v>-29</v>
      </c>
      <c r="D304" s="3">
        <f>Clean_Chain_Data[[#This Row],[Calculated Profit]]-Clean_Chain_Data[[#This Row],[Target_profit]]</f>
        <v>-19</v>
      </c>
      <c r="E304" s="1">
        <v>41484</v>
      </c>
      <c r="F304">
        <v>320</v>
      </c>
      <c r="G304">
        <v>64</v>
      </c>
      <c r="H304" s="2">
        <f>Clean_Chain_Data[[#This Row],[Profit]]/Clean_Chain_Data[[#This Row],[Sales]]</f>
        <v>-7.7586206896551727E-2</v>
      </c>
      <c r="I304" t="s">
        <v>39</v>
      </c>
      <c r="J304" t="s">
        <v>36</v>
      </c>
      <c r="K304" s="3">
        <v>41</v>
      </c>
      <c r="L304" t="s">
        <v>23</v>
      </c>
      <c r="M304" t="s">
        <v>32</v>
      </c>
      <c r="N304" t="s">
        <v>33</v>
      </c>
      <c r="O304" s="3">
        <v>-9</v>
      </c>
      <c r="P304" s="3">
        <f>Clean_Chain_Data[[#This Row],[Sales]]-(Clean_Chain_Data[[#This Row],[Cogs]]+Clean_Chain_Data[[#This Row],[Total_expenses]])</f>
        <v>1</v>
      </c>
      <c r="Q304" s="3">
        <v>116</v>
      </c>
      <c r="R304" t="s">
        <v>49</v>
      </c>
      <c r="S304" s="3">
        <v>10</v>
      </c>
      <c r="T304">
        <v>40</v>
      </c>
      <c r="U304" s="3">
        <v>20</v>
      </c>
      <c r="V304" s="3">
        <v>50</v>
      </c>
      <c r="W304" s="3">
        <v>70</v>
      </c>
      <c r="X304" t="s">
        <v>35</v>
      </c>
    </row>
    <row r="305" spans="1:24" x14ac:dyDescent="0.25">
      <c r="A305">
        <v>206</v>
      </c>
      <c r="B305" s="3">
        <v>60</v>
      </c>
      <c r="C305" s="3">
        <v>-10</v>
      </c>
      <c r="D305" s="3">
        <f>Clean_Chain_Data[[#This Row],[Calculated Profit]]-Clean_Chain_Data[[#This Row],[Target_profit]]</f>
        <v>-1</v>
      </c>
      <c r="E305" s="1">
        <v>41485</v>
      </c>
      <c r="F305">
        <v>606</v>
      </c>
      <c r="G305">
        <v>84</v>
      </c>
      <c r="H305" s="2">
        <f>Clean_Chain_Data[[#This Row],[Profit]]/Clean_Chain_Data[[#This Row],[Sales]]</f>
        <v>0</v>
      </c>
      <c r="I305" t="s">
        <v>39</v>
      </c>
      <c r="J305" t="s">
        <v>36</v>
      </c>
      <c r="K305" s="3">
        <v>54</v>
      </c>
      <c r="L305" t="s">
        <v>23</v>
      </c>
      <c r="M305" t="s">
        <v>32</v>
      </c>
      <c r="N305" t="s">
        <v>37</v>
      </c>
      <c r="O305" s="3">
        <v>0</v>
      </c>
      <c r="P305" s="3">
        <f>Clean_Chain_Data[[#This Row],[Sales]]-(Clean_Chain_Data[[#This Row],[Cogs]]+Clean_Chain_Data[[#This Row],[Total_expenses]])</f>
        <v>9</v>
      </c>
      <c r="Q305" s="3">
        <v>153</v>
      </c>
      <c r="R305" t="s">
        <v>60</v>
      </c>
      <c r="S305" s="3">
        <v>20</v>
      </c>
      <c r="T305">
        <v>40</v>
      </c>
      <c r="U305" s="3">
        <v>10</v>
      </c>
      <c r="V305" s="3">
        <v>60</v>
      </c>
      <c r="W305" s="3">
        <v>84</v>
      </c>
      <c r="X305" t="s">
        <v>35</v>
      </c>
    </row>
    <row r="306" spans="1:24" x14ac:dyDescent="0.25">
      <c r="A306">
        <v>440</v>
      </c>
      <c r="B306" s="3">
        <v>32</v>
      </c>
      <c r="C306" s="3">
        <v>13</v>
      </c>
      <c r="D306" s="3">
        <f>Clean_Chain_Data[[#This Row],[Calculated Profit]]-Clean_Chain_Data[[#This Row],[Target_profit]]</f>
        <v>4</v>
      </c>
      <c r="E306" s="1">
        <v>41486</v>
      </c>
      <c r="F306">
        <v>482</v>
      </c>
      <c r="G306">
        <v>48</v>
      </c>
      <c r="H306" s="2">
        <f>Clean_Chain_Data[[#This Row],[Profit]]/Clean_Chain_Data[[#This Row],[Sales]]</f>
        <v>0.50588235294117645</v>
      </c>
      <c r="I306" t="s">
        <v>21</v>
      </c>
      <c r="J306" t="s">
        <v>22</v>
      </c>
      <c r="K306" s="3">
        <v>8</v>
      </c>
      <c r="L306" t="s">
        <v>23</v>
      </c>
      <c r="M306" t="s">
        <v>24</v>
      </c>
      <c r="N306" t="s">
        <v>57</v>
      </c>
      <c r="O306" s="3">
        <v>43</v>
      </c>
      <c r="P306" s="3">
        <f>Clean_Chain_Data[[#This Row],[Sales]]-(Clean_Chain_Data[[#This Row],[Cogs]]+Clean_Chain_Data[[#This Row],[Total_expenses]])</f>
        <v>34</v>
      </c>
      <c r="Q306" s="3">
        <v>85</v>
      </c>
      <c r="R306" t="s">
        <v>65</v>
      </c>
      <c r="S306" s="3">
        <v>30</v>
      </c>
      <c r="T306">
        <v>40</v>
      </c>
      <c r="U306" s="3">
        <v>30</v>
      </c>
      <c r="V306" s="3">
        <v>70</v>
      </c>
      <c r="W306" s="3">
        <v>19</v>
      </c>
      <c r="X306" t="s">
        <v>27</v>
      </c>
    </row>
    <row r="307" spans="1:24" x14ac:dyDescent="0.25">
      <c r="A307">
        <v>561</v>
      </c>
      <c r="B307" s="3">
        <v>54</v>
      </c>
      <c r="C307" s="3">
        <v>9</v>
      </c>
      <c r="D307" s="3">
        <f>Clean_Chain_Data[[#This Row],[Calculated Profit]]-Clean_Chain_Data[[#This Row],[Target_profit]]</f>
        <v>11</v>
      </c>
      <c r="E307" s="1">
        <v>41487</v>
      </c>
      <c r="F307">
        <v>391</v>
      </c>
      <c r="G307">
        <v>67</v>
      </c>
      <c r="H307" s="2">
        <f>Clean_Chain_Data[[#This Row],[Profit]]/Clean_Chain_Data[[#This Row],[Sales]]</f>
        <v>0.14728682170542637</v>
      </c>
      <c r="I307" t="s">
        <v>21</v>
      </c>
      <c r="J307" t="s">
        <v>31</v>
      </c>
      <c r="K307" s="3">
        <v>20</v>
      </c>
      <c r="L307" t="s">
        <v>23</v>
      </c>
      <c r="M307" t="s">
        <v>24</v>
      </c>
      <c r="N307" t="s">
        <v>25</v>
      </c>
      <c r="O307" s="3">
        <v>19</v>
      </c>
      <c r="P307" s="3">
        <f>Clean_Chain_Data[[#This Row],[Sales]]-(Clean_Chain_Data[[#This Row],[Cogs]]+Clean_Chain_Data[[#This Row],[Total_expenses]])</f>
        <v>21</v>
      </c>
      <c r="Q307" s="3">
        <v>129</v>
      </c>
      <c r="R307" t="s">
        <v>34</v>
      </c>
      <c r="S307" s="3">
        <v>40</v>
      </c>
      <c r="T307">
        <v>40</v>
      </c>
      <c r="U307" s="3">
        <v>10</v>
      </c>
      <c r="V307" s="3">
        <v>80</v>
      </c>
      <c r="W307" s="3">
        <v>54</v>
      </c>
      <c r="X307" t="s">
        <v>27</v>
      </c>
    </row>
    <row r="308" spans="1:24" x14ac:dyDescent="0.25">
      <c r="A308">
        <v>920</v>
      </c>
      <c r="B308" s="3">
        <v>22</v>
      </c>
      <c r="C308" s="3">
        <v>-14</v>
      </c>
      <c r="D308" s="3">
        <f>Clean_Chain_Data[[#This Row],[Calculated Profit]]-Clean_Chain_Data[[#This Row],[Target_profit]]</f>
        <v>-16</v>
      </c>
      <c r="E308" s="1">
        <v>41488</v>
      </c>
      <c r="F308">
        <v>570</v>
      </c>
      <c r="G308">
        <v>30</v>
      </c>
      <c r="H308" s="2">
        <f>Clean_Chain_Data[[#This Row],[Profit]]/Clean_Chain_Data[[#This Row],[Sales]]</f>
        <v>0.29090909090909089</v>
      </c>
      <c r="I308" t="s">
        <v>39</v>
      </c>
      <c r="J308" t="s">
        <v>22</v>
      </c>
      <c r="K308" s="3">
        <v>7</v>
      </c>
      <c r="L308" t="s">
        <v>40</v>
      </c>
      <c r="M308" t="s">
        <v>41</v>
      </c>
      <c r="N308" t="s">
        <v>42</v>
      </c>
      <c r="O308" s="3">
        <v>16</v>
      </c>
      <c r="P308" s="3">
        <f>Clean_Chain_Data[[#This Row],[Sales]]-(Clean_Chain_Data[[#This Row],[Cogs]]+Clean_Chain_Data[[#This Row],[Total_expenses]])</f>
        <v>14</v>
      </c>
      <c r="Q308" s="3">
        <v>55</v>
      </c>
      <c r="R308" t="s">
        <v>59</v>
      </c>
      <c r="S308" s="3">
        <v>20</v>
      </c>
      <c r="T308">
        <v>40</v>
      </c>
      <c r="U308" s="3">
        <v>30</v>
      </c>
      <c r="V308" s="3">
        <v>60</v>
      </c>
      <c r="W308" s="3">
        <v>19</v>
      </c>
      <c r="X308" t="s">
        <v>27</v>
      </c>
    </row>
    <row r="309" spans="1:24" x14ac:dyDescent="0.25">
      <c r="A309">
        <v>505</v>
      </c>
      <c r="B309" s="3">
        <v>35</v>
      </c>
      <c r="C309" s="3">
        <v>-8</v>
      </c>
      <c r="D309" s="3">
        <f>Clean_Chain_Data[[#This Row],[Calculated Profit]]-Clean_Chain_Data[[#This Row],[Target_profit]]</f>
        <v>-7</v>
      </c>
      <c r="E309" s="1">
        <v>41489</v>
      </c>
      <c r="F309">
        <v>248</v>
      </c>
      <c r="G309">
        <v>47</v>
      </c>
      <c r="H309" s="2">
        <f>Clean_Chain_Data[[#This Row],[Profit]]/Clean_Chain_Data[[#This Row],[Sales]]</f>
        <v>0.13793103448275862</v>
      </c>
      <c r="I309" t="s">
        <v>39</v>
      </c>
      <c r="J309" t="s">
        <v>29</v>
      </c>
      <c r="K309" s="3">
        <v>11</v>
      </c>
      <c r="L309" t="s">
        <v>40</v>
      </c>
      <c r="M309" t="s">
        <v>41</v>
      </c>
      <c r="N309" t="s">
        <v>42</v>
      </c>
      <c r="O309" s="3">
        <v>12</v>
      </c>
      <c r="P309" s="3">
        <f>Clean_Chain_Data[[#This Row],[Sales]]-(Clean_Chain_Data[[#This Row],[Cogs]]+Clean_Chain_Data[[#This Row],[Total_expenses]])</f>
        <v>13</v>
      </c>
      <c r="Q309" s="3">
        <v>87</v>
      </c>
      <c r="R309" t="s">
        <v>64</v>
      </c>
      <c r="S309" s="3">
        <v>20</v>
      </c>
      <c r="T309">
        <v>40</v>
      </c>
      <c r="U309" s="3">
        <v>20</v>
      </c>
      <c r="V309" s="3">
        <v>60</v>
      </c>
      <c r="W309" s="3">
        <v>39</v>
      </c>
      <c r="X309" t="s">
        <v>27</v>
      </c>
    </row>
    <row r="310" spans="1:24" x14ac:dyDescent="0.25">
      <c r="A310">
        <v>702</v>
      </c>
      <c r="B310" s="3">
        <v>29</v>
      </c>
      <c r="C310" s="3">
        <v>-13</v>
      </c>
      <c r="D310" s="3">
        <f>Clean_Chain_Data[[#This Row],[Calculated Profit]]-Clean_Chain_Data[[#This Row],[Target_profit]]</f>
        <v>-11</v>
      </c>
      <c r="E310" s="1">
        <v>41490</v>
      </c>
      <c r="F310">
        <v>1003</v>
      </c>
      <c r="G310">
        <v>35</v>
      </c>
      <c r="H310" s="2">
        <f>Clean_Chain_Data[[#This Row],[Profit]]/Clean_Chain_Data[[#This Row],[Sales]]</f>
        <v>0.10294117647058823</v>
      </c>
      <c r="I310" t="s">
        <v>39</v>
      </c>
      <c r="J310" t="s">
        <v>36</v>
      </c>
      <c r="K310" s="3">
        <v>8</v>
      </c>
      <c r="L310" t="s">
        <v>40</v>
      </c>
      <c r="M310" t="s">
        <v>45</v>
      </c>
      <c r="N310" t="s">
        <v>46</v>
      </c>
      <c r="O310" s="3">
        <v>7</v>
      </c>
      <c r="P310" s="3">
        <f>Clean_Chain_Data[[#This Row],[Sales]]-(Clean_Chain_Data[[#This Row],[Cogs]]+Clean_Chain_Data[[#This Row],[Total_expenses]])</f>
        <v>9</v>
      </c>
      <c r="Q310" s="3">
        <v>68</v>
      </c>
      <c r="R310" t="s">
        <v>48</v>
      </c>
      <c r="S310" s="3">
        <v>30</v>
      </c>
      <c r="T310">
        <v>40</v>
      </c>
      <c r="U310" s="3">
        <v>20</v>
      </c>
      <c r="V310" s="3">
        <v>70</v>
      </c>
      <c r="W310" s="3">
        <v>30</v>
      </c>
      <c r="X310" t="s">
        <v>27</v>
      </c>
    </row>
    <row r="311" spans="1:24" x14ac:dyDescent="0.25">
      <c r="A311">
        <v>515</v>
      </c>
      <c r="B311" s="3">
        <v>29</v>
      </c>
      <c r="C311" s="3">
        <v>-13</v>
      </c>
      <c r="D311" s="3">
        <f>Clean_Chain_Data[[#This Row],[Calculated Profit]]-Clean_Chain_Data[[#This Row],[Target_profit]]</f>
        <v>-11</v>
      </c>
      <c r="E311" s="1">
        <v>41491</v>
      </c>
      <c r="F311">
        <v>1003</v>
      </c>
      <c r="G311">
        <v>35</v>
      </c>
      <c r="H311" s="2">
        <f>Clean_Chain_Data[[#This Row],[Profit]]/Clean_Chain_Data[[#This Row],[Sales]]</f>
        <v>0.10294117647058823</v>
      </c>
      <c r="I311" t="s">
        <v>39</v>
      </c>
      <c r="J311" t="s">
        <v>22</v>
      </c>
      <c r="K311" s="3">
        <v>8</v>
      </c>
      <c r="L311" t="s">
        <v>40</v>
      </c>
      <c r="M311" t="s">
        <v>45</v>
      </c>
      <c r="N311" t="s">
        <v>52</v>
      </c>
      <c r="O311" s="3">
        <v>7</v>
      </c>
      <c r="P311" s="3">
        <f>Clean_Chain_Data[[#This Row],[Sales]]-(Clean_Chain_Data[[#This Row],[Cogs]]+Clean_Chain_Data[[#This Row],[Total_expenses]])</f>
        <v>9</v>
      </c>
      <c r="Q311" s="3">
        <v>68</v>
      </c>
      <c r="R311" t="s">
        <v>43</v>
      </c>
      <c r="S311" s="3">
        <v>20</v>
      </c>
      <c r="T311">
        <v>40</v>
      </c>
      <c r="U311" s="3">
        <v>20</v>
      </c>
      <c r="V311" s="3">
        <v>60</v>
      </c>
      <c r="W311" s="3">
        <v>30</v>
      </c>
      <c r="X311" t="s">
        <v>35</v>
      </c>
    </row>
    <row r="312" spans="1:24" x14ac:dyDescent="0.25">
      <c r="A312">
        <v>603</v>
      </c>
      <c r="B312" s="3">
        <v>34</v>
      </c>
      <c r="C312" s="3">
        <v>-4</v>
      </c>
      <c r="D312" s="3">
        <f>Clean_Chain_Data[[#This Row],[Calculated Profit]]-Clean_Chain_Data[[#This Row],[Target_profit]]</f>
        <v>2</v>
      </c>
      <c r="E312" s="1">
        <v>41492</v>
      </c>
      <c r="F312">
        <v>211</v>
      </c>
      <c r="G312">
        <v>42</v>
      </c>
      <c r="H312" s="2">
        <f>Clean_Chain_Data[[#This Row],[Profit]]/Clean_Chain_Data[[#This Row],[Sales]]</f>
        <v>-4.9382716049382713E-2</v>
      </c>
      <c r="I312" t="s">
        <v>39</v>
      </c>
      <c r="J312" t="s">
        <v>31</v>
      </c>
      <c r="K312" s="3">
        <v>12</v>
      </c>
      <c r="L312" t="s">
        <v>40</v>
      </c>
      <c r="M312" t="s">
        <v>41</v>
      </c>
      <c r="N312" t="s">
        <v>66</v>
      </c>
      <c r="O312" s="3">
        <v>-4</v>
      </c>
      <c r="P312" s="3">
        <f>Clean_Chain_Data[[#This Row],[Sales]]-(Clean_Chain_Data[[#This Row],[Cogs]]+Clean_Chain_Data[[#This Row],[Total_expenses]])</f>
        <v>2</v>
      </c>
      <c r="Q312" s="3">
        <v>81</v>
      </c>
      <c r="R312" t="s">
        <v>51</v>
      </c>
      <c r="S312" s="3">
        <v>30</v>
      </c>
      <c r="T312">
        <v>40</v>
      </c>
      <c r="U312" s="3">
        <v>0</v>
      </c>
      <c r="V312" s="3">
        <v>70</v>
      </c>
      <c r="W312" s="3">
        <v>45</v>
      </c>
      <c r="X312" t="s">
        <v>35</v>
      </c>
    </row>
    <row r="313" spans="1:24" x14ac:dyDescent="0.25">
      <c r="A313">
        <v>580</v>
      </c>
      <c r="B313" s="3">
        <v>32</v>
      </c>
      <c r="C313" s="3">
        <v>13</v>
      </c>
      <c r="D313" s="3">
        <f>Clean_Chain_Data[[#This Row],[Calculated Profit]]-Clean_Chain_Data[[#This Row],[Target_profit]]</f>
        <v>4</v>
      </c>
      <c r="E313" s="1">
        <v>41493</v>
      </c>
      <c r="F313">
        <v>482</v>
      </c>
      <c r="G313">
        <v>48</v>
      </c>
      <c r="H313" s="2">
        <f>Clean_Chain_Data[[#This Row],[Profit]]/Clean_Chain_Data[[#This Row],[Sales]]</f>
        <v>0.50588235294117645</v>
      </c>
      <c r="I313" t="s">
        <v>39</v>
      </c>
      <c r="J313" t="s">
        <v>29</v>
      </c>
      <c r="K313" s="3">
        <v>8</v>
      </c>
      <c r="L313" t="s">
        <v>40</v>
      </c>
      <c r="M313" t="s">
        <v>41</v>
      </c>
      <c r="N313" t="s">
        <v>53</v>
      </c>
      <c r="O313" s="3">
        <v>43</v>
      </c>
      <c r="P313" s="3">
        <f>Clean_Chain_Data[[#This Row],[Sales]]-(Clean_Chain_Data[[#This Row],[Cogs]]+Clean_Chain_Data[[#This Row],[Total_expenses]])</f>
        <v>34</v>
      </c>
      <c r="Q313" s="3">
        <v>85</v>
      </c>
      <c r="R313" t="s">
        <v>47</v>
      </c>
      <c r="S313" s="3">
        <v>20</v>
      </c>
      <c r="T313">
        <v>40</v>
      </c>
      <c r="U313" s="3">
        <v>30</v>
      </c>
      <c r="V313" s="3">
        <v>60</v>
      </c>
      <c r="W313" s="3">
        <v>19</v>
      </c>
      <c r="X313" t="s">
        <v>35</v>
      </c>
    </row>
    <row r="314" spans="1:24" x14ac:dyDescent="0.25">
      <c r="A314">
        <v>775</v>
      </c>
      <c r="B314" s="3">
        <v>0</v>
      </c>
      <c r="C314" s="3">
        <v>16</v>
      </c>
      <c r="D314" s="3">
        <f>Clean_Chain_Data[[#This Row],[Calculated Profit]]-Clean_Chain_Data[[#This Row],[Target_profit]]</f>
        <v>4</v>
      </c>
      <c r="E314" s="1">
        <v>41494</v>
      </c>
      <c r="F314">
        <v>387</v>
      </c>
      <c r="G314">
        <v>43</v>
      </c>
      <c r="H314" s="2">
        <f>Clean_Chain_Data[[#This Row],[Profit]]/Clean_Chain_Data[[#This Row],[Sales]]</f>
        <v>1</v>
      </c>
      <c r="I314" t="s">
        <v>39</v>
      </c>
      <c r="J314" t="s">
        <v>36</v>
      </c>
      <c r="K314" s="3">
        <v>0</v>
      </c>
      <c r="L314" t="s">
        <v>40</v>
      </c>
      <c r="M314" t="s">
        <v>41</v>
      </c>
      <c r="N314" t="s">
        <v>54</v>
      </c>
      <c r="O314" s="3">
        <v>46</v>
      </c>
      <c r="P314" s="3">
        <f>Clean_Chain_Data[[#This Row],[Sales]]-(Clean_Chain_Data[[#This Row],[Cogs]]+Clean_Chain_Data[[#This Row],[Total_expenses]])</f>
        <v>34</v>
      </c>
      <c r="Q314" s="3">
        <v>46</v>
      </c>
      <c r="R314" t="s">
        <v>48</v>
      </c>
      <c r="S314" s="3">
        <v>0</v>
      </c>
      <c r="T314">
        <v>40</v>
      </c>
      <c r="U314" s="3">
        <v>30</v>
      </c>
      <c r="V314" s="3">
        <v>40</v>
      </c>
      <c r="W314" s="3">
        <v>12</v>
      </c>
      <c r="X314" t="s">
        <v>35</v>
      </c>
    </row>
    <row r="315" spans="1:24" x14ac:dyDescent="0.25">
      <c r="A315">
        <v>435</v>
      </c>
      <c r="B315" s="3">
        <v>33</v>
      </c>
      <c r="C315" s="3">
        <v>10</v>
      </c>
      <c r="D315" s="3">
        <f>Clean_Chain_Data[[#This Row],[Calculated Profit]]-Clean_Chain_Data[[#This Row],[Target_profit]]</f>
        <v>2</v>
      </c>
      <c r="E315" s="1">
        <v>41495</v>
      </c>
      <c r="F315">
        <v>836</v>
      </c>
      <c r="G315">
        <v>48</v>
      </c>
      <c r="H315" s="2">
        <f>Clean_Chain_Data[[#This Row],[Profit]]/Clean_Chain_Data[[#This Row],[Sales]]</f>
        <v>0.46511627906976744</v>
      </c>
      <c r="I315" t="s">
        <v>39</v>
      </c>
      <c r="J315" t="s">
        <v>36</v>
      </c>
      <c r="K315" s="3">
        <v>9</v>
      </c>
      <c r="L315" t="s">
        <v>40</v>
      </c>
      <c r="M315" t="s">
        <v>41</v>
      </c>
      <c r="N315" t="s">
        <v>54</v>
      </c>
      <c r="O315" s="3">
        <v>40</v>
      </c>
      <c r="P315" s="3">
        <f>Clean_Chain_Data[[#This Row],[Sales]]-(Clean_Chain_Data[[#This Row],[Cogs]]+Clean_Chain_Data[[#This Row],[Total_expenses]])</f>
        <v>32</v>
      </c>
      <c r="Q315" s="3">
        <v>86</v>
      </c>
      <c r="R315" t="s">
        <v>49</v>
      </c>
      <c r="S315" s="3">
        <v>30</v>
      </c>
      <c r="T315">
        <v>40</v>
      </c>
      <c r="U315" s="3">
        <v>30</v>
      </c>
      <c r="V315" s="3">
        <v>70</v>
      </c>
      <c r="W315" s="3">
        <v>21</v>
      </c>
      <c r="X315" t="s">
        <v>35</v>
      </c>
    </row>
    <row r="316" spans="1:24" x14ac:dyDescent="0.25">
      <c r="A316">
        <v>314</v>
      </c>
      <c r="B316" s="3">
        <v>82</v>
      </c>
      <c r="C316" s="3">
        <v>-13</v>
      </c>
      <c r="D316" s="3">
        <f>Clean_Chain_Data[[#This Row],[Calculated Profit]]-Clean_Chain_Data[[#This Row],[Target_profit]]</f>
        <v>-1</v>
      </c>
      <c r="E316" s="1">
        <v>41496</v>
      </c>
      <c r="F316">
        <v>1804</v>
      </c>
      <c r="G316">
        <v>40</v>
      </c>
      <c r="H316" s="2">
        <f>Clean_Chain_Data[[#This Row],[Profit]]/Clean_Chain_Data[[#This Row],[Sales]]</f>
        <v>-0.1</v>
      </c>
      <c r="I316" t="s">
        <v>39</v>
      </c>
      <c r="J316" t="s">
        <v>22</v>
      </c>
      <c r="K316" s="3">
        <v>25</v>
      </c>
      <c r="L316" t="s">
        <v>23</v>
      </c>
      <c r="M316" t="s">
        <v>24</v>
      </c>
      <c r="N316" t="s">
        <v>25</v>
      </c>
      <c r="O316" s="3">
        <v>-13</v>
      </c>
      <c r="P316" s="3">
        <f>Clean_Chain_Data[[#This Row],[Sales]]-(Clean_Chain_Data[[#This Row],[Cogs]]+Clean_Chain_Data[[#This Row],[Total_expenses]])</f>
        <v>-1</v>
      </c>
      <c r="Q316" s="3">
        <v>130</v>
      </c>
      <c r="R316" t="s">
        <v>58</v>
      </c>
      <c r="S316" s="3">
        <v>70</v>
      </c>
      <c r="T316">
        <v>40</v>
      </c>
      <c r="U316" s="3">
        <v>0</v>
      </c>
      <c r="V316" s="3">
        <v>110</v>
      </c>
      <c r="W316" s="3">
        <v>49</v>
      </c>
      <c r="X316" t="s">
        <v>27</v>
      </c>
    </row>
    <row r="317" spans="1:24" x14ac:dyDescent="0.25">
      <c r="A317">
        <v>435</v>
      </c>
      <c r="B317" s="3">
        <v>82</v>
      </c>
      <c r="C317" s="3">
        <v>-12</v>
      </c>
      <c r="D317" s="3">
        <f>Clean_Chain_Data[[#This Row],[Calculated Profit]]-Clean_Chain_Data[[#This Row],[Target_profit]]</f>
        <v>0</v>
      </c>
      <c r="E317" s="1">
        <v>41497</v>
      </c>
      <c r="F317">
        <v>1804</v>
      </c>
      <c r="G317">
        <v>40</v>
      </c>
      <c r="H317" s="2">
        <f>Clean_Chain_Data[[#This Row],[Profit]]/Clean_Chain_Data[[#This Row],[Sales]]</f>
        <v>-9.2307692307692313E-2</v>
      </c>
      <c r="I317" t="s">
        <v>39</v>
      </c>
      <c r="J317" t="s">
        <v>36</v>
      </c>
      <c r="K317" s="3">
        <v>25</v>
      </c>
      <c r="L317" t="s">
        <v>23</v>
      </c>
      <c r="M317" t="s">
        <v>24</v>
      </c>
      <c r="N317" t="s">
        <v>28</v>
      </c>
      <c r="O317" s="3">
        <v>-12</v>
      </c>
      <c r="P317" s="3">
        <f>Clean_Chain_Data[[#This Row],[Sales]]-(Clean_Chain_Data[[#This Row],[Cogs]]+Clean_Chain_Data[[#This Row],[Total_expenses]])</f>
        <v>0</v>
      </c>
      <c r="Q317" s="3">
        <v>130</v>
      </c>
      <c r="R317" t="s">
        <v>49</v>
      </c>
      <c r="S317" s="3">
        <v>70</v>
      </c>
      <c r="T317">
        <v>40</v>
      </c>
      <c r="U317" s="3">
        <v>0</v>
      </c>
      <c r="V317" s="3">
        <v>110</v>
      </c>
      <c r="W317" s="3">
        <v>48</v>
      </c>
      <c r="X317" t="s">
        <v>27</v>
      </c>
    </row>
    <row r="318" spans="1:24" x14ac:dyDescent="0.25">
      <c r="A318">
        <v>636</v>
      </c>
      <c r="B318" s="3">
        <v>35</v>
      </c>
      <c r="C318" s="3">
        <v>3</v>
      </c>
      <c r="D318" s="3">
        <f>Clean_Chain_Data[[#This Row],[Calculated Profit]]-Clean_Chain_Data[[#This Row],[Target_profit]]</f>
        <v>4</v>
      </c>
      <c r="E318" s="1">
        <v>41498</v>
      </c>
      <c r="F318">
        <v>248</v>
      </c>
      <c r="G318">
        <v>47</v>
      </c>
      <c r="H318" s="2">
        <f>Clean_Chain_Data[[#This Row],[Profit]]/Clean_Chain_Data[[#This Row],[Sales]]</f>
        <v>0.14942528735632185</v>
      </c>
      <c r="I318" t="s">
        <v>39</v>
      </c>
      <c r="J318" t="s">
        <v>22</v>
      </c>
      <c r="K318" s="3">
        <v>11</v>
      </c>
      <c r="L318" t="s">
        <v>23</v>
      </c>
      <c r="M318" t="s">
        <v>32</v>
      </c>
      <c r="N318" t="s">
        <v>33</v>
      </c>
      <c r="O318" s="3">
        <v>13</v>
      </c>
      <c r="P318" s="3">
        <f>Clean_Chain_Data[[#This Row],[Sales]]-(Clean_Chain_Data[[#This Row],[Cogs]]+Clean_Chain_Data[[#This Row],[Total_expenses]])</f>
        <v>14</v>
      </c>
      <c r="Q318" s="3">
        <v>87</v>
      </c>
      <c r="R318" t="s">
        <v>58</v>
      </c>
      <c r="S318" s="3">
        <v>20</v>
      </c>
      <c r="T318">
        <v>40</v>
      </c>
      <c r="U318" s="3">
        <v>10</v>
      </c>
      <c r="V318" s="3">
        <v>60</v>
      </c>
      <c r="W318" s="3">
        <v>38</v>
      </c>
      <c r="X318" t="s">
        <v>35</v>
      </c>
    </row>
    <row r="319" spans="1:24" x14ac:dyDescent="0.25">
      <c r="A319">
        <v>573</v>
      </c>
      <c r="B319" s="3">
        <v>34</v>
      </c>
      <c r="C319" s="3">
        <v>-4</v>
      </c>
      <c r="D319" s="3">
        <f>Clean_Chain_Data[[#This Row],[Calculated Profit]]-Clean_Chain_Data[[#This Row],[Target_profit]]</f>
        <v>2</v>
      </c>
      <c r="E319" s="1">
        <v>41499</v>
      </c>
      <c r="F319">
        <v>211</v>
      </c>
      <c r="G319">
        <v>42</v>
      </c>
      <c r="H319" s="2">
        <f>Clean_Chain_Data[[#This Row],[Profit]]/Clean_Chain_Data[[#This Row],[Sales]]</f>
        <v>-4.9382716049382713E-2</v>
      </c>
      <c r="I319" t="s">
        <v>39</v>
      </c>
      <c r="J319" t="s">
        <v>22</v>
      </c>
      <c r="K319" s="3">
        <v>12</v>
      </c>
      <c r="L319" t="s">
        <v>23</v>
      </c>
      <c r="M319" t="s">
        <v>32</v>
      </c>
      <c r="N319" t="s">
        <v>61</v>
      </c>
      <c r="O319" s="3">
        <v>-4</v>
      </c>
      <c r="P319" s="3">
        <f>Clean_Chain_Data[[#This Row],[Sales]]-(Clean_Chain_Data[[#This Row],[Cogs]]+Clean_Chain_Data[[#This Row],[Total_expenses]])</f>
        <v>2</v>
      </c>
      <c r="Q319" s="3">
        <v>81</v>
      </c>
      <c r="R319" t="s">
        <v>58</v>
      </c>
      <c r="S319" s="3">
        <v>20</v>
      </c>
      <c r="T319">
        <v>40</v>
      </c>
      <c r="U319" s="3">
        <v>0</v>
      </c>
      <c r="V319" s="3">
        <v>60</v>
      </c>
      <c r="W319" s="3">
        <v>45</v>
      </c>
      <c r="X319" t="s">
        <v>35</v>
      </c>
    </row>
    <row r="320" spans="1:24" x14ac:dyDescent="0.25">
      <c r="A320">
        <v>314</v>
      </c>
      <c r="B320" s="3">
        <v>33</v>
      </c>
      <c r="C320" s="3">
        <v>-6</v>
      </c>
      <c r="D320" s="3">
        <f>Clean_Chain_Data[[#This Row],[Calculated Profit]]-Clean_Chain_Data[[#This Row],[Target_profit]]</f>
        <v>1</v>
      </c>
      <c r="E320" s="1">
        <v>41500</v>
      </c>
      <c r="F320">
        <v>243</v>
      </c>
      <c r="G320">
        <v>41</v>
      </c>
      <c r="H320" s="2">
        <f>Clean_Chain_Data[[#This Row],[Profit]]/Clean_Chain_Data[[#This Row],[Sales]]</f>
        <v>-7.5949367088607597E-2</v>
      </c>
      <c r="I320" t="s">
        <v>39</v>
      </c>
      <c r="J320" t="s">
        <v>22</v>
      </c>
      <c r="K320" s="3">
        <v>12</v>
      </c>
      <c r="L320" t="s">
        <v>23</v>
      </c>
      <c r="M320" t="s">
        <v>32</v>
      </c>
      <c r="N320" t="s">
        <v>37</v>
      </c>
      <c r="O320" s="3">
        <v>-6</v>
      </c>
      <c r="P320" s="3">
        <f>Clean_Chain_Data[[#This Row],[Sales]]-(Clean_Chain_Data[[#This Row],[Cogs]]+Clean_Chain_Data[[#This Row],[Total_expenses]])</f>
        <v>1</v>
      </c>
      <c r="Q320" s="3">
        <v>79</v>
      </c>
      <c r="R320" t="s">
        <v>58</v>
      </c>
      <c r="S320" s="3">
        <v>20</v>
      </c>
      <c r="T320">
        <v>40</v>
      </c>
      <c r="U320" s="3">
        <v>0</v>
      </c>
      <c r="V320" s="3">
        <v>60</v>
      </c>
      <c r="W320" s="3">
        <v>45</v>
      </c>
      <c r="X320" t="s">
        <v>35</v>
      </c>
    </row>
    <row r="321" spans="1:24" x14ac:dyDescent="0.25">
      <c r="A321">
        <v>603</v>
      </c>
      <c r="B321" s="3">
        <v>0</v>
      </c>
      <c r="C321" s="3">
        <v>17</v>
      </c>
      <c r="D321" s="3">
        <f>Clean_Chain_Data[[#This Row],[Calculated Profit]]-Clean_Chain_Data[[#This Row],[Target_profit]]</f>
        <v>5</v>
      </c>
      <c r="E321" s="1">
        <v>41501</v>
      </c>
      <c r="F321">
        <v>387</v>
      </c>
      <c r="G321">
        <v>43</v>
      </c>
      <c r="H321" s="2">
        <f>Clean_Chain_Data[[#This Row],[Profit]]/Clean_Chain_Data[[#This Row],[Sales]]</f>
        <v>1.0217391304347827</v>
      </c>
      <c r="I321" t="s">
        <v>39</v>
      </c>
      <c r="J321" t="s">
        <v>31</v>
      </c>
      <c r="K321" s="3">
        <v>0</v>
      </c>
      <c r="L321" t="s">
        <v>23</v>
      </c>
      <c r="M321" t="s">
        <v>32</v>
      </c>
      <c r="N321" t="s">
        <v>37</v>
      </c>
      <c r="O321" s="3">
        <v>47</v>
      </c>
      <c r="P321" s="3">
        <f>Clean_Chain_Data[[#This Row],[Sales]]-(Clean_Chain_Data[[#This Row],[Cogs]]+Clean_Chain_Data[[#This Row],[Total_expenses]])</f>
        <v>35</v>
      </c>
      <c r="Q321" s="3">
        <v>46</v>
      </c>
      <c r="R321" t="s">
        <v>51</v>
      </c>
      <c r="S321" s="3">
        <v>0</v>
      </c>
      <c r="T321">
        <v>40</v>
      </c>
      <c r="U321" s="3">
        <v>30</v>
      </c>
      <c r="V321" s="3">
        <v>40</v>
      </c>
      <c r="W321" s="3">
        <v>11</v>
      </c>
      <c r="X321" t="s">
        <v>35</v>
      </c>
    </row>
    <row r="322" spans="1:24" x14ac:dyDescent="0.25">
      <c r="A322">
        <v>435</v>
      </c>
      <c r="B322" s="3">
        <v>44</v>
      </c>
      <c r="C322" s="3">
        <v>0</v>
      </c>
      <c r="D322" s="3">
        <f>Clean_Chain_Data[[#This Row],[Calculated Profit]]-Clean_Chain_Data[[#This Row],[Target_profit]]</f>
        <v>10</v>
      </c>
      <c r="E322" s="1">
        <v>41502</v>
      </c>
      <c r="F322">
        <v>325</v>
      </c>
      <c r="G322">
        <v>62</v>
      </c>
      <c r="H322" s="2">
        <f>Clean_Chain_Data[[#This Row],[Profit]]/Clean_Chain_Data[[#This Row],[Sales]]</f>
        <v>-8.8495575221238937E-2</v>
      </c>
      <c r="I322" t="s">
        <v>39</v>
      </c>
      <c r="J322" t="s">
        <v>36</v>
      </c>
      <c r="K322" s="3">
        <v>40</v>
      </c>
      <c r="L322" t="s">
        <v>23</v>
      </c>
      <c r="M322" t="s">
        <v>32</v>
      </c>
      <c r="N322" t="s">
        <v>33</v>
      </c>
      <c r="O322" s="3">
        <v>-10</v>
      </c>
      <c r="P322" s="3">
        <f>Clean_Chain_Data[[#This Row],[Sales]]-(Clean_Chain_Data[[#This Row],[Cogs]]+Clean_Chain_Data[[#This Row],[Total_expenses]])</f>
        <v>0</v>
      </c>
      <c r="Q322" s="3">
        <v>113</v>
      </c>
      <c r="R322" t="s">
        <v>49</v>
      </c>
      <c r="S322" s="3">
        <v>30</v>
      </c>
      <c r="T322">
        <v>40</v>
      </c>
      <c r="U322" s="3">
        <v>-10</v>
      </c>
      <c r="V322" s="3">
        <v>70</v>
      </c>
      <c r="W322" s="3">
        <v>69</v>
      </c>
      <c r="X322" t="s">
        <v>35</v>
      </c>
    </row>
    <row r="323" spans="1:24" x14ac:dyDescent="0.25">
      <c r="A323">
        <v>614</v>
      </c>
      <c r="B323" s="3">
        <v>29</v>
      </c>
      <c r="C323" s="3">
        <v>7</v>
      </c>
      <c r="D323" s="3">
        <f>Clean_Chain_Data[[#This Row],[Calculated Profit]]-Clean_Chain_Data[[#This Row],[Target_profit]]</f>
        <v>0</v>
      </c>
      <c r="E323" s="1">
        <v>41503</v>
      </c>
      <c r="F323">
        <v>490</v>
      </c>
      <c r="G323">
        <v>44</v>
      </c>
      <c r="H323" s="2">
        <f>Clean_Chain_Data[[#This Row],[Profit]]/Clean_Chain_Data[[#This Row],[Sales]]</f>
        <v>0.47435897435897434</v>
      </c>
      <c r="I323" t="s">
        <v>21</v>
      </c>
      <c r="J323" t="s">
        <v>22</v>
      </c>
      <c r="K323" s="3">
        <v>8</v>
      </c>
      <c r="L323" t="s">
        <v>23</v>
      </c>
      <c r="M323" t="s">
        <v>24</v>
      </c>
      <c r="N323" t="s">
        <v>57</v>
      </c>
      <c r="O323" s="3">
        <v>37</v>
      </c>
      <c r="P323" s="3">
        <f>Clean_Chain_Data[[#This Row],[Sales]]-(Clean_Chain_Data[[#This Row],[Cogs]]+Clean_Chain_Data[[#This Row],[Total_expenses]])</f>
        <v>30</v>
      </c>
      <c r="Q323" s="3">
        <v>78</v>
      </c>
      <c r="R323" t="s">
        <v>65</v>
      </c>
      <c r="S323" s="3">
        <v>20</v>
      </c>
      <c r="T323">
        <v>40</v>
      </c>
      <c r="U323" s="3">
        <v>30</v>
      </c>
      <c r="V323" s="3">
        <v>60</v>
      </c>
      <c r="W323" s="3">
        <v>19</v>
      </c>
      <c r="X323" t="s">
        <v>27</v>
      </c>
    </row>
    <row r="324" spans="1:24" x14ac:dyDescent="0.25">
      <c r="A324">
        <v>440</v>
      </c>
      <c r="B324" s="3">
        <v>33</v>
      </c>
      <c r="C324" s="3">
        <v>13</v>
      </c>
      <c r="D324" s="3">
        <f>Clean_Chain_Data[[#This Row],[Calculated Profit]]-Clean_Chain_Data[[#This Row],[Target_profit]]</f>
        <v>4</v>
      </c>
      <c r="E324" s="1">
        <v>41504</v>
      </c>
      <c r="F324">
        <v>870</v>
      </c>
      <c r="G324">
        <v>49</v>
      </c>
      <c r="H324" s="2">
        <f>Clean_Chain_Data[[#This Row],[Profit]]/Clean_Chain_Data[[#This Row],[Sales]]</f>
        <v>0.4942528735632184</v>
      </c>
      <c r="I324" t="s">
        <v>21</v>
      </c>
      <c r="J324" t="s">
        <v>22</v>
      </c>
      <c r="K324" s="3">
        <v>9</v>
      </c>
      <c r="L324" t="s">
        <v>23</v>
      </c>
      <c r="M324" t="s">
        <v>24</v>
      </c>
      <c r="N324" t="s">
        <v>25</v>
      </c>
      <c r="O324" s="3">
        <v>43</v>
      </c>
      <c r="P324" s="3">
        <f>Clean_Chain_Data[[#This Row],[Sales]]-(Clean_Chain_Data[[#This Row],[Cogs]]+Clean_Chain_Data[[#This Row],[Total_expenses]])</f>
        <v>34</v>
      </c>
      <c r="Q324" s="3">
        <v>87</v>
      </c>
      <c r="R324" t="s">
        <v>65</v>
      </c>
      <c r="S324" s="3">
        <v>30</v>
      </c>
      <c r="T324">
        <v>40</v>
      </c>
      <c r="U324" s="3">
        <v>30</v>
      </c>
      <c r="V324" s="3">
        <v>70</v>
      </c>
      <c r="W324" s="3">
        <v>20</v>
      </c>
      <c r="X324" t="s">
        <v>27</v>
      </c>
    </row>
    <row r="325" spans="1:24" x14ac:dyDescent="0.25">
      <c r="A325">
        <v>774</v>
      </c>
      <c r="B325" s="3">
        <v>46</v>
      </c>
      <c r="C325" s="3">
        <v>0</v>
      </c>
      <c r="D325" s="3">
        <f>Clean_Chain_Data[[#This Row],[Calculated Profit]]-Clean_Chain_Data[[#This Row],[Target_profit]]</f>
        <v>4</v>
      </c>
      <c r="E325" s="1">
        <v>41505</v>
      </c>
      <c r="F325">
        <v>422</v>
      </c>
      <c r="G325">
        <v>57</v>
      </c>
      <c r="H325" s="2">
        <f>Clean_Chain_Data[[#This Row],[Profit]]/Clean_Chain_Data[[#This Row],[Sales]]</f>
        <v>9.0909090909090912E-2</v>
      </c>
      <c r="I325" t="s">
        <v>21</v>
      </c>
      <c r="J325" t="s">
        <v>31</v>
      </c>
      <c r="K325" s="3">
        <v>17</v>
      </c>
      <c r="L325" t="s">
        <v>23</v>
      </c>
      <c r="M325" t="s">
        <v>24</v>
      </c>
      <c r="N325" t="s">
        <v>25</v>
      </c>
      <c r="O325" s="3">
        <v>10</v>
      </c>
      <c r="P325" s="3">
        <f>Clean_Chain_Data[[#This Row],[Sales]]-(Clean_Chain_Data[[#This Row],[Cogs]]+Clean_Chain_Data[[#This Row],[Total_expenses]])</f>
        <v>14</v>
      </c>
      <c r="Q325" s="3">
        <v>110</v>
      </c>
      <c r="R325" t="s">
        <v>62</v>
      </c>
      <c r="S325" s="3">
        <v>30</v>
      </c>
      <c r="T325">
        <v>40</v>
      </c>
      <c r="U325" s="3">
        <v>10</v>
      </c>
      <c r="V325" s="3">
        <v>70</v>
      </c>
      <c r="W325" s="3">
        <v>50</v>
      </c>
      <c r="X325" t="s">
        <v>27</v>
      </c>
    </row>
    <row r="326" spans="1:24" x14ac:dyDescent="0.25">
      <c r="A326">
        <v>321</v>
      </c>
      <c r="B326" s="3">
        <v>30</v>
      </c>
      <c r="C326" s="3">
        <v>9</v>
      </c>
      <c r="D326" s="3">
        <f>Clean_Chain_Data[[#This Row],[Calculated Profit]]-Clean_Chain_Data[[#This Row],[Target_profit]]</f>
        <v>1</v>
      </c>
      <c r="E326" s="1">
        <v>41506</v>
      </c>
      <c r="F326">
        <v>882</v>
      </c>
      <c r="G326">
        <v>45</v>
      </c>
      <c r="H326" s="2">
        <f>Clean_Chain_Data[[#This Row],[Profit]]/Clean_Chain_Data[[#This Row],[Sales]]</f>
        <v>0.48749999999999999</v>
      </c>
      <c r="I326" t="s">
        <v>21</v>
      </c>
      <c r="J326" t="s">
        <v>31</v>
      </c>
      <c r="K326" s="3">
        <v>8</v>
      </c>
      <c r="L326" t="s">
        <v>23</v>
      </c>
      <c r="M326" t="s">
        <v>32</v>
      </c>
      <c r="N326" t="s">
        <v>33</v>
      </c>
      <c r="O326" s="3">
        <v>39</v>
      </c>
      <c r="P326" s="3">
        <f>Clean_Chain_Data[[#This Row],[Sales]]-(Clean_Chain_Data[[#This Row],[Cogs]]+Clean_Chain_Data[[#This Row],[Total_expenses]])</f>
        <v>31</v>
      </c>
      <c r="Q326" s="3">
        <v>80</v>
      </c>
      <c r="R326" t="s">
        <v>34</v>
      </c>
      <c r="S326" s="3">
        <v>30</v>
      </c>
      <c r="T326">
        <v>40</v>
      </c>
      <c r="U326" s="3">
        <v>30</v>
      </c>
      <c r="V326" s="3">
        <v>70</v>
      </c>
      <c r="W326" s="3">
        <v>19</v>
      </c>
      <c r="X326" t="s">
        <v>35</v>
      </c>
    </row>
    <row r="327" spans="1:24" x14ac:dyDescent="0.25">
      <c r="A327">
        <v>774</v>
      </c>
      <c r="B327" s="3">
        <v>29</v>
      </c>
      <c r="C327" s="3">
        <v>7</v>
      </c>
      <c r="D327" s="3">
        <f>Clean_Chain_Data[[#This Row],[Calculated Profit]]-Clean_Chain_Data[[#This Row],[Target_profit]]</f>
        <v>0</v>
      </c>
      <c r="E327" s="1">
        <v>41507</v>
      </c>
      <c r="F327">
        <v>490</v>
      </c>
      <c r="G327">
        <v>44</v>
      </c>
      <c r="H327" s="2">
        <f>Clean_Chain_Data[[#This Row],[Profit]]/Clean_Chain_Data[[#This Row],[Sales]]</f>
        <v>0.47435897435897434</v>
      </c>
      <c r="I327" t="s">
        <v>21</v>
      </c>
      <c r="J327" t="s">
        <v>31</v>
      </c>
      <c r="K327" s="3">
        <v>8</v>
      </c>
      <c r="L327" t="s">
        <v>23</v>
      </c>
      <c r="M327" t="s">
        <v>32</v>
      </c>
      <c r="N327" t="s">
        <v>37</v>
      </c>
      <c r="O327" s="3">
        <v>37</v>
      </c>
      <c r="P327" s="3">
        <f>Clean_Chain_Data[[#This Row],[Sales]]-(Clean_Chain_Data[[#This Row],[Cogs]]+Clean_Chain_Data[[#This Row],[Total_expenses]])</f>
        <v>30</v>
      </c>
      <c r="Q327" s="3">
        <v>78</v>
      </c>
      <c r="R327" t="s">
        <v>62</v>
      </c>
      <c r="S327" s="3">
        <v>30</v>
      </c>
      <c r="T327">
        <v>40</v>
      </c>
      <c r="U327" s="3">
        <v>30</v>
      </c>
      <c r="V327" s="3">
        <v>70</v>
      </c>
      <c r="W327" s="3">
        <v>19</v>
      </c>
      <c r="X327" t="s">
        <v>35</v>
      </c>
    </row>
    <row r="328" spans="1:24" x14ac:dyDescent="0.25">
      <c r="A328">
        <v>608</v>
      </c>
      <c r="B328" s="3">
        <v>24</v>
      </c>
      <c r="C328" s="3">
        <v>-11</v>
      </c>
      <c r="D328" s="3">
        <f>Clean_Chain_Data[[#This Row],[Calculated Profit]]-Clean_Chain_Data[[#This Row],[Target_profit]]</f>
        <v>-13</v>
      </c>
      <c r="E328" s="1">
        <v>41508</v>
      </c>
      <c r="F328">
        <v>567</v>
      </c>
      <c r="G328">
        <v>32</v>
      </c>
      <c r="H328" s="2">
        <f>Clean_Chain_Data[[#This Row],[Profit]]/Clean_Chain_Data[[#This Row],[Sales]]</f>
        <v>0.31666666666666665</v>
      </c>
      <c r="I328" t="s">
        <v>39</v>
      </c>
      <c r="J328" t="s">
        <v>22</v>
      </c>
      <c r="K328" s="3">
        <v>7</v>
      </c>
      <c r="L328" t="s">
        <v>40</v>
      </c>
      <c r="M328" t="s">
        <v>41</v>
      </c>
      <c r="N328" t="s">
        <v>42</v>
      </c>
      <c r="O328" s="3">
        <v>19</v>
      </c>
      <c r="P328" s="3">
        <f>Clean_Chain_Data[[#This Row],[Sales]]-(Clean_Chain_Data[[#This Row],[Cogs]]+Clean_Chain_Data[[#This Row],[Total_expenses]])</f>
        <v>17</v>
      </c>
      <c r="Q328" s="3">
        <v>60</v>
      </c>
      <c r="R328" t="s">
        <v>59</v>
      </c>
      <c r="S328" s="3">
        <v>30</v>
      </c>
      <c r="T328">
        <v>40</v>
      </c>
      <c r="U328" s="3">
        <v>30</v>
      </c>
      <c r="V328" s="3">
        <v>70</v>
      </c>
      <c r="W328" s="3">
        <v>19</v>
      </c>
      <c r="X328" t="s">
        <v>27</v>
      </c>
    </row>
    <row r="329" spans="1:24" x14ac:dyDescent="0.25">
      <c r="A329">
        <v>775</v>
      </c>
      <c r="B329" s="3">
        <v>0</v>
      </c>
      <c r="C329" s="3">
        <v>16</v>
      </c>
      <c r="D329" s="3">
        <f>Clean_Chain_Data[[#This Row],[Calculated Profit]]-Clean_Chain_Data[[#This Row],[Target_profit]]</f>
        <v>4</v>
      </c>
      <c r="E329" s="1">
        <v>41509</v>
      </c>
      <c r="F329">
        <v>344</v>
      </c>
      <c r="G329">
        <v>43</v>
      </c>
      <c r="H329" s="2">
        <f>Clean_Chain_Data[[#This Row],[Profit]]/Clean_Chain_Data[[#This Row],[Sales]]</f>
        <v>1</v>
      </c>
      <c r="I329" t="s">
        <v>39</v>
      </c>
      <c r="J329" t="s">
        <v>36</v>
      </c>
      <c r="K329" s="3">
        <v>0</v>
      </c>
      <c r="L329" t="s">
        <v>40</v>
      </c>
      <c r="M329" t="s">
        <v>41</v>
      </c>
      <c r="N329" t="s">
        <v>54</v>
      </c>
      <c r="O329" s="3">
        <v>46</v>
      </c>
      <c r="P329" s="3">
        <f>Clean_Chain_Data[[#This Row],[Sales]]-(Clean_Chain_Data[[#This Row],[Cogs]]+Clean_Chain_Data[[#This Row],[Total_expenses]])</f>
        <v>34</v>
      </c>
      <c r="Q329" s="3">
        <v>46</v>
      </c>
      <c r="R329" t="s">
        <v>48</v>
      </c>
      <c r="S329" s="3">
        <v>0</v>
      </c>
      <c r="T329">
        <v>40</v>
      </c>
      <c r="U329" s="3">
        <v>30</v>
      </c>
      <c r="V329" s="3">
        <v>40</v>
      </c>
      <c r="W329" s="3">
        <v>12</v>
      </c>
      <c r="X329" t="s">
        <v>35</v>
      </c>
    </row>
    <row r="330" spans="1:24" x14ac:dyDescent="0.25">
      <c r="A330">
        <v>435</v>
      </c>
      <c r="B330" s="3">
        <v>31</v>
      </c>
      <c r="C330" s="3">
        <v>9</v>
      </c>
      <c r="D330" s="3">
        <f>Clean_Chain_Data[[#This Row],[Calculated Profit]]-Clean_Chain_Data[[#This Row],[Target_profit]]</f>
        <v>1</v>
      </c>
      <c r="E330" s="1">
        <v>41510</v>
      </c>
      <c r="F330">
        <v>844</v>
      </c>
      <c r="G330">
        <v>46</v>
      </c>
      <c r="H330" s="2">
        <f>Clean_Chain_Data[[#This Row],[Profit]]/Clean_Chain_Data[[#This Row],[Sales]]</f>
        <v>0.47560975609756095</v>
      </c>
      <c r="I330" t="s">
        <v>39</v>
      </c>
      <c r="J330" t="s">
        <v>36</v>
      </c>
      <c r="K330" s="3">
        <v>8</v>
      </c>
      <c r="L330" t="s">
        <v>40</v>
      </c>
      <c r="M330" t="s">
        <v>41</v>
      </c>
      <c r="N330" t="s">
        <v>54</v>
      </c>
      <c r="O330" s="3">
        <v>39</v>
      </c>
      <c r="P330" s="3">
        <f>Clean_Chain_Data[[#This Row],[Sales]]-(Clean_Chain_Data[[#This Row],[Cogs]]+Clean_Chain_Data[[#This Row],[Total_expenses]])</f>
        <v>31</v>
      </c>
      <c r="Q330" s="3">
        <v>82</v>
      </c>
      <c r="R330" t="s">
        <v>49</v>
      </c>
      <c r="S330" s="3">
        <v>30</v>
      </c>
      <c r="T330">
        <v>40</v>
      </c>
      <c r="U330" s="3">
        <v>30</v>
      </c>
      <c r="V330" s="3">
        <v>70</v>
      </c>
      <c r="W330" s="3">
        <v>20</v>
      </c>
      <c r="X330" t="s">
        <v>35</v>
      </c>
    </row>
    <row r="331" spans="1:24" x14ac:dyDescent="0.25">
      <c r="A331">
        <v>715</v>
      </c>
      <c r="B331" s="3">
        <v>34</v>
      </c>
      <c r="C331" s="3">
        <v>15</v>
      </c>
      <c r="D331" s="3">
        <f>Clean_Chain_Data[[#This Row],[Calculated Profit]]-Clean_Chain_Data[[#This Row],[Target_profit]]</f>
        <v>6</v>
      </c>
      <c r="E331" s="1">
        <v>41511</v>
      </c>
      <c r="F331">
        <v>863</v>
      </c>
      <c r="G331">
        <v>51</v>
      </c>
      <c r="H331" s="2">
        <f>Clean_Chain_Data[[#This Row],[Profit]]/Clean_Chain_Data[[#This Row],[Sales]]</f>
        <v>0.49450549450549453</v>
      </c>
      <c r="I331" t="s">
        <v>39</v>
      </c>
      <c r="J331" t="s">
        <v>22</v>
      </c>
      <c r="K331" s="3">
        <v>9</v>
      </c>
      <c r="L331" t="s">
        <v>23</v>
      </c>
      <c r="M331" t="s">
        <v>24</v>
      </c>
      <c r="N331" t="s">
        <v>25</v>
      </c>
      <c r="O331" s="3">
        <v>45</v>
      </c>
      <c r="P331" s="3">
        <f>Clean_Chain_Data[[#This Row],[Sales]]-(Clean_Chain_Data[[#This Row],[Cogs]]+Clean_Chain_Data[[#This Row],[Total_expenses]])</f>
        <v>36</v>
      </c>
      <c r="Q331" s="3">
        <v>91</v>
      </c>
      <c r="R331" t="s">
        <v>59</v>
      </c>
      <c r="S331" s="3">
        <v>30</v>
      </c>
      <c r="T331">
        <v>40</v>
      </c>
      <c r="U331" s="3">
        <v>30</v>
      </c>
      <c r="V331" s="3">
        <v>70</v>
      </c>
      <c r="W331" s="3">
        <v>21</v>
      </c>
      <c r="X331" t="s">
        <v>27</v>
      </c>
    </row>
    <row r="332" spans="1:24" x14ac:dyDescent="0.25">
      <c r="A332">
        <v>603</v>
      </c>
      <c r="B332" s="3">
        <v>39</v>
      </c>
      <c r="C332" s="3">
        <v>-7</v>
      </c>
      <c r="D332" s="3">
        <f>Clean_Chain_Data[[#This Row],[Calculated Profit]]-Clean_Chain_Data[[#This Row],[Target_profit]]</f>
        <v>-2</v>
      </c>
      <c r="E332" s="1">
        <v>41512</v>
      </c>
      <c r="F332">
        <v>250</v>
      </c>
      <c r="G332">
        <v>49</v>
      </c>
      <c r="H332" s="2">
        <f>Clean_Chain_Data[[#This Row],[Profit]]/Clean_Chain_Data[[#This Row],[Sales]]</f>
        <v>3.1914893617021274E-2</v>
      </c>
      <c r="I332" t="s">
        <v>39</v>
      </c>
      <c r="J332" t="s">
        <v>31</v>
      </c>
      <c r="K332" s="3">
        <v>14</v>
      </c>
      <c r="L332" t="s">
        <v>23</v>
      </c>
      <c r="M332" t="s">
        <v>24</v>
      </c>
      <c r="N332" t="s">
        <v>25</v>
      </c>
      <c r="O332" s="3">
        <v>3</v>
      </c>
      <c r="P332" s="3">
        <f>Clean_Chain_Data[[#This Row],[Sales]]-(Clean_Chain_Data[[#This Row],[Cogs]]+Clean_Chain_Data[[#This Row],[Total_expenses]])</f>
        <v>8</v>
      </c>
      <c r="Q332" s="3">
        <v>94</v>
      </c>
      <c r="R332" t="s">
        <v>51</v>
      </c>
      <c r="S332" s="3">
        <v>20</v>
      </c>
      <c r="T332">
        <v>40</v>
      </c>
      <c r="U332" s="3">
        <v>10</v>
      </c>
      <c r="V332" s="3">
        <v>60</v>
      </c>
      <c r="W332" s="3">
        <v>47</v>
      </c>
      <c r="X332" t="s">
        <v>27</v>
      </c>
    </row>
    <row r="333" spans="1:24" x14ac:dyDescent="0.25">
      <c r="A333">
        <v>505</v>
      </c>
      <c r="B333" s="3">
        <v>31</v>
      </c>
      <c r="C333" s="3">
        <v>-10</v>
      </c>
      <c r="D333" s="3">
        <f>Clean_Chain_Data[[#This Row],[Calculated Profit]]-Clean_Chain_Data[[#This Row],[Target_profit]]</f>
        <v>-8</v>
      </c>
      <c r="E333" s="1">
        <v>41513</v>
      </c>
      <c r="F333">
        <v>1009</v>
      </c>
      <c r="G333">
        <v>38</v>
      </c>
      <c r="H333" s="2">
        <f>Clean_Chain_Data[[#This Row],[Profit]]/Clean_Chain_Data[[#This Row],[Sales]]</f>
        <v>0.13513513513513514</v>
      </c>
      <c r="I333" t="s">
        <v>39</v>
      </c>
      <c r="J333" t="s">
        <v>29</v>
      </c>
      <c r="K333" s="3">
        <v>9</v>
      </c>
      <c r="L333" t="s">
        <v>23</v>
      </c>
      <c r="M333" t="s">
        <v>24</v>
      </c>
      <c r="N333" t="s">
        <v>25</v>
      </c>
      <c r="O333" s="3">
        <v>10</v>
      </c>
      <c r="P333" s="3">
        <f>Clean_Chain_Data[[#This Row],[Sales]]-(Clean_Chain_Data[[#This Row],[Cogs]]+Clean_Chain_Data[[#This Row],[Total_expenses]])</f>
        <v>12</v>
      </c>
      <c r="Q333" s="3">
        <v>74</v>
      </c>
      <c r="R333" t="s">
        <v>64</v>
      </c>
      <c r="S333" s="3">
        <v>20</v>
      </c>
      <c r="T333">
        <v>40</v>
      </c>
      <c r="U333" s="3">
        <v>20</v>
      </c>
      <c r="V333" s="3">
        <v>60</v>
      </c>
      <c r="W333" s="3">
        <v>31</v>
      </c>
      <c r="X333" t="s">
        <v>27</v>
      </c>
    </row>
    <row r="334" spans="1:24" x14ac:dyDescent="0.25">
      <c r="A334">
        <v>314</v>
      </c>
      <c r="B334" s="3">
        <v>38</v>
      </c>
      <c r="C334" s="3">
        <v>6</v>
      </c>
      <c r="D334" s="3">
        <f>Clean_Chain_Data[[#This Row],[Calculated Profit]]-Clean_Chain_Data[[#This Row],[Target_profit]]</f>
        <v>7</v>
      </c>
      <c r="E334" s="1">
        <v>41514</v>
      </c>
      <c r="F334">
        <v>256</v>
      </c>
      <c r="G334">
        <v>51</v>
      </c>
      <c r="H334" s="2">
        <f>Clean_Chain_Data[[#This Row],[Profit]]/Clean_Chain_Data[[#This Row],[Sales]]</f>
        <v>0.16842105263157894</v>
      </c>
      <c r="I334" t="s">
        <v>39</v>
      </c>
      <c r="J334" t="s">
        <v>22</v>
      </c>
      <c r="K334" s="3">
        <v>12</v>
      </c>
      <c r="L334" t="s">
        <v>23</v>
      </c>
      <c r="M334" t="s">
        <v>32</v>
      </c>
      <c r="N334" t="s">
        <v>33</v>
      </c>
      <c r="O334" s="3">
        <v>16</v>
      </c>
      <c r="P334" s="3">
        <f>Clean_Chain_Data[[#This Row],[Sales]]-(Clean_Chain_Data[[#This Row],[Cogs]]+Clean_Chain_Data[[#This Row],[Total_expenses]])</f>
        <v>17</v>
      </c>
      <c r="Q334" s="3">
        <v>95</v>
      </c>
      <c r="R334" t="s">
        <v>58</v>
      </c>
      <c r="S334" s="3">
        <v>30</v>
      </c>
      <c r="T334">
        <v>40</v>
      </c>
      <c r="U334" s="3">
        <v>10</v>
      </c>
      <c r="V334" s="3">
        <v>70</v>
      </c>
      <c r="W334" s="3">
        <v>40</v>
      </c>
      <c r="X334" t="s">
        <v>35</v>
      </c>
    </row>
    <row r="335" spans="1:24" x14ac:dyDescent="0.25">
      <c r="A335">
        <v>660</v>
      </c>
      <c r="B335" s="3">
        <v>39</v>
      </c>
      <c r="C335" s="3">
        <v>3</v>
      </c>
      <c r="D335" s="3">
        <f>Clean_Chain_Data[[#This Row],[Calculated Profit]]-Clean_Chain_Data[[#This Row],[Target_profit]]</f>
        <v>8</v>
      </c>
      <c r="E335" s="1">
        <v>41515</v>
      </c>
      <c r="F335">
        <v>250</v>
      </c>
      <c r="G335">
        <v>49</v>
      </c>
      <c r="H335" s="2">
        <f>Clean_Chain_Data[[#This Row],[Profit]]/Clean_Chain_Data[[#This Row],[Sales]]</f>
        <v>3.1914893617021274E-2</v>
      </c>
      <c r="I335" t="s">
        <v>39</v>
      </c>
      <c r="J335" t="s">
        <v>22</v>
      </c>
      <c r="K335" s="3">
        <v>14</v>
      </c>
      <c r="L335" t="s">
        <v>23</v>
      </c>
      <c r="M335" t="s">
        <v>32</v>
      </c>
      <c r="N335" t="s">
        <v>37</v>
      </c>
      <c r="O335" s="3">
        <v>3</v>
      </c>
      <c r="P335" s="3">
        <f>Clean_Chain_Data[[#This Row],[Sales]]-(Clean_Chain_Data[[#This Row],[Cogs]]+Clean_Chain_Data[[#This Row],[Total_expenses]])</f>
        <v>8</v>
      </c>
      <c r="Q335" s="3">
        <v>94</v>
      </c>
      <c r="R335" t="s">
        <v>58</v>
      </c>
      <c r="S335" s="3">
        <v>30</v>
      </c>
      <c r="T335">
        <v>40</v>
      </c>
      <c r="U335" s="3">
        <v>0</v>
      </c>
      <c r="V335" s="3">
        <v>70</v>
      </c>
      <c r="W335" s="3">
        <v>47</v>
      </c>
      <c r="X335" t="s">
        <v>35</v>
      </c>
    </row>
    <row r="336" spans="1:24" x14ac:dyDescent="0.25">
      <c r="A336">
        <v>603</v>
      </c>
      <c r="B336" s="3">
        <v>0</v>
      </c>
      <c r="C336" s="3">
        <v>17</v>
      </c>
      <c r="D336" s="3">
        <f>Clean_Chain_Data[[#This Row],[Calculated Profit]]-Clean_Chain_Data[[#This Row],[Target_profit]]</f>
        <v>5</v>
      </c>
      <c r="E336" s="1">
        <v>41516</v>
      </c>
      <c r="F336">
        <v>344</v>
      </c>
      <c r="G336">
        <v>43</v>
      </c>
      <c r="H336" s="2">
        <f>Clean_Chain_Data[[#This Row],[Profit]]/Clean_Chain_Data[[#This Row],[Sales]]</f>
        <v>1.0217391304347827</v>
      </c>
      <c r="I336" t="s">
        <v>39</v>
      </c>
      <c r="J336" t="s">
        <v>31</v>
      </c>
      <c r="K336" s="3">
        <v>0</v>
      </c>
      <c r="L336" t="s">
        <v>23</v>
      </c>
      <c r="M336" t="s">
        <v>32</v>
      </c>
      <c r="N336" t="s">
        <v>37</v>
      </c>
      <c r="O336" s="3">
        <v>47</v>
      </c>
      <c r="P336" s="3">
        <f>Clean_Chain_Data[[#This Row],[Sales]]-(Clean_Chain_Data[[#This Row],[Cogs]]+Clean_Chain_Data[[#This Row],[Total_expenses]])</f>
        <v>35</v>
      </c>
      <c r="Q336" s="3">
        <v>46</v>
      </c>
      <c r="R336" t="s">
        <v>51</v>
      </c>
      <c r="S336" s="3">
        <v>0</v>
      </c>
      <c r="T336">
        <v>40</v>
      </c>
      <c r="U336" s="3">
        <v>30</v>
      </c>
      <c r="V336" s="3">
        <v>40</v>
      </c>
      <c r="W336" s="3">
        <v>11</v>
      </c>
      <c r="X336" t="s">
        <v>35</v>
      </c>
    </row>
    <row r="337" spans="1:24" x14ac:dyDescent="0.25">
      <c r="A337">
        <v>253</v>
      </c>
      <c r="B337" s="3">
        <v>41</v>
      </c>
      <c r="C337" s="3">
        <v>25</v>
      </c>
      <c r="D337" s="3">
        <f>Clean_Chain_Data[[#This Row],[Calculated Profit]]-Clean_Chain_Data[[#This Row],[Target_profit]]</f>
        <v>17</v>
      </c>
      <c r="E337" s="1">
        <v>41517</v>
      </c>
      <c r="F337">
        <v>320</v>
      </c>
      <c r="G337">
        <v>66</v>
      </c>
      <c r="H337" s="2">
        <f>Clean_Chain_Data[[#This Row],[Profit]]/Clean_Chain_Data[[#This Row],[Sales]]</f>
        <v>0.39473684210526316</v>
      </c>
      <c r="I337" t="s">
        <v>39</v>
      </c>
      <c r="J337" t="s">
        <v>36</v>
      </c>
      <c r="K337" s="3">
        <v>12</v>
      </c>
      <c r="L337" t="s">
        <v>23</v>
      </c>
      <c r="M337" t="s">
        <v>32</v>
      </c>
      <c r="N337" t="s">
        <v>33</v>
      </c>
      <c r="O337" s="3">
        <v>45</v>
      </c>
      <c r="P337" s="3">
        <f>Clean_Chain_Data[[#This Row],[Sales]]-(Clean_Chain_Data[[#This Row],[Cogs]]+Clean_Chain_Data[[#This Row],[Total_expenses]])</f>
        <v>37</v>
      </c>
      <c r="Q337" s="3">
        <v>114</v>
      </c>
      <c r="R337" t="s">
        <v>60</v>
      </c>
      <c r="S337" s="3">
        <v>30</v>
      </c>
      <c r="T337">
        <v>40</v>
      </c>
      <c r="U337" s="3">
        <v>20</v>
      </c>
      <c r="V337" s="3">
        <v>70</v>
      </c>
      <c r="W337" s="3">
        <v>36</v>
      </c>
      <c r="X337" t="s">
        <v>35</v>
      </c>
    </row>
    <row r="338" spans="1:24" x14ac:dyDescent="0.25">
      <c r="A338">
        <v>435</v>
      </c>
      <c r="B338" s="3">
        <v>38</v>
      </c>
      <c r="C338" s="3">
        <v>8</v>
      </c>
      <c r="D338" s="3">
        <f>Clean_Chain_Data[[#This Row],[Calculated Profit]]-Clean_Chain_Data[[#This Row],[Target_profit]]</f>
        <v>8</v>
      </c>
      <c r="E338" s="1">
        <v>41518</v>
      </c>
      <c r="F338">
        <v>256</v>
      </c>
      <c r="G338">
        <v>51</v>
      </c>
      <c r="H338" s="2">
        <f>Clean_Chain_Data[[#This Row],[Profit]]/Clean_Chain_Data[[#This Row],[Sales]]</f>
        <v>0.18947368421052632</v>
      </c>
      <c r="I338" t="s">
        <v>39</v>
      </c>
      <c r="J338" t="s">
        <v>36</v>
      </c>
      <c r="K338" s="3">
        <v>12</v>
      </c>
      <c r="L338" t="s">
        <v>23</v>
      </c>
      <c r="M338" t="s">
        <v>32</v>
      </c>
      <c r="N338" t="s">
        <v>61</v>
      </c>
      <c r="O338" s="3">
        <v>18</v>
      </c>
      <c r="P338" s="3">
        <f>Clean_Chain_Data[[#This Row],[Sales]]-(Clean_Chain_Data[[#This Row],[Cogs]]+Clean_Chain_Data[[#This Row],[Total_expenses]])</f>
        <v>18</v>
      </c>
      <c r="Q338" s="3">
        <v>95</v>
      </c>
      <c r="R338" t="s">
        <v>49</v>
      </c>
      <c r="S338" s="3">
        <v>20</v>
      </c>
      <c r="T338">
        <v>40</v>
      </c>
      <c r="U338" s="3">
        <v>10</v>
      </c>
      <c r="V338" s="3">
        <v>60</v>
      </c>
      <c r="W338" s="3">
        <v>39</v>
      </c>
      <c r="X338" t="s">
        <v>35</v>
      </c>
    </row>
    <row r="339" spans="1:24" x14ac:dyDescent="0.25">
      <c r="A339">
        <v>253</v>
      </c>
      <c r="B339" s="3">
        <v>43</v>
      </c>
      <c r="C339" s="3">
        <v>22</v>
      </c>
      <c r="D339" s="3">
        <f>Clean_Chain_Data[[#This Row],[Calculated Profit]]-Clean_Chain_Data[[#This Row],[Target_profit]]</f>
        <v>15</v>
      </c>
      <c r="E339" s="1">
        <v>41519</v>
      </c>
      <c r="F339">
        <v>466</v>
      </c>
      <c r="G339">
        <v>63</v>
      </c>
      <c r="H339" s="2">
        <f>Clean_Chain_Data[[#This Row],[Profit]]/Clean_Chain_Data[[#This Row],[Sales]]</f>
        <v>0.37168141592920356</v>
      </c>
      <c r="I339" t="s">
        <v>39</v>
      </c>
      <c r="J339" t="s">
        <v>36</v>
      </c>
      <c r="K339" s="3">
        <v>13</v>
      </c>
      <c r="L339" t="s">
        <v>23</v>
      </c>
      <c r="M339" t="s">
        <v>32</v>
      </c>
      <c r="N339" t="s">
        <v>61</v>
      </c>
      <c r="O339" s="3">
        <v>42</v>
      </c>
      <c r="P339" s="3">
        <f>Clean_Chain_Data[[#This Row],[Sales]]-(Clean_Chain_Data[[#This Row],[Cogs]]+Clean_Chain_Data[[#This Row],[Total_expenses]])</f>
        <v>35</v>
      </c>
      <c r="Q339" s="3">
        <v>113</v>
      </c>
      <c r="R339" t="s">
        <v>60</v>
      </c>
      <c r="S339" s="3">
        <v>30</v>
      </c>
      <c r="T339">
        <v>40</v>
      </c>
      <c r="U339" s="3">
        <v>20</v>
      </c>
      <c r="V339" s="3">
        <v>70</v>
      </c>
      <c r="W339" s="3">
        <v>35</v>
      </c>
      <c r="X339" t="s">
        <v>35</v>
      </c>
    </row>
    <row r="340" spans="1:24" x14ac:dyDescent="0.25">
      <c r="A340">
        <v>216</v>
      </c>
      <c r="B340" s="3">
        <v>51</v>
      </c>
      <c r="C340" s="3">
        <v>-35</v>
      </c>
      <c r="D340" s="3">
        <f>Clean_Chain_Data[[#This Row],[Calculated Profit]]-Clean_Chain_Data[[#This Row],[Target_profit]]</f>
        <v>-35</v>
      </c>
      <c r="E340" s="1">
        <v>41520</v>
      </c>
      <c r="F340">
        <v>503</v>
      </c>
      <c r="G340">
        <v>71</v>
      </c>
      <c r="H340" s="2">
        <f>Clean_Chain_Data[[#This Row],[Profit]]/Clean_Chain_Data[[#This Row],[Sales]]</f>
        <v>-4.0983606557377046E-2</v>
      </c>
      <c r="I340" t="s">
        <v>21</v>
      </c>
      <c r="J340" t="s">
        <v>22</v>
      </c>
      <c r="K340" s="3">
        <v>46</v>
      </c>
      <c r="L340" t="s">
        <v>40</v>
      </c>
      <c r="M340" t="s">
        <v>45</v>
      </c>
      <c r="N340" t="s">
        <v>46</v>
      </c>
      <c r="O340" s="3">
        <v>-5</v>
      </c>
      <c r="P340" s="3">
        <f>Clean_Chain_Data[[#This Row],[Sales]]-(Clean_Chain_Data[[#This Row],[Cogs]]+Clean_Chain_Data[[#This Row],[Total_expenses]])</f>
        <v>-5</v>
      </c>
      <c r="Q340" s="3">
        <v>122</v>
      </c>
      <c r="R340" t="s">
        <v>65</v>
      </c>
      <c r="S340" s="3">
        <v>40</v>
      </c>
      <c r="T340">
        <v>70</v>
      </c>
      <c r="U340" s="3">
        <v>30</v>
      </c>
      <c r="V340" s="3">
        <v>110</v>
      </c>
      <c r="W340" s="3">
        <v>76</v>
      </c>
      <c r="X340" t="s">
        <v>27</v>
      </c>
    </row>
    <row r="341" spans="1:24" x14ac:dyDescent="0.25">
      <c r="A341">
        <v>440</v>
      </c>
      <c r="B341" s="3">
        <v>52</v>
      </c>
      <c r="C341" s="3">
        <v>-34</v>
      </c>
      <c r="D341" s="3">
        <f>Clean_Chain_Data[[#This Row],[Calculated Profit]]-Clean_Chain_Data[[#This Row],[Target_profit]]</f>
        <v>-34</v>
      </c>
      <c r="E341" s="1">
        <v>41521</v>
      </c>
      <c r="F341">
        <v>405</v>
      </c>
      <c r="G341">
        <v>71</v>
      </c>
      <c r="H341" s="2">
        <f>Clean_Chain_Data[[#This Row],[Profit]]/Clean_Chain_Data[[#This Row],[Sales]]</f>
        <v>0.21138211382113822</v>
      </c>
      <c r="I341" t="s">
        <v>21</v>
      </c>
      <c r="J341" t="s">
        <v>22</v>
      </c>
      <c r="K341" s="3">
        <v>17</v>
      </c>
      <c r="L341" t="s">
        <v>40</v>
      </c>
      <c r="M341" t="s">
        <v>45</v>
      </c>
      <c r="N341" t="s">
        <v>50</v>
      </c>
      <c r="O341" s="3">
        <v>26</v>
      </c>
      <c r="P341" s="3">
        <f>Clean_Chain_Data[[#This Row],[Sales]]-(Clean_Chain_Data[[#This Row],[Cogs]]+Clean_Chain_Data[[#This Row],[Total_expenses]])</f>
        <v>26</v>
      </c>
      <c r="Q341" s="3">
        <v>123</v>
      </c>
      <c r="R341" t="s">
        <v>65</v>
      </c>
      <c r="S341" s="3">
        <v>40</v>
      </c>
      <c r="T341">
        <v>70</v>
      </c>
      <c r="U341" s="3">
        <v>60</v>
      </c>
      <c r="V341" s="3">
        <v>110</v>
      </c>
      <c r="W341" s="3">
        <v>45</v>
      </c>
      <c r="X341" t="s">
        <v>35</v>
      </c>
    </row>
    <row r="342" spans="1:24" x14ac:dyDescent="0.25">
      <c r="A342">
        <v>937</v>
      </c>
      <c r="B342" s="3">
        <v>43</v>
      </c>
      <c r="C342" s="3">
        <v>-32</v>
      </c>
      <c r="D342" s="3">
        <f>Clean_Chain_Data[[#This Row],[Calculated Profit]]-Clean_Chain_Data[[#This Row],[Target_profit]]</f>
        <v>-32</v>
      </c>
      <c r="E342" s="1">
        <v>41522</v>
      </c>
      <c r="F342">
        <v>419</v>
      </c>
      <c r="G342">
        <v>64</v>
      </c>
      <c r="H342" s="2">
        <f>Clean_Chain_Data[[#This Row],[Profit]]/Clean_Chain_Data[[#This Row],[Sales]]</f>
        <v>0.26168224299065418</v>
      </c>
      <c r="I342" t="s">
        <v>21</v>
      </c>
      <c r="J342" t="s">
        <v>22</v>
      </c>
      <c r="K342" s="3">
        <v>13</v>
      </c>
      <c r="L342" t="s">
        <v>40</v>
      </c>
      <c r="M342" t="s">
        <v>45</v>
      </c>
      <c r="N342" t="s">
        <v>52</v>
      </c>
      <c r="O342" s="3">
        <v>28</v>
      </c>
      <c r="P342" s="3">
        <f>Clean_Chain_Data[[#This Row],[Sales]]-(Clean_Chain_Data[[#This Row],[Cogs]]+Clean_Chain_Data[[#This Row],[Total_expenses]])</f>
        <v>28</v>
      </c>
      <c r="Q342" s="3">
        <v>107</v>
      </c>
      <c r="R342" t="s">
        <v>65</v>
      </c>
      <c r="S342" s="3">
        <v>30</v>
      </c>
      <c r="T342">
        <v>70</v>
      </c>
      <c r="U342" s="3">
        <v>60</v>
      </c>
      <c r="V342" s="3">
        <v>100</v>
      </c>
      <c r="W342" s="3">
        <v>36</v>
      </c>
      <c r="X342" t="s">
        <v>35</v>
      </c>
    </row>
    <row r="343" spans="1:24" x14ac:dyDescent="0.25">
      <c r="A343">
        <v>774</v>
      </c>
      <c r="B343" s="3">
        <v>51</v>
      </c>
      <c r="C343" s="3">
        <v>-41</v>
      </c>
      <c r="D343" s="3">
        <f>Clean_Chain_Data[[#This Row],[Calculated Profit]]-Clean_Chain_Data[[#This Row],[Target_profit]]</f>
        <v>-41</v>
      </c>
      <c r="E343" s="1">
        <v>41523</v>
      </c>
      <c r="F343">
        <v>542</v>
      </c>
      <c r="G343">
        <v>65</v>
      </c>
      <c r="H343" s="2">
        <f>Clean_Chain_Data[[#This Row],[Profit]]/Clean_Chain_Data[[#This Row],[Sales]]</f>
        <v>-9.4827586206896547E-2</v>
      </c>
      <c r="I343" t="s">
        <v>21</v>
      </c>
      <c r="J343" t="s">
        <v>31</v>
      </c>
      <c r="K343" s="3">
        <v>46</v>
      </c>
      <c r="L343" t="s">
        <v>40</v>
      </c>
      <c r="M343" t="s">
        <v>41</v>
      </c>
      <c r="N343" t="s">
        <v>53</v>
      </c>
      <c r="O343" s="3">
        <v>-11</v>
      </c>
      <c r="P343" s="3">
        <f>Clean_Chain_Data[[#This Row],[Sales]]-(Clean_Chain_Data[[#This Row],[Cogs]]+Clean_Chain_Data[[#This Row],[Total_expenses]])</f>
        <v>-11</v>
      </c>
      <c r="Q343" s="3">
        <v>116</v>
      </c>
      <c r="R343" t="s">
        <v>62</v>
      </c>
      <c r="S343" s="3">
        <v>30</v>
      </c>
      <c r="T343">
        <v>70</v>
      </c>
      <c r="U343" s="3">
        <v>30</v>
      </c>
      <c r="V343" s="3">
        <v>100</v>
      </c>
      <c r="W343" s="3">
        <v>76</v>
      </c>
      <c r="X343" t="s">
        <v>35</v>
      </c>
    </row>
    <row r="344" spans="1:24" x14ac:dyDescent="0.25">
      <c r="A344">
        <v>832</v>
      </c>
      <c r="B344" s="3">
        <v>72</v>
      </c>
      <c r="C344" s="3">
        <v>5</v>
      </c>
      <c r="D344" s="3">
        <f>Clean_Chain_Data[[#This Row],[Calculated Profit]]-Clean_Chain_Data[[#This Row],[Target_profit]]</f>
        <v>5</v>
      </c>
      <c r="E344" s="1">
        <v>41524</v>
      </c>
      <c r="F344">
        <v>-868</v>
      </c>
      <c r="G344">
        <v>110</v>
      </c>
      <c r="H344" s="2">
        <f>Clean_Chain_Data[[#This Row],[Profit]]/Clean_Chain_Data[[#This Row],[Sales]]</f>
        <v>0.30219780219780218</v>
      </c>
      <c r="I344" t="s">
        <v>21</v>
      </c>
      <c r="J344" t="s">
        <v>29</v>
      </c>
      <c r="K344" s="3">
        <v>23</v>
      </c>
      <c r="L344" t="s">
        <v>40</v>
      </c>
      <c r="M344" t="s">
        <v>41</v>
      </c>
      <c r="N344" t="s">
        <v>54</v>
      </c>
      <c r="O344" s="3">
        <v>55</v>
      </c>
      <c r="P344" s="3">
        <f>Clean_Chain_Data[[#This Row],[Sales]]-(Clean_Chain_Data[[#This Row],[Cogs]]+Clean_Chain_Data[[#This Row],[Total_expenses]])</f>
        <v>55</v>
      </c>
      <c r="Q344" s="3">
        <v>182</v>
      </c>
      <c r="R344" t="s">
        <v>30</v>
      </c>
      <c r="S344" s="3">
        <v>40</v>
      </c>
      <c r="T344">
        <v>70</v>
      </c>
      <c r="U344" s="3">
        <v>50</v>
      </c>
      <c r="V344" s="3">
        <v>110</v>
      </c>
      <c r="W344" s="3">
        <v>55</v>
      </c>
      <c r="X344" t="s">
        <v>35</v>
      </c>
    </row>
    <row r="345" spans="1:24" x14ac:dyDescent="0.25">
      <c r="A345">
        <v>863</v>
      </c>
      <c r="B345" s="3">
        <v>48</v>
      </c>
      <c r="C345" s="3">
        <v>-14</v>
      </c>
      <c r="D345" s="3">
        <f>Clean_Chain_Data[[#This Row],[Calculated Profit]]-Clean_Chain_Data[[#This Row],[Target_profit]]</f>
        <v>-14</v>
      </c>
      <c r="E345" s="1">
        <v>41525</v>
      </c>
      <c r="F345">
        <v>851</v>
      </c>
      <c r="G345">
        <v>70</v>
      </c>
      <c r="H345" s="2">
        <f>Clean_Chain_Data[[#This Row],[Profit]]/Clean_Chain_Data[[#This Row],[Sales]]</f>
        <v>0.38983050847457629</v>
      </c>
      <c r="I345" t="s">
        <v>21</v>
      </c>
      <c r="J345" t="s">
        <v>31</v>
      </c>
      <c r="K345" s="3">
        <v>13</v>
      </c>
      <c r="L345" t="s">
        <v>23</v>
      </c>
      <c r="M345" t="s">
        <v>32</v>
      </c>
      <c r="N345" t="s">
        <v>37</v>
      </c>
      <c r="O345" s="3">
        <v>46</v>
      </c>
      <c r="P345" s="3">
        <f>Clean_Chain_Data[[#This Row],[Sales]]-(Clean_Chain_Data[[#This Row],[Cogs]]+Clean_Chain_Data[[#This Row],[Total_expenses]])</f>
        <v>46</v>
      </c>
      <c r="Q345" s="3">
        <v>118</v>
      </c>
      <c r="R345" t="s">
        <v>34</v>
      </c>
      <c r="S345" s="3">
        <v>50</v>
      </c>
      <c r="T345">
        <v>70</v>
      </c>
      <c r="U345" s="3">
        <v>60</v>
      </c>
      <c r="V345" s="3">
        <v>120</v>
      </c>
      <c r="W345" s="3">
        <v>24</v>
      </c>
      <c r="X345" t="s">
        <v>35</v>
      </c>
    </row>
    <row r="346" spans="1:24" x14ac:dyDescent="0.25">
      <c r="A346">
        <v>985</v>
      </c>
      <c r="B346" s="3">
        <v>60</v>
      </c>
      <c r="C346" s="3">
        <v>-12</v>
      </c>
      <c r="D346" s="3">
        <f>Clean_Chain_Data[[#This Row],[Calculated Profit]]-Clean_Chain_Data[[#This Row],[Target_profit]]</f>
        <v>-12</v>
      </c>
      <c r="E346" s="1">
        <v>41526</v>
      </c>
      <c r="F346">
        <v>329</v>
      </c>
      <c r="G346">
        <v>99</v>
      </c>
      <c r="H346" s="2">
        <f>Clean_Chain_Data[[#This Row],[Profit]]/Clean_Chain_Data[[#This Row],[Sales]]</f>
        <v>0.36477987421383645</v>
      </c>
      <c r="I346" t="s">
        <v>39</v>
      </c>
      <c r="J346" t="s">
        <v>29</v>
      </c>
      <c r="K346" s="3">
        <v>18</v>
      </c>
      <c r="L346" t="s">
        <v>40</v>
      </c>
      <c r="M346" t="s">
        <v>41</v>
      </c>
      <c r="N346" t="s">
        <v>53</v>
      </c>
      <c r="O346" s="3">
        <v>58</v>
      </c>
      <c r="P346" s="3">
        <f>Clean_Chain_Data[[#This Row],[Sales]]-(Clean_Chain_Data[[#This Row],[Cogs]]+Clean_Chain_Data[[#This Row],[Total_expenses]])</f>
        <v>58</v>
      </c>
      <c r="Q346" s="3">
        <v>159</v>
      </c>
      <c r="R346" t="s">
        <v>55</v>
      </c>
      <c r="S346" s="3">
        <v>30</v>
      </c>
      <c r="T346">
        <v>70</v>
      </c>
      <c r="U346" s="3">
        <v>70</v>
      </c>
      <c r="V346" s="3">
        <v>100</v>
      </c>
      <c r="W346" s="3">
        <v>41</v>
      </c>
      <c r="X346" t="s">
        <v>35</v>
      </c>
    </row>
    <row r="347" spans="1:24" x14ac:dyDescent="0.25">
      <c r="A347">
        <v>971</v>
      </c>
      <c r="B347" s="3">
        <v>52</v>
      </c>
      <c r="C347" s="3">
        <v>-33</v>
      </c>
      <c r="D347" s="3">
        <f>Clean_Chain_Data[[#This Row],[Calculated Profit]]-Clean_Chain_Data[[#This Row],[Target_profit]]</f>
        <v>-33</v>
      </c>
      <c r="E347" s="1">
        <v>41527</v>
      </c>
      <c r="F347">
        <v>405</v>
      </c>
      <c r="G347">
        <v>71</v>
      </c>
      <c r="H347" s="2">
        <f>Clean_Chain_Data[[#This Row],[Profit]]/Clean_Chain_Data[[#This Row],[Sales]]</f>
        <v>0.21951219512195122</v>
      </c>
      <c r="I347" t="s">
        <v>39</v>
      </c>
      <c r="J347" t="s">
        <v>36</v>
      </c>
      <c r="K347" s="3">
        <v>17</v>
      </c>
      <c r="L347" t="s">
        <v>40</v>
      </c>
      <c r="M347" t="s">
        <v>41</v>
      </c>
      <c r="N347" t="s">
        <v>53</v>
      </c>
      <c r="O347" s="3">
        <v>27</v>
      </c>
      <c r="P347" s="3">
        <f>Clean_Chain_Data[[#This Row],[Sales]]-(Clean_Chain_Data[[#This Row],[Cogs]]+Clean_Chain_Data[[#This Row],[Total_expenses]])</f>
        <v>27</v>
      </c>
      <c r="Q347" s="3">
        <v>123</v>
      </c>
      <c r="R347" t="s">
        <v>56</v>
      </c>
      <c r="S347" s="3">
        <v>30</v>
      </c>
      <c r="T347">
        <v>70</v>
      </c>
      <c r="U347" s="3">
        <v>60</v>
      </c>
      <c r="V347" s="3">
        <v>100</v>
      </c>
      <c r="W347" s="3">
        <v>44</v>
      </c>
      <c r="X347" t="s">
        <v>35</v>
      </c>
    </row>
    <row r="348" spans="1:24" x14ac:dyDescent="0.25">
      <c r="A348">
        <v>253</v>
      </c>
      <c r="B348" s="3">
        <v>56</v>
      </c>
      <c r="C348" s="3">
        <v>-34</v>
      </c>
      <c r="D348" s="3">
        <f>Clean_Chain_Data[[#This Row],[Calculated Profit]]-Clean_Chain_Data[[#This Row],[Target_profit]]</f>
        <v>-34</v>
      </c>
      <c r="E348" s="1">
        <v>41528</v>
      </c>
      <c r="F348">
        <v>385</v>
      </c>
      <c r="G348">
        <v>70</v>
      </c>
      <c r="H348" s="2">
        <f>Clean_Chain_Data[[#This Row],[Profit]]/Clean_Chain_Data[[#This Row],[Sales]]</f>
        <v>0.12698412698412698</v>
      </c>
      <c r="I348" t="s">
        <v>39</v>
      </c>
      <c r="J348" t="s">
        <v>36</v>
      </c>
      <c r="K348" s="3">
        <v>21</v>
      </c>
      <c r="L348" t="s">
        <v>40</v>
      </c>
      <c r="M348" t="s">
        <v>41</v>
      </c>
      <c r="N348" t="s">
        <v>53</v>
      </c>
      <c r="O348" s="3">
        <v>16</v>
      </c>
      <c r="P348" s="3">
        <f>Clean_Chain_Data[[#This Row],[Sales]]-(Clean_Chain_Data[[#This Row],[Cogs]]+Clean_Chain_Data[[#This Row],[Total_expenses]])</f>
        <v>16</v>
      </c>
      <c r="Q348" s="3">
        <v>126</v>
      </c>
      <c r="R348" t="s">
        <v>60</v>
      </c>
      <c r="S348" s="3">
        <v>40</v>
      </c>
      <c r="T348">
        <v>70</v>
      </c>
      <c r="U348" s="3">
        <v>50</v>
      </c>
      <c r="V348" s="3">
        <v>110</v>
      </c>
      <c r="W348" s="3">
        <v>54</v>
      </c>
      <c r="X348" t="s">
        <v>35</v>
      </c>
    </row>
    <row r="349" spans="1:24" x14ac:dyDescent="0.25">
      <c r="A349">
        <v>405</v>
      </c>
      <c r="B349" s="3">
        <v>56</v>
      </c>
      <c r="C349" s="3">
        <v>-34</v>
      </c>
      <c r="D349" s="3">
        <f>Clean_Chain_Data[[#This Row],[Calculated Profit]]-Clean_Chain_Data[[#This Row],[Target_profit]]</f>
        <v>-34</v>
      </c>
      <c r="E349" s="1">
        <v>41529</v>
      </c>
      <c r="F349">
        <v>385</v>
      </c>
      <c r="G349">
        <v>70</v>
      </c>
      <c r="H349" s="2">
        <f>Clean_Chain_Data[[#This Row],[Profit]]/Clean_Chain_Data[[#This Row],[Sales]]</f>
        <v>0.12698412698412698</v>
      </c>
      <c r="I349" t="s">
        <v>39</v>
      </c>
      <c r="J349" t="s">
        <v>29</v>
      </c>
      <c r="K349" s="3">
        <v>21</v>
      </c>
      <c r="L349" t="s">
        <v>23</v>
      </c>
      <c r="M349" t="s">
        <v>24</v>
      </c>
      <c r="N349" t="s">
        <v>57</v>
      </c>
      <c r="O349" s="3">
        <v>16</v>
      </c>
      <c r="P349" s="3">
        <f>Clean_Chain_Data[[#This Row],[Sales]]-(Clean_Chain_Data[[#This Row],[Cogs]]+Clean_Chain_Data[[#This Row],[Total_expenses]])</f>
        <v>16</v>
      </c>
      <c r="Q349" s="3">
        <v>126</v>
      </c>
      <c r="R349" t="s">
        <v>47</v>
      </c>
      <c r="S349" s="3">
        <v>40</v>
      </c>
      <c r="T349">
        <v>70</v>
      </c>
      <c r="U349" s="3">
        <v>50</v>
      </c>
      <c r="V349" s="3">
        <v>110</v>
      </c>
      <c r="W349" s="3">
        <v>54</v>
      </c>
      <c r="X349" t="s">
        <v>27</v>
      </c>
    </row>
    <row r="350" spans="1:24" x14ac:dyDescent="0.25">
      <c r="A350">
        <v>435</v>
      </c>
      <c r="B350" s="3">
        <v>45</v>
      </c>
      <c r="C350" s="3">
        <v>-37</v>
      </c>
      <c r="D350" s="3">
        <f>Clean_Chain_Data[[#This Row],[Calculated Profit]]-Clean_Chain_Data[[#This Row],[Target_profit]]</f>
        <v>-37</v>
      </c>
      <c r="E350" s="1">
        <v>41530</v>
      </c>
      <c r="F350">
        <v>447</v>
      </c>
      <c r="G350">
        <v>69</v>
      </c>
      <c r="H350" s="2">
        <f>Clean_Chain_Data[[#This Row],[Profit]]/Clean_Chain_Data[[#This Row],[Sales]]</f>
        <v>0.20175438596491227</v>
      </c>
      <c r="I350" t="s">
        <v>39</v>
      </c>
      <c r="J350" t="s">
        <v>36</v>
      </c>
      <c r="K350" s="3">
        <v>14</v>
      </c>
      <c r="L350" t="s">
        <v>23</v>
      </c>
      <c r="M350" t="s">
        <v>24</v>
      </c>
      <c r="N350" t="s">
        <v>25</v>
      </c>
      <c r="O350" s="3">
        <v>23</v>
      </c>
      <c r="P350" s="3">
        <f>Clean_Chain_Data[[#This Row],[Sales]]-(Clean_Chain_Data[[#This Row],[Cogs]]+Clean_Chain_Data[[#This Row],[Total_expenses]])</f>
        <v>23</v>
      </c>
      <c r="Q350" s="3">
        <v>114</v>
      </c>
      <c r="R350" t="s">
        <v>49</v>
      </c>
      <c r="S350" s="3">
        <v>20</v>
      </c>
      <c r="T350">
        <v>70</v>
      </c>
      <c r="U350" s="3">
        <v>60</v>
      </c>
      <c r="V350" s="3">
        <v>90</v>
      </c>
      <c r="W350" s="3">
        <v>46</v>
      </c>
      <c r="X350" t="s">
        <v>27</v>
      </c>
    </row>
    <row r="351" spans="1:24" x14ac:dyDescent="0.25">
      <c r="A351">
        <v>567</v>
      </c>
      <c r="B351" s="3">
        <v>52</v>
      </c>
      <c r="C351" s="3">
        <v>-13</v>
      </c>
      <c r="D351" s="3">
        <f>Clean_Chain_Data[[#This Row],[Calculated Profit]]-Clean_Chain_Data[[#This Row],[Target_profit]]</f>
        <v>-13</v>
      </c>
      <c r="E351" s="1">
        <v>41531</v>
      </c>
      <c r="F351">
        <v>509</v>
      </c>
      <c r="G351">
        <v>73</v>
      </c>
      <c r="H351" s="2">
        <f>Clean_Chain_Data[[#This Row],[Profit]]/Clean_Chain_Data[[#This Row],[Sales]]</f>
        <v>-2.4E-2</v>
      </c>
      <c r="I351" t="s">
        <v>21</v>
      </c>
      <c r="J351" t="s">
        <v>22</v>
      </c>
      <c r="K351" s="3">
        <v>47</v>
      </c>
      <c r="L351" t="s">
        <v>40</v>
      </c>
      <c r="M351" t="s">
        <v>45</v>
      </c>
      <c r="N351" t="s">
        <v>46</v>
      </c>
      <c r="O351" s="3">
        <v>-3</v>
      </c>
      <c r="P351" s="3">
        <f>Clean_Chain_Data[[#This Row],[Sales]]-(Clean_Chain_Data[[#This Row],[Cogs]]+Clean_Chain_Data[[#This Row],[Total_expenses]])</f>
        <v>-3</v>
      </c>
      <c r="Q351" s="3">
        <v>125</v>
      </c>
      <c r="R351" t="s">
        <v>65</v>
      </c>
      <c r="S351" s="3">
        <v>50</v>
      </c>
      <c r="T351">
        <v>70</v>
      </c>
      <c r="U351" s="3">
        <v>10</v>
      </c>
      <c r="V351" s="3">
        <v>120</v>
      </c>
      <c r="W351" s="3">
        <v>76</v>
      </c>
      <c r="X351" t="s">
        <v>27</v>
      </c>
    </row>
    <row r="352" spans="1:24" x14ac:dyDescent="0.25">
      <c r="A352">
        <v>614</v>
      </c>
      <c r="B352" s="3">
        <v>46</v>
      </c>
      <c r="C352" s="3">
        <v>-8</v>
      </c>
      <c r="D352" s="3">
        <f>Clean_Chain_Data[[#This Row],[Calculated Profit]]-Clean_Chain_Data[[#This Row],[Target_profit]]</f>
        <v>-8</v>
      </c>
      <c r="E352" s="1">
        <v>41532</v>
      </c>
      <c r="F352">
        <v>424</v>
      </c>
      <c r="G352">
        <v>68</v>
      </c>
      <c r="H352" s="2">
        <f>Clean_Chain_Data[[#This Row],[Profit]]/Clean_Chain_Data[[#This Row],[Sales]]</f>
        <v>0.2807017543859649</v>
      </c>
      <c r="I352" t="s">
        <v>21</v>
      </c>
      <c r="J352" t="s">
        <v>22</v>
      </c>
      <c r="K352" s="3">
        <v>14</v>
      </c>
      <c r="L352" t="s">
        <v>40</v>
      </c>
      <c r="M352" t="s">
        <v>45</v>
      </c>
      <c r="N352" t="s">
        <v>52</v>
      </c>
      <c r="O352" s="3">
        <v>32</v>
      </c>
      <c r="P352" s="3">
        <f>Clean_Chain_Data[[#This Row],[Sales]]-(Clean_Chain_Data[[#This Row],[Cogs]]+Clean_Chain_Data[[#This Row],[Total_expenses]])</f>
        <v>32</v>
      </c>
      <c r="Q352" s="3">
        <v>114</v>
      </c>
      <c r="R352" t="s">
        <v>65</v>
      </c>
      <c r="S352" s="3">
        <v>40</v>
      </c>
      <c r="T352">
        <v>70</v>
      </c>
      <c r="U352" s="3">
        <v>40</v>
      </c>
      <c r="V352" s="3">
        <v>110</v>
      </c>
      <c r="W352" s="3">
        <v>36</v>
      </c>
      <c r="X352" t="s">
        <v>35</v>
      </c>
    </row>
    <row r="353" spans="1:24" x14ac:dyDescent="0.25">
      <c r="A353">
        <v>303</v>
      </c>
      <c r="B353" s="3">
        <v>52</v>
      </c>
      <c r="C353" s="3">
        <v>-14</v>
      </c>
      <c r="D353" s="3">
        <f>Clean_Chain_Data[[#This Row],[Calculated Profit]]-Clean_Chain_Data[[#This Row],[Target_profit]]</f>
        <v>-14</v>
      </c>
      <c r="E353" s="1">
        <v>41533</v>
      </c>
      <c r="F353">
        <v>509</v>
      </c>
      <c r="G353">
        <v>73</v>
      </c>
      <c r="H353" s="2">
        <f>Clean_Chain_Data[[#This Row],[Profit]]/Clean_Chain_Data[[#This Row],[Sales]]</f>
        <v>-3.2000000000000001E-2</v>
      </c>
      <c r="I353" t="s">
        <v>21</v>
      </c>
      <c r="J353" t="s">
        <v>22</v>
      </c>
      <c r="K353" s="3">
        <v>47</v>
      </c>
      <c r="L353" t="s">
        <v>23</v>
      </c>
      <c r="M353" t="s">
        <v>24</v>
      </c>
      <c r="N353" t="s">
        <v>25</v>
      </c>
      <c r="O353" s="3">
        <v>-4</v>
      </c>
      <c r="P353" s="3">
        <f>Clean_Chain_Data[[#This Row],[Sales]]-(Clean_Chain_Data[[#This Row],[Cogs]]+Clean_Chain_Data[[#This Row],[Total_expenses]])</f>
        <v>-4</v>
      </c>
      <c r="Q353" s="3">
        <v>125</v>
      </c>
      <c r="R353" t="s">
        <v>26</v>
      </c>
      <c r="S353" s="3">
        <v>40</v>
      </c>
      <c r="T353">
        <v>70</v>
      </c>
      <c r="U353" s="3">
        <v>10</v>
      </c>
      <c r="V353" s="3">
        <v>110</v>
      </c>
      <c r="W353" s="3">
        <v>77</v>
      </c>
      <c r="X353" t="s">
        <v>27</v>
      </c>
    </row>
    <row r="354" spans="1:24" x14ac:dyDescent="0.25">
      <c r="A354">
        <v>720</v>
      </c>
      <c r="B354" s="3">
        <v>59</v>
      </c>
      <c r="C354" s="3">
        <v>-8</v>
      </c>
      <c r="D354" s="3">
        <f>Clean_Chain_Data[[#This Row],[Calculated Profit]]-Clean_Chain_Data[[#This Row],[Target_profit]]</f>
        <v>-8</v>
      </c>
      <c r="E354" s="1">
        <v>41534</v>
      </c>
      <c r="F354">
        <v>411</v>
      </c>
      <c r="G354">
        <v>79</v>
      </c>
      <c r="H354" s="2">
        <f>Clean_Chain_Data[[#This Row],[Profit]]/Clean_Chain_Data[[#This Row],[Sales]]</f>
        <v>0.2318840579710145</v>
      </c>
      <c r="I354" t="s">
        <v>21</v>
      </c>
      <c r="J354" t="s">
        <v>22</v>
      </c>
      <c r="K354" s="3">
        <v>19</v>
      </c>
      <c r="L354" t="s">
        <v>23</v>
      </c>
      <c r="M354" t="s">
        <v>24</v>
      </c>
      <c r="N354" t="s">
        <v>28</v>
      </c>
      <c r="O354" s="3">
        <v>32</v>
      </c>
      <c r="P354" s="3">
        <f>Clean_Chain_Data[[#This Row],[Sales]]-(Clean_Chain_Data[[#This Row],[Cogs]]+Clean_Chain_Data[[#This Row],[Total_expenses]])</f>
        <v>32</v>
      </c>
      <c r="Q354" s="3">
        <v>138</v>
      </c>
      <c r="R354" t="s">
        <v>26</v>
      </c>
      <c r="S354" s="3">
        <v>50</v>
      </c>
      <c r="T354">
        <v>70</v>
      </c>
      <c r="U354" s="3">
        <v>40</v>
      </c>
      <c r="V354" s="3">
        <v>120</v>
      </c>
      <c r="W354" s="3">
        <v>47</v>
      </c>
      <c r="X354" t="s">
        <v>27</v>
      </c>
    </row>
    <row r="355" spans="1:24" x14ac:dyDescent="0.25">
      <c r="A355">
        <v>713</v>
      </c>
      <c r="B355" s="3">
        <v>59</v>
      </c>
      <c r="C355" s="3">
        <v>-8</v>
      </c>
      <c r="D355" s="3">
        <f>Clean_Chain_Data[[#This Row],[Calculated Profit]]-Clean_Chain_Data[[#This Row],[Target_profit]]</f>
        <v>-8</v>
      </c>
      <c r="E355" s="1">
        <v>41535</v>
      </c>
      <c r="F355">
        <v>411</v>
      </c>
      <c r="G355">
        <v>79</v>
      </c>
      <c r="H355" s="2">
        <f>Clean_Chain_Data[[#This Row],[Profit]]/Clean_Chain_Data[[#This Row],[Sales]]</f>
        <v>0.2318840579710145</v>
      </c>
      <c r="I355" t="s">
        <v>21</v>
      </c>
      <c r="J355" t="s">
        <v>29</v>
      </c>
      <c r="K355" s="3">
        <v>19</v>
      </c>
      <c r="L355" t="s">
        <v>23</v>
      </c>
      <c r="M355" t="s">
        <v>24</v>
      </c>
      <c r="N355" t="s">
        <v>57</v>
      </c>
      <c r="O355" s="3">
        <v>32</v>
      </c>
      <c r="P355" s="3">
        <f>Clean_Chain_Data[[#This Row],[Sales]]-(Clean_Chain_Data[[#This Row],[Cogs]]+Clean_Chain_Data[[#This Row],[Total_expenses]])</f>
        <v>32</v>
      </c>
      <c r="Q355" s="3">
        <v>138</v>
      </c>
      <c r="R355" t="s">
        <v>30</v>
      </c>
      <c r="S355" s="3">
        <v>50</v>
      </c>
      <c r="T355">
        <v>70</v>
      </c>
      <c r="U355" s="3">
        <v>40</v>
      </c>
      <c r="V355" s="3">
        <v>120</v>
      </c>
      <c r="W355" s="3">
        <v>47</v>
      </c>
      <c r="X355" t="s">
        <v>27</v>
      </c>
    </row>
    <row r="356" spans="1:24" x14ac:dyDescent="0.25">
      <c r="A356">
        <v>718</v>
      </c>
      <c r="B356" s="3">
        <v>50</v>
      </c>
      <c r="C356" s="3">
        <v>-3</v>
      </c>
      <c r="D356" s="3">
        <f>Clean_Chain_Data[[#This Row],[Calculated Profit]]-Clean_Chain_Data[[#This Row],[Target_profit]]</f>
        <v>-3</v>
      </c>
      <c r="E356" s="1">
        <v>41536</v>
      </c>
      <c r="F356">
        <v>589</v>
      </c>
      <c r="G356">
        <v>73</v>
      </c>
      <c r="H356" s="2">
        <f>Clean_Chain_Data[[#This Row],[Profit]]/Clean_Chain_Data[[#This Row],[Sales]]</f>
        <v>0.38211382113821141</v>
      </c>
      <c r="I356" t="s">
        <v>21</v>
      </c>
      <c r="J356" t="s">
        <v>31</v>
      </c>
      <c r="K356" s="3">
        <v>14</v>
      </c>
      <c r="L356" t="s">
        <v>23</v>
      </c>
      <c r="M356" t="s">
        <v>32</v>
      </c>
      <c r="N356" t="s">
        <v>37</v>
      </c>
      <c r="O356" s="3">
        <v>47</v>
      </c>
      <c r="P356" s="3">
        <f>Clean_Chain_Data[[#This Row],[Sales]]-(Clean_Chain_Data[[#This Row],[Cogs]]+Clean_Chain_Data[[#This Row],[Total_expenses]])</f>
        <v>47</v>
      </c>
      <c r="Q356" s="3">
        <v>123</v>
      </c>
      <c r="R356" t="s">
        <v>67</v>
      </c>
      <c r="S356" s="3">
        <v>50</v>
      </c>
      <c r="T356">
        <v>70</v>
      </c>
      <c r="U356" s="3">
        <v>50</v>
      </c>
      <c r="V356" s="3">
        <v>120</v>
      </c>
      <c r="W356" s="3">
        <v>26</v>
      </c>
      <c r="X356" t="s">
        <v>35</v>
      </c>
    </row>
    <row r="357" spans="1:24" x14ac:dyDescent="0.25">
      <c r="A357">
        <v>860</v>
      </c>
      <c r="B357" s="3">
        <v>53</v>
      </c>
      <c r="C357" s="3">
        <v>-14</v>
      </c>
      <c r="D357" s="3">
        <f>Clean_Chain_Data[[#This Row],[Calculated Profit]]-Clean_Chain_Data[[#This Row],[Target_profit]]</f>
        <v>-14</v>
      </c>
      <c r="E357" s="1">
        <v>41537</v>
      </c>
      <c r="F357">
        <v>380</v>
      </c>
      <c r="G357">
        <v>71</v>
      </c>
      <c r="H357" s="2">
        <f>Clean_Chain_Data[[#This Row],[Profit]]/Clean_Chain_Data[[#This Row],[Sales]]</f>
        <v>0.20967741935483872</v>
      </c>
      <c r="I357" t="s">
        <v>39</v>
      </c>
      <c r="J357" t="s">
        <v>31</v>
      </c>
      <c r="K357" s="3">
        <v>17</v>
      </c>
      <c r="L357" t="s">
        <v>40</v>
      </c>
      <c r="M357" t="s">
        <v>41</v>
      </c>
      <c r="N357" t="s">
        <v>42</v>
      </c>
      <c r="O357" s="3">
        <v>26</v>
      </c>
      <c r="P357" s="3">
        <f>Clean_Chain_Data[[#This Row],[Sales]]-(Clean_Chain_Data[[#This Row],[Cogs]]+Clean_Chain_Data[[#This Row],[Total_expenses]])</f>
        <v>26</v>
      </c>
      <c r="Q357" s="3">
        <v>124</v>
      </c>
      <c r="R357" t="s">
        <v>44</v>
      </c>
      <c r="S357" s="3">
        <v>50</v>
      </c>
      <c r="T357">
        <v>70</v>
      </c>
      <c r="U357" s="3">
        <v>40</v>
      </c>
      <c r="V357" s="3">
        <v>120</v>
      </c>
      <c r="W357" s="3">
        <v>45</v>
      </c>
      <c r="X357" t="s">
        <v>27</v>
      </c>
    </row>
    <row r="358" spans="1:24" x14ac:dyDescent="0.25">
      <c r="A358">
        <v>435</v>
      </c>
      <c r="B358" s="3">
        <v>54</v>
      </c>
      <c r="C358" s="3">
        <v>2</v>
      </c>
      <c r="D358" s="3">
        <f>Clean_Chain_Data[[#This Row],[Calculated Profit]]-Clean_Chain_Data[[#This Row],[Target_profit]]</f>
        <v>2</v>
      </c>
      <c r="E358" s="1">
        <v>41538</v>
      </c>
      <c r="F358">
        <v>885</v>
      </c>
      <c r="G358">
        <v>78</v>
      </c>
      <c r="H358" s="2">
        <f>Clean_Chain_Data[[#This Row],[Profit]]/Clean_Chain_Data[[#This Row],[Sales]]</f>
        <v>0.39393939393939392</v>
      </c>
      <c r="I358" t="s">
        <v>39</v>
      </c>
      <c r="J358" t="s">
        <v>36</v>
      </c>
      <c r="K358" s="3">
        <v>15</v>
      </c>
      <c r="L358" t="s">
        <v>40</v>
      </c>
      <c r="M358" t="s">
        <v>41</v>
      </c>
      <c r="N358" t="s">
        <v>42</v>
      </c>
      <c r="O358" s="3">
        <v>52</v>
      </c>
      <c r="P358" s="3">
        <f>Clean_Chain_Data[[#This Row],[Sales]]-(Clean_Chain_Data[[#This Row],[Cogs]]+Clean_Chain_Data[[#This Row],[Total_expenses]])</f>
        <v>52</v>
      </c>
      <c r="Q358" s="3">
        <v>132</v>
      </c>
      <c r="R358" t="s">
        <v>49</v>
      </c>
      <c r="S358" s="3">
        <v>50</v>
      </c>
      <c r="T358">
        <v>70</v>
      </c>
      <c r="U358" s="3">
        <v>50</v>
      </c>
      <c r="V358" s="3">
        <v>120</v>
      </c>
      <c r="W358" s="3">
        <v>26</v>
      </c>
      <c r="X358" t="s">
        <v>27</v>
      </c>
    </row>
    <row r="359" spans="1:24" x14ac:dyDescent="0.25">
      <c r="A359">
        <v>505</v>
      </c>
      <c r="B359" s="3">
        <v>43</v>
      </c>
      <c r="C359" s="3">
        <v>-10</v>
      </c>
      <c r="D359" s="3">
        <f>Clean_Chain_Data[[#This Row],[Calculated Profit]]-Clean_Chain_Data[[#This Row],[Target_profit]]</f>
        <v>-10</v>
      </c>
      <c r="E359" s="1">
        <v>41539</v>
      </c>
      <c r="F359">
        <v>452</v>
      </c>
      <c r="G359">
        <v>66</v>
      </c>
      <c r="H359" s="2">
        <f>Clean_Chain_Data[[#This Row],[Profit]]/Clean_Chain_Data[[#This Row],[Sales]]</f>
        <v>0.1834862385321101</v>
      </c>
      <c r="I359" t="s">
        <v>39</v>
      </c>
      <c r="J359" t="s">
        <v>29</v>
      </c>
      <c r="K359" s="3">
        <v>14</v>
      </c>
      <c r="L359" t="s">
        <v>40</v>
      </c>
      <c r="M359" t="s">
        <v>45</v>
      </c>
      <c r="N359" t="s">
        <v>52</v>
      </c>
      <c r="O359" s="3">
        <v>20</v>
      </c>
      <c r="P359" s="3">
        <f>Clean_Chain_Data[[#This Row],[Sales]]-(Clean_Chain_Data[[#This Row],[Cogs]]+Clean_Chain_Data[[#This Row],[Total_expenses]])</f>
        <v>20</v>
      </c>
      <c r="Q359" s="3">
        <v>109</v>
      </c>
      <c r="R359" t="s">
        <v>64</v>
      </c>
      <c r="S359" s="3">
        <v>50</v>
      </c>
      <c r="T359">
        <v>70</v>
      </c>
      <c r="U359" s="3">
        <v>30</v>
      </c>
      <c r="V359" s="3">
        <v>120</v>
      </c>
      <c r="W359" s="3">
        <v>46</v>
      </c>
      <c r="X359" t="s">
        <v>35</v>
      </c>
    </row>
    <row r="360" spans="1:24" x14ac:dyDescent="0.25">
      <c r="A360">
        <v>504</v>
      </c>
      <c r="B360" s="3">
        <v>61</v>
      </c>
      <c r="C360" s="3">
        <v>-9</v>
      </c>
      <c r="D360" s="3">
        <f>Clean_Chain_Data[[#This Row],[Calculated Profit]]-Clean_Chain_Data[[#This Row],[Target_profit]]</f>
        <v>-9</v>
      </c>
      <c r="E360" s="1">
        <v>41540</v>
      </c>
      <c r="F360">
        <v>-906</v>
      </c>
      <c r="G360">
        <v>86</v>
      </c>
      <c r="H360" s="2">
        <f>Clean_Chain_Data[[#This Row],[Profit]]/Clean_Chain_Data[[#This Row],[Sales]]</f>
        <v>6.8027210884353739E-3</v>
      </c>
      <c r="I360" t="s">
        <v>39</v>
      </c>
      <c r="J360" t="s">
        <v>29</v>
      </c>
      <c r="K360" s="3">
        <v>55</v>
      </c>
      <c r="L360" t="s">
        <v>40</v>
      </c>
      <c r="M360" t="s">
        <v>41</v>
      </c>
      <c r="N360" t="s">
        <v>54</v>
      </c>
      <c r="O360" s="3">
        <v>1</v>
      </c>
      <c r="P360" s="3">
        <f>Clean_Chain_Data[[#This Row],[Sales]]-(Clean_Chain_Data[[#This Row],[Cogs]]+Clean_Chain_Data[[#This Row],[Total_expenses]])</f>
        <v>1</v>
      </c>
      <c r="Q360" s="3">
        <v>147</v>
      </c>
      <c r="R360" t="s">
        <v>55</v>
      </c>
      <c r="S360" s="3">
        <v>40</v>
      </c>
      <c r="T360">
        <v>70</v>
      </c>
      <c r="U360" s="3">
        <v>10</v>
      </c>
      <c r="V360" s="3">
        <v>110</v>
      </c>
      <c r="W360" s="3">
        <v>85</v>
      </c>
      <c r="X360" t="s">
        <v>35</v>
      </c>
    </row>
    <row r="361" spans="1:24" x14ac:dyDescent="0.25">
      <c r="A361">
        <v>541</v>
      </c>
      <c r="B361" s="3">
        <v>55</v>
      </c>
      <c r="C361" s="3">
        <v>-14</v>
      </c>
      <c r="D361" s="3">
        <f>Clean_Chain_Data[[#This Row],[Calculated Profit]]-Clean_Chain_Data[[#This Row],[Target_profit]]</f>
        <v>-14</v>
      </c>
      <c r="E361" s="1">
        <v>41541</v>
      </c>
      <c r="F361">
        <v>410</v>
      </c>
      <c r="G361">
        <v>69</v>
      </c>
      <c r="H361" s="2">
        <f>Clean_Chain_Data[[#This Row],[Profit]]/Clean_Chain_Data[[#This Row],[Sales]]</f>
        <v>0.12903225806451613</v>
      </c>
      <c r="I361" t="s">
        <v>39</v>
      </c>
      <c r="J361" t="s">
        <v>36</v>
      </c>
      <c r="K361" s="3">
        <v>20</v>
      </c>
      <c r="L361" t="s">
        <v>40</v>
      </c>
      <c r="M361" t="s">
        <v>41</v>
      </c>
      <c r="N361" t="s">
        <v>54</v>
      </c>
      <c r="O361" s="3">
        <v>16</v>
      </c>
      <c r="P361" s="3">
        <f>Clean_Chain_Data[[#This Row],[Sales]]-(Clean_Chain_Data[[#This Row],[Cogs]]+Clean_Chain_Data[[#This Row],[Total_expenses]])</f>
        <v>16</v>
      </c>
      <c r="Q361" s="3">
        <v>124</v>
      </c>
      <c r="R361" t="s">
        <v>56</v>
      </c>
      <c r="S361" s="3">
        <v>50</v>
      </c>
      <c r="T361">
        <v>70</v>
      </c>
      <c r="U361" s="3">
        <v>30</v>
      </c>
      <c r="V361" s="3">
        <v>120</v>
      </c>
      <c r="W361" s="3">
        <v>53</v>
      </c>
      <c r="X361" t="s">
        <v>35</v>
      </c>
    </row>
    <row r="362" spans="1:24" x14ac:dyDescent="0.25">
      <c r="A362">
        <v>860</v>
      </c>
      <c r="B362" s="3">
        <v>82</v>
      </c>
      <c r="C362" s="3">
        <v>8</v>
      </c>
      <c r="D362" s="3">
        <f>Clean_Chain_Data[[#This Row],[Calculated Profit]]-Clean_Chain_Data[[#This Row],[Target_profit]]</f>
        <v>8</v>
      </c>
      <c r="E362" s="1">
        <v>41542</v>
      </c>
      <c r="F362">
        <v>601</v>
      </c>
      <c r="G362">
        <v>102</v>
      </c>
      <c r="H362" s="2">
        <f>Clean_Chain_Data[[#This Row],[Profit]]/Clean_Chain_Data[[#This Row],[Sales]]</f>
        <v>0.20652173913043478</v>
      </c>
      <c r="I362" t="s">
        <v>39</v>
      </c>
      <c r="J362" t="s">
        <v>31</v>
      </c>
      <c r="K362" s="3">
        <v>31</v>
      </c>
      <c r="L362" t="s">
        <v>23</v>
      </c>
      <c r="M362" t="s">
        <v>24</v>
      </c>
      <c r="N362" t="s">
        <v>25</v>
      </c>
      <c r="O362" s="3">
        <v>38</v>
      </c>
      <c r="P362" s="3">
        <f>Clean_Chain_Data[[#This Row],[Sales]]-(Clean_Chain_Data[[#This Row],[Cogs]]+Clean_Chain_Data[[#This Row],[Total_expenses]])</f>
        <v>38</v>
      </c>
      <c r="Q362" s="3">
        <v>184</v>
      </c>
      <c r="R362" t="s">
        <v>44</v>
      </c>
      <c r="S362" s="3">
        <v>60</v>
      </c>
      <c r="T362">
        <v>70</v>
      </c>
      <c r="U362" s="3">
        <v>30</v>
      </c>
      <c r="V362" s="3">
        <v>130</v>
      </c>
      <c r="W362" s="3">
        <v>64</v>
      </c>
      <c r="X362" t="s">
        <v>27</v>
      </c>
    </row>
    <row r="363" spans="1:24" x14ac:dyDescent="0.25">
      <c r="A363">
        <v>715</v>
      </c>
      <c r="B363" s="3">
        <v>61</v>
      </c>
      <c r="C363" s="3">
        <v>2</v>
      </c>
      <c r="D363" s="3">
        <f>Clean_Chain_Data[[#This Row],[Calculated Profit]]-Clean_Chain_Data[[#This Row],[Target_profit]]</f>
        <v>2</v>
      </c>
      <c r="E363" s="1">
        <v>41543</v>
      </c>
      <c r="F363">
        <v>613</v>
      </c>
      <c r="G363">
        <v>86</v>
      </c>
      <c r="H363" s="2">
        <f>Clean_Chain_Data[[#This Row],[Profit]]/Clean_Chain_Data[[#This Row],[Sales]]</f>
        <v>1.3605442176870748E-2</v>
      </c>
      <c r="I363" t="s">
        <v>39</v>
      </c>
      <c r="J363" t="s">
        <v>22</v>
      </c>
      <c r="K363" s="3">
        <v>55</v>
      </c>
      <c r="L363" t="s">
        <v>23</v>
      </c>
      <c r="M363" t="s">
        <v>32</v>
      </c>
      <c r="N363" t="s">
        <v>61</v>
      </c>
      <c r="O363" s="3">
        <v>2</v>
      </c>
      <c r="P363" s="3">
        <f>Clean_Chain_Data[[#This Row],[Sales]]-(Clean_Chain_Data[[#This Row],[Cogs]]+Clean_Chain_Data[[#This Row],[Total_expenses]])</f>
        <v>2</v>
      </c>
      <c r="Q363" s="3">
        <v>147</v>
      </c>
      <c r="R363" t="s">
        <v>59</v>
      </c>
      <c r="S363" s="3">
        <v>50</v>
      </c>
      <c r="T363">
        <v>70</v>
      </c>
      <c r="U363" s="3">
        <v>0</v>
      </c>
      <c r="V363" s="3">
        <v>120</v>
      </c>
      <c r="W363" s="3">
        <v>84</v>
      </c>
      <c r="X363" t="s">
        <v>35</v>
      </c>
    </row>
    <row r="364" spans="1:24" x14ac:dyDescent="0.25">
      <c r="A364">
        <v>425</v>
      </c>
      <c r="B364" s="3">
        <v>53</v>
      </c>
      <c r="C364" s="3">
        <v>-1</v>
      </c>
      <c r="D364" s="3">
        <f>Clean_Chain_Data[[#This Row],[Calculated Profit]]-Clean_Chain_Data[[#This Row],[Target_profit]]</f>
        <v>-1</v>
      </c>
      <c r="E364" s="1">
        <v>41544</v>
      </c>
      <c r="F364">
        <v>321</v>
      </c>
      <c r="G364">
        <v>88</v>
      </c>
      <c r="H364" s="2">
        <f>Clean_Chain_Data[[#This Row],[Profit]]/Clean_Chain_Data[[#This Row],[Sales]]</f>
        <v>0.3475177304964539</v>
      </c>
      <c r="I364" t="s">
        <v>39</v>
      </c>
      <c r="J364" t="s">
        <v>36</v>
      </c>
      <c r="K364" s="3">
        <v>16</v>
      </c>
      <c r="L364" t="s">
        <v>23</v>
      </c>
      <c r="M364" t="s">
        <v>32</v>
      </c>
      <c r="N364" t="s">
        <v>33</v>
      </c>
      <c r="O364" s="3">
        <v>49</v>
      </c>
      <c r="P364" s="3">
        <f>Clean_Chain_Data[[#This Row],[Sales]]-(Clean_Chain_Data[[#This Row],[Cogs]]+Clean_Chain_Data[[#This Row],[Total_expenses]])</f>
        <v>49</v>
      </c>
      <c r="Q364" s="3">
        <v>141</v>
      </c>
      <c r="R364" t="s">
        <v>60</v>
      </c>
      <c r="S364" s="3">
        <v>30</v>
      </c>
      <c r="T364">
        <v>70</v>
      </c>
      <c r="U364" s="3">
        <v>50</v>
      </c>
      <c r="V364" s="3">
        <v>100</v>
      </c>
      <c r="W364" s="3">
        <v>39</v>
      </c>
      <c r="X364" t="s">
        <v>35</v>
      </c>
    </row>
    <row r="365" spans="1:24" x14ac:dyDescent="0.25">
      <c r="A365">
        <v>419</v>
      </c>
      <c r="B365" s="3">
        <v>47</v>
      </c>
      <c r="C365" s="3">
        <v>-16</v>
      </c>
      <c r="D365" s="3">
        <f>Clean_Chain_Data[[#This Row],[Calculated Profit]]-Clean_Chain_Data[[#This Row],[Target_profit]]</f>
        <v>-16</v>
      </c>
      <c r="E365" s="1">
        <v>41545</v>
      </c>
      <c r="F365">
        <v>521</v>
      </c>
      <c r="G365">
        <v>65</v>
      </c>
      <c r="H365" s="2">
        <f>Clean_Chain_Data[[#This Row],[Profit]]/Clean_Chain_Data[[#This Row],[Sales]]</f>
        <v>-5.3571428571428568E-2</v>
      </c>
      <c r="I365" t="s">
        <v>21</v>
      </c>
      <c r="J365" t="s">
        <v>22</v>
      </c>
      <c r="K365" s="3">
        <v>42</v>
      </c>
      <c r="L365" t="s">
        <v>40</v>
      </c>
      <c r="M365" t="s">
        <v>45</v>
      </c>
      <c r="N365" t="s">
        <v>46</v>
      </c>
      <c r="O365" s="3">
        <v>-6</v>
      </c>
      <c r="P365" s="3">
        <f>Clean_Chain_Data[[#This Row],[Sales]]-(Clean_Chain_Data[[#This Row],[Cogs]]+Clean_Chain_Data[[#This Row],[Total_expenses]])</f>
        <v>-6</v>
      </c>
      <c r="Q365" s="3">
        <v>112</v>
      </c>
      <c r="R365" t="s">
        <v>65</v>
      </c>
      <c r="S365" s="3">
        <v>40</v>
      </c>
      <c r="T365">
        <v>70</v>
      </c>
      <c r="U365" s="3">
        <v>10</v>
      </c>
      <c r="V365" s="3">
        <v>110</v>
      </c>
      <c r="W365" s="3">
        <v>71</v>
      </c>
      <c r="X365" t="s">
        <v>27</v>
      </c>
    </row>
    <row r="366" spans="1:24" x14ac:dyDescent="0.25">
      <c r="A366">
        <v>513</v>
      </c>
      <c r="B366" s="3">
        <v>54</v>
      </c>
      <c r="C366" s="3">
        <v>-11</v>
      </c>
      <c r="D366" s="3">
        <f>Clean_Chain_Data[[#This Row],[Calculated Profit]]-Clean_Chain_Data[[#This Row],[Target_profit]]</f>
        <v>-11</v>
      </c>
      <c r="E366" s="1">
        <v>41546</v>
      </c>
      <c r="F366">
        <v>424</v>
      </c>
      <c r="G366">
        <v>73</v>
      </c>
      <c r="H366" s="2">
        <f>Clean_Chain_Data[[#This Row],[Profit]]/Clean_Chain_Data[[#This Row],[Sales]]</f>
        <v>0.2283464566929134</v>
      </c>
      <c r="I366" t="s">
        <v>21</v>
      </c>
      <c r="J366" t="s">
        <v>22</v>
      </c>
      <c r="K366" s="3">
        <v>17</v>
      </c>
      <c r="L366" t="s">
        <v>40</v>
      </c>
      <c r="M366" t="s">
        <v>45</v>
      </c>
      <c r="N366" t="s">
        <v>50</v>
      </c>
      <c r="O366" s="3">
        <v>29</v>
      </c>
      <c r="P366" s="3">
        <f>Clean_Chain_Data[[#This Row],[Sales]]-(Clean_Chain_Data[[#This Row],[Cogs]]+Clean_Chain_Data[[#This Row],[Total_expenses]])</f>
        <v>29</v>
      </c>
      <c r="Q366" s="3">
        <v>127</v>
      </c>
      <c r="R366" t="s">
        <v>65</v>
      </c>
      <c r="S366" s="3">
        <v>50</v>
      </c>
      <c r="T366">
        <v>70</v>
      </c>
      <c r="U366" s="3">
        <v>40</v>
      </c>
      <c r="V366" s="3">
        <v>120</v>
      </c>
      <c r="W366" s="3">
        <v>44</v>
      </c>
      <c r="X366" t="s">
        <v>35</v>
      </c>
    </row>
    <row r="367" spans="1:24" x14ac:dyDescent="0.25">
      <c r="A367">
        <v>512</v>
      </c>
      <c r="B367" s="3">
        <v>67</v>
      </c>
      <c r="C367" s="3">
        <v>17</v>
      </c>
      <c r="D367" s="3">
        <f>Clean_Chain_Data[[#This Row],[Calculated Profit]]-Clean_Chain_Data[[#This Row],[Target_profit]]</f>
        <v>17</v>
      </c>
      <c r="E367" s="1">
        <v>41547</v>
      </c>
      <c r="F367">
        <v>-1239</v>
      </c>
      <c r="G367">
        <v>101</v>
      </c>
      <c r="H367" s="2">
        <f>Clean_Chain_Data[[#This Row],[Profit]]/Clean_Chain_Data[[#This Row],[Sales]]</f>
        <v>0.27976190476190477</v>
      </c>
      <c r="I367" t="s">
        <v>21</v>
      </c>
      <c r="J367" t="s">
        <v>29</v>
      </c>
      <c r="K367" s="3">
        <v>22</v>
      </c>
      <c r="L367" t="s">
        <v>40</v>
      </c>
      <c r="M367" t="s">
        <v>41</v>
      </c>
      <c r="N367" t="s">
        <v>54</v>
      </c>
      <c r="O367" s="3">
        <v>47</v>
      </c>
      <c r="P367" s="3">
        <f>Clean_Chain_Data[[#This Row],[Sales]]-(Clean_Chain_Data[[#This Row],[Cogs]]+Clean_Chain_Data[[#This Row],[Total_expenses]])</f>
        <v>47</v>
      </c>
      <c r="Q367" s="3">
        <v>168</v>
      </c>
      <c r="R367" t="s">
        <v>30</v>
      </c>
      <c r="S367" s="3">
        <v>50</v>
      </c>
      <c r="T367">
        <v>70</v>
      </c>
      <c r="U367" s="3">
        <v>30</v>
      </c>
      <c r="V367" s="3">
        <v>120</v>
      </c>
      <c r="W367" s="3">
        <v>54</v>
      </c>
      <c r="X367" t="s">
        <v>35</v>
      </c>
    </row>
    <row r="368" spans="1:24" x14ac:dyDescent="0.25">
      <c r="A368">
        <v>309</v>
      </c>
      <c r="B368" s="3">
        <v>54</v>
      </c>
      <c r="C368" s="3">
        <v>3</v>
      </c>
      <c r="D368" s="3">
        <f>Clean_Chain_Data[[#This Row],[Calculated Profit]]-Clean_Chain_Data[[#This Row],[Target_profit]]</f>
        <v>3</v>
      </c>
      <c r="E368" s="1">
        <v>41548</v>
      </c>
      <c r="F368">
        <v>601</v>
      </c>
      <c r="G368">
        <v>79</v>
      </c>
      <c r="H368" s="2">
        <f>Clean_Chain_Data[[#This Row],[Profit]]/Clean_Chain_Data[[#This Row],[Sales]]</f>
        <v>0.39849624060150374</v>
      </c>
      <c r="I368" t="s">
        <v>21</v>
      </c>
      <c r="J368" t="s">
        <v>22</v>
      </c>
      <c r="K368" s="3">
        <v>15</v>
      </c>
      <c r="L368" t="s">
        <v>23</v>
      </c>
      <c r="M368" t="s">
        <v>32</v>
      </c>
      <c r="N368" t="s">
        <v>33</v>
      </c>
      <c r="O368" s="3">
        <v>53</v>
      </c>
      <c r="P368" s="3">
        <f>Clean_Chain_Data[[#This Row],[Sales]]-(Clean_Chain_Data[[#This Row],[Cogs]]+Clean_Chain_Data[[#This Row],[Total_expenses]])</f>
        <v>53</v>
      </c>
      <c r="Q368" s="3">
        <v>133</v>
      </c>
      <c r="R368" t="s">
        <v>63</v>
      </c>
      <c r="S368" s="3">
        <v>40</v>
      </c>
      <c r="T368">
        <v>70</v>
      </c>
      <c r="U368" s="3">
        <v>50</v>
      </c>
      <c r="V368" s="3">
        <v>110</v>
      </c>
      <c r="W368" s="3">
        <v>26</v>
      </c>
      <c r="X368" t="s">
        <v>35</v>
      </c>
    </row>
    <row r="369" spans="1:24" x14ac:dyDescent="0.25">
      <c r="A369">
        <v>816</v>
      </c>
      <c r="B369" s="3">
        <v>63</v>
      </c>
      <c r="C369" s="3">
        <v>-4</v>
      </c>
      <c r="D369" s="3">
        <f>Clean_Chain_Data[[#This Row],[Calculated Profit]]-Clean_Chain_Data[[#This Row],[Target_profit]]</f>
        <v>-4</v>
      </c>
      <c r="E369" s="1">
        <v>41549</v>
      </c>
      <c r="F369">
        <v>1075</v>
      </c>
      <c r="G369">
        <v>76</v>
      </c>
      <c r="H369" s="2">
        <f>Clean_Chain_Data[[#This Row],[Profit]]/Clean_Chain_Data[[#This Row],[Sales]]</f>
        <v>0.25899280575539568</v>
      </c>
      <c r="I369" t="s">
        <v>39</v>
      </c>
      <c r="J369" t="s">
        <v>22</v>
      </c>
      <c r="K369" s="3">
        <v>19</v>
      </c>
      <c r="L369" t="s">
        <v>40</v>
      </c>
      <c r="M369" t="s">
        <v>45</v>
      </c>
      <c r="N369" t="s">
        <v>46</v>
      </c>
      <c r="O369" s="3">
        <v>36</v>
      </c>
      <c r="P369" s="3">
        <f>Clean_Chain_Data[[#This Row],[Sales]]-(Clean_Chain_Data[[#This Row],[Cogs]]+Clean_Chain_Data[[#This Row],[Total_expenses]])</f>
        <v>36</v>
      </c>
      <c r="Q369" s="3">
        <v>139</v>
      </c>
      <c r="R369" t="s">
        <v>58</v>
      </c>
      <c r="S369" s="3">
        <v>60</v>
      </c>
      <c r="T369">
        <v>70</v>
      </c>
      <c r="U369" s="3">
        <v>40</v>
      </c>
      <c r="V369" s="3">
        <v>130</v>
      </c>
      <c r="W369" s="3">
        <v>40</v>
      </c>
      <c r="X369" t="s">
        <v>27</v>
      </c>
    </row>
    <row r="370" spans="1:24" x14ac:dyDescent="0.25">
      <c r="A370">
        <v>959</v>
      </c>
      <c r="B370" s="3">
        <v>49</v>
      </c>
      <c r="C370" s="3">
        <v>-19</v>
      </c>
      <c r="D370" s="3">
        <f>Clean_Chain_Data[[#This Row],[Calculated Profit]]-Clean_Chain_Data[[#This Row],[Target_profit]]</f>
        <v>-19</v>
      </c>
      <c r="E370" s="1">
        <v>41550</v>
      </c>
      <c r="F370">
        <v>392</v>
      </c>
      <c r="G370">
        <v>65</v>
      </c>
      <c r="H370" s="2">
        <f>Clean_Chain_Data[[#This Row],[Profit]]/Clean_Chain_Data[[#This Row],[Sales]]</f>
        <v>0.18421052631578946</v>
      </c>
      <c r="I370" t="s">
        <v>39</v>
      </c>
      <c r="J370" t="s">
        <v>31</v>
      </c>
      <c r="K370" s="3">
        <v>16</v>
      </c>
      <c r="L370" t="s">
        <v>40</v>
      </c>
      <c r="M370" t="s">
        <v>41</v>
      </c>
      <c r="N370" t="s">
        <v>42</v>
      </c>
      <c r="O370" s="3">
        <v>21</v>
      </c>
      <c r="P370" s="3">
        <f>Clean_Chain_Data[[#This Row],[Sales]]-(Clean_Chain_Data[[#This Row],[Cogs]]+Clean_Chain_Data[[#This Row],[Total_expenses]])</f>
        <v>21</v>
      </c>
      <c r="Q370" s="3">
        <v>114</v>
      </c>
      <c r="R370" t="s">
        <v>44</v>
      </c>
      <c r="S370" s="3">
        <v>40</v>
      </c>
      <c r="T370">
        <v>70</v>
      </c>
      <c r="U370" s="3">
        <v>40</v>
      </c>
      <c r="V370" s="3">
        <v>110</v>
      </c>
      <c r="W370" s="3">
        <v>44</v>
      </c>
      <c r="X370" t="s">
        <v>27</v>
      </c>
    </row>
    <row r="371" spans="1:24" x14ac:dyDescent="0.25">
      <c r="A371">
        <v>435</v>
      </c>
      <c r="B371" s="3">
        <v>50</v>
      </c>
      <c r="C371" s="3">
        <v>-3</v>
      </c>
      <c r="D371" s="3">
        <f>Clean_Chain_Data[[#This Row],[Calculated Profit]]-Clean_Chain_Data[[#This Row],[Target_profit]]</f>
        <v>-3</v>
      </c>
      <c r="E371" s="1">
        <v>41551</v>
      </c>
      <c r="F371">
        <v>898</v>
      </c>
      <c r="G371">
        <v>73</v>
      </c>
      <c r="H371" s="2">
        <f>Clean_Chain_Data[[#This Row],[Profit]]/Clean_Chain_Data[[#This Row],[Sales]]</f>
        <v>0.38211382113821141</v>
      </c>
      <c r="I371" t="s">
        <v>39</v>
      </c>
      <c r="J371" t="s">
        <v>36</v>
      </c>
      <c r="K371" s="3">
        <v>14</v>
      </c>
      <c r="L371" t="s">
        <v>40</v>
      </c>
      <c r="M371" t="s">
        <v>41</v>
      </c>
      <c r="N371" t="s">
        <v>42</v>
      </c>
      <c r="O371" s="3">
        <v>47</v>
      </c>
      <c r="P371" s="3">
        <f>Clean_Chain_Data[[#This Row],[Sales]]-(Clean_Chain_Data[[#This Row],[Cogs]]+Clean_Chain_Data[[#This Row],[Total_expenses]])</f>
        <v>47</v>
      </c>
      <c r="Q371" s="3">
        <v>123</v>
      </c>
      <c r="R371" t="s">
        <v>49</v>
      </c>
      <c r="S371" s="3">
        <v>40</v>
      </c>
      <c r="T371">
        <v>70</v>
      </c>
      <c r="U371" s="3">
        <v>50</v>
      </c>
      <c r="V371" s="3">
        <v>110</v>
      </c>
      <c r="W371" s="3">
        <v>26</v>
      </c>
      <c r="X371" t="s">
        <v>27</v>
      </c>
    </row>
    <row r="372" spans="1:24" x14ac:dyDescent="0.25">
      <c r="A372">
        <v>603</v>
      </c>
      <c r="B372" s="3">
        <v>52</v>
      </c>
      <c r="C372" s="3">
        <v>-13</v>
      </c>
      <c r="D372" s="3">
        <f>Clean_Chain_Data[[#This Row],[Calculated Profit]]-Clean_Chain_Data[[#This Row],[Target_profit]]</f>
        <v>-13</v>
      </c>
      <c r="E372" s="1">
        <v>41552</v>
      </c>
      <c r="F372">
        <v>327</v>
      </c>
      <c r="G372">
        <v>75</v>
      </c>
      <c r="H372" s="2">
        <f>Clean_Chain_Data[[#This Row],[Profit]]/Clean_Chain_Data[[#This Row],[Sales]]</f>
        <v>0.29133858267716534</v>
      </c>
      <c r="I372" t="s">
        <v>39</v>
      </c>
      <c r="J372" t="s">
        <v>31</v>
      </c>
      <c r="K372" s="3">
        <v>16</v>
      </c>
      <c r="L372" t="s">
        <v>40</v>
      </c>
      <c r="M372" t="s">
        <v>45</v>
      </c>
      <c r="N372" t="s">
        <v>50</v>
      </c>
      <c r="O372" s="3">
        <v>37</v>
      </c>
      <c r="P372" s="3">
        <f>Clean_Chain_Data[[#This Row],[Sales]]-(Clean_Chain_Data[[#This Row],[Cogs]]+Clean_Chain_Data[[#This Row],[Total_expenses]])</f>
        <v>37</v>
      </c>
      <c r="Q372" s="3">
        <v>127</v>
      </c>
      <c r="R372" t="s">
        <v>51</v>
      </c>
      <c r="S372" s="3">
        <v>40</v>
      </c>
      <c r="T372">
        <v>70</v>
      </c>
      <c r="U372" s="3">
        <v>50</v>
      </c>
      <c r="V372" s="3">
        <v>110</v>
      </c>
      <c r="W372" s="3">
        <v>38</v>
      </c>
      <c r="X372" t="s">
        <v>35</v>
      </c>
    </row>
    <row r="373" spans="1:24" x14ac:dyDescent="0.25">
      <c r="A373">
        <v>475</v>
      </c>
      <c r="B373" s="3">
        <v>55</v>
      </c>
      <c r="C373" s="3">
        <v>-12</v>
      </c>
      <c r="D373" s="3">
        <f>Clean_Chain_Data[[#This Row],[Calculated Profit]]-Clean_Chain_Data[[#This Row],[Target_profit]]</f>
        <v>-12</v>
      </c>
      <c r="E373" s="1">
        <v>41553</v>
      </c>
      <c r="F373">
        <v>627</v>
      </c>
      <c r="G373">
        <v>76</v>
      </c>
      <c r="H373" s="2">
        <f>Clean_Chain_Data[[#This Row],[Profit]]/Clean_Chain_Data[[#This Row],[Sales]]</f>
        <v>-1.5267175572519083E-2</v>
      </c>
      <c r="I373" t="s">
        <v>39</v>
      </c>
      <c r="J373" t="s">
        <v>31</v>
      </c>
      <c r="K373" s="3">
        <v>49</v>
      </c>
      <c r="L373" t="s">
        <v>40</v>
      </c>
      <c r="M373" t="s">
        <v>41</v>
      </c>
      <c r="N373" t="s">
        <v>53</v>
      </c>
      <c r="O373" s="3">
        <v>-2</v>
      </c>
      <c r="P373" s="3">
        <f>Clean_Chain_Data[[#This Row],[Sales]]-(Clean_Chain_Data[[#This Row],[Cogs]]+Clean_Chain_Data[[#This Row],[Total_expenses]])</f>
        <v>-2</v>
      </c>
      <c r="Q373" s="3">
        <v>131</v>
      </c>
      <c r="R373" t="s">
        <v>44</v>
      </c>
      <c r="S373" s="3">
        <v>50</v>
      </c>
      <c r="T373">
        <v>70</v>
      </c>
      <c r="U373" s="3">
        <v>10</v>
      </c>
      <c r="V373" s="3">
        <v>120</v>
      </c>
      <c r="W373" s="3">
        <v>78</v>
      </c>
      <c r="X373" t="s">
        <v>35</v>
      </c>
    </row>
    <row r="374" spans="1:24" x14ac:dyDescent="0.25">
      <c r="A374">
        <v>603</v>
      </c>
      <c r="B374" s="3">
        <v>49</v>
      </c>
      <c r="C374" s="3">
        <v>-14</v>
      </c>
      <c r="D374" s="3">
        <f>Clean_Chain_Data[[#This Row],[Calculated Profit]]-Clean_Chain_Data[[#This Row],[Target_profit]]</f>
        <v>-14</v>
      </c>
      <c r="E374" s="1">
        <v>41554</v>
      </c>
      <c r="F374">
        <v>335</v>
      </c>
      <c r="G374">
        <v>69</v>
      </c>
      <c r="H374" s="2">
        <f>Clean_Chain_Data[[#This Row],[Profit]]/Clean_Chain_Data[[#This Row],[Sales]]</f>
        <v>-3.3898305084745763E-2</v>
      </c>
      <c r="I374" t="s">
        <v>39</v>
      </c>
      <c r="J374" t="s">
        <v>31</v>
      </c>
      <c r="K374" s="3">
        <v>44</v>
      </c>
      <c r="L374" t="s">
        <v>40</v>
      </c>
      <c r="M374" t="s">
        <v>41</v>
      </c>
      <c r="N374" t="s">
        <v>53</v>
      </c>
      <c r="O374" s="3">
        <v>-4</v>
      </c>
      <c r="P374" s="3">
        <f>Clean_Chain_Data[[#This Row],[Sales]]-(Clean_Chain_Data[[#This Row],[Cogs]]+Clean_Chain_Data[[#This Row],[Total_expenses]])</f>
        <v>-4</v>
      </c>
      <c r="Q374" s="3">
        <v>118</v>
      </c>
      <c r="R374" t="s">
        <v>51</v>
      </c>
      <c r="S374" s="3">
        <v>40</v>
      </c>
      <c r="T374">
        <v>70</v>
      </c>
      <c r="U374" s="3">
        <v>10</v>
      </c>
      <c r="V374" s="3">
        <v>110</v>
      </c>
      <c r="W374" s="3">
        <v>73</v>
      </c>
      <c r="X374" t="s">
        <v>35</v>
      </c>
    </row>
    <row r="375" spans="1:24" x14ac:dyDescent="0.25">
      <c r="A375">
        <v>503</v>
      </c>
      <c r="B375" s="3">
        <v>41</v>
      </c>
      <c r="C375" s="3">
        <v>-19</v>
      </c>
      <c r="D375" s="3">
        <f>Clean_Chain_Data[[#This Row],[Calculated Profit]]-Clean_Chain_Data[[#This Row],[Target_profit]]</f>
        <v>-19</v>
      </c>
      <c r="E375" s="1">
        <v>41555</v>
      </c>
      <c r="F375">
        <v>482</v>
      </c>
      <c r="G375">
        <v>57</v>
      </c>
      <c r="H375" s="2">
        <f>Clean_Chain_Data[[#This Row],[Profit]]/Clean_Chain_Data[[#This Row],[Sales]]</f>
        <v>1.020408163265306E-2</v>
      </c>
      <c r="I375" t="s">
        <v>39</v>
      </c>
      <c r="J375" t="s">
        <v>36</v>
      </c>
      <c r="K375" s="3">
        <v>13</v>
      </c>
      <c r="L375" t="s">
        <v>40</v>
      </c>
      <c r="M375" t="s">
        <v>45</v>
      </c>
      <c r="N375" t="s">
        <v>52</v>
      </c>
      <c r="O375" s="3">
        <v>1</v>
      </c>
      <c r="P375" s="3">
        <f>Clean_Chain_Data[[#This Row],[Sales]]-(Clean_Chain_Data[[#This Row],[Cogs]]+Clean_Chain_Data[[#This Row],[Total_expenses]])</f>
        <v>1</v>
      </c>
      <c r="Q375" s="3">
        <v>98</v>
      </c>
      <c r="R375" t="s">
        <v>56</v>
      </c>
      <c r="S375" s="3">
        <v>40</v>
      </c>
      <c r="T375">
        <v>70</v>
      </c>
      <c r="U375" s="3">
        <v>20</v>
      </c>
      <c r="V375" s="3">
        <v>110</v>
      </c>
      <c r="W375" s="3">
        <v>56</v>
      </c>
      <c r="X375" t="s">
        <v>35</v>
      </c>
    </row>
    <row r="376" spans="1:24" x14ac:dyDescent="0.25">
      <c r="A376">
        <v>503</v>
      </c>
      <c r="B376" s="3">
        <v>54</v>
      </c>
      <c r="C376" s="3">
        <v>-12</v>
      </c>
      <c r="D376" s="3">
        <f>Clean_Chain_Data[[#This Row],[Calculated Profit]]-Clean_Chain_Data[[#This Row],[Target_profit]]</f>
        <v>-12</v>
      </c>
      <c r="E376" s="1">
        <v>41556</v>
      </c>
      <c r="F376">
        <v>424</v>
      </c>
      <c r="G376">
        <v>73</v>
      </c>
      <c r="H376" s="2">
        <f>Clean_Chain_Data[[#This Row],[Profit]]/Clean_Chain_Data[[#This Row],[Sales]]</f>
        <v>0.22047244094488189</v>
      </c>
      <c r="I376" t="s">
        <v>39</v>
      </c>
      <c r="J376" t="s">
        <v>36</v>
      </c>
      <c r="K376" s="3">
        <v>17</v>
      </c>
      <c r="L376" t="s">
        <v>40</v>
      </c>
      <c r="M376" t="s">
        <v>41</v>
      </c>
      <c r="N376" t="s">
        <v>53</v>
      </c>
      <c r="O376" s="3">
        <v>28</v>
      </c>
      <c r="P376" s="3">
        <f>Clean_Chain_Data[[#This Row],[Sales]]-(Clean_Chain_Data[[#This Row],[Cogs]]+Clean_Chain_Data[[#This Row],[Total_expenses]])</f>
        <v>28</v>
      </c>
      <c r="Q376" s="3">
        <v>127</v>
      </c>
      <c r="R376" t="s">
        <v>56</v>
      </c>
      <c r="S376" s="3">
        <v>50</v>
      </c>
      <c r="T376">
        <v>70</v>
      </c>
      <c r="U376" s="3">
        <v>40</v>
      </c>
      <c r="V376" s="3">
        <v>120</v>
      </c>
      <c r="W376" s="3">
        <v>45</v>
      </c>
      <c r="X376" t="s">
        <v>35</v>
      </c>
    </row>
    <row r="377" spans="1:24" x14ac:dyDescent="0.25">
      <c r="A377">
        <v>405</v>
      </c>
      <c r="B377" s="3">
        <v>65</v>
      </c>
      <c r="C377" s="3">
        <v>2</v>
      </c>
      <c r="D377" s="3">
        <f>Clean_Chain_Data[[#This Row],[Calculated Profit]]-Clean_Chain_Data[[#This Row],[Target_profit]]</f>
        <v>2</v>
      </c>
      <c r="E377" s="1">
        <v>41557</v>
      </c>
      <c r="F377">
        <v>403</v>
      </c>
      <c r="G377">
        <v>80</v>
      </c>
      <c r="H377" s="2">
        <f>Clean_Chain_Data[[#This Row],[Profit]]/Clean_Chain_Data[[#This Row],[Sales]]</f>
        <v>0.15172413793103448</v>
      </c>
      <c r="I377" t="s">
        <v>39</v>
      </c>
      <c r="J377" t="s">
        <v>29</v>
      </c>
      <c r="K377" s="3">
        <v>24</v>
      </c>
      <c r="L377" t="s">
        <v>23</v>
      </c>
      <c r="M377" t="s">
        <v>24</v>
      </c>
      <c r="N377" t="s">
        <v>57</v>
      </c>
      <c r="O377" s="3">
        <v>22</v>
      </c>
      <c r="P377" s="3">
        <f>Clean_Chain_Data[[#This Row],[Sales]]-(Clean_Chain_Data[[#This Row],[Cogs]]+Clean_Chain_Data[[#This Row],[Total_expenses]])</f>
        <v>22</v>
      </c>
      <c r="Q377" s="3">
        <v>145</v>
      </c>
      <c r="R377" t="s">
        <v>47</v>
      </c>
      <c r="S377" s="3">
        <v>60</v>
      </c>
      <c r="T377">
        <v>70</v>
      </c>
      <c r="U377" s="3">
        <v>20</v>
      </c>
      <c r="V377" s="3">
        <v>130</v>
      </c>
      <c r="W377" s="3">
        <v>58</v>
      </c>
      <c r="X377" t="s">
        <v>27</v>
      </c>
    </row>
    <row r="378" spans="1:24" x14ac:dyDescent="0.25">
      <c r="A378">
        <v>435</v>
      </c>
      <c r="B378" s="3">
        <v>52</v>
      </c>
      <c r="C378" s="3">
        <v>-4</v>
      </c>
      <c r="D378" s="3">
        <f>Clean_Chain_Data[[#This Row],[Calculated Profit]]-Clean_Chain_Data[[#This Row],[Target_profit]]</f>
        <v>-4</v>
      </c>
      <c r="E378" s="1">
        <v>41558</v>
      </c>
      <c r="F378">
        <v>327</v>
      </c>
      <c r="G378">
        <v>75</v>
      </c>
      <c r="H378" s="2">
        <f>Clean_Chain_Data[[#This Row],[Profit]]/Clean_Chain_Data[[#This Row],[Sales]]</f>
        <v>0.28346456692913385</v>
      </c>
      <c r="I378" t="s">
        <v>39</v>
      </c>
      <c r="J378" t="s">
        <v>36</v>
      </c>
      <c r="K378" s="3">
        <v>16</v>
      </c>
      <c r="L378" t="s">
        <v>23</v>
      </c>
      <c r="M378" t="s">
        <v>24</v>
      </c>
      <c r="N378" t="s">
        <v>57</v>
      </c>
      <c r="O378" s="3">
        <v>36</v>
      </c>
      <c r="P378" s="3">
        <f>Clean_Chain_Data[[#This Row],[Sales]]-(Clean_Chain_Data[[#This Row],[Cogs]]+Clean_Chain_Data[[#This Row],[Total_expenses]])</f>
        <v>36</v>
      </c>
      <c r="Q378" s="3">
        <v>127</v>
      </c>
      <c r="R378" t="s">
        <v>49</v>
      </c>
      <c r="S378" s="3">
        <v>40</v>
      </c>
      <c r="T378">
        <v>70</v>
      </c>
      <c r="U378" s="3">
        <v>40</v>
      </c>
      <c r="V378" s="3">
        <v>110</v>
      </c>
      <c r="W378" s="3">
        <v>39</v>
      </c>
      <c r="X378" t="s">
        <v>27</v>
      </c>
    </row>
    <row r="379" spans="1:24" x14ac:dyDescent="0.25">
      <c r="A379">
        <v>801</v>
      </c>
      <c r="B379" s="3">
        <v>48</v>
      </c>
      <c r="C379" s="3">
        <v>-12</v>
      </c>
      <c r="D379" s="3">
        <f>Clean_Chain_Data[[#This Row],[Calculated Profit]]-Clean_Chain_Data[[#This Row],[Target_profit]]</f>
        <v>-12</v>
      </c>
      <c r="E379" s="1">
        <v>41559</v>
      </c>
      <c r="F379">
        <v>462</v>
      </c>
      <c r="G379">
        <v>74</v>
      </c>
      <c r="H379" s="2">
        <f>Clean_Chain_Data[[#This Row],[Profit]]/Clean_Chain_Data[[#This Row],[Sales]]</f>
        <v>0.22950819672131148</v>
      </c>
      <c r="I379" t="s">
        <v>39</v>
      </c>
      <c r="J379" t="s">
        <v>36</v>
      </c>
      <c r="K379" s="3">
        <v>15</v>
      </c>
      <c r="L379" t="s">
        <v>23</v>
      </c>
      <c r="M379" t="s">
        <v>24</v>
      </c>
      <c r="N379" t="s">
        <v>25</v>
      </c>
      <c r="O379" s="3">
        <v>28</v>
      </c>
      <c r="P379" s="3">
        <f>Clean_Chain_Data[[#This Row],[Sales]]-(Clean_Chain_Data[[#This Row],[Cogs]]+Clean_Chain_Data[[#This Row],[Total_expenses]])</f>
        <v>28</v>
      </c>
      <c r="Q379" s="3">
        <v>122</v>
      </c>
      <c r="R379" t="s">
        <v>49</v>
      </c>
      <c r="S379" s="3">
        <v>40</v>
      </c>
      <c r="T379">
        <v>70</v>
      </c>
      <c r="U379" s="3">
        <v>40</v>
      </c>
      <c r="V379" s="3">
        <v>110</v>
      </c>
      <c r="W379" s="3">
        <v>46</v>
      </c>
      <c r="X379" t="s">
        <v>27</v>
      </c>
    </row>
    <row r="380" spans="1:24" x14ac:dyDescent="0.25">
      <c r="A380">
        <v>425</v>
      </c>
      <c r="B380" s="3">
        <v>49</v>
      </c>
      <c r="C380" s="3">
        <v>-4</v>
      </c>
      <c r="D380" s="3">
        <f>Clean_Chain_Data[[#This Row],[Calculated Profit]]-Clean_Chain_Data[[#This Row],[Target_profit]]</f>
        <v>-4</v>
      </c>
      <c r="E380" s="1">
        <v>41560</v>
      </c>
      <c r="F380">
        <v>845</v>
      </c>
      <c r="G380">
        <v>71</v>
      </c>
      <c r="H380" s="2">
        <f>Clean_Chain_Data[[#This Row],[Profit]]/Clean_Chain_Data[[#This Row],[Sales]]</f>
        <v>0.38333333333333336</v>
      </c>
      <c r="I380" t="s">
        <v>39</v>
      </c>
      <c r="J380" t="s">
        <v>36</v>
      </c>
      <c r="K380" s="3">
        <v>13</v>
      </c>
      <c r="L380" t="s">
        <v>23</v>
      </c>
      <c r="M380" t="s">
        <v>24</v>
      </c>
      <c r="N380" t="s">
        <v>25</v>
      </c>
      <c r="O380" s="3">
        <v>46</v>
      </c>
      <c r="P380" s="3">
        <f>Clean_Chain_Data[[#This Row],[Sales]]-(Clean_Chain_Data[[#This Row],[Cogs]]+Clean_Chain_Data[[#This Row],[Total_expenses]])</f>
        <v>46</v>
      </c>
      <c r="Q380" s="3">
        <v>120</v>
      </c>
      <c r="R380" t="s">
        <v>60</v>
      </c>
      <c r="S380" s="3">
        <v>40</v>
      </c>
      <c r="T380">
        <v>70</v>
      </c>
      <c r="U380" s="3">
        <v>50</v>
      </c>
      <c r="V380" s="3">
        <v>110</v>
      </c>
      <c r="W380" s="3">
        <v>25</v>
      </c>
      <c r="X380" t="s">
        <v>27</v>
      </c>
    </row>
    <row r="381" spans="1:24" x14ac:dyDescent="0.25">
      <c r="A381">
        <v>860</v>
      </c>
      <c r="B381" s="3">
        <v>50</v>
      </c>
      <c r="C381" s="3">
        <v>-3</v>
      </c>
      <c r="D381" s="3">
        <f>Clean_Chain_Data[[#This Row],[Calculated Profit]]-Clean_Chain_Data[[#This Row],[Target_profit]]</f>
        <v>-3</v>
      </c>
      <c r="E381" s="1">
        <v>41561</v>
      </c>
      <c r="F381">
        <v>898</v>
      </c>
      <c r="G381">
        <v>73</v>
      </c>
      <c r="H381" s="2">
        <f>Clean_Chain_Data[[#This Row],[Profit]]/Clean_Chain_Data[[#This Row],[Sales]]</f>
        <v>0.38211382113821141</v>
      </c>
      <c r="I381" t="s">
        <v>39</v>
      </c>
      <c r="J381" t="s">
        <v>31</v>
      </c>
      <c r="K381" s="3">
        <v>14</v>
      </c>
      <c r="L381" t="s">
        <v>23</v>
      </c>
      <c r="M381" t="s">
        <v>32</v>
      </c>
      <c r="N381" t="s">
        <v>33</v>
      </c>
      <c r="O381" s="3">
        <v>47</v>
      </c>
      <c r="P381" s="3">
        <f>Clean_Chain_Data[[#This Row],[Sales]]-(Clean_Chain_Data[[#This Row],[Cogs]]+Clean_Chain_Data[[#This Row],[Total_expenses]])</f>
        <v>47</v>
      </c>
      <c r="Q381" s="3">
        <v>123</v>
      </c>
      <c r="R381" t="s">
        <v>44</v>
      </c>
      <c r="S381" s="3">
        <v>50</v>
      </c>
      <c r="T381">
        <v>70</v>
      </c>
      <c r="U381" s="3">
        <v>50</v>
      </c>
      <c r="V381" s="3">
        <v>120</v>
      </c>
      <c r="W381" s="3">
        <v>26</v>
      </c>
      <c r="X381" t="s">
        <v>35</v>
      </c>
    </row>
    <row r="382" spans="1:24" x14ac:dyDescent="0.25">
      <c r="A382">
        <v>234</v>
      </c>
      <c r="B382" s="3">
        <v>51</v>
      </c>
      <c r="C382" s="3">
        <v>-37</v>
      </c>
      <c r="D382" s="3">
        <f>Clean_Chain_Data[[#This Row],[Calculated Profit]]-Clean_Chain_Data[[#This Row],[Target_profit]]</f>
        <v>-27</v>
      </c>
      <c r="E382" s="1">
        <v>41562</v>
      </c>
      <c r="F382">
        <v>503</v>
      </c>
      <c r="G382">
        <v>71</v>
      </c>
      <c r="H382" s="2">
        <f>Clean_Chain_Data[[#This Row],[Profit]]/Clean_Chain_Data[[#This Row],[Sales]]</f>
        <v>-5.3846153846153849E-2</v>
      </c>
      <c r="I382" t="s">
        <v>21</v>
      </c>
      <c r="J382" t="s">
        <v>22</v>
      </c>
      <c r="K382" s="3">
        <v>46</v>
      </c>
      <c r="L382" t="s">
        <v>40</v>
      </c>
      <c r="M382" t="s">
        <v>45</v>
      </c>
      <c r="N382" t="s">
        <v>46</v>
      </c>
      <c r="O382" s="3">
        <v>-7</v>
      </c>
      <c r="P382" s="3">
        <f>Clean_Chain_Data[[#This Row],[Sales]]-(Clean_Chain_Data[[#This Row],[Cogs]]+Clean_Chain_Data[[#This Row],[Total_expenses]])</f>
        <v>3</v>
      </c>
      <c r="Q382" s="3">
        <v>130</v>
      </c>
      <c r="R382" t="s">
        <v>65</v>
      </c>
      <c r="S382" s="3">
        <v>40</v>
      </c>
      <c r="T382">
        <v>70</v>
      </c>
      <c r="U382" s="3">
        <v>30</v>
      </c>
      <c r="V382" s="3">
        <v>110</v>
      </c>
      <c r="W382" s="3">
        <v>76</v>
      </c>
      <c r="X382" t="s">
        <v>27</v>
      </c>
    </row>
    <row r="383" spans="1:24" x14ac:dyDescent="0.25">
      <c r="A383">
        <v>614</v>
      </c>
      <c r="B383" s="3">
        <v>52</v>
      </c>
      <c r="C383" s="3">
        <v>-21</v>
      </c>
      <c r="D383" s="3">
        <f>Clean_Chain_Data[[#This Row],[Calculated Profit]]-Clean_Chain_Data[[#This Row],[Target_profit]]</f>
        <v>-26</v>
      </c>
      <c r="E383" s="1">
        <v>41563</v>
      </c>
      <c r="F383">
        <v>405</v>
      </c>
      <c r="G383">
        <v>71</v>
      </c>
      <c r="H383" s="2">
        <f>Clean_Chain_Data[[#This Row],[Profit]]/Clean_Chain_Data[[#This Row],[Sales]]</f>
        <v>0.29770992366412213</v>
      </c>
      <c r="I383" t="s">
        <v>21</v>
      </c>
      <c r="J383" t="s">
        <v>22</v>
      </c>
      <c r="K383" s="3">
        <v>17</v>
      </c>
      <c r="L383" t="s">
        <v>40</v>
      </c>
      <c r="M383" t="s">
        <v>45</v>
      </c>
      <c r="N383" t="s">
        <v>50</v>
      </c>
      <c r="O383" s="3">
        <v>39</v>
      </c>
      <c r="P383" s="3">
        <f>Clean_Chain_Data[[#This Row],[Sales]]-(Clean_Chain_Data[[#This Row],[Cogs]]+Clean_Chain_Data[[#This Row],[Total_expenses]])</f>
        <v>34</v>
      </c>
      <c r="Q383" s="3">
        <v>131</v>
      </c>
      <c r="R383" t="s">
        <v>65</v>
      </c>
      <c r="S383" s="3">
        <v>40</v>
      </c>
      <c r="T383">
        <v>70</v>
      </c>
      <c r="U383" s="3">
        <v>60</v>
      </c>
      <c r="V383" s="3">
        <v>110</v>
      </c>
      <c r="W383" s="3">
        <v>45</v>
      </c>
      <c r="X383" t="s">
        <v>35</v>
      </c>
    </row>
    <row r="384" spans="1:24" x14ac:dyDescent="0.25">
      <c r="A384">
        <v>937</v>
      </c>
      <c r="B384" s="3">
        <v>43</v>
      </c>
      <c r="C384" s="3">
        <v>-18</v>
      </c>
      <c r="D384" s="3">
        <f>Clean_Chain_Data[[#This Row],[Calculated Profit]]-Clean_Chain_Data[[#This Row],[Target_profit]]</f>
        <v>-25</v>
      </c>
      <c r="E384" s="1">
        <v>41564</v>
      </c>
      <c r="F384">
        <v>419</v>
      </c>
      <c r="G384">
        <v>64</v>
      </c>
      <c r="H384" s="2">
        <f>Clean_Chain_Data[[#This Row],[Profit]]/Clean_Chain_Data[[#This Row],[Sales]]</f>
        <v>0.36842105263157893</v>
      </c>
      <c r="I384" t="s">
        <v>21</v>
      </c>
      <c r="J384" t="s">
        <v>22</v>
      </c>
      <c r="K384" s="3">
        <v>13</v>
      </c>
      <c r="L384" t="s">
        <v>40</v>
      </c>
      <c r="M384" t="s">
        <v>45</v>
      </c>
      <c r="N384" t="s">
        <v>52</v>
      </c>
      <c r="O384" s="3">
        <v>42</v>
      </c>
      <c r="P384" s="3">
        <f>Clean_Chain_Data[[#This Row],[Sales]]-(Clean_Chain_Data[[#This Row],[Cogs]]+Clean_Chain_Data[[#This Row],[Total_expenses]])</f>
        <v>35</v>
      </c>
      <c r="Q384" s="3">
        <v>114</v>
      </c>
      <c r="R384" t="s">
        <v>65</v>
      </c>
      <c r="S384" s="3">
        <v>30</v>
      </c>
      <c r="T384">
        <v>70</v>
      </c>
      <c r="U384" s="3">
        <v>60</v>
      </c>
      <c r="V384" s="3">
        <v>100</v>
      </c>
      <c r="W384" s="3">
        <v>36</v>
      </c>
      <c r="X384" t="s">
        <v>35</v>
      </c>
    </row>
    <row r="385" spans="1:24" x14ac:dyDescent="0.25">
      <c r="A385">
        <v>774</v>
      </c>
      <c r="B385" s="3">
        <v>51</v>
      </c>
      <c r="C385" s="3">
        <v>-46</v>
      </c>
      <c r="D385" s="3">
        <f>Clean_Chain_Data[[#This Row],[Calculated Profit]]-Clean_Chain_Data[[#This Row],[Target_profit]]</f>
        <v>-33</v>
      </c>
      <c r="E385" s="1">
        <v>41565</v>
      </c>
      <c r="F385">
        <v>542</v>
      </c>
      <c r="G385">
        <v>65</v>
      </c>
      <c r="H385" s="2">
        <f>Clean_Chain_Data[[#This Row],[Profit]]/Clean_Chain_Data[[#This Row],[Sales]]</f>
        <v>-0.12903225806451613</v>
      </c>
      <c r="I385" t="s">
        <v>21</v>
      </c>
      <c r="J385" t="s">
        <v>31</v>
      </c>
      <c r="K385" s="3">
        <v>46</v>
      </c>
      <c r="L385" t="s">
        <v>40</v>
      </c>
      <c r="M385" t="s">
        <v>41</v>
      </c>
      <c r="N385" t="s">
        <v>53</v>
      </c>
      <c r="O385" s="3">
        <v>-16</v>
      </c>
      <c r="P385" s="3">
        <f>Clean_Chain_Data[[#This Row],[Sales]]-(Clean_Chain_Data[[#This Row],[Cogs]]+Clean_Chain_Data[[#This Row],[Total_expenses]])</f>
        <v>-3</v>
      </c>
      <c r="Q385" s="3">
        <v>124</v>
      </c>
      <c r="R385" t="s">
        <v>62</v>
      </c>
      <c r="S385" s="3">
        <v>30</v>
      </c>
      <c r="T385">
        <v>70</v>
      </c>
      <c r="U385" s="3">
        <v>30</v>
      </c>
      <c r="V385" s="3">
        <v>100</v>
      </c>
      <c r="W385" s="3">
        <v>76</v>
      </c>
      <c r="X385" t="s">
        <v>35</v>
      </c>
    </row>
    <row r="386" spans="1:24" x14ac:dyDescent="0.25">
      <c r="A386">
        <v>682</v>
      </c>
      <c r="B386" s="3">
        <v>72</v>
      </c>
      <c r="C386" s="3">
        <v>32</v>
      </c>
      <c r="D386" s="3">
        <f>Clean_Chain_Data[[#This Row],[Calculated Profit]]-Clean_Chain_Data[[#This Row],[Target_profit]]</f>
        <v>17</v>
      </c>
      <c r="E386" s="1">
        <v>41566</v>
      </c>
      <c r="F386">
        <v>-868</v>
      </c>
      <c r="G386">
        <v>110</v>
      </c>
      <c r="H386" s="2">
        <f>Clean_Chain_Data[[#This Row],[Profit]]/Clean_Chain_Data[[#This Row],[Sales]]</f>
        <v>0.42268041237113402</v>
      </c>
      <c r="I386" t="s">
        <v>21</v>
      </c>
      <c r="J386" t="s">
        <v>29</v>
      </c>
      <c r="K386" s="3">
        <v>23</v>
      </c>
      <c r="L386" t="s">
        <v>40</v>
      </c>
      <c r="M386" t="s">
        <v>41</v>
      </c>
      <c r="N386" t="s">
        <v>54</v>
      </c>
      <c r="O386" s="3">
        <v>82</v>
      </c>
      <c r="P386" s="3">
        <f>Clean_Chain_Data[[#This Row],[Sales]]-(Clean_Chain_Data[[#This Row],[Cogs]]+Clean_Chain_Data[[#This Row],[Total_expenses]])</f>
        <v>67</v>
      </c>
      <c r="Q386" s="3">
        <v>194</v>
      </c>
      <c r="R386" t="s">
        <v>30</v>
      </c>
      <c r="S386" s="3">
        <v>40</v>
      </c>
      <c r="T386">
        <v>70</v>
      </c>
      <c r="U386" s="3">
        <v>50</v>
      </c>
      <c r="V386" s="3">
        <v>110</v>
      </c>
      <c r="W386" s="3">
        <v>55</v>
      </c>
      <c r="X386" t="s">
        <v>35</v>
      </c>
    </row>
    <row r="387" spans="1:24" x14ac:dyDescent="0.25">
      <c r="A387">
        <v>772</v>
      </c>
      <c r="B387" s="3">
        <v>48</v>
      </c>
      <c r="C387" s="3">
        <v>8</v>
      </c>
      <c r="D387" s="3">
        <f>Clean_Chain_Data[[#This Row],[Calculated Profit]]-Clean_Chain_Data[[#This Row],[Target_profit]]</f>
        <v>-6</v>
      </c>
      <c r="E387" s="1">
        <v>41567</v>
      </c>
      <c r="F387">
        <v>851</v>
      </c>
      <c r="G387">
        <v>70</v>
      </c>
      <c r="H387" s="2">
        <f>Clean_Chain_Data[[#This Row],[Profit]]/Clean_Chain_Data[[#This Row],[Sales]]</f>
        <v>0.53968253968253965</v>
      </c>
      <c r="I387" t="s">
        <v>21</v>
      </c>
      <c r="J387" t="s">
        <v>31</v>
      </c>
      <c r="K387" s="3">
        <v>13</v>
      </c>
      <c r="L387" t="s">
        <v>23</v>
      </c>
      <c r="M387" t="s">
        <v>32</v>
      </c>
      <c r="N387" t="s">
        <v>37</v>
      </c>
      <c r="O387" s="3">
        <v>68</v>
      </c>
      <c r="P387" s="3">
        <f>Clean_Chain_Data[[#This Row],[Sales]]-(Clean_Chain_Data[[#This Row],[Cogs]]+Clean_Chain_Data[[#This Row],[Total_expenses]])</f>
        <v>54</v>
      </c>
      <c r="Q387" s="3">
        <v>126</v>
      </c>
      <c r="R387" t="s">
        <v>34</v>
      </c>
      <c r="S387" s="3">
        <v>50</v>
      </c>
      <c r="T387">
        <v>70</v>
      </c>
      <c r="U387" s="3">
        <v>60</v>
      </c>
      <c r="V387" s="3">
        <v>120</v>
      </c>
      <c r="W387" s="3">
        <v>24</v>
      </c>
      <c r="X387" t="s">
        <v>35</v>
      </c>
    </row>
    <row r="388" spans="1:24" x14ac:dyDescent="0.25">
      <c r="A388">
        <v>225</v>
      </c>
      <c r="B388" s="3">
        <v>60</v>
      </c>
      <c r="C388" s="3">
        <v>16</v>
      </c>
      <c r="D388" s="3">
        <f>Clean_Chain_Data[[#This Row],[Calculated Profit]]-Clean_Chain_Data[[#This Row],[Target_profit]]</f>
        <v>-2</v>
      </c>
      <c r="E388" s="1">
        <v>41568</v>
      </c>
      <c r="F388">
        <v>329</v>
      </c>
      <c r="G388">
        <v>99</v>
      </c>
      <c r="H388" s="2">
        <f>Clean_Chain_Data[[#This Row],[Profit]]/Clean_Chain_Data[[#This Row],[Sales]]</f>
        <v>0.50887573964497046</v>
      </c>
      <c r="I388" t="s">
        <v>39</v>
      </c>
      <c r="J388" t="s">
        <v>29</v>
      </c>
      <c r="K388" s="3">
        <v>18</v>
      </c>
      <c r="L388" t="s">
        <v>40</v>
      </c>
      <c r="M388" t="s">
        <v>41</v>
      </c>
      <c r="N388" t="s">
        <v>53</v>
      </c>
      <c r="O388" s="3">
        <v>86</v>
      </c>
      <c r="P388" s="3">
        <f>Clean_Chain_Data[[#This Row],[Sales]]-(Clean_Chain_Data[[#This Row],[Cogs]]+Clean_Chain_Data[[#This Row],[Total_expenses]])</f>
        <v>68</v>
      </c>
      <c r="Q388" s="3">
        <v>169</v>
      </c>
      <c r="R388" t="s">
        <v>55</v>
      </c>
      <c r="S388" s="3">
        <v>30</v>
      </c>
      <c r="T388">
        <v>70</v>
      </c>
      <c r="U388" s="3">
        <v>70</v>
      </c>
      <c r="V388" s="3">
        <v>100</v>
      </c>
      <c r="W388" s="3">
        <v>41</v>
      </c>
      <c r="X388" t="s">
        <v>35</v>
      </c>
    </row>
    <row r="389" spans="1:24" x14ac:dyDescent="0.25">
      <c r="A389">
        <v>541</v>
      </c>
      <c r="B389" s="3">
        <v>52</v>
      </c>
      <c r="C389" s="3">
        <v>-20</v>
      </c>
      <c r="D389" s="3">
        <f>Clean_Chain_Data[[#This Row],[Calculated Profit]]-Clean_Chain_Data[[#This Row],[Target_profit]]</f>
        <v>-25</v>
      </c>
      <c r="E389" s="1">
        <v>41569</v>
      </c>
      <c r="F389">
        <v>405</v>
      </c>
      <c r="G389">
        <v>71</v>
      </c>
      <c r="H389" s="2">
        <f>Clean_Chain_Data[[#This Row],[Profit]]/Clean_Chain_Data[[#This Row],[Sales]]</f>
        <v>0.30534351145038169</v>
      </c>
      <c r="I389" t="s">
        <v>39</v>
      </c>
      <c r="J389" t="s">
        <v>36</v>
      </c>
      <c r="K389" s="3">
        <v>17</v>
      </c>
      <c r="L389" t="s">
        <v>40</v>
      </c>
      <c r="M389" t="s">
        <v>41</v>
      </c>
      <c r="N389" t="s">
        <v>53</v>
      </c>
      <c r="O389" s="3">
        <v>40</v>
      </c>
      <c r="P389" s="3">
        <f>Clean_Chain_Data[[#This Row],[Sales]]-(Clean_Chain_Data[[#This Row],[Cogs]]+Clean_Chain_Data[[#This Row],[Total_expenses]])</f>
        <v>35</v>
      </c>
      <c r="Q389" s="3">
        <v>131</v>
      </c>
      <c r="R389" t="s">
        <v>56</v>
      </c>
      <c r="S389" s="3">
        <v>30</v>
      </c>
      <c r="T389">
        <v>70</v>
      </c>
      <c r="U389" s="3">
        <v>60</v>
      </c>
      <c r="V389" s="3">
        <v>100</v>
      </c>
      <c r="W389" s="3">
        <v>44</v>
      </c>
      <c r="X389" t="s">
        <v>35</v>
      </c>
    </row>
    <row r="390" spans="1:24" x14ac:dyDescent="0.25">
      <c r="A390">
        <v>425</v>
      </c>
      <c r="B390" s="3">
        <v>56</v>
      </c>
      <c r="C390" s="3">
        <v>-26</v>
      </c>
      <c r="D390" s="3">
        <f>Clean_Chain_Data[[#This Row],[Calculated Profit]]-Clean_Chain_Data[[#This Row],[Target_profit]]</f>
        <v>-26</v>
      </c>
      <c r="E390" s="1">
        <v>41570</v>
      </c>
      <c r="F390">
        <v>385</v>
      </c>
      <c r="G390">
        <v>70</v>
      </c>
      <c r="H390" s="2">
        <f>Clean_Chain_Data[[#This Row],[Profit]]/Clean_Chain_Data[[#This Row],[Sales]]</f>
        <v>0.17910447761194029</v>
      </c>
      <c r="I390" t="s">
        <v>39</v>
      </c>
      <c r="J390" t="s">
        <v>36</v>
      </c>
      <c r="K390" s="3">
        <v>21</v>
      </c>
      <c r="L390" t="s">
        <v>40</v>
      </c>
      <c r="M390" t="s">
        <v>41</v>
      </c>
      <c r="N390" t="s">
        <v>53</v>
      </c>
      <c r="O390" s="3">
        <v>24</v>
      </c>
      <c r="P390" s="3">
        <f>Clean_Chain_Data[[#This Row],[Sales]]-(Clean_Chain_Data[[#This Row],[Cogs]]+Clean_Chain_Data[[#This Row],[Total_expenses]])</f>
        <v>24</v>
      </c>
      <c r="Q390" s="3">
        <v>134</v>
      </c>
      <c r="R390" t="s">
        <v>60</v>
      </c>
      <c r="S390" s="3">
        <v>40</v>
      </c>
      <c r="T390">
        <v>70</v>
      </c>
      <c r="U390" s="3">
        <v>50</v>
      </c>
      <c r="V390" s="3">
        <v>110</v>
      </c>
      <c r="W390" s="3">
        <v>54</v>
      </c>
      <c r="X390" t="s">
        <v>35</v>
      </c>
    </row>
    <row r="391" spans="1:24" x14ac:dyDescent="0.25">
      <c r="A391">
        <v>580</v>
      </c>
      <c r="B391" s="3">
        <v>56</v>
      </c>
      <c r="C391" s="3">
        <v>-26</v>
      </c>
      <c r="D391" s="3">
        <f>Clean_Chain_Data[[#This Row],[Calculated Profit]]-Clean_Chain_Data[[#This Row],[Target_profit]]</f>
        <v>-26</v>
      </c>
      <c r="E391" s="1">
        <v>41571</v>
      </c>
      <c r="F391">
        <v>385</v>
      </c>
      <c r="G391">
        <v>70</v>
      </c>
      <c r="H391" s="2">
        <f>Clean_Chain_Data[[#This Row],[Profit]]/Clean_Chain_Data[[#This Row],[Sales]]</f>
        <v>0.17910447761194029</v>
      </c>
      <c r="I391" t="s">
        <v>39</v>
      </c>
      <c r="J391" t="s">
        <v>29</v>
      </c>
      <c r="K391" s="3">
        <v>21</v>
      </c>
      <c r="L391" t="s">
        <v>23</v>
      </c>
      <c r="M391" t="s">
        <v>24</v>
      </c>
      <c r="N391" t="s">
        <v>57</v>
      </c>
      <c r="O391" s="3">
        <v>24</v>
      </c>
      <c r="P391" s="3">
        <f>Clean_Chain_Data[[#This Row],[Sales]]-(Clean_Chain_Data[[#This Row],[Cogs]]+Clean_Chain_Data[[#This Row],[Total_expenses]])</f>
        <v>24</v>
      </c>
      <c r="Q391" s="3">
        <v>134</v>
      </c>
      <c r="R391" t="s">
        <v>47</v>
      </c>
      <c r="S391" s="3">
        <v>40</v>
      </c>
      <c r="T391">
        <v>70</v>
      </c>
      <c r="U391" s="3">
        <v>50</v>
      </c>
      <c r="V391" s="3">
        <v>110</v>
      </c>
      <c r="W391" s="3">
        <v>54</v>
      </c>
      <c r="X391" t="s">
        <v>27</v>
      </c>
    </row>
    <row r="392" spans="1:24" x14ac:dyDescent="0.25">
      <c r="A392">
        <v>435</v>
      </c>
      <c r="B392" s="3">
        <v>45</v>
      </c>
      <c r="C392" s="3">
        <v>-26</v>
      </c>
      <c r="D392" s="3">
        <f>Clean_Chain_Data[[#This Row],[Calculated Profit]]-Clean_Chain_Data[[#This Row],[Target_profit]]</f>
        <v>-30</v>
      </c>
      <c r="E392" s="1">
        <v>41572</v>
      </c>
      <c r="F392">
        <v>447</v>
      </c>
      <c r="G392">
        <v>69</v>
      </c>
      <c r="H392" s="2">
        <f>Clean_Chain_Data[[#This Row],[Profit]]/Clean_Chain_Data[[#This Row],[Sales]]</f>
        <v>0.28099173553719009</v>
      </c>
      <c r="I392" t="s">
        <v>39</v>
      </c>
      <c r="J392" t="s">
        <v>36</v>
      </c>
      <c r="K392" s="3">
        <v>14</v>
      </c>
      <c r="L392" t="s">
        <v>23</v>
      </c>
      <c r="M392" t="s">
        <v>24</v>
      </c>
      <c r="N392" t="s">
        <v>25</v>
      </c>
      <c r="O392" s="3">
        <v>34</v>
      </c>
      <c r="P392" s="3">
        <f>Clean_Chain_Data[[#This Row],[Sales]]-(Clean_Chain_Data[[#This Row],[Cogs]]+Clean_Chain_Data[[#This Row],[Total_expenses]])</f>
        <v>30</v>
      </c>
      <c r="Q392" s="3">
        <v>121</v>
      </c>
      <c r="R392" t="s">
        <v>49</v>
      </c>
      <c r="S392" s="3">
        <v>20</v>
      </c>
      <c r="T392">
        <v>70</v>
      </c>
      <c r="U392" s="3">
        <v>60</v>
      </c>
      <c r="V392" s="3">
        <v>90</v>
      </c>
      <c r="W392" s="3">
        <v>46</v>
      </c>
      <c r="X392" t="s">
        <v>27</v>
      </c>
    </row>
    <row r="393" spans="1:24" x14ac:dyDescent="0.25">
      <c r="A393">
        <v>614</v>
      </c>
      <c r="B393" s="3">
        <v>52</v>
      </c>
      <c r="C393" s="3">
        <v>-14</v>
      </c>
      <c r="D393" s="3">
        <f>Clean_Chain_Data[[#This Row],[Calculated Profit]]-Clean_Chain_Data[[#This Row],[Target_profit]]</f>
        <v>-5</v>
      </c>
      <c r="E393" s="1">
        <v>41573</v>
      </c>
      <c r="F393">
        <v>509</v>
      </c>
      <c r="G393">
        <v>73</v>
      </c>
      <c r="H393" s="2">
        <f>Clean_Chain_Data[[#This Row],[Profit]]/Clean_Chain_Data[[#This Row],[Sales]]</f>
        <v>-3.007518796992481E-2</v>
      </c>
      <c r="I393" t="s">
        <v>21</v>
      </c>
      <c r="J393" t="s">
        <v>22</v>
      </c>
      <c r="K393" s="3">
        <v>47</v>
      </c>
      <c r="L393" t="s">
        <v>40</v>
      </c>
      <c r="M393" t="s">
        <v>45</v>
      </c>
      <c r="N393" t="s">
        <v>46</v>
      </c>
      <c r="O393" s="3">
        <v>-4</v>
      </c>
      <c r="P393" s="3">
        <f>Clean_Chain_Data[[#This Row],[Sales]]-(Clean_Chain_Data[[#This Row],[Cogs]]+Clean_Chain_Data[[#This Row],[Total_expenses]])</f>
        <v>5</v>
      </c>
      <c r="Q393" s="3">
        <v>133</v>
      </c>
      <c r="R393" t="s">
        <v>65</v>
      </c>
      <c r="S393" s="3">
        <v>50</v>
      </c>
      <c r="T393">
        <v>70</v>
      </c>
      <c r="U393" s="3">
        <v>10</v>
      </c>
      <c r="V393" s="3">
        <v>120</v>
      </c>
      <c r="W393" s="3">
        <v>76</v>
      </c>
      <c r="X393" t="s">
        <v>27</v>
      </c>
    </row>
    <row r="394" spans="1:24" x14ac:dyDescent="0.25">
      <c r="A394">
        <v>234</v>
      </c>
      <c r="B394" s="3">
        <v>46</v>
      </c>
      <c r="C394" s="3">
        <v>7</v>
      </c>
      <c r="D394" s="3">
        <f>Clean_Chain_Data[[#This Row],[Calculated Profit]]-Clean_Chain_Data[[#This Row],[Target_profit]]</f>
        <v>-1</v>
      </c>
      <c r="E394" s="1">
        <v>41574</v>
      </c>
      <c r="F394">
        <v>424</v>
      </c>
      <c r="G394">
        <v>68</v>
      </c>
      <c r="H394" s="2">
        <f>Clean_Chain_Data[[#This Row],[Profit]]/Clean_Chain_Data[[#This Row],[Sales]]</f>
        <v>0.38842975206611569</v>
      </c>
      <c r="I394" t="s">
        <v>21</v>
      </c>
      <c r="J394" t="s">
        <v>22</v>
      </c>
      <c r="K394" s="3">
        <v>14</v>
      </c>
      <c r="L394" t="s">
        <v>40</v>
      </c>
      <c r="M394" t="s">
        <v>45</v>
      </c>
      <c r="N394" t="s">
        <v>52</v>
      </c>
      <c r="O394" s="3">
        <v>47</v>
      </c>
      <c r="P394" s="3">
        <f>Clean_Chain_Data[[#This Row],[Sales]]-(Clean_Chain_Data[[#This Row],[Cogs]]+Clean_Chain_Data[[#This Row],[Total_expenses]])</f>
        <v>39</v>
      </c>
      <c r="Q394" s="3">
        <v>121</v>
      </c>
      <c r="R394" t="s">
        <v>65</v>
      </c>
      <c r="S394" s="3">
        <v>40</v>
      </c>
      <c r="T394">
        <v>70</v>
      </c>
      <c r="U394" s="3">
        <v>40</v>
      </c>
      <c r="V394" s="3">
        <v>110</v>
      </c>
      <c r="W394" s="3">
        <v>36</v>
      </c>
      <c r="X394" t="s">
        <v>35</v>
      </c>
    </row>
    <row r="395" spans="1:24" x14ac:dyDescent="0.25">
      <c r="A395">
        <v>970</v>
      </c>
      <c r="B395" s="3">
        <v>52</v>
      </c>
      <c r="C395" s="3">
        <v>-16</v>
      </c>
      <c r="D395" s="3">
        <f>Clean_Chain_Data[[#This Row],[Calculated Profit]]-Clean_Chain_Data[[#This Row],[Target_profit]]</f>
        <v>-6</v>
      </c>
      <c r="E395" s="1">
        <v>41575</v>
      </c>
      <c r="F395">
        <v>509</v>
      </c>
      <c r="G395">
        <v>73</v>
      </c>
      <c r="H395" s="2">
        <f>Clean_Chain_Data[[#This Row],[Profit]]/Clean_Chain_Data[[#This Row],[Sales]]</f>
        <v>-4.5112781954887216E-2</v>
      </c>
      <c r="I395" t="s">
        <v>21</v>
      </c>
      <c r="J395" t="s">
        <v>22</v>
      </c>
      <c r="K395" s="3">
        <v>47</v>
      </c>
      <c r="L395" t="s">
        <v>23</v>
      </c>
      <c r="M395" t="s">
        <v>24</v>
      </c>
      <c r="N395" t="s">
        <v>25</v>
      </c>
      <c r="O395" s="3">
        <v>-6</v>
      </c>
      <c r="P395" s="3">
        <f>Clean_Chain_Data[[#This Row],[Sales]]-(Clean_Chain_Data[[#This Row],[Cogs]]+Clean_Chain_Data[[#This Row],[Total_expenses]])</f>
        <v>4</v>
      </c>
      <c r="Q395" s="3">
        <v>133</v>
      </c>
      <c r="R395" t="s">
        <v>26</v>
      </c>
      <c r="S395" s="3">
        <v>40</v>
      </c>
      <c r="T395">
        <v>70</v>
      </c>
      <c r="U395" s="3">
        <v>10</v>
      </c>
      <c r="V395" s="3">
        <v>110</v>
      </c>
      <c r="W395" s="3">
        <v>77</v>
      </c>
      <c r="X395" t="s">
        <v>27</v>
      </c>
    </row>
    <row r="396" spans="1:24" x14ac:dyDescent="0.25">
      <c r="A396">
        <v>970</v>
      </c>
      <c r="B396" s="3">
        <v>59</v>
      </c>
      <c r="C396" s="3">
        <v>7</v>
      </c>
      <c r="D396" s="3">
        <f>Clean_Chain_Data[[#This Row],[Calculated Profit]]-Clean_Chain_Data[[#This Row],[Target_profit]]</f>
        <v>1</v>
      </c>
      <c r="E396" s="1">
        <v>41576</v>
      </c>
      <c r="F396">
        <v>411</v>
      </c>
      <c r="G396">
        <v>79</v>
      </c>
      <c r="H396" s="2">
        <f>Clean_Chain_Data[[#This Row],[Profit]]/Clean_Chain_Data[[#This Row],[Sales]]</f>
        <v>0.31972789115646261</v>
      </c>
      <c r="I396" t="s">
        <v>21</v>
      </c>
      <c r="J396" t="s">
        <v>22</v>
      </c>
      <c r="K396" s="3">
        <v>19</v>
      </c>
      <c r="L396" t="s">
        <v>23</v>
      </c>
      <c r="M396" t="s">
        <v>24</v>
      </c>
      <c r="N396" t="s">
        <v>28</v>
      </c>
      <c r="O396" s="3">
        <v>47</v>
      </c>
      <c r="P396" s="3">
        <f>Clean_Chain_Data[[#This Row],[Sales]]-(Clean_Chain_Data[[#This Row],[Cogs]]+Clean_Chain_Data[[#This Row],[Total_expenses]])</f>
        <v>41</v>
      </c>
      <c r="Q396" s="3">
        <v>147</v>
      </c>
      <c r="R396" t="s">
        <v>26</v>
      </c>
      <c r="S396" s="3">
        <v>50</v>
      </c>
      <c r="T396">
        <v>70</v>
      </c>
      <c r="U396" s="3">
        <v>40</v>
      </c>
      <c r="V396" s="3">
        <v>120</v>
      </c>
      <c r="W396" s="3">
        <v>47</v>
      </c>
      <c r="X396" t="s">
        <v>27</v>
      </c>
    </row>
    <row r="397" spans="1:24" x14ac:dyDescent="0.25">
      <c r="A397">
        <v>936</v>
      </c>
      <c r="B397" s="3">
        <v>59</v>
      </c>
      <c r="C397" s="3">
        <v>7</v>
      </c>
      <c r="D397" s="3">
        <f>Clean_Chain_Data[[#This Row],[Calculated Profit]]-Clean_Chain_Data[[#This Row],[Target_profit]]</f>
        <v>1</v>
      </c>
      <c r="E397" s="1">
        <v>41577</v>
      </c>
      <c r="F397">
        <v>411</v>
      </c>
      <c r="G397">
        <v>79</v>
      </c>
      <c r="H397" s="2">
        <f>Clean_Chain_Data[[#This Row],[Profit]]/Clean_Chain_Data[[#This Row],[Sales]]</f>
        <v>0.31972789115646261</v>
      </c>
      <c r="I397" t="s">
        <v>21</v>
      </c>
      <c r="J397" t="s">
        <v>29</v>
      </c>
      <c r="K397" s="3">
        <v>19</v>
      </c>
      <c r="L397" t="s">
        <v>23</v>
      </c>
      <c r="M397" t="s">
        <v>24</v>
      </c>
      <c r="N397" t="s">
        <v>57</v>
      </c>
      <c r="O397" s="3">
        <v>47</v>
      </c>
      <c r="P397" s="3">
        <f>Clean_Chain_Data[[#This Row],[Sales]]-(Clean_Chain_Data[[#This Row],[Cogs]]+Clean_Chain_Data[[#This Row],[Total_expenses]])</f>
        <v>41</v>
      </c>
      <c r="Q397" s="3">
        <v>147</v>
      </c>
      <c r="R397" t="s">
        <v>30</v>
      </c>
      <c r="S397" s="3">
        <v>50</v>
      </c>
      <c r="T397">
        <v>70</v>
      </c>
      <c r="U397" s="3">
        <v>40</v>
      </c>
      <c r="V397" s="3">
        <v>120</v>
      </c>
      <c r="W397" s="3">
        <v>47</v>
      </c>
      <c r="X397" t="s">
        <v>27</v>
      </c>
    </row>
    <row r="398" spans="1:24" x14ac:dyDescent="0.25">
      <c r="A398">
        <v>914</v>
      </c>
      <c r="B398" s="3">
        <v>50</v>
      </c>
      <c r="C398" s="3">
        <v>20</v>
      </c>
      <c r="D398" s="3">
        <f>Clean_Chain_Data[[#This Row],[Calculated Profit]]-Clean_Chain_Data[[#This Row],[Target_profit]]</f>
        <v>5</v>
      </c>
      <c r="E398" s="1">
        <v>41578</v>
      </c>
      <c r="F398">
        <v>589</v>
      </c>
      <c r="G398">
        <v>73</v>
      </c>
      <c r="H398" s="2">
        <f>Clean_Chain_Data[[#This Row],[Profit]]/Clean_Chain_Data[[#This Row],[Sales]]</f>
        <v>0.53435114503816794</v>
      </c>
      <c r="I398" t="s">
        <v>21</v>
      </c>
      <c r="J398" t="s">
        <v>31</v>
      </c>
      <c r="K398" s="3">
        <v>14</v>
      </c>
      <c r="L398" t="s">
        <v>23</v>
      </c>
      <c r="M398" t="s">
        <v>32</v>
      </c>
      <c r="N398" t="s">
        <v>37</v>
      </c>
      <c r="O398" s="3">
        <v>70</v>
      </c>
      <c r="P398" s="3">
        <f>Clean_Chain_Data[[#This Row],[Sales]]-(Clean_Chain_Data[[#This Row],[Cogs]]+Clean_Chain_Data[[#This Row],[Total_expenses]])</f>
        <v>55</v>
      </c>
      <c r="Q398" s="3">
        <v>131</v>
      </c>
      <c r="R398" t="s">
        <v>67</v>
      </c>
      <c r="S398" s="3">
        <v>50</v>
      </c>
      <c r="T398">
        <v>70</v>
      </c>
      <c r="U398" s="3">
        <v>50</v>
      </c>
      <c r="V398" s="3">
        <v>120</v>
      </c>
      <c r="W398" s="3">
        <v>26</v>
      </c>
      <c r="X398" t="s">
        <v>35</v>
      </c>
    </row>
    <row r="399" spans="1:24" x14ac:dyDescent="0.25">
      <c r="A399">
        <v>203</v>
      </c>
      <c r="B399" s="3">
        <v>53</v>
      </c>
      <c r="C399" s="3">
        <v>-1</v>
      </c>
      <c r="D399" s="3">
        <f>Clean_Chain_Data[[#This Row],[Calculated Profit]]-Clean_Chain_Data[[#This Row],[Target_profit]]</f>
        <v>-6</v>
      </c>
      <c r="E399" s="1">
        <v>41579</v>
      </c>
      <c r="F399">
        <v>380</v>
      </c>
      <c r="G399">
        <v>71</v>
      </c>
      <c r="H399" s="2">
        <f>Clean_Chain_Data[[#This Row],[Profit]]/Clean_Chain_Data[[#This Row],[Sales]]</f>
        <v>0.29545454545454547</v>
      </c>
      <c r="I399" t="s">
        <v>39</v>
      </c>
      <c r="J399" t="s">
        <v>31</v>
      </c>
      <c r="K399" s="3">
        <v>17</v>
      </c>
      <c r="L399" t="s">
        <v>40</v>
      </c>
      <c r="M399" t="s">
        <v>41</v>
      </c>
      <c r="N399" t="s">
        <v>42</v>
      </c>
      <c r="O399" s="3">
        <v>39</v>
      </c>
      <c r="P399" s="3">
        <f>Clean_Chain_Data[[#This Row],[Sales]]-(Clean_Chain_Data[[#This Row],[Cogs]]+Clean_Chain_Data[[#This Row],[Total_expenses]])</f>
        <v>34</v>
      </c>
      <c r="Q399" s="3">
        <v>132</v>
      </c>
      <c r="R399" t="s">
        <v>44</v>
      </c>
      <c r="S399" s="3">
        <v>50</v>
      </c>
      <c r="T399">
        <v>70</v>
      </c>
      <c r="U399" s="3">
        <v>40</v>
      </c>
      <c r="V399" s="3">
        <v>120</v>
      </c>
      <c r="W399" s="3">
        <v>45</v>
      </c>
      <c r="X399" t="s">
        <v>27</v>
      </c>
    </row>
    <row r="400" spans="1:24" x14ac:dyDescent="0.25">
      <c r="A400">
        <v>435</v>
      </c>
      <c r="B400" s="3">
        <v>54</v>
      </c>
      <c r="C400" s="3">
        <v>27</v>
      </c>
      <c r="D400" s="3">
        <f>Clean_Chain_Data[[#This Row],[Calculated Profit]]-Clean_Chain_Data[[#This Row],[Target_profit]]</f>
        <v>11</v>
      </c>
      <c r="E400" s="1">
        <v>41580</v>
      </c>
      <c r="F400">
        <v>885</v>
      </c>
      <c r="G400">
        <v>78</v>
      </c>
      <c r="H400" s="2">
        <f>Clean_Chain_Data[[#This Row],[Profit]]/Clean_Chain_Data[[#This Row],[Sales]]</f>
        <v>0.54609929078014185</v>
      </c>
      <c r="I400" t="s">
        <v>39</v>
      </c>
      <c r="J400" t="s">
        <v>36</v>
      </c>
      <c r="K400" s="3">
        <v>15</v>
      </c>
      <c r="L400" t="s">
        <v>40</v>
      </c>
      <c r="M400" t="s">
        <v>41</v>
      </c>
      <c r="N400" t="s">
        <v>42</v>
      </c>
      <c r="O400" s="3">
        <v>77</v>
      </c>
      <c r="P400" s="3">
        <f>Clean_Chain_Data[[#This Row],[Sales]]-(Clean_Chain_Data[[#This Row],[Cogs]]+Clean_Chain_Data[[#This Row],[Total_expenses]])</f>
        <v>61</v>
      </c>
      <c r="Q400" s="3">
        <v>141</v>
      </c>
      <c r="R400" t="s">
        <v>49</v>
      </c>
      <c r="S400" s="3">
        <v>50</v>
      </c>
      <c r="T400">
        <v>70</v>
      </c>
      <c r="U400" s="3">
        <v>50</v>
      </c>
      <c r="V400" s="3">
        <v>120</v>
      </c>
      <c r="W400" s="3">
        <v>26</v>
      </c>
      <c r="X400" t="s">
        <v>27</v>
      </c>
    </row>
    <row r="401" spans="1:24" x14ac:dyDescent="0.25">
      <c r="A401">
        <v>505</v>
      </c>
      <c r="B401" s="3">
        <v>43</v>
      </c>
      <c r="C401" s="3">
        <v>0</v>
      </c>
      <c r="D401" s="3">
        <f>Clean_Chain_Data[[#This Row],[Calculated Profit]]-Clean_Chain_Data[[#This Row],[Target_profit]]</f>
        <v>-3</v>
      </c>
      <c r="E401" s="1">
        <v>41581</v>
      </c>
      <c r="F401">
        <v>452</v>
      </c>
      <c r="G401">
        <v>66</v>
      </c>
      <c r="H401" s="2">
        <f>Clean_Chain_Data[[#This Row],[Profit]]/Clean_Chain_Data[[#This Row],[Sales]]</f>
        <v>0.25862068965517243</v>
      </c>
      <c r="I401" t="s">
        <v>39</v>
      </c>
      <c r="J401" t="s">
        <v>29</v>
      </c>
      <c r="K401" s="3">
        <v>14</v>
      </c>
      <c r="L401" t="s">
        <v>40</v>
      </c>
      <c r="M401" t="s">
        <v>45</v>
      </c>
      <c r="N401" t="s">
        <v>52</v>
      </c>
      <c r="O401" s="3">
        <v>30</v>
      </c>
      <c r="P401" s="3">
        <f>Clean_Chain_Data[[#This Row],[Sales]]-(Clean_Chain_Data[[#This Row],[Cogs]]+Clean_Chain_Data[[#This Row],[Total_expenses]])</f>
        <v>27</v>
      </c>
      <c r="Q401" s="3">
        <v>116</v>
      </c>
      <c r="R401" t="s">
        <v>64</v>
      </c>
      <c r="S401" s="3">
        <v>50</v>
      </c>
      <c r="T401">
        <v>70</v>
      </c>
      <c r="U401" s="3">
        <v>30</v>
      </c>
      <c r="V401" s="3">
        <v>120</v>
      </c>
      <c r="W401" s="3">
        <v>46</v>
      </c>
      <c r="X401" t="s">
        <v>35</v>
      </c>
    </row>
    <row r="402" spans="1:24" x14ac:dyDescent="0.25">
      <c r="A402">
        <v>318</v>
      </c>
      <c r="B402" s="3">
        <v>61</v>
      </c>
      <c r="C402" s="3">
        <v>-9</v>
      </c>
      <c r="D402" s="3">
        <f>Clean_Chain_Data[[#This Row],[Calculated Profit]]-Clean_Chain_Data[[#This Row],[Target_profit]]</f>
        <v>1</v>
      </c>
      <c r="E402" s="1">
        <v>41582</v>
      </c>
      <c r="F402">
        <v>-906</v>
      </c>
      <c r="G402">
        <v>86</v>
      </c>
      <c r="H402" s="2">
        <f>Clean_Chain_Data[[#This Row],[Profit]]/Clean_Chain_Data[[#This Row],[Sales]]</f>
        <v>6.369426751592357E-3</v>
      </c>
      <c r="I402" t="s">
        <v>39</v>
      </c>
      <c r="J402" t="s">
        <v>29</v>
      </c>
      <c r="K402" s="3">
        <v>55</v>
      </c>
      <c r="L402" t="s">
        <v>40</v>
      </c>
      <c r="M402" t="s">
        <v>41</v>
      </c>
      <c r="N402" t="s">
        <v>54</v>
      </c>
      <c r="O402" s="3">
        <v>1</v>
      </c>
      <c r="P402" s="3">
        <f>Clean_Chain_Data[[#This Row],[Sales]]-(Clean_Chain_Data[[#This Row],[Cogs]]+Clean_Chain_Data[[#This Row],[Total_expenses]])</f>
        <v>11</v>
      </c>
      <c r="Q402" s="3">
        <v>157</v>
      </c>
      <c r="R402" t="s">
        <v>55</v>
      </c>
      <c r="S402" s="3">
        <v>40</v>
      </c>
      <c r="T402">
        <v>70</v>
      </c>
      <c r="U402" s="3">
        <v>10</v>
      </c>
      <c r="V402" s="3">
        <v>110</v>
      </c>
      <c r="W402" s="3">
        <v>85</v>
      </c>
      <c r="X402" t="s">
        <v>35</v>
      </c>
    </row>
    <row r="403" spans="1:24" x14ac:dyDescent="0.25">
      <c r="A403">
        <v>503</v>
      </c>
      <c r="B403" s="3">
        <v>55</v>
      </c>
      <c r="C403" s="3">
        <v>-6</v>
      </c>
      <c r="D403" s="3">
        <f>Clean_Chain_Data[[#This Row],[Calculated Profit]]-Clean_Chain_Data[[#This Row],[Target_profit]]</f>
        <v>-6</v>
      </c>
      <c r="E403" s="1">
        <v>41583</v>
      </c>
      <c r="F403">
        <v>410</v>
      </c>
      <c r="G403">
        <v>69</v>
      </c>
      <c r="H403" s="2">
        <f>Clean_Chain_Data[[#This Row],[Profit]]/Clean_Chain_Data[[#This Row],[Sales]]</f>
        <v>0.18181818181818182</v>
      </c>
      <c r="I403" t="s">
        <v>39</v>
      </c>
      <c r="J403" t="s">
        <v>36</v>
      </c>
      <c r="K403" s="3">
        <v>20</v>
      </c>
      <c r="L403" t="s">
        <v>40</v>
      </c>
      <c r="M403" t="s">
        <v>41</v>
      </c>
      <c r="N403" t="s">
        <v>54</v>
      </c>
      <c r="O403" s="3">
        <v>24</v>
      </c>
      <c r="P403" s="3">
        <f>Clean_Chain_Data[[#This Row],[Sales]]-(Clean_Chain_Data[[#This Row],[Cogs]]+Clean_Chain_Data[[#This Row],[Total_expenses]])</f>
        <v>24</v>
      </c>
      <c r="Q403" s="3">
        <v>132</v>
      </c>
      <c r="R403" t="s">
        <v>56</v>
      </c>
      <c r="S403" s="3">
        <v>50</v>
      </c>
      <c r="T403">
        <v>70</v>
      </c>
      <c r="U403" s="3">
        <v>30</v>
      </c>
      <c r="V403" s="3">
        <v>120</v>
      </c>
      <c r="W403" s="3">
        <v>53</v>
      </c>
      <c r="X403" t="s">
        <v>35</v>
      </c>
    </row>
    <row r="404" spans="1:24" x14ac:dyDescent="0.25">
      <c r="A404">
        <v>475</v>
      </c>
      <c r="B404" s="3">
        <v>82</v>
      </c>
      <c r="C404" s="3">
        <v>26</v>
      </c>
      <c r="D404" s="3">
        <f>Clean_Chain_Data[[#This Row],[Calculated Profit]]-Clean_Chain_Data[[#This Row],[Target_profit]]</f>
        <v>20</v>
      </c>
      <c r="E404" s="1">
        <v>41584</v>
      </c>
      <c r="F404">
        <v>601</v>
      </c>
      <c r="G404">
        <v>102</v>
      </c>
      <c r="H404" s="2">
        <f>Clean_Chain_Data[[#This Row],[Profit]]/Clean_Chain_Data[[#This Row],[Sales]]</f>
        <v>0.2857142857142857</v>
      </c>
      <c r="I404" t="s">
        <v>39</v>
      </c>
      <c r="J404" t="s">
        <v>31</v>
      </c>
      <c r="K404" s="3">
        <v>31</v>
      </c>
      <c r="L404" t="s">
        <v>23</v>
      </c>
      <c r="M404" t="s">
        <v>24</v>
      </c>
      <c r="N404" t="s">
        <v>25</v>
      </c>
      <c r="O404" s="3">
        <v>56</v>
      </c>
      <c r="P404" s="3">
        <f>Clean_Chain_Data[[#This Row],[Sales]]-(Clean_Chain_Data[[#This Row],[Cogs]]+Clean_Chain_Data[[#This Row],[Total_expenses]])</f>
        <v>50</v>
      </c>
      <c r="Q404" s="3">
        <v>196</v>
      </c>
      <c r="R404" t="s">
        <v>44</v>
      </c>
      <c r="S404" s="3">
        <v>60</v>
      </c>
      <c r="T404">
        <v>70</v>
      </c>
      <c r="U404" s="3">
        <v>30</v>
      </c>
      <c r="V404" s="3">
        <v>130</v>
      </c>
      <c r="W404" s="3">
        <v>64</v>
      </c>
      <c r="X404" t="s">
        <v>27</v>
      </c>
    </row>
    <row r="405" spans="1:24" x14ac:dyDescent="0.25">
      <c r="A405">
        <v>715</v>
      </c>
      <c r="B405" s="3">
        <v>61</v>
      </c>
      <c r="C405" s="3">
        <v>3</v>
      </c>
      <c r="D405" s="3">
        <f>Clean_Chain_Data[[#This Row],[Calculated Profit]]-Clean_Chain_Data[[#This Row],[Target_profit]]</f>
        <v>12</v>
      </c>
      <c r="E405" s="1">
        <v>41585</v>
      </c>
      <c r="F405">
        <v>613</v>
      </c>
      <c r="G405">
        <v>86</v>
      </c>
      <c r="H405" s="2">
        <f>Clean_Chain_Data[[#This Row],[Profit]]/Clean_Chain_Data[[#This Row],[Sales]]</f>
        <v>1.9108280254777069E-2</v>
      </c>
      <c r="I405" t="s">
        <v>39</v>
      </c>
      <c r="J405" t="s">
        <v>22</v>
      </c>
      <c r="K405" s="3">
        <v>55</v>
      </c>
      <c r="L405" t="s">
        <v>23</v>
      </c>
      <c r="M405" t="s">
        <v>32</v>
      </c>
      <c r="N405" t="s">
        <v>61</v>
      </c>
      <c r="O405" s="3">
        <v>3</v>
      </c>
      <c r="P405" s="3">
        <f>Clean_Chain_Data[[#This Row],[Sales]]-(Clean_Chain_Data[[#This Row],[Cogs]]+Clean_Chain_Data[[#This Row],[Total_expenses]])</f>
        <v>12</v>
      </c>
      <c r="Q405" s="3">
        <v>157</v>
      </c>
      <c r="R405" t="s">
        <v>59</v>
      </c>
      <c r="S405" s="3">
        <v>50</v>
      </c>
      <c r="T405">
        <v>70</v>
      </c>
      <c r="U405" s="3">
        <v>0</v>
      </c>
      <c r="V405" s="3">
        <v>120</v>
      </c>
      <c r="W405" s="3">
        <v>84</v>
      </c>
      <c r="X405" t="s">
        <v>35</v>
      </c>
    </row>
    <row r="406" spans="1:24" x14ac:dyDescent="0.25">
      <c r="A406">
        <v>509</v>
      </c>
      <c r="B406" s="3">
        <v>53</v>
      </c>
      <c r="C406" s="3">
        <v>23</v>
      </c>
      <c r="D406" s="3">
        <f>Clean_Chain_Data[[#This Row],[Calculated Profit]]-Clean_Chain_Data[[#This Row],[Target_profit]]</f>
        <v>8</v>
      </c>
      <c r="E406" s="1">
        <v>41586</v>
      </c>
      <c r="F406">
        <v>321</v>
      </c>
      <c r="G406">
        <v>88</v>
      </c>
      <c r="H406" s="2">
        <f>Clean_Chain_Data[[#This Row],[Profit]]/Clean_Chain_Data[[#This Row],[Sales]]</f>
        <v>0.48666666666666669</v>
      </c>
      <c r="I406" t="s">
        <v>39</v>
      </c>
      <c r="J406" t="s">
        <v>36</v>
      </c>
      <c r="K406" s="3">
        <v>16</v>
      </c>
      <c r="L406" t="s">
        <v>23</v>
      </c>
      <c r="M406" t="s">
        <v>32</v>
      </c>
      <c r="N406" t="s">
        <v>33</v>
      </c>
      <c r="O406" s="3">
        <v>73</v>
      </c>
      <c r="P406" s="3">
        <f>Clean_Chain_Data[[#This Row],[Sales]]-(Clean_Chain_Data[[#This Row],[Cogs]]+Clean_Chain_Data[[#This Row],[Total_expenses]])</f>
        <v>58</v>
      </c>
      <c r="Q406" s="3">
        <v>150</v>
      </c>
      <c r="R406" t="s">
        <v>60</v>
      </c>
      <c r="S406" s="3">
        <v>30</v>
      </c>
      <c r="T406">
        <v>70</v>
      </c>
      <c r="U406" s="3">
        <v>50</v>
      </c>
      <c r="V406" s="3">
        <v>100</v>
      </c>
      <c r="W406" s="3">
        <v>39</v>
      </c>
      <c r="X406" t="s">
        <v>35</v>
      </c>
    </row>
    <row r="407" spans="1:24" x14ac:dyDescent="0.25">
      <c r="A407">
        <v>513</v>
      </c>
      <c r="B407" s="3">
        <v>47</v>
      </c>
      <c r="C407" s="3">
        <v>-19</v>
      </c>
      <c r="D407" s="3">
        <f>Clean_Chain_Data[[#This Row],[Calculated Profit]]-Clean_Chain_Data[[#This Row],[Target_profit]]</f>
        <v>-9</v>
      </c>
      <c r="E407" s="1">
        <v>41587</v>
      </c>
      <c r="F407">
        <v>521</v>
      </c>
      <c r="G407">
        <v>65</v>
      </c>
      <c r="H407" s="2">
        <f>Clean_Chain_Data[[#This Row],[Profit]]/Clean_Chain_Data[[#This Row],[Sales]]</f>
        <v>-7.5630252100840331E-2</v>
      </c>
      <c r="I407" t="s">
        <v>21</v>
      </c>
      <c r="J407" t="s">
        <v>22</v>
      </c>
      <c r="K407" s="3">
        <v>42</v>
      </c>
      <c r="L407" t="s">
        <v>40</v>
      </c>
      <c r="M407" t="s">
        <v>45</v>
      </c>
      <c r="N407" t="s">
        <v>46</v>
      </c>
      <c r="O407" s="3">
        <v>-9</v>
      </c>
      <c r="P407" s="3">
        <f>Clean_Chain_Data[[#This Row],[Sales]]-(Clean_Chain_Data[[#This Row],[Cogs]]+Clean_Chain_Data[[#This Row],[Total_expenses]])</f>
        <v>1</v>
      </c>
      <c r="Q407" s="3">
        <v>119</v>
      </c>
      <c r="R407" t="s">
        <v>65</v>
      </c>
      <c r="S407" s="3">
        <v>40</v>
      </c>
      <c r="T407">
        <v>70</v>
      </c>
      <c r="U407" s="3">
        <v>10</v>
      </c>
      <c r="V407" s="3">
        <v>110</v>
      </c>
      <c r="W407" s="3">
        <v>71</v>
      </c>
      <c r="X407" t="s">
        <v>27</v>
      </c>
    </row>
    <row r="408" spans="1:24" x14ac:dyDescent="0.25">
      <c r="A408">
        <v>234</v>
      </c>
      <c r="B408" s="3">
        <v>54</v>
      </c>
      <c r="C408" s="3">
        <v>3</v>
      </c>
      <c r="D408" s="3">
        <f>Clean_Chain_Data[[#This Row],[Calculated Profit]]-Clean_Chain_Data[[#This Row],[Target_profit]]</f>
        <v>-3</v>
      </c>
      <c r="E408" s="1">
        <v>41588</v>
      </c>
      <c r="F408">
        <v>424</v>
      </c>
      <c r="G408">
        <v>73</v>
      </c>
      <c r="H408" s="2">
        <f>Clean_Chain_Data[[#This Row],[Profit]]/Clean_Chain_Data[[#This Row],[Sales]]</f>
        <v>0.31851851851851853</v>
      </c>
      <c r="I408" t="s">
        <v>21</v>
      </c>
      <c r="J408" t="s">
        <v>22</v>
      </c>
      <c r="K408" s="3">
        <v>17</v>
      </c>
      <c r="L408" t="s">
        <v>40</v>
      </c>
      <c r="M408" t="s">
        <v>45</v>
      </c>
      <c r="N408" t="s">
        <v>50</v>
      </c>
      <c r="O408" s="3">
        <v>43</v>
      </c>
      <c r="P408" s="3">
        <f>Clean_Chain_Data[[#This Row],[Sales]]-(Clean_Chain_Data[[#This Row],[Cogs]]+Clean_Chain_Data[[#This Row],[Total_expenses]])</f>
        <v>37</v>
      </c>
      <c r="Q408" s="3">
        <v>135</v>
      </c>
      <c r="R408" t="s">
        <v>65</v>
      </c>
      <c r="S408" s="3">
        <v>50</v>
      </c>
      <c r="T408">
        <v>70</v>
      </c>
      <c r="U408" s="3">
        <v>40</v>
      </c>
      <c r="V408" s="3">
        <v>120</v>
      </c>
      <c r="W408" s="3">
        <v>44</v>
      </c>
      <c r="X408" t="s">
        <v>35</v>
      </c>
    </row>
    <row r="409" spans="1:24" x14ac:dyDescent="0.25">
      <c r="A409">
        <v>361</v>
      </c>
      <c r="B409" s="3">
        <v>67</v>
      </c>
      <c r="C409" s="3">
        <v>40</v>
      </c>
      <c r="D409" s="3">
        <f>Clean_Chain_Data[[#This Row],[Calculated Profit]]-Clean_Chain_Data[[#This Row],[Target_profit]]</f>
        <v>28</v>
      </c>
      <c r="E409" s="1">
        <v>41589</v>
      </c>
      <c r="F409">
        <v>-1239</v>
      </c>
      <c r="G409">
        <v>101</v>
      </c>
      <c r="H409" s="2">
        <f>Clean_Chain_Data[[#This Row],[Profit]]/Clean_Chain_Data[[#This Row],[Sales]]</f>
        <v>0.39106145251396646</v>
      </c>
      <c r="I409" t="s">
        <v>21</v>
      </c>
      <c r="J409" t="s">
        <v>29</v>
      </c>
      <c r="K409" s="3">
        <v>22</v>
      </c>
      <c r="L409" t="s">
        <v>40</v>
      </c>
      <c r="M409" t="s">
        <v>41</v>
      </c>
      <c r="N409" t="s">
        <v>54</v>
      </c>
      <c r="O409" s="3">
        <v>70</v>
      </c>
      <c r="P409" s="3">
        <f>Clean_Chain_Data[[#This Row],[Sales]]-(Clean_Chain_Data[[#This Row],[Cogs]]+Clean_Chain_Data[[#This Row],[Total_expenses]])</f>
        <v>58</v>
      </c>
      <c r="Q409" s="3">
        <v>179</v>
      </c>
      <c r="R409" t="s">
        <v>30</v>
      </c>
      <c r="S409" s="3">
        <v>50</v>
      </c>
      <c r="T409">
        <v>70</v>
      </c>
      <c r="U409" s="3">
        <v>30</v>
      </c>
      <c r="V409" s="3">
        <v>120</v>
      </c>
      <c r="W409" s="3">
        <v>54</v>
      </c>
      <c r="X409" t="s">
        <v>35</v>
      </c>
    </row>
    <row r="410" spans="1:24" x14ac:dyDescent="0.25">
      <c r="A410">
        <v>630</v>
      </c>
      <c r="B410" s="3">
        <v>54</v>
      </c>
      <c r="C410" s="3">
        <v>29</v>
      </c>
      <c r="D410" s="3">
        <f>Clean_Chain_Data[[#This Row],[Calculated Profit]]-Clean_Chain_Data[[#This Row],[Target_profit]]</f>
        <v>12</v>
      </c>
      <c r="E410" s="1">
        <v>41590</v>
      </c>
      <c r="F410">
        <v>601</v>
      </c>
      <c r="G410">
        <v>79</v>
      </c>
      <c r="H410" s="2">
        <f>Clean_Chain_Data[[#This Row],[Profit]]/Clean_Chain_Data[[#This Row],[Sales]]</f>
        <v>0.55633802816901412</v>
      </c>
      <c r="I410" t="s">
        <v>21</v>
      </c>
      <c r="J410" t="s">
        <v>22</v>
      </c>
      <c r="K410" s="3">
        <v>15</v>
      </c>
      <c r="L410" t="s">
        <v>23</v>
      </c>
      <c r="M410" t="s">
        <v>32</v>
      </c>
      <c r="N410" t="s">
        <v>33</v>
      </c>
      <c r="O410" s="3">
        <v>79</v>
      </c>
      <c r="P410" s="3">
        <f>Clean_Chain_Data[[#This Row],[Sales]]-(Clean_Chain_Data[[#This Row],[Cogs]]+Clean_Chain_Data[[#This Row],[Total_expenses]])</f>
        <v>62</v>
      </c>
      <c r="Q410" s="3">
        <v>142</v>
      </c>
      <c r="R410" t="s">
        <v>63</v>
      </c>
      <c r="S410" s="3">
        <v>40</v>
      </c>
      <c r="T410">
        <v>70</v>
      </c>
      <c r="U410" s="3">
        <v>50</v>
      </c>
      <c r="V410" s="3">
        <v>110</v>
      </c>
      <c r="W410" s="3">
        <v>26</v>
      </c>
      <c r="X410" t="s">
        <v>35</v>
      </c>
    </row>
    <row r="411" spans="1:24" x14ac:dyDescent="0.25">
      <c r="A411">
        <v>636</v>
      </c>
      <c r="B411" s="3">
        <v>63</v>
      </c>
      <c r="C411" s="3">
        <v>13</v>
      </c>
      <c r="D411" s="3">
        <f>Clean_Chain_Data[[#This Row],[Calculated Profit]]-Clean_Chain_Data[[#This Row],[Target_profit]]</f>
        <v>5</v>
      </c>
      <c r="E411" s="1">
        <v>41591</v>
      </c>
      <c r="F411">
        <v>1075</v>
      </c>
      <c r="G411">
        <v>76</v>
      </c>
      <c r="H411" s="2">
        <f>Clean_Chain_Data[[#This Row],[Profit]]/Clean_Chain_Data[[#This Row],[Sales]]</f>
        <v>0.35810810810810811</v>
      </c>
      <c r="I411" t="s">
        <v>39</v>
      </c>
      <c r="J411" t="s">
        <v>22</v>
      </c>
      <c r="K411" s="3">
        <v>19</v>
      </c>
      <c r="L411" t="s">
        <v>40</v>
      </c>
      <c r="M411" t="s">
        <v>45</v>
      </c>
      <c r="N411" t="s">
        <v>46</v>
      </c>
      <c r="O411" s="3">
        <v>53</v>
      </c>
      <c r="P411" s="3">
        <f>Clean_Chain_Data[[#This Row],[Sales]]-(Clean_Chain_Data[[#This Row],[Cogs]]+Clean_Chain_Data[[#This Row],[Total_expenses]])</f>
        <v>45</v>
      </c>
      <c r="Q411" s="3">
        <v>148</v>
      </c>
      <c r="R411" t="s">
        <v>58</v>
      </c>
      <c r="S411" s="3">
        <v>60</v>
      </c>
      <c r="T411">
        <v>70</v>
      </c>
      <c r="U411" s="3">
        <v>40</v>
      </c>
      <c r="V411" s="3">
        <v>130</v>
      </c>
      <c r="W411" s="3">
        <v>40</v>
      </c>
      <c r="X411" t="s">
        <v>27</v>
      </c>
    </row>
    <row r="412" spans="1:24" x14ac:dyDescent="0.25">
      <c r="A412">
        <v>203</v>
      </c>
      <c r="B412" s="3">
        <v>49</v>
      </c>
      <c r="C412" s="3">
        <v>-9</v>
      </c>
      <c r="D412" s="3">
        <f>Clean_Chain_Data[[#This Row],[Calculated Profit]]-Clean_Chain_Data[[#This Row],[Target_profit]]</f>
        <v>-12</v>
      </c>
      <c r="E412" s="1">
        <v>41592</v>
      </c>
      <c r="F412">
        <v>392</v>
      </c>
      <c r="G412">
        <v>65</v>
      </c>
      <c r="H412" s="2">
        <f>Clean_Chain_Data[[#This Row],[Profit]]/Clean_Chain_Data[[#This Row],[Sales]]</f>
        <v>0.256198347107438</v>
      </c>
      <c r="I412" t="s">
        <v>39</v>
      </c>
      <c r="J412" t="s">
        <v>31</v>
      </c>
      <c r="K412" s="3">
        <v>16</v>
      </c>
      <c r="L412" t="s">
        <v>40</v>
      </c>
      <c r="M412" t="s">
        <v>41</v>
      </c>
      <c r="N412" t="s">
        <v>42</v>
      </c>
      <c r="O412" s="3">
        <v>31</v>
      </c>
      <c r="P412" s="3">
        <f>Clean_Chain_Data[[#This Row],[Sales]]-(Clean_Chain_Data[[#This Row],[Cogs]]+Clean_Chain_Data[[#This Row],[Total_expenses]])</f>
        <v>28</v>
      </c>
      <c r="Q412" s="3">
        <v>121</v>
      </c>
      <c r="R412" t="s">
        <v>44</v>
      </c>
      <c r="S412" s="3">
        <v>40</v>
      </c>
      <c r="T412">
        <v>70</v>
      </c>
      <c r="U412" s="3">
        <v>40</v>
      </c>
      <c r="V412" s="3">
        <v>110</v>
      </c>
      <c r="W412" s="3">
        <v>44</v>
      </c>
      <c r="X412" t="s">
        <v>27</v>
      </c>
    </row>
    <row r="413" spans="1:24" x14ac:dyDescent="0.25">
      <c r="A413">
        <v>435</v>
      </c>
      <c r="B413" s="3">
        <v>50</v>
      </c>
      <c r="C413" s="3">
        <v>20</v>
      </c>
      <c r="D413" s="3">
        <f>Clean_Chain_Data[[#This Row],[Calculated Profit]]-Clean_Chain_Data[[#This Row],[Target_profit]]</f>
        <v>5</v>
      </c>
      <c r="E413" s="1">
        <v>41593</v>
      </c>
      <c r="F413">
        <v>898</v>
      </c>
      <c r="G413">
        <v>73</v>
      </c>
      <c r="H413" s="2">
        <f>Clean_Chain_Data[[#This Row],[Profit]]/Clean_Chain_Data[[#This Row],[Sales]]</f>
        <v>0.53435114503816794</v>
      </c>
      <c r="I413" t="s">
        <v>39</v>
      </c>
      <c r="J413" t="s">
        <v>36</v>
      </c>
      <c r="K413" s="3">
        <v>14</v>
      </c>
      <c r="L413" t="s">
        <v>40</v>
      </c>
      <c r="M413" t="s">
        <v>41</v>
      </c>
      <c r="N413" t="s">
        <v>42</v>
      </c>
      <c r="O413" s="3">
        <v>70</v>
      </c>
      <c r="P413" s="3">
        <f>Clean_Chain_Data[[#This Row],[Sales]]-(Clean_Chain_Data[[#This Row],[Cogs]]+Clean_Chain_Data[[#This Row],[Total_expenses]])</f>
        <v>55</v>
      </c>
      <c r="Q413" s="3">
        <v>131</v>
      </c>
      <c r="R413" t="s">
        <v>49</v>
      </c>
      <c r="S413" s="3">
        <v>40</v>
      </c>
      <c r="T413">
        <v>70</v>
      </c>
      <c r="U413" s="3">
        <v>50</v>
      </c>
      <c r="V413" s="3">
        <v>110</v>
      </c>
      <c r="W413" s="3">
        <v>26</v>
      </c>
      <c r="X413" t="s">
        <v>27</v>
      </c>
    </row>
    <row r="414" spans="1:24" x14ac:dyDescent="0.25">
      <c r="A414">
        <v>603</v>
      </c>
      <c r="B414" s="3">
        <v>52</v>
      </c>
      <c r="C414" s="3">
        <v>5</v>
      </c>
      <c r="D414" s="3">
        <f>Clean_Chain_Data[[#This Row],[Calculated Profit]]-Clean_Chain_Data[[#This Row],[Target_profit]]</f>
        <v>-5</v>
      </c>
      <c r="E414" s="1">
        <v>41594</v>
      </c>
      <c r="F414">
        <v>327</v>
      </c>
      <c r="G414">
        <v>75</v>
      </c>
      <c r="H414" s="2">
        <f>Clean_Chain_Data[[#This Row],[Profit]]/Clean_Chain_Data[[#This Row],[Sales]]</f>
        <v>0.40740740740740738</v>
      </c>
      <c r="I414" t="s">
        <v>39</v>
      </c>
      <c r="J414" t="s">
        <v>31</v>
      </c>
      <c r="K414" s="3">
        <v>16</v>
      </c>
      <c r="L414" t="s">
        <v>40</v>
      </c>
      <c r="M414" t="s">
        <v>45</v>
      </c>
      <c r="N414" t="s">
        <v>50</v>
      </c>
      <c r="O414" s="3">
        <v>55</v>
      </c>
      <c r="P414" s="3">
        <f>Clean_Chain_Data[[#This Row],[Sales]]-(Clean_Chain_Data[[#This Row],[Cogs]]+Clean_Chain_Data[[#This Row],[Total_expenses]])</f>
        <v>45</v>
      </c>
      <c r="Q414" s="3">
        <v>135</v>
      </c>
      <c r="R414" t="s">
        <v>51</v>
      </c>
      <c r="S414" s="3">
        <v>40</v>
      </c>
      <c r="T414">
        <v>70</v>
      </c>
      <c r="U414" s="3">
        <v>50</v>
      </c>
      <c r="V414" s="3">
        <v>110</v>
      </c>
      <c r="W414" s="3">
        <v>38</v>
      </c>
      <c r="X414" t="s">
        <v>35</v>
      </c>
    </row>
    <row r="415" spans="1:24" x14ac:dyDescent="0.25">
      <c r="A415">
        <v>203</v>
      </c>
      <c r="B415" s="3">
        <v>55</v>
      </c>
      <c r="C415" s="3">
        <v>-13</v>
      </c>
      <c r="D415" s="3">
        <f>Clean_Chain_Data[[#This Row],[Calculated Profit]]-Clean_Chain_Data[[#This Row],[Target_profit]]</f>
        <v>-3</v>
      </c>
      <c r="E415" s="1">
        <v>41595</v>
      </c>
      <c r="F415">
        <v>627</v>
      </c>
      <c r="G415">
        <v>76</v>
      </c>
      <c r="H415" s="2">
        <f>Clean_Chain_Data[[#This Row],[Profit]]/Clean_Chain_Data[[#This Row],[Sales]]</f>
        <v>-2.1428571428571429E-2</v>
      </c>
      <c r="I415" t="s">
        <v>39</v>
      </c>
      <c r="J415" t="s">
        <v>31</v>
      </c>
      <c r="K415" s="3">
        <v>49</v>
      </c>
      <c r="L415" t="s">
        <v>40</v>
      </c>
      <c r="M415" t="s">
        <v>41</v>
      </c>
      <c r="N415" t="s">
        <v>53</v>
      </c>
      <c r="O415" s="3">
        <v>-3</v>
      </c>
      <c r="P415" s="3">
        <f>Clean_Chain_Data[[#This Row],[Sales]]-(Clean_Chain_Data[[#This Row],[Cogs]]+Clean_Chain_Data[[#This Row],[Total_expenses]])</f>
        <v>7</v>
      </c>
      <c r="Q415" s="3">
        <v>140</v>
      </c>
      <c r="R415" t="s">
        <v>44</v>
      </c>
      <c r="S415" s="3">
        <v>50</v>
      </c>
      <c r="T415">
        <v>70</v>
      </c>
      <c r="U415" s="3">
        <v>10</v>
      </c>
      <c r="V415" s="3">
        <v>120</v>
      </c>
      <c r="W415" s="3">
        <v>78</v>
      </c>
      <c r="X415" t="s">
        <v>35</v>
      </c>
    </row>
    <row r="416" spans="1:24" x14ac:dyDescent="0.25">
      <c r="A416">
        <v>603</v>
      </c>
      <c r="B416" s="3">
        <v>49</v>
      </c>
      <c r="C416" s="3">
        <v>-16</v>
      </c>
      <c r="D416" s="3">
        <f>Clean_Chain_Data[[#This Row],[Calculated Profit]]-Clean_Chain_Data[[#This Row],[Target_profit]]</f>
        <v>-6</v>
      </c>
      <c r="E416" s="1">
        <v>41596</v>
      </c>
      <c r="F416">
        <v>335</v>
      </c>
      <c r="G416">
        <v>69</v>
      </c>
      <c r="H416" s="2">
        <f>Clean_Chain_Data[[#This Row],[Profit]]/Clean_Chain_Data[[#This Row],[Sales]]</f>
        <v>-4.7619047619047616E-2</v>
      </c>
      <c r="I416" t="s">
        <v>39</v>
      </c>
      <c r="J416" t="s">
        <v>31</v>
      </c>
      <c r="K416" s="3">
        <v>44</v>
      </c>
      <c r="L416" t="s">
        <v>40</v>
      </c>
      <c r="M416" t="s">
        <v>41</v>
      </c>
      <c r="N416" t="s">
        <v>53</v>
      </c>
      <c r="O416" s="3">
        <v>-6</v>
      </c>
      <c r="P416" s="3">
        <f>Clean_Chain_Data[[#This Row],[Sales]]-(Clean_Chain_Data[[#This Row],[Cogs]]+Clean_Chain_Data[[#This Row],[Total_expenses]])</f>
        <v>4</v>
      </c>
      <c r="Q416" s="3">
        <v>126</v>
      </c>
      <c r="R416" t="s">
        <v>51</v>
      </c>
      <c r="S416" s="3">
        <v>40</v>
      </c>
      <c r="T416">
        <v>70</v>
      </c>
      <c r="U416" s="3">
        <v>10</v>
      </c>
      <c r="V416" s="3">
        <v>110</v>
      </c>
      <c r="W416" s="3">
        <v>73</v>
      </c>
      <c r="X416" t="s">
        <v>35</v>
      </c>
    </row>
    <row r="417" spans="1:24" x14ac:dyDescent="0.25">
      <c r="A417">
        <v>541</v>
      </c>
      <c r="B417" s="3">
        <v>41</v>
      </c>
      <c r="C417" s="3">
        <v>-19</v>
      </c>
      <c r="D417" s="3">
        <f>Clean_Chain_Data[[#This Row],[Calculated Profit]]-Clean_Chain_Data[[#This Row],[Target_profit]]</f>
        <v>-13</v>
      </c>
      <c r="E417" s="1">
        <v>41597</v>
      </c>
      <c r="F417">
        <v>482</v>
      </c>
      <c r="G417">
        <v>57</v>
      </c>
      <c r="H417" s="2">
        <f>Clean_Chain_Data[[#This Row],[Profit]]/Clean_Chain_Data[[#This Row],[Sales]]</f>
        <v>9.6153846153846159E-3</v>
      </c>
      <c r="I417" t="s">
        <v>39</v>
      </c>
      <c r="J417" t="s">
        <v>36</v>
      </c>
      <c r="K417" s="3">
        <v>13</v>
      </c>
      <c r="L417" t="s">
        <v>40</v>
      </c>
      <c r="M417" t="s">
        <v>45</v>
      </c>
      <c r="N417" t="s">
        <v>52</v>
      </c>
      <c r="O417" s="3">
        <v>1</v>
      </c>
      <c r="P417" s="3">
        <f>Clean_Chain_Data[[#This Row],[Sales]]-(Clean_Chain_Data[[#This Row],[Cogs]]+Clean_Chain_Data[[#This Row],[Total_expenses]])</f>
        <v>7</v>
      </c>
      <c r="Q417" s="3">
        <v>104</v>
      </c>
      <c r="R417" t="s">
        <v>56</v>
      </c>
      <c r="S417" s="3">
        <v>40</v>
      </c>
      <c r="T417">
        <v>70</v>
      </c>
      <c r="U417" s="3">
        <v>20</v>
      </c>
      <c r="V417" s="3">
        <v>110</v>
      </c>
      <c r="W417" s="3">
        <v>56</v>
      </c>
      <c r="X417" t="s">
        <v>35</v>
      </c>
    </row>
    <row r="418" spans="1:24" x14ac:dyDescent="0.25">
      <c r="A418">
        <v>503</v>
      </c>
      <c r="B418" s="3">
        <v>54</v>
      </c>
      <c r="C418" s="3">
        <v>2</v>
      </c>
      <c r="D418" s="3">
        <f>Clean_Chain_Data[[#This Row],[Calculated Profit]]-Clean_Chain_Data[[#This Row],[Target_profit]]</f>
        <v>-4</v>
      </c>
      <c r="E418" s="1">
        <v>41598</v>
      </c>
      <c r="F418">
        <v>424</v>
      </c>
      <c r="G418">
        <v>73</v>
      </c>
      <c r="H418" s="2">
        <f>Clean_Chain_Data[[#This Row],[Profit]]/Clean_Chain_Data[[#This Row],[Sales]]</f>
        <v>0.31111111111111112</v>
      </c>
      <c r="I418" t="s">
        <v>39</v>
      </c>
      <c r="J418" t="s">
        <v>36</v>
      </c>
      <c r="K418" s="3">
        <v>17</v>
      </c>
      <c r="L418" t="s">
        <v>40</v>
      </c>
      <c r="M418" t="s">
        <v>41</v>
      </c>
      <c r="N418" t="s">
        <v>53</v>
      </c>
      <c r="O418" s="3">
        <v>42</v>
      </c>
      <c r="P418" s="3">
        <f>Clean_Chain_Data[[#This Row],[Sales]]-(Clean_Chain_Data[[#This Row],[Cogs]]+Clean_Chain_Data[[#This Row],[Total_expenses]])</f>
        <v>36</v>
      </c>
      <c r="Q418" s="3">
        <v>135</v>
      </c>
      <c r="R418" t="s">
        <v>56</v>
      </c>
      <c r="S418" s="3">
        <v>50</v>
      </c>
      <c r="T418">
        <v>70</v>
      </c>
      <c r="U418" s="3">
        <v>40</v>
      </c>
      <c r="V418" s="3">
        <v>120</v>
      </c>
      <c r="W418" s="3">
        <v>45</v>
      </c>
      <c r="X418" t="s">
        <v>35</v>
      </c>
    </row>
    <row r="419" spans="1:24" x14ac:dyDescent="0.25">
      <c r="A419">
        <v>405</v>
      </c>
      <c r="B419" s="3">
        <v>65</v>
      </c>
      <c r="C419" s="3">
        <v>13</v>
      </c>
      <c r="D419" s="3">
        <f>Clean_Chain_Data[[#This Row],[Calculated Profit]]-Clean_Chain_Data[[#This Row],[Target_profit]]</f>
        <v>12</v>
      </c>
      <c r="E419" s="1">
        <v>41599</v>
      </c>
      <c r="F419">
        <v>403</v>
      </c>
      <c r="G419">
        <v>80</v>
      </c>
      <c r="H419" s="2">
        <f>Clean_Chain_Data[[#This Row],[Profit]]/Clean_Chain_Data[[#This Row],[Sales]]</f>
        <v>0.2129032258064516</v>
      </c>
      <c r="I419" t="s">
        <v>39</v>
      </c>
      <c r="J419" t="s">
        <v>29</v>
      </c>
      <c r="K419" s="3">
        <v>24</v>
      </c>
      <c r="L419" t="s">
        <v>23</v>
      </c>
      <c r="M419" t="s">
        <v>24</v>
      </c>
      <c r="N419" t="s">
        <v>57</v>
      </c>
      <c r="O419" s="3">
        <v>33</v>
      </c>
      <c r="P419" s="3">
        <f>Clean_Chain_Data[[#This Row],[Sales]]-(Clean_Chain_Data[[#This Row],[Cogs]]+Clean_Chain_Data[[#This Row],[Total_expenses]])</f>
        <v>32</v>
      </c>
      <c r="Q419" s="3">
        <v>155</v>
      </c>
      <c r="R419" t="s">
        <v>47</v>
      </c>
      <c r="S419" s="3">
        <v>60</v>
      </c>
      <c r="T419">
        <v>70</v>
      </c>
      <c r="U419" s="3">
        <v>20</v>
      </c>
      <c r="V419" s="3">
        <v>130</v>
      </c>
      <c r="W419" s="3">
        <v>58</v>
      </c>
      <c r="X419" t="s">
        <v>27</v>
      </c>
    </row>
    <row r="420" spans="1:24" x14ac:dyDescent="0.25">
      <c r="A420">
        <v>435</v>
      </c>
      <c r="B420" s="3">
        <v>52</v>
      </c>
      <c r="C420" s="3">
        <v>13</v>
      </c>
      <c r="D420" s="3">
        <f>Clean_Chain_Data[[#This Row],[Calculated Profit]]-Clean_Chain_Data[[#This Row],[Target_profit]]</f>
        <v>4</v>
      </c>
      <c r="E420" s="1">
        <v>41600</v>
      </c>
      <c r="F420">
        <v>327</v>
      </c>
      <c r="G420">
        <v>75</v>
      </c>
      <c r="H420" s="2">
        <f>Clean_Chain_Data[[#This Row],[Profit]]/Clean_Chain_Data[[#This Row],[Sales]]</f>
        <v>0.3925925925925926</v>
      </c>
      <c r="I420" t="s">
        <v>39</v>
      </c>
      <c r="J420" t="s">
        <v>36</v>
      </c>
      <c r="K420" s="3">
        <v>16</v>
      </c>
      <c r="L420" t="s">
        <v>23</v>
      </c>
      <c r="M420" t="s">
        <v>24</v>
      </c>
      <c r="N420" t="s">
        <v>57</v>
      </c>
      <c r="O420" s="3">
        <v>53</v>
      </c>
      <c r="P420" s="3">
        <f>Clean_Chain_Data[[#This Row],[Sales]]-(Clean_Chain_Data[[#This Row],[Cogs]]+Clean_Chain_Data[[#This Row],[Total_expenses]])</f>
        <v>44</v>
      </c>
      <c r="Q420" s="3">
        <v>135</v>
      </c>
      <c r="R420" t="s">
        <v>49</v>
      </c>
      <c r="S420" s="3">
        <v>40</v>
      </c>
      <c r="T420">
        <v>70</v>
      </c>
      <c r="U420" s="3">
        <v>40</v>
      </c>
      <c r="V420" s="3">
        <v>110</v>
      </c>
      <c r="W420" s="3">
        <v>39</v>
      </c>
      <c r="X420" t="s">
        <v>27</v>
      </c>
    </row>
    <row r="421" spans="1:24" x14ac:dyDescent="0.25">
      <c r="A421">
        <v>435</v>
      </c>
      <c r="B421" s="3">
        <v>48</v>
      </c>
      <c r="C421" s="3">
        <v>2</v>
      </c>
      <c r="D421" s="3">
        <f>Clean_Chain_Data[[#This Row],[Calculated Profit]]-Clean_Chain_Data[[#This Row],[Target_profit]]</f>
        <v>-4</v>
      </c>
      <c r="E421" s="1">
        <v>41601</v>
      </c>
      <c r="F421">
        <v>462</v>
      </c>
      <c r="G421">
        <v>74</v>
      </c>
      <c r="H421" s="2">
        <f>Clean_Chain_Data[[#This Row],[Profit]]/Clean_Chain_Data[[#This Row],[Sales]]</f>
        <v>0.32307692307692309</v>
      </c>
      <c r="I421" t="s">
        <v>39</v>
      </c>
      <c r="J421" t="s">
        <v>36</v>
      </c>
      <c r="K421" s="3">
        <v>15</v>
      </c>
      <c r="L421" t="s">
        <v>23</v>
      </c>
      <c r="M421" t="s">
        <v>24</v>
      </c>
      <c r="N421" t="s">
        <v>25</v>
      </c>
      <c r="O421" s="3">
        <v>42</v>
      </c>
      <c r="P421" s="3">
        <f>Clean_Chain_Data[[#This Row],[Sales]]-(Clean_Chain_Data[[#This Row],[Cogs]]+Clean_Chain_Data[[#This Row],[Total_expenses]])</f>
        <v>36</v>
      </c>
      <c r="Q421" s="3">
        <v>130</v>
      </c>
      <c r="R421" t="s">
        <v>49</v>
      </c>
      <c r="S421" s="3">
        <v>40</v>
      </c>
      <c r="T421">
        <v>70</v>
      </c>
      <c r="U421" s="3">
        <v>40</v>
      </c>
      <c r="V421" s="3">
        <v>110</v>
      </c>
      <c r="W421" s="3">
        <v>46</v>
      </c>
      <c r="X421" t="s">
        <v>27</v>
      </c>
    </row>
    <row r="422" spans="1:24" x14ac:dyDescent="0.25">
      <c r="A422">
        <v>425</v>
      </c>
      <c r="B422" s="3">
        <v>49</v>
      </c>
      <c r="C422" s="3">
        <v>18</v>
      </c>
      <c r="D422" s="3">
        <f>Clean_Chain_Data[[#This Row],[Calculated Profit]]-Clean_Chain_Data[[#This Row],[Target_profit]]</f>
        <v>4</v>
      </c>
      <c r="E422" s="1">
        <v>41602</v>
      </c>
      <c r="F422">
        <v>845</v>
      </c>
      <c r="G422">
        <v>71</v>
      </c>
      <c r="H422" s="2">
        <f>Clean_Chain_Data[[#This Row],[Profit]]/Clean_Chain_Data[[#This Row],[Sales]]</f>
        <v>0.53125</v>
      </c>
      <c r="I422" t="s">
        <v>39</v>
      </c>
      <c r="J422" t="s">
        <v>36</v>
      </c>
      <c r="K422" s="3">
        <v>13</v>
      </c>
      <c r="L422" t="s">
        <v>23</v>
      </c>
      <c r="M422" t="s">
        <v>24</v>
      </c>
      <c r="N422" t="s">
        <v>25</v>
      </c>
      <c r="O422" s="3">
        <v>68</v>
      </c>
      <c r="P422" s="3">
        <f>Clean_Chain_Data[[#This Row],[Sales]]-(Clean_Chain_Data[[#This Row],[Cogs]]+Clean_Chain_Data[[#This Row],[Total_expenses]])</f>
        <v>54</v>
      </c>
      <c r="Q422" s="3">
        <v>128</v>
      </c>
      <c r="R422" t="s">
        <v>60</v>
      </c>
      <c r="S422" s="3">
        <v>40</v>
      </c>
      <c r="T422">
        <v>70</v>
      </c>
      <c r="U422" s="3">
        <v>50</v>
      </c>
      <c r="V422" s="3">
        <v>110</v>
      </c>
      <c r="W422" s="3">
        <v>25</v>
      </c>
      <c r="X422" t="s">
        <v>27</v>
      </c>
    </row>
    <row r="423" spans="1:24" x14ac:dyDescent="0.25">
      <c r="A423">
        <v>959</v>
      </c>
      <c r="B423" s="3">
        <v>50</v>
      </c>
      <c r="C423" s="3">
        <v>20</v>
      </c>
      <c r="D423" s="3">
        <f>Clean_Chain_Data[[#This Row],[Calculated Profit]]-Clean_Chain_Data[[#This Row],[Target_profit]]</f>
        <v>5</v>
      </c>
      <c r="E423" s="1">
        <v>41603</v>
      </c>
      <c r="F423">
        <v>898</v>
      </c>
      <c r="G423">
        <v>73</v>
      </c>
      <c r="H423" s="2">
        <f>Clean_Chain_Data[[#This Row],[Profit]]/Clean_Chain_Data[[#This Row],[Sales]]</f>
        <v>0.53435114503816794</v>
      </c>
      <c r="I423" t="s">
        <v>39</v>
      </c>
      <c r="J423" t="s">
        <v>31</v>
      </c>
      <c r="K423" s="3">
        <v>14</v>
      </c>
      <c r="L423" t="s">
        <v>23</v>
      </c>
      <c r="M423" t="s">
        <v>32</v>
      </c>
      <c r="N423" t="s">
        <v>33</v>
      </c>
      <c r="O423" s="3">
        <v>70</v>
      </c>
      <c r="P423" s="3">
        <f>Clean_Chain_Data[[#This Row],[Sales]]-(Clean_Chain_Data[[#This Row],[Cogs]]+Clean_Chain_Data[[#This Row],[Total_expenses]])</f>
        <v>55</v>
      </c>
      <c r="Q423" s="3">
        <v>131</v>
      </c>
      <c r="R423" t="s">
        <v>44</v>
      </c>
      <c r="S423" s="3">
        <v>50</v>
      </c>
      <c r="T423">
        <v>70</v>
      </c>
      <c r="U423" s="3">
        <v>50</v>
      </c>
      <c r="V423" s="3">
        <v>120</v>
      </c>
      <c r="W423" s="3">
        <v>26</v>
      </c>
      <c r="X423" t="s">
        <v>35</v>
      </c>
    </row>
    <row r="424" spans="1:24" x14ac:dyDescent="0.25">
      <c r="A424">
        <v>937</v>
      </c>
      <c r="B424" s="3">
        <v>21</v>
      </c>
      <c r="C424" s="3">
        <v>-14</v>
      </c>
      <c r="D424" s="3">
        <f>Clean_Chain_Data[[#This Row],[Calculated Profit]]-Clean_Chain_Data[[#This Row],[Target_profit]]</f>
        <v>-14</v>
      </c>
      <c r="E424" s="1">
        <v>41604</v>
      </c>
      <c r="F424">
        <v>480</v>
      </c>
      <c r="G424">
        <v>32</v>
      </c>
      <c r="H424" s="2">
        <f>Clean_Chain_Data[[#This Row],[Profit]]/Clean_Chain_Data[[#This Row],[Sales]]</f>
        <v>0.30188679245283018</v>
      </c>
      <c r="I424" t="s">
        <v>21</v>
      </c>
      <c r="J424" t="s">
        <v>22</v>
      </c>
      <c r="K424" s="3">
        <v>5</v>
      </c>
      <c r="L424" t="s">
        <v>23</v>
      </c>
      <c r="M424" t="s">
        <v>24</v>
      </c>
      <c r="N424" t="s">
        <v>57</v>
      </c>
      <c r="O424" s="3">
        <v>16</v>
      </c>
      <c r="P424" s="3">
        <f>Clean_Chain_Data[[#This Row],[Sales]]-(Clean_Chain_Data[[#This Row],[Cogs]]+Clean_Chain_Data[[#This Row],[Total_expenses]])</f>
        <v>16</v>
      </c>
      <c r="Q424" s="3">
        <v>53</v>
      </c>
      <c r="R424" t="s">
        <v>65</v>
      </c>
      <c r="S424" s="3">
        <v>0</v>
      </c>
      <c r="T424">
        <v>30</v>
      </c>
      <c r="U424" s="3">
        <v>30</v>
      </c>
      <c r="V424" s="3">
        <v>30</v>
      </c>
      <c r="W424" s="3">
        <v>16</v>
      </c>
      <c r="X424" t="s">
        <v>27</v>
      </c>
    </row>
    <row r="425" spans="1:24" x14ac:dyDescent="0.25">
      <c r="A425">
        <v>513</v>
      </c>
      <c r="B425" s="3">
        <v>27</v>
      </c>
      <c r="C425" s="3">
        <v>-10</v>
      </c>
      <c r="D425" s="3">
        <f>Clean_Chain_Data[[#This Row],[Calculated Profit]]-Clean_Chain_Data[[#This Row],[Target_profit]]</f>
        <v>-10</v>
      </c>
      <c r="E425" s="1">
        <v>41605</v>
      </c>
      <c r="F425">
        <v>859</v>
      </c>
      <c r="G425">
        <v>39</v>
      </c>
      <c r="H425" s="2">
        <f>Clean_Chain_Data[[#This Row],[Profit]]/Clean_Chain_Data[[#This Row],[Sales]]</f>
        <v>0.30303030303030304</v>
      </c>
      <c r="I425" t="s">
        <v>21</v>
      </c>
      <c r="J425" t="s">
        <v>22</v>
      </c>
      <c r="K425" s="3">
        <v>7</v>
      </c>
      <c r="L425" t="s">
        <v>23</v>
      </c>
      <c r="M425" t="s">
        <v>24</v>
      </c>
      <c r="N425" t="s">
        <v>25</v>
      </c>
      <c r="O425" s="3">
        <v>20</v>
      </c>
      <c r="P425" s="3">
        <f>Clean_Chain_Data[[#This Row],[Sales]]-(Clean_Chain_Data[[#This Row],[Cogs]]+Clean_Chain_Data[[#This Row],[Total_expenses]])</f>
        <v>20</v>
      </c>
      <c r="Q425" s="3">
        <v>66</v>
      </c>
      <c r="R425" t="s">
        <v>65</v>
      </c>
      <c r="S425" s="3">
        <v>10</v>
      </c>
      <c r="T425">
        <v>30</v>
      </c>
      <c r="U425" s="3">
        <v>30</v>
      </c>
      <c r="V425" s="3">
        <v>40</v>
      </c>
      <c r="W425" s="3">
        <v>19</v>
      </c>
      <c r="X425" t="s">
        <v>27</v>
      </c>
    </row>
    <row r="426" spans="1:24" x14ac:dyDescent="0.25">
      <c r="A426">
        <v>850</v>
      </c>
      <c r="B426" s="3">
        <v>56</v>
      </c>
      <c r="C426" s="3">
        <v>-4</v>
      </c>
      <c r="D426" s="3">
        <f>Clean_Chain_Data[[#This Row],[Calculated Profit]]-Clean_Chain_Data[[#This Row],[Target_profit]]</f>
        <v>-4</v>
      </c>
      <c r="E426" s="1">
        <v>41606</v>
      </c>
      <c r="F426">
        <v>385</v>
      </c>
      <c r="G426">
        <v>70</v>
      </c>
      <c r="H426" s="2">
        <f>Clean_Chain_Data[[#This Row],[Profit]]/Clean_Chain_Data[[#This Row],[Sales]]</f>
        <v>0.12698412698412698</v>
      </c>
      <c r="I426" t="s">
        <v>21</v>
      </c>
      <c r="J426" t="s">
        <v>31</v>
      </c>
      <c r="K426" s="3">
        <v>21</v>
      </c>
      <c r="L426" t="s">
        <v>23</v>
      </c>
      <c r="M426" t="s">
        <v>24</v>
      </c>
      <c r="N426" t="s">
        <v>25</v>
      </c>
      <c r="O426" s="3">
        <v>16</v>
      </c>
      <c r="P426" s="3">
        <f>Clean_Chain_Data[[#This Row],[Sales]]-(Clean_Chain_Data[[#This Row],[Cogs]]+Clean_Chain_Data[[#This Row],[Total_expenses]])</f>
        <v>16</v>
      </c>
      <c r="Q426" s="3">
        <v>126</v>
      </c>
      <c r="R426" t="s">
        <v>34</v>
      </c>
      <c r="S426" s="3">
        <v>30</v>
      </c>
      <c r="T426">
        <v>30</v>
      </c>
      <c r="U426" s="3">
        <v>20</v>
      </c>
      <c r="V426" s="3">
        <v>60</v>
      </c>
      <c r="W426" s="3">
        <v>54</v>
      </c>
      <c r="X426" t="s">
        <v>27</v>
      </c>
    </row>
    <row r="427" spans="1:24" x14ac:dyDescent="0.25">
      <c r="A427">
        <v>781</v>
      </c>
      <c r="B427" s="3">
        <v>54</v>
      </c>
      <c r="C427" s="3">
        <v>-7</v>
      </c>
      <c r="D427" s="3">
        <f>Clean_Chain_Data[[#This Row],[Calculated Profit]]-Clean_Chain_Data[[#This Row],[Target_profit]]</f>
        <v>-7</v>
      </c>
      <c r="E427" s="1">
        <v>41607</v>
      </c>
      <c r="F427">
        <v>404</v>
      </c>
      <c r="G427">
        <v>66</v>
      </c>
      <c r="H427" s="2">
        <f>Clean_Chain_Data[[#This Row],[Profit]]/Clean_Chain_Data[[#This Row],[Sales]]</f>
        <v>0.10833333333333334</v>
      </c>
      <c r="I427" t="s">
        <v>21</v>
      </c>
      <c r="J427" t="s">
        <v>31</v>
      </c>
      <c r="K427" s="3">
        <v>20</v>
      </c>
      <c r="L427" t="s">
        <v>23</v>
      </c>
      <c r="M427" t="s">
        <v>24</v>
      </c>
      <c r="N427" t="s">
        <v>25</v>
      </c>
      <c r="O427" s="3">
        <v>13</v>
      </c>
      <c r="P427" s="3">
        <f>Clean_Chain_Data[[#This Row],[Sales]]-(Clean_Chain_Data[[#This Row],[Cogs]]+Clean_Chain_Data[[#This Row],[Total_expenses]])</f>
        <v>13</v>
      </c>
      <c r="Q427" s="3">
        <v>120</v>
      </c>
      <c r="R427" t="s">
        <v>62</v>
      </c>
      <c r="S427" s="3">
        <v>30</v>
      </c>
      <c r="T427">
        <v>30</v>
      </c>
      <c r="U427" s="3">
        <v>20</v>
      </c>
      <c r="V427" s="3">
        <v>60</v>
      </c>
      <c r="W427" s="3">
        <v>53</v>
      </c>
      <c r="X427" t="s">
        <v>27</v>
      </c>
    </row>
    <row r="428" spans="1:24" x14ac:dyDescent="0.25">
      <c r="A428">
        <v>413</v>
      </c>
      <c r="B428" s="3">
        <v>21</v>
      </c>
      <c r="C428" s="3">
        <v>-15</v>
      </c>
      <c r="D428" s="3">
        <f>Clean_Chain_Data[[#This Row],[Calculated Profit]]-Clean_Chain_Data[[#This Row],[Target_profit]]</f>
        <v>-15</v>
      </c>
      <c r="E428" s="1">
        <v>41608</v>
      </c>
      <c r="F428">
        <v>480</v>
      </c>
      <c r="G428">
        <v>32</v>
      </c>
      <c r="H428" s="2">
        <f>Clean_Chain_Data[[#This Row],[Profit]]/Clean_Chain_Data[[#This Row],[Sales]]</f>
        <v>0.28301886792452829</v>
      </c>
      <c r="I428" t="s">
        <v>21</v>
      </c>
      <c r="J428" t="s">
        <v>31</v>
      </c>
      <c r="K428" s="3">
        <v>5</v>
      </c>
      <c r="L428" t="s">
        <v>23</v>
      </c>
      <c r="M428" t="s">
        <v>32</v>
      </c>
      <c r="N428" t="s">
        <v>37</v>
      </c>
      <c r="O428" s="3">
        <v>15</v>
      </c>
      <c r="P428" s="3">
        <f>Clean_Chain_Data[[#This Row],[Sales]]-(Clean_Chain_Data[[#This Row],[Cogs]]+Clean_Chain_Data[[#This Row],[Total_expenses]])</f>
        <v>15</v>
      </c>
      <c r="Q428" s="3">
        <v>53</v>
      </c>
      <c r="R428" t="s">
        <v>62</v>
      </c>
      <c r="S428" s="3">
        <v>20</v>
      </c>
      <c r="T428">
        <v>30</v>
      </c>
      <c r="U428" s="3">
        <v>30</v>
      </c>
      <c r="V428" s="3">
        <v>50</v>
      </c>
      <c r="W428" s="3">
        <v>17</v>
      </c>
      <c r="X428" t="s">
        <v>35</v>
      </c>
    </row>
    <row r="429" spans="1:24" x14ac:dyDescent="0.25">
      <c r="A429">
        <v>505</v>
      </c>
      <c r="B429" s="3">
        <v>39</v>
      </c>
      <c r="C429" s="3">
        <v>-6</v>
      </c>
      <c r="D429" s="3">
        <f>Clean_Chain_Data[[#This Row],[Calculated Profit]]-Clean_Chain_Data[[#This Row],[Target_profit]]</f>
        <v>-6</v>
      </c>
      <c r="E429" s="1">
        <v>41609</v>
      </c>
      <c r="F429">
        <v>244</v>
      </c>
      <c r="G429">
        <v>53</v>
      </c>
      <c r="H429" s="2">
        <f>Clean_Chain_Data[[#This Row],[Profit]]/Clean_Chain_Data[[#This Row],[Sales]]</f>
        <v>0.15217391304347827</v>
      </c>
      <c r="I429" t="s">
        <v>39</v>
      </c>
      <c r="J429" t="s">
        <v>29</v>
      </c>
      <c r="K429" s="3">
        <v>12</v>
      </c>
      <c r="L429" t="s">
        <v>40</v>
      </c>
      <c r="M429" t="s">
        <v>41</v>
      </c>
      <c r="N429" t="s">
        <v>42</v>
      </c>
      <c r="O429" s="3">
        <v>14</v>
      </c>
      <c r="P429" s="3">
        <f>Clean_Chain_Data[[#This Row],[Sales]]-(Clean_Chain_Data[[#This Row],[Cogs]]+Clean_Chain_Data[[#This Row],[Total_expenses]])</f>
        <v>14</v>
      </c>
      <c r="Q429" s="3">
        <v>92</v>
      </c>
      <c r="R429" t="s">
        <v>64</v>
      </c>
      <c r="S429" s="3">
        <v>20</v>
      </c>
      <c r="T429">
        <v>30</v>
      </c>
      <c r="U429" s="3">
        <v>20</v>
      </c>
      <c r="V429" s="3">
        <v>50</v>
      </c>
      <c r="W429" s="3">
        <v>39</v>
      </c>
      <c r="X429" t="s">
        <v>27</v>
      </c>
    </row>
    <row r="430" spans="1:24" x14ac:dyDescent="0.25">
      <c r="A430">
        <v>702</v>
      </c>
      <c r="B430" s="3">
        <v>23</v>
      </c>
      <c r="C430" s="3">
        <v>-13</v>
      </c>
      <c r="D430" s="3">
        <f>Clean_Chain_Data[[#This Row],[Calculated Profit]]-Clean_Chain_Data[[#This Row],[Target_profit]]</f>
        <v>-13</v>
      </c>
      <c r="E430" s="1">
        <v>41610</v>
      </c>
      <c r="F430">
        <v>800</v>
      </c>
      <c r="G430">
        <v>35</v>
      </c>
      <c r="H430" s="2">
        <f>Clean_Chain_Data[[#This Row],[Profit]]/Clean_Chain_Data[[#This Row],[Sales]]</f>
        <v>0.29310344827586204</v>
      </c>
      <c r="I430" t="s">
        <v>39</v>
      </c>
      <c r="J430" t="s">
        <v>36</v>
      </c>
      <c r="K430" s="3">
        <v>6</v>
      </c>
      <c r="L430" t="s">
        <v>40</v>
      </c>
      <c r="M430" t="s">
        <v>41</v>
      </c>
      <c r="N430" t="s">
        <v>42</v>
      </c>
      <c r="O430" s="3">
        <v>17</v>
      </c>
      <c r="P430" s="3">
        <f>Clean_Chain_Data[[#This Row],[Sales]]-(Clean_Chain_Data[[#This Row],[Cogs]]+Clean_Chain_Data[[#This Row],[Total_expenses]])</f>
        <v>17</v>
      </c>
      <c r="Q430" s="3">
        <v>58</v>
      </c>
      <c r="R430" t="s">
        <v>48</v>
      </c>
      <c r="S430" s="3">
        <v>10</v>
      </c>
      <c r="T430">
        <v>30</v>
      </c>
      <c r="U430" s="3">
        <v>30</v>
      </c>
      <c r="V430" s="3">
        <v>40</v>
      </c>
      <c r="W430" s="3">
        <v>18</v>
      </c>
      <c r="X430" t="s">
        <v>27</v>
      </c>
    </row>
    <row r="431" spans="1:24" x14ac:dyDescent="0.25">
      <c r="A431">
        <v>563</v>
      </c>
      <c r="B431" s="3">
        <v>21</v>
      </c>
      <c r="C431" s="3">
        <v>-15</v>
      </c>
      <c r="D431" s="3">
        <f>Clean_Chain_Data[[#This Row],[Calculated Profit]]-Clean_Chain_Data[[#This Row],[Target_profit]]</f>
        <v>-15</v>
      </c>
      <c r="E431" s="1">
        <v>41611</v>
      </c>
      <c r="F431">
        <v>846</v>
      </c>
      <c r="G431">
        <v>31</v>
      </c>
      <c r="H431" s="2">
        <f>Clean_Chain_Data[[#This Row],[Profit]]/Clean_Chain_Data[[#This Row],[Sales]]</f>
        <v>0.28846153846153844</v>
      </c>
      <c r="I431" t="s">
        <v>39</v>
      </c>
      <c r="J431" t="s">
        <v>22</v>
      </c>
      <c r="K431" s="3">
        <v>5</v>
      </c>
      <c r="L431" t="s">
        <v>40</v>
      </c>
      <c r="M431" t="s">
        <v>45</v>
      </c>
      <c r="N431" t="s">
        <v>50</v>
      </c>
      <c r="O431" s="3">
        <v>15</v>
      </c>
      <c r="P431" s="3">
        <f>Clean_Chain_Data[[#This Row],[Sales]]-(Clean_Chain_Data[[#This Row],[Cogs]]+Clean_Chain_Data[[#This Row],[Total_expenses]])</f>
        <v>15</v>
      </c>
      <c r="Q431" s="3">
        <v>52</v>
      </c>
      <c r="R431" t="s">
        <v>43</v>
      </c>
      <c r="S431" s="3">
        <v>10</v>
      </c>
      <c r="T431">
        <v>30</v>
      </c>
      <c r="U431" s="3">
        <v>30</v>
      </c>
      <c r="V431" s="3">
        <v>40</v>
      </c>
      <c r="W431" s="3">
        <v>16</v>
      </c>
      <c r="X431" t="s">
        <v>35</v>
      </c>
    </row>
    <row r="432" spans="1:24" x14ac:dyDescent="0.25">
      <c r="A432">
        <v>603</v>
      </c>
      <c r="B432" s="3">
        <v>25</v>
      </c>
      <c r="C432" s="3">
        <v>-22</v>
      </c>
      <c r="D432" s="3">
        <f>Clean_Chain_Data[[#This Row],[Calculated Profit]]-Clean_Chain_Data[[#This Row],[Target_profit]]</f>
        <v>-22</v>
      </c>
      <c r="E432" s="1">
        <v>41612</v>
      </c>
      <c r="F432">
        <v>209</v>
      </c>
      <c r="G432">
        <v>31</v>
      </c>
      <c r="H432" s="2">
        <f>Clean_Chain_Data[[#This Row],[Profit]]/Clean_Chain_Data[[#This Row],[Sales]]</f>
        <v>-0.21428571428571427</v>
      </c>
      <c r="I432" t="s">
        <v>39</v>
      </c>
      <c r="J432" t="s">
        <v>31</v>
      </c>
      <c r="K432" s="3">
        <v>9</v>
      </c>
      <c r="L432" t="s">
        <v>40</v>
      </c>
      <c r="M432" t="s">
        <v>41</v>
      </c>
      <c r="N432" t="s">
        <v>66</v>
      </c>
      <c r="O432" s="3">
        <v>-12</v>
      </c>
      <c r="P432" s="3">
        <f>Clean_Chain_Data[[#This Row],[Sales]]-(Clean_Chain_Data[[#This Row],[Cogs]]+Clean_Chain_Data[[#This Row],[Total_expenses]])</f>
        <v>-12</v>
      </c>
      <c r="Q432" s="3">
        <v>56</v>
      </c>
      <c r="R432" t="s">
        <v>51</v>
      </c>
      <c r="S432" s="3">
        <v>10</v>
      </c>
      <c r="T432">
        <v>30</v>
      </c>
      <c r="U432" s="3">
        <v>10</v>
      </c>
      <c r="V432" s="3">
        <v>40</v>
      </c>
      <c r="W432" s="3">
        <v>43</v>
      </c>
      <c r="X432" t="s">
        <v>35</v>
      </c>
    </row>
    <row r="433" spans="1:24" x14ac:dyDescent="0.25">
      <c r="A433">
        <v>405</v>
      </c>
      <c r="B433" s="3">
        <v>21</v>
      </c>
      <c r="C433" s="3">
        <v>-15</v>
      </c>
      <c r="D433" s="3">
        <f>Clean_Chain_Data[[#This Row],[Calculated Profit]]-Clean_Chain_Data[[#This Row],[Target_profit]]</f>
        <v>-15</v>
      </c>
      <c r="E433" s="1">
        <v>41613</v>
      </c>
      <c r="F433">
        <v>480</v>
      </c>
      <c r="G433">
        <v>32</v>
      </c>
      <c r="H433" s="2">
        <f>Clean_Chain_Data[[#This Row],[Profit]]/Clean_Chain_Data[[#This Row],[Sales]]</f>
        <v>0.28301886792452829</v>
      </c>
      <c r="I433" t="s">
        <v>39</v>
      </c>
      <c r="J433" t="s">
        <v>29</v>
      </c>
      <c r="K433" s="3">
        <v>5</v>
      </c>
      <c r="L433" t="s">
        <v>40</v>
      </c>
      <c r="M433" t="s">
        <v>41</v>
      </c>
      <c r="N433" t="s">
        <v>53</v>
      </c>
      <c r="O433" s="3">
        <v>15</v>
      </c>
      <c r="P433" s="3">
        <f>Clean_Chain_Data[[#This Row],[Sales]]-(Clean_Chain_Data[[#This Row],[Cogs]]+Clean_Chain_Data[[#This Row],[Total_expenses]])</f>
        <v>15</v>
      </c>
      <c r="Q433" s="3">
        <v>53</v>
      </c>
      <c r="R433" t="s">
        <v>47</v>
      </c>
      <c r="S433" s="3">
        <v>0</v>
      </c>
      <c r="T433">
        <v>30</v>
      </c>
      <c r="U433" s="3">
        <v>30</v>
      </c>
      <c r="V433" s="3">
        <v>30</v>
      </c>
      <c r="W433" s="3">
        <v>17</v>
      </c>
      <c r="X433" t="s">
        <v>35</v>
      </c>
    </row>
    <row r="434" spans="1:24" x14ac:dyDescent="0.25">
      <c r="A434">
        <v>702</v>
      </c>
      <c r="B434" s="3">
        <v>0</v>
      </c>
      <c r="C434" s="3">
        <v>2</v>
      </c>
      <c r="D434" s="3">
        <f>Clean_Chain_Data[[#This Row],[Calculated Profit]]-Clean_Chain_Data[[#This Row],[Target_profit]]</f>
        <v>2</v>
      </c>
      <c r="E434" s="1">
        <v>41614</v>
      </c>
      <c r="F434">
        <v>430</v>
      </c>
      <c r="G434">
        <v>43</v>
      </c>
      <c r="H434" s="2">
        <f>Clean_Chain_Data[[#This Row],[Profit]]/Clean_Chain_Data[[#This Row],[Sales]]</f>
        <v>0.7441860465116279</v>
      </c>
      <c r="I434" t="s">
        <v>39</v>
      </c>
      <c r="J434" t="s">
        <v>36</v>
      </c>
      <c r="K434" s="3">
        <v>0</v>
      </c>
      <c r="L434" t="s">
        <v>40</v>
      </c>
      <c r="M434" t="s">
        <v>41</v>
      </c>
      <c r="N434" t="s">
        <v>54</v>
      </c>
      <c r="O434" s="3">
        <v>32</v>
      </c>
      <c r="P434" s="3">
        <f>Clean_Chain_Data[[#This Row],[Sales]]-(Clean_Chain_Data[[#This Row],[Cogs]]+Clean_Chain_Data[[#This Row],[Total_expenses]])</f>
        <v>32</v>
      </c>
      <c r="Q434" s="3">
        <v>43</v>
      </c>
      <c r="R434" t="s">
        <v>48</v>
      </c>
      <c r="S434" s="3">
        <v>0</v>
      </c>
      <c r="T434">
        <v>30</v>
      </c>
      <c r="U434" s="3">
        <v>30</v>
      </c>
      <c r="V434" s="3">
        <v>30</v>
      </c>
      <c r="W434" s="3">
        <v>11</v>
      </c>
      <c r="X434" t="s">
        <v>35</v>
      </c>
    </row>
    <row r="435" spans="1:24" x14ac:dyDescent="0.25">
      <c r="A435">
        <v>603</v>
      </c>
      <c r="B435" s="3">
        <v>34</v>
      </c>
      <c r="C435" s="3">
        <v>-23</v>
      </c>
      <c r="D435" s="3">
        <f>Clean_Chain_Data[[#This Row],[Calculated Profit]]-Clean_Chain_Data[[#This Row],[Target_profit]]</f>
        <v>-23</v>
      </c>
      <c r="E435" s="1">
        <v>41615</v>
      </c>
      <c r="F435">
        <v>240</v>
      </c>
      <c r="G435">
        <v>43</v>
      </c>
      <c r="H435" s="2">
        <f>Clean_Chain_Data[[#This Row],[Profit]]/Clean_Chain_Data[[#This Row],[Sales]]</f>
        <v>-3.896103896103896E-2</v>
      </c>
      <c r="I435" t="s">
        <v>39</v>
      </c>
      <c r="J435" t="s">
        <v>31</v>
      </c>
      <c r="K435" s="3">
        <v>12</v>
      </c>
      <c r="L435" t="s">
        <v>23</v>
      </c>
      <c r="M435" t="s">
        <v>24</v>
      </c>
      <c r="N435" t="s">
        <v>25</v>
      </c>
      <c r="O435" s="3">
        <v>-3</v>
      </c>
      <c r="P435" s="3">
        <f>Clean_Chain_Data[[#This Row],[Sales]]-(Clean_Chain_Data[[#This Row],[Cogs]]+Clean_Chain_Data[[#This Row],[Total_expenses]])</f>
        <v>-3</v>
      </c>
      <c r="Q435" s="3">
        <v>77</v>
      </c>
      <c r="R435" t="s">
        <v>51</v>
      </c>
      <c r="S435" s="3">
        <v>10</v>
      </c>
      <c r="T435">
        <v>30</v>
      </c>
      <c r="U435" s="3">
        <v>20</v>
      </c>
      <c r="V435" s="3">
        <v>40</v>
      </c>
      <c r="W435" s="3">
        <v>46</v>
      </c>
      <c r="X435" t="s">
        <v>27</v>
      </c>
    </row>
    <row r="436" spans="1:24" x14ac:dyDescent="0.25">
      <c r="A436">
        <v>505</v>
      </c>
      <c r="B436" s="3">
        <v>21</v>
      </c>
      <c r="C436" s="3">
        <v>-16</v>
      </c>
      <c r="D436" s="3">
        <f>Clean_Chain_Data[[#This Row],[Calculated Profit]]-Clean_Chain_Data[[#This Row],[Target_profit]]</f>
        <v>-16</v>
      </c>
      <c r="E436" s="1">
        <v>41616</v>
      </c>
      <c r="F436">
        <v>846</v>
      </c>
      <c r="G436">
        <v>31</v>
      </c>
      <c r="H436" s="2">
        <f>Clean_Chain_Data[[#This Row],[Profit]]/Clean_Chain_Data[[#This Row],[Sales]]</f>
        <v>0.26923076923076922</v>
      </c>
      <c r="I436" t="s">
        <v>39</v>
      </c>
      <c r="J436" t="s">
        <v>29</v>
      </c>
      <c r="K436" s="3">
        <v>5</v>
      </c>
      <c r="L436" t="s">
        <v>23</v>
      </c>
      <c r="M436" t="s">
        <v>24</v>
      </c>
      <c r="N436" t="s">
        <v>57</v>
      </c>
      <c r="O436" s="3">
        <v>14</v>
      </c>
      <c r="P436" s="3">
        <f>Clean_Chain_Data[[#This Row],[Sales]]-(Clean_Chain_Data[[#This Row],[Cogs]]+Clean_Chain_Data[[#This Row],[Total_expenses]])</f>
        <v>14</v>
      </c>
      <c r="Q436" s="3">
        <v>52</v>
      </c>
      <c r="R436" t="s">
        <v>64</v>
      </c>
      <c r="S436" s="3">
        <v>10</v>
      </c>
      <c r="T436">
        <v>30</v>
      </c>
      <c r="U436" s="3">
        <v>30</v>
      </c>
      <c r="V436" s="3">
        <v>40</v>
      </c>
      <c r="W436" s="3">
        <v>17</v>
      </c>
      <c r="X436" t="s">
        <v>27</v>
      </c>
    </row>
    <row r="437" spans="1:24" x14ac:dyDescent="0.25">
      <c r="A437">
        <v>971</v>
      </c>
      <c r="B437" s="3">
        <v>25</v>
      </c>
      <c r="C437" s="3">
        <v>-13</v>
      </c>
      <c r="D437" s="3">
        <f>Clean_Chain_Data[[#This Row],[Calculated Profit]]-Clean_Chain_Data[[#This Row],[Target_profit]]</f>
        <v>-13</v>
      </c>
      <c r="E437" s="1">
        <v>41617</v>
      </c>
      <c r="F437">
        <v>820</v>
      </c>
      <c r="G437">
        <v>36</v>
      </c>
      <c r="H437" s="2">
        <f>Clean_Chain_Data[[#This Row],[Profit]]/Clean_Chain_Data[[#This Row],[Sales]]</f>
        <v>0.27868852459016391</v>
      </c>
      <c r="I437" t="s">
        <v>39</v>
      </c>
      <c r="J437" t="s">
        <v>36</v>
      </c>
      <c r="K437" s="3">
        <v>7</v>
      </c>
      <c r="L437" t="s">
        <v>23</v>
      </c>
      <c r="M437" t="s">
        <v>24</v>
      </c>
      <c r="N437" t="s">
        <v>57</v>
      </c>
      <c r="O437" s="3">
        <v>17</v>
      </c>
      <c r="P437" s="3">
        <f>Clean_Chain_Data[[#This Row],[Sales]]-(Clean_Chain_Data[[#This Row],[Cogs]]+Clean_Chain_Data[[#This Row],[Total_expenses]])</f>
        <v>17</v>
      </c>
      <c r="Q437" s="3">
        <v>61</v>
      </c>
      <c r="R437" t="s">
        <v>56</v>
      </c>
      <c r="S437" s="3">
        <v>10</v>
      </c>
      <c r="T437">
        <v>30</v>
      </c>
      <c r="U437" s="3">
        <v>30</v>
      </c>
      <c r="V437" s="3">
        <v>40</v>
      </c>
      <c r="W437" s="3">
        <v>19</v>
      </c>
      <c r="X437" t="s">
        <v>27</v>
      </c>
    </row>
    <row r="438" spans="1:24" x14ac:dyDescent="0.25">
      <c r="A438">
        <v>314</v>
      </c>
      <c r="B438" s="3">
        <v>34</v>
      </c>
      <c r="C438" s="3">
        <v>-13</v>
      </c>
      <c r="D438" s="3">
        <f>Clean_Chain_Data[[#This Row],[Calculated Profit]]-Clean_Chain_Data[[#This Row],[Target_profit]]</f>
        <v>-13</v>
      </c>
      <c r="E438" s="1">
        <v>41618</v>
      </c>
      <c r="F438">
        <v>240</v>
      </c>
      <c r="G438">
        <v>43</v>
      </c>
      <c r="H438" s="2">
        <f>Clean_Chain_Data[[#This Row],[Profit]]/Clean_Chain_Data[[#This Row],[Sales]]</f>
        <v>-3.896103896103896E-2</v>
      </c>
      <c r="I438" t="s">
        <v>39</v>
      </c>
      <c r="J438" t="s">
        <v>22</v>
      </c>
      <c r="K438" s="3">
        <v>12</v>
      </c>
      <c r="L438" t="s">
        <v>23</v>
      </c>
      <c r="M438" t="s">
        <v>32</v>
      </c>
      <c r="N438" t="s">
        <v>37</v>
      </c>
      <c r="O438" s="3">
        <v>-3</v>
      </c>
      <c r="P438" s="3">
        <f>Clean_Chain_Data[[#This Row],[Sales]]-(Clean_Chain_Data[[#This Row],[Cogs]]+Clean_Chain_Data[[#This Row],[Total_expenses]])</f>
        <v>-3</v>
      </c>
      <c r="Q438" s="3">
        <v>77</v>
      </c>
      <c r="R438" t="s">
        <v>58</v>
      </c>
      <c r="S438" s="3">
        <v>10</v>
      </c>
      <c r="T438">
        <v>30</v>
      </c>
      <c r="U438" s="3">
        <v>10</v>
      </c>
      <c r="V438" s="3">
        <v>40</v>
      </c>
      <c r="W438" s="3">
        <v>46</v>
      </c>
      <c r="X438" t="s">
        <v>35</v>
      </c>
    </row>
    <row r="439" spans="1:24" x14ac:dyDescent="0.25">
      <c r="A439">
        <v>603</v>
      </c>
      <c r="B439" s="3">
        <v>21</v>
      </c>
      <c r="C439" s="3">
        <v>-16</v>
      </c>
      <c r="D439" s="3">
        <f>Clean_Chain_Data[[#This Row],[Calculated Profit]]-Clean_Chain_Data[[#This Row],[Target_profit]]</f>
        <v>-16</v>
      </c>
      <c r="E439" s="1">
        <v>41619</v>
      </c>
      <c r="F439">
        <v>846</v>
      </c>
      <c r="G439">
        <v>31</v>
      </c>
      <c r="H439" s="2">
        <f>Clean_Chain_Data[[#This Row],[Profit]]/Clean_Chain_Data[[#This Row],[Sales]]</f>
        <v>0.26923076923076922</v>
      </c>
      <c r="I439" t="s">
        <v>39</v>
      </c>
      <c r="J439" t="s">
        <v>31</v>
      </c>
      <c r="K439" s="3">
        <v>5</v>
      </c>
      <c r="L439" t="s">
        <v>23</v>
      </c>
      <c r="M439" t="s">
        <v>32</v>
      </c>
      <c r="N439" t="s">
        <v>33</v>
      </c>
      <c r="O439" s="3">
        <v>14</v>
      </c>
      <c r="P439" s="3">
        <f>Clean_Chain_Data[[#This Row],[Sales]]-(Clean_Chain_Data[[#This Row],[Cogs]]+Clean_Chain_Data[[#This Row],[Total_expenses]])</f>
        <v>14</v>
      </c>
      <c r="Q439" s="3">
        <v>52</v>
      </c>
      <c r="R439" t="s">
        <v>51</v>
      </c>
      <c r="S439" s="3">
        <v>20</v>
      </c>
      <c r="T439">
        <v>30</v>
      </c>
      <c r="U439" s="3">
        <v>30</v>
      </c>
      <c r="V439" s="3">
        <v>50</v>
      </c>
      <c r="W439" s="3">
        <v>17</v>
      </c>
      <c r="X439" t="s">
        <v>35</v>
      </c>
    </row>
    <row r="440" spans="1:24" x14ac:dyDescent="0.25">
      <c r="A440">
        <v>435</v>
      </c>
      <c r="B440" s="3">
        <v>39</v>
      </c>
      <c r="C440" s="3">
        <v>-6</v>
      </c>
      <c r="D440" s="3">
        <f>Clean_Chain_Data[[#This Row],[Calculated Profit]]-Clean_Chain_Data[[#This Row],[Target_profit]]</f>
        <v>-6</v>
      </c>
      <c r="E440" s="1">
        <v>41620</v>
      </c>
      <c r="F440">
        <v>244</v>
      </c>
      <c r="G440">
        <v>53</v>
      </c>
      <c r="H440" s="2">
        <f>Clean_Chain_Data[[#This Row],[Profit]]/Clean_Chain_Data[[#This Row],[Sales]]</f>
        <v>0.15217391304347827</v>
      </c>
      <c r="I440" t="s">
        <v>39</v>
      </c>
      <c r="J440" t="s">
        <v>36</v>
      </c>
      <c r="K440" s="3">
        <v>12</v>
      </c>
      <c r="L440" t="s">
        <v>23</v>
      </c>
      <c r="M440" t="s">
        <v>32</v>
      </c>
      <c r="N440" t="s">
        <v>61</v>
      </c>
      <c r="O440" s="3">
        <v>14</v>
      </c>
      <c r="P440" s="3">
        <f>Clean_Chain_Data[[#This Row],[Sales]]-(Clean_Chain_Data[[#This Row],[Cogs]]+Clean_Chain_Data[[#This Row],[Total_expenses]])</f>
        <v>14</v>
      </c>
      <c r="Q440" s="3">
        <v>92</v>
      </c>
      <c r="R440" t="s">
        <v>49</v>
      </c>
      <c r="S440" s="3">
        <v>10</v>
      </c>
      <c r="T440">
        <v>30</v>
      </c>
      <c r="U440" s="3">
        <v>20</v>
      </c>
      <c r="V440" s="3">
        <v>40</v>
      </c>
      <c r="W440" s="3">
        <v>39</v>
      </c>
      <c r="X440" t="s">
        <v>35</v>
      </c>
    </row>
    <row r="441" spans="1:24" x14ac:dyDescent="0.25">
      <c r="A441">
        <v>360</v>
      </c>
      <c r="B441" s="3">
        <v>46</v>
      </c>
      <c r="C441" s="3">
        <v>1</v>
      </c>
      <c r="D441" s="3">
        <f>Clean_Chain_Data[[#This Row],[Calculated Profit]]-Clean_Chain_Data[[#This Row],[Target_profit]]</f>
        <v>1</v>
      </c>
      <c r="E441" s="1">
        <v>41621</v>
      </c>
      <c r="F441">
        <v>449</v>
      </c>
      <c r="G441">
        <v>67</v>
      </c>
      <c r="H441" s="2">
        <f>Clean_Chain_Data[[#This Row],[Profit]]/Clean_Chain_Data[[#This Row],[Sales]]</f>
        <v>0.27433628318584069</v>
      </c>
      <c r="I441" t="s">
        <v>39</v>
      </c>
      <c r="J441" t="s">
        <v>36</v>
      </c>
      <c r="K441" s="3">
        <v>14</v>
      </c>
      <c r="L441" t="s">
        <v>23</v>
      </c>
      <c r="M441" t="s">
        <v>32</v>
      </c>
      <c r="N441" t="s">
        <v>61</v>
      </c>
      <c r="O441" s="3">
        <v>31</v>
      </c>
      <c r="P441" s="3">
        <f>Clean_Chain_Data[[#This Row],[Sales]]-(Clean_Chain_Data[[#This Row],[Cogs]]+Clean_Chain_Data[[#This Row],[Total_expenses]])</f>
        <v>31</v>
      </c>
      <c r="Q441" s="3">
        <v>113</v>
      </c>
      <c r="R441" t="s">
        <v>60</v>
      </c>
      <c r="S441" s="3">
        <v>20</v>
      </c>
      <c r="T441">
        <v>30</v>
      </c>
      <c r="U441" s="3">
        <v>30</v>
      </c>
      <c r="V441" s="3">
        <v>50</v>
      </c>
      <c r="W441" s="3">
        <v>36</v>
      </c>
      <c r="X441" t="s">
        <v>35</v>
      </c>
    </row>
    <row r="442" spans="1:24" x14ac:dyDescent="0.25">
      <c r="A442">
        <v>775</v>
      </c>
      <c r="B442" s="3">
        <v>22</v>
      </c>
      <c r="C442" s="3">
        <v>-3</v>
      </c>
      <c r="D442" s="3">
        <f>Clean_Chain_Data[[#This Row],[Calculated Profit]]-Clean_Chain_Data[[#This Row],[Target_profit]]</f>
        <v>-3</v>
      </c>
      <c r="E442" s="1">
        <v>41622</v>
      </c>
      <c r="F442">
        <v>802</v>
      </c>
      <c r="G442">
        <v>34</v>
      </c>
      <c r="H442" s="2">
        <f>Clean_Chain_Data[[#This Row],[Profit]]/Clean_Chain_Data[[#This Row],[Sales]]</f>
        <v>0.30357142857142855</v>
      </c>
      <c r="I442" t="s">
        <v>39</v>
      </c>
      <c r="J442" t="s">
        <v>36</v>
      </c>
      <c r="K442" s="3">
        <v>6</v>
      </c>
      <c r="L442" t="s">
        <v>40</v>
      </c>
      <c r="M442" t="s">
        <v>41</v>
      </c>
      <c r="N442" t="s">
        <v>42</v>
      </c>
      <c r="O442" s="3">
        <v>17</v>
      </c>
      <c r="P442" s="3">
        <f>Clean_Chain_Data[[#This Row],[Sales]]-(Clean_Chain_Data[[#This Row],[Cogs]]+Clean_Chain_Data[[#This Row],[Total_expenses]])</f>
        <v>17</v>
      </c>
      <c r="Q442" s="3">
        <v>56</v>
      </c>
      <c r="R442" t="s">
        <v>48</v>
      </c>
      <c r="S442" s="3">
        <v>20</v>
      </c>
      <c r="T442">
        <v>30</v>
      </c>
      <c r="U442" s="3">
        <v>20</v>
      </c>
      <c r="V442" s="3">
        <v>50</v>
      </c>
      <c r="W442" s="3">
        <v>17</v>
      </c>
      <c r="X442" t="s">
        <v>27</v>
      </c>
    </row>
    <row r="443" spans="1:24" x14ac:dyDescent="0.25">
      <c r="A443">
        <v>505</v>
      </c>
      <c r="B443" s="3">
        <v>34</v>
      </c>
      <c r="C443" s="3">
        <v>6</v>
      </c>
      <c r="D443" s="3">
        <f>Clean_Chain_Data[[#This Row],[Calculated Profit]]-Clean_Chain_Data[[#This Row],[Target_profit]]</f>
        <v>6</v>
      </c>
      <c r="E443" s="1">
        <v>41623</v>
      </c>
      <c r="F443">
        <v>-522</v>
      </c>
      <c r="G443">
        <v>42</v>
      </c>
      <c r="H443" s="2">
        <f>Clean_Chain_Data[[#This Row],[Profit]]/Clean_Chain_Data[[#This Row],[Sales]]</f>
        <v>-5.2631578947368418E-2</v>
      </c>
      <c r="I443" t="s">
        <v>39</v>
      </c>
      <c r="J443" t="s">
        <v>29</v>
      </c>
      <c r="K443" s="3">
        <v>12</v>
      </c>
      <c r="L443" t="s">
        <v>40</v>
      </c>
      <c r="M443" t="s">
        <v>41</v>
      </c>
      <c r="N443" t="s">
        <v>54</v>
      </c>
      <c r="O443" s="3">
        <v>-4</v>
      </c>
      <c r="P443" s="3">
        <f>Clean_Chain_Data[[#This Row],[Sales]]-(Clean_Chain_Data[[#This Row],[Cogs]]+Clean_Chain_Data[[#This Row],[Total_expenses]])</f>
        <v>-4</v>
      </c>
      <c r="Q443" s="3">
        <v>76</v>
      </c>
      <c r="R443" t="s">
        <v>64</v>
      </c>
      <c r="S443" s="3">
        <v>20</v>
      </c>
      <c r="T443">
        <v>30</v>
      </c>
      <c r="U443" s="3">
        <v>-10</v>
      </c>
      <c r="V443" s="3">
        <v>50</v>
      </c>
      <c r="W443" s="3">
        <v>46</v>
      </c>
      <c r="X443" t="s">
        <v>35</v>
      </c>
    </row>
    <row r="444" spans="1:24" x14ac:dyDescent="0.25">
      <c r="A444">
        <v>253</v>
      </c>
      <c r="B444" s="3">
        <v>22</v>
      </c>
      <c r="C444" s="3">
        <v>-9</v>
      </c>
      <c r="D444" s="3">
        <f>Clean_Chain_Data[[#This Row],[Calculated Profit]]-Clean_Chain_Data[[#This Row],[Target_profit]]</f>
        <v>-9</v>
      </c>
      <c r="E444" s="1">
        <v>41624</v>
      </c>
      <c r="F444">
        <v>570</v>
      </c>
      <c r="G444">
        <v>30</v>
      </c>
      <c r="H444" s="2">
        <f>Clean_Chain_Data[[#This Row],[Profit]]/Clean_Chain_Data[[#This Row],[Sales]]</f>
        <v>0.21153846153846154</v>
      </c>
      <c r="I444" t="s">
        <v>39</v>
      </c>
      <c r="J444" t="s">
        <v>36</v>
      </c>
      <c r="K444" s="3">
        <v>7</v>
      </c>
      <c r="L444" t="s">
        <v>40</v>
      </c>
      <c r="M444" t="s">
        <v>41</v>
      </c>
      <c r="N444" t="s">
        <v>54</v>
      </c>
      <c r="O444" s="3">
        <v>11</v>
      </c>
      <c r="P444" s="3">
        <f>Clean_Chain_Data[[#This Row],[Sales]]-(Clean_Chain_Data[[#This Row],[Cogs]]+Clean_Chain_Data[[#This Row],[Total_expenses]])</f>
        <v>11</v>
      </c>
      <c r="Q444" s="3">
        <v>52</v>
      </c>
      <c r="R444" t="s">
        <v>60</v>
      </c>
      <c r="S444" s="3">
        <v>20</v>
      </c>
      <c r="T444">
        <v>30</v>
      </c>
      <c r="U444" s="3">
        <v>20</v>
      </c>
      <c r="V444" s="3">
        <v>50</v>
      </c>
      <c r="W444" s="3">
        <v>19</v>
      </c>
      <c r="X444" t="s">
        <v>35</v>
      </c>
    </row>
    <row r="445" spans="1:24" x14ac:dyDescent="0.25">
      <c r="A445">
        <v>603</v>
      </c>
      <c r="B445" s="3">
        <v>33</v>
      </c>
      <c r="C445" s="3">
        <v>-4</v>
      </c>
      <c r="D445" s="3">
        <f>Clean_Chain_Data[[#This Row],[Calculated Profit]]-Clean_Chain_Data[[#This Row],[Target_profit]]</f>
        <v>-4</v>
      </c>
      <c r="E445" s="1">
        <v>41625</v>
      </c>
      <c r="F445">
        <v>243</v>
      </c>
      <c r="G445">
        <v>41</v>
      </c>
      <c r="H445" s="2">
        <f>Clean_Chain_Data[[#This Row],[Profit]]/Clean_Chain_Data[[#This Row],[Sales]]</f>
        <v>-5.4054054054054057E-2</v>
      </c>
      <c r="I445" t="s">
        <v>39</v>
      </c>
      <c r="J445" t="s">
        <v>31</v>
      </c>
      <c r="K445" s="3">
        <v>12</v>
      </c>
      <c r="L445" t="s">
        <v>23</v>
      </c>
      <c r="M445" t="s">
        <v>24</v>
      </c>
      <c r="N445" t="s">
        <v>25</v>
      </c>
      <c r="O445" s="3">
        <v>-4</v>
      </c>
      <c r="P445" s="3">
        <f>Clean_Chain_Data[[#This Row],[Sales]]-(Clean_Chain_Data[[#This Row],[Cogs]]+Clean_Chain_Data[[#This Row],[Total_expenses]])</f>
        <v>-4</v>
      </c>
      <c r="Q445" s="3">
        <v>74</v>
      </c>
      <c r="R445" t="s">
        <v>51</v>
      </c>
      <c r="S445" s="3">
        <v>20</v>
      </c>
      <c r="T445">
        <v>30</v>
      </c>
      <c r="U445" s="3">
        <v>0</v>
      </c>
      <c r="V445" s="3">
        <v>50</v>
      </c>
      <c r="W445" s="3">
        <v>45</v>
      </c>
      <c r="X445" t="s">
        <v>27</v>
      </c>
    </row>
    <row r="446" spans="1:24" x14ac:dyDescent="0.25">
      <c r="A446">
        <v>505</v>
      </c>
      <c r="B446" s="3">
        <v>29</v>
      </c>
      <c r="C446" s="3">
        <v>-5</v>
      </c>
      <c r="D446" s="3">
        <f>Clean_Chain_Data[[#This Row],[Calculated Profit]]-Clean_Chain_Data[[#This Row],[Target_profit]]</f>
        <v>-5</v>
      </c>
      <c r="E446" s="1">
        <v>41626</v>
      </c>
      <c r="F446">
        <v>1003</v>
      </c>
      <c r="G446">
        <v>35</v>
      </c>
      <c r="H446" s="2">
        <f>Clean_Chain_Data[[#This Row],[Profit]]/Clean_Chain_Data[[#This Row],[Sales]]</f>
        <v>7.8125E-2</v>
      </c>
      <c r="I446" t="s">
        <v>39</v>
      </c>
      <c r="J446" t="s">
        <v>29</v>
      </c>
      <c r="K446" s="3">
        <v>8</v>
      </c>
      <c r="L446" t="s">
        <v>23</v>
      </c>
      <c r="M446" t="s">
        <v>24</v>
      </c>
      <c r="N446" t="s">
        <v>25</v>
      </c>
      <c r="O446" s="3">
        <v>5</v>
      </c>
      <c r="P446" s="3">
        <f>Clean_Chain_Data[[#This Row],[Sales]]-(Clean_Chain_Data[[#This Row],[Cogs]]+Clean_Chain_Data[[#This Row],[Total_expenses]])</f>
        <v>5</v>
      </c>
      <c r="Q446" s="3">
        <v>64</v>
      </c>
      <c r="R446" t="s">
        <v>64</v>
      </c>
      <c r="S446" s="3">
        <v>20</v>
      </c>
      <c r="T446">
        <v>30</v>
      </c>
      <c r="U446" s="3">
        <v>10</v>
      </c>
      <c r="V446" s="3">
        <v>50</v>
      </c>
      <c r="W446" s="3">
        <v>30</v>
      </c>
      <c r="X446" t="s">
        <v>27</v>
      </c>
    </row>
    <row r="447" spans="1:24" x14ac:dyDescent="0.25">
      <c r="A447">
        <v>503</v>
      </c>
      <c r="B447" s="3">
        <v>25</v>
      </c>
      <c r="C447" s="3">
        <v>-1</v>
      </c>
      <c r="D447" s="3">
        <f>Clean_Chain_Data[[#This Row],[Calculated Profit]]-Clean_Chain_Data[[#This Row],[Target_profit]]</f>
        <v>-1</v>
      </c>
      <c r="E447" s="1">
        <v>41627</v>
      </c>
      <c r="F447">
        <v>823</v>
      </c>
      <c r="G447">
        <v>38</v>
      </c>
      <c r="H447" s="2">
        <f>Clean_Chain_Data[[#This Row],[Profit]]/Clean_Chain_Data[[#This Row],[Sales]]</f>
        <v>0.30158730158730157</v>
      </c>
      <c r="I447" t="s">
        <v>39</v>
      </c>
      <c r="J447" t="s">
        <v>36</v>
      </c>
      <c r="K447" s="3">
        <v>7</v>
      </c>
      <c r="L447" t="s">
        <v>23</v>
      </c>
      <c r="M447" t="s">
        <v>24</v>
      </c>
      <c r="N447" t="s">
        <v>57</v>
      </c>
      <c r="O447" s="3">
        <v>19</v>
      </c>
      <c r="P447" s="3">
        <f>Clean_Chain_Data[[#This Row],[Sales]]-(Clean_Chain_Data[[#This Row],[Cogs]]+Clean_Chain_Data[[#This Row],[Total_expenses]])</f>
        <v>19</v>
      </c>
      <c r="Q447" s="3">
        <v>63</v>
      </c>
      <c r="R447" t="s">
        <v>56</v>
      </c>
      <c r="S447" s="3">
        <v>20</v>
      </c>
      <c r="T447">
        <v>30</v>
      </c>
      <c r="U447" s="3">
        <v>20</v>
      </c>
      <c r="V447" s="3">
        <v>50</v>
      </c>
      <c r="W447" s="3">
        <v>19</v>
      </c>
      <c r="X447" t="s">
        <v>27</v>
      </c>
    </row>
    <row r="448" spans="1:24" x14ac:dyDescent="0.25">
      <c r="A448">
        <v>603</v>
      </c>
      <c r="B448" s="3">
        <v>15</v>
      </c>
      <c r="C448" s="3">
        <v>-12</v>
      </c>
      <c r="D448" s="3">
        <f>Clean_Chain_Data[[#This Row],[Calculated Profit]]-Clean_Chain_Data[[#This Row],[Target_profit]]</f>
        <v>-12</v>
      </c>
      <c r="E448" s="1">
        <v>41628</v>
      </c>
      <c r="F448">
        <v>848</v>
      </c>
      <c r="G448">
        <v>24</v>
      </c>
      <c r="H448" s="2">
        <f>Clean_Chain_Data[[#This Row],[Profit]]/Clean_Chain_Data[[#This Row],[Sales]]</f>
        <v>0.20512820512820512</v>
      </c>
      <c r="I448" t="s">
        <v>39</v>
      </c>
      <c r="J448" t="s">
        <v>31</v>
      </c>
      <c r="K448" s="3">
        <v>4</v>
      </c>
      <c r="L448" t="s">
        <v>23</v>
      </c>
      <c r="M448" t="s">
        <v>32</v>
      </c>
      <c r="N448" t="s">
        <v>33</v>
      </c>
      <c r="O448" s="3">
        <v>8</v>
      </c>
      <c r="P448" s="3">
        <f>Clean_Chain_Data[[#This Row],[Sales]]-(Clean_Chain_Data[[#This Row],[Cogs]]+Clean_Chain_Data[[#This Row],[Total_expenses]])</f>
        <v>8</v>
      </c>
      <c r="Q448" s="3">
        <v>39</v>
      </c>
      <c r="R448" t="s">
        <v>51</v>
      </c>
      <c r="S448" s="3">
        <v>10</v>
      </c>
      <c r="T448">
        <v>30</v>
      </c>
      <c r="U448" s="3">
        <v>20</v>
      </c>
      <c r="V448" s="3">
        <v>40</v>
      </c>
      <c r="W448" s="3">
        <v>16</v>
      </c>
      <c r="X448" t="s">
        <v>35</v>
      </c>
    </row>
    <row r="449" spans="1:24" x14ac:dyDescent="0.25">
      <c r="A449">
        <v>541</v>
      </c>
      <c r="B449" s="3">
        <v>32</v>
      </c>
      <c r="C449" s="3">
        <v>-2</v>
      </c>
      <c r="D449" s="3">
        <f>Clean_Chain_Data[[#This Row],[Calculated Profit]]-Clean_Chain_Data[[#This Row],[Target_profit]]</f>
        <v>-2</v>
      </c>
      <c r="E449" s="1">
        <v>41629</v>
      </c>
      <c r="F449">
        <v>482</v>
      </c>
      <c r="G449">
        <v>48</v>
      </c>
      <c r="H449" s="2">
        <f>Clean_Chain_Data[[#This Row],[Profit]]/Clean_Chain_Data[[#This Row],[Sales]]</f>
        <v>0.35</v>
      </c>
      <c r="I449" t="s">
        <v>39</v>
      </c>
      <c r="J449" t="s">
        <v>36</v>
      </c>
      <c r="K449" s="3">
        <v>8</v>
      </c>
      <c r="L449" t="s">
        <v>23</v>
      </c>
      <c r="M449" t="s">
        <v>32</v>
      </c>
      <c r="N449" t="s">
        <v>33</v>
      </c>
      <c r="O449" s="3">
        <v>28</v>
      </c>
      <c r="P449" s="3">
        <f>Clean_Chain_Data[[#This Row],[Sales]]-(Clean_Chain_Data[[#This Row],[Cogs]]+Clean_Chain_Data[[#This Row],[Total_expenses]])</f>
        <v>28</v>
      </c>
      <c r="Q449" s="3">
        <v>80</v>
      </c>
      <c r="R449" t="s">
        <v>56</v>
      </c>
      <c r="S449" s="3">
        <v>20</v>
      </c>
      <c r="T449">
        <v>30</v>
      </c>
      <c r="U449" s="3">
        <v>30</v>
      </c>
      <c r="V449" s="3">
        <v>50</v>
      </c>
      <c r="W449" s="3">
        <v>20</v>
      </c>
      <c r="X449" t="s">
        <v>35</v>
      </c>
    </row>
    <row r="450" spans="1:24" x14ac:dyDescent="0.25">
      <c r="A450">
        <v>435</v>
      </c>
      <c r="B450" s="3">
        <v>35</v>
      </c>
      <c r="C450" s="3">
        <v>-1</v>
      </c>
      <c r="D450" s="3">
        <f>Clean_Chain_Data[[#This Row],[Calculated Profit]]-Clean_Chain_Data[[#This Row],[Target_profit]]</f>
        <v>-1</v>
      </c>
      <c r="E450" s="1">
        <v>41630</v>
      </c>
      <c r="F450">
        <v>248</v>
      </c>
      <c r="G450">
        <v>47</v>
      </c>
      <c r="H450" s="2">
        <f>Clean_Chain_Data[[#This Row],[Profit]]/Clean_Chain_Data[[#This Row],[Sales]]</f>
        <v>0.10975609756097561</v>
      </c>
      <c r="I450" t="s">
        <v>39</v>
      </c>
      <c r="J450" t="s">
        <v>36</v>
      </c>
      <c r="K450" s="3">
        <v>11</v>
      </c>
      <c r="L450" t="s">
        <v>23</v>
      </c>
      <c r="M450" t="s">
        <v>32</v>
      </c>
      <c r="N450" t="s">
        <v>61</v>
      </c>
      <c r="O450" s="3">
        <v>9</v>
      </c>
      <c r="P450" s="3">
        <f>Clean_Chain_Data[[#This Row],[Sales]]-(Clean_Chain_Data[[#This Row],[Cogs]]+Clean_Chain_Data[[#This Row],[Total_expenses]])</f>
        <v>9</v>
      </c>
      <c r="Q450" s="3">
        <v>82</v>
      </c>
      <c r="R450" t="s">
        <v>49</v>
      </c>
      <c r="S450" s="3">
        <v>20</v>
      </c>
      <c r="T450">
        <v>30</v>
      </c>
      <c r="U450" s="3">
        <v>10</v>
      </c>
      <c r="V450" s="3">
        <v>50</v>
      </c>
      <c r="W450" s="3">
        <v>38</v>
      </c>
      <c r="X450" t="s">
        <v>35</v>
      </c>
    </row>
    <row r="451" spans="1:24" x14ac:dyDescent="0.25">
      <c r="A451">
        <v>801</v>
      </c>
      <c r="B451" s="3">
        <v>34</v>
      </c>
      <c r="C451" s="3">
        <v>-3</v>
      </c>
      <c r="D451" s="3">
        <f>Clean_Chain_Data[[#This Row],[Calculated Profit]]-Clean_Chain_Data[[#This Row],[Target_profit]]</f>
        <v>-3</v>
      </c>
      <c r="E451" s="1">
        <v>41631</v>
      </c>
      <c r="F451">
        <v>211</v>
      </c>
      <c r="G451">
        <v>42</v>
      </c>
      <c r="H451" s="2">
        <f>Clean_Chain_Data[[#This Row],[Profit]]/Clean_Chain_Data[[#This Row],[Sales]]</f>
        <v>-3.9473684210526314E-2</v>
      </c>
      <c r="I451" t="s">
        <v>39</v>
      </c>
      <c r="J451" t="s">
        <v>36</v>
      </c>
      <c r="K451" s="3">
        <v>12</v>
      </c>
      <c r="L451" t="s">
        <v>23</v>
      </c>
      <c r="M451" t="s">
        <v>32</v>
      </c>
      <c r="N451" t="s">
        <v>37</v>
      </c>
      <c r="O451" s="3">
        <v>-3</v>
      </c>
      <c r="P451" s="3">
        <f>Clean_Chain_Data[[#This Row],[Sales]]-(Clean_Chain_Data[[#This Row],[Cogs]]+Clean_Chain_Data[[#This Row],[Total_expenses]])</f>
        <v>-3</v>
      </c>
      <c r="Q451" s="3">
        <v>76</v>
      </c>
      <c r="R451" t="s">
        <v>49</v>
      </c>
      <c r="S451" s="3">
        <v>20</v>
      </c>
      <c r="T451">
        <v>30</v>
      </c>
      <c r="U451" s="3">
        <v>0</v>
      </c>
      <c r="V451" s="3">
        <v>50</v>
      </c>
      <c r="W451" s="3">
        <v>45</v>
      </c>
      <c r="X451" t="s">
        <v>35</v>
      </c>
    </row>
    <row r="452" spans="1:24" x14ac:dyDescent="0.25">
      <c r="A452">
        <v>772</v>
      </c>
      <c r="B452" s="3">
        <v>24</v>
      </c>
      <c r="C452" s="3">
        <v>-8</v>
      </c>
      <c r="D452" s="3">
        <f>Clean_Chain_Data[[#This Row],[Calculated Profit]]-Clean_Chain_Data[[#This Row],[Target_profit]]</f>
        <v>-8</v>
      </c>
      <c r="E452" s="1">
        <v>41632</v>
      </c>
      <c r="F452">
        <v>567</v>
      </c>
      <c r="G452">
        <v>32</v>
      </c>
      <c r="H452" s="2">
        <f>Clean_Chain_Data[[#This Row],[Profit]]/Clean_Chain_Data[[#This Row],[Sales]]</f>
        <v>0.21428571428571427</v>
      </c>
      <c r="I452" t="s">
        <v>21</v>
      </c>
      <c r="J452" t="s">
        <v>31</v>
      </c>
      <c r="K452" s="3">
        <v>7</v>
      </c>
      <c r="L452" t="s">
        <v>23</v>
      </c>
      <c r="M452" t="s">
        <v>24</v>
      </c>
      <c r="N452" t="s">
        <v>57</v>
      </c>
      <c r="O452" s="3">
        <v>12</v>
      </c>
      <c r="P452" s="3">
        <f>Clean_Chain_Data[[#This Row],[Sales]]-(Clean_Chain_Data[[#This Row],[Cogs]]+Clean_Chain_Data[[#This Row],[Total_expenses]])</f>
        <v>12</v>
      </c>
      <c r="Q452" s="3">
        <v>56</v>
      </c>
      <c r="R452" t="s">
        <v>34</v>
      </c>
      <c r="S452" s="3">
        <v>10</v>
      </c>
      <c r="T452">
        <v>30</v>
      </c>
      <c r="U452" s="3">
        <v>20</v>
      </c>
      <c r="V452" s="3">
        <v>40</v>
      </c>
      <c r="W452" s="3">
        <v>20</v>
      </c>
      <c r="X452" t="s">
        <v>27</v>
      </c>
    </row>
    <row r="453" spans="1:24" x14ac:dyDescent="0.25">
      <c r="A453">
        <v>505</v>
      </c>
      <c r="B453" s="3">
        <v>38</v>
      </c>
      <c r="C453" s="3">
        <v>12</v>
      </c>
      <c r="D453" s="3">
        <f>Clean_Chain_Data[[#This Row],[Calculated Profit]]-Clean_Chain_Data[[#This Row],[Target_profit]]</f>
        <v>12</v>
      </c>
      <c r="E453" s="1">
        <v>41633</v>
      </c>
      <c r="F453">
        <v>256</v>
      </c>
      <c r="G453">
        <v>51</v>
      </c>
      <c r="H453" s="2">
        <f>Clean_Chain_Data[[#This Row],[Profit]]/Clean_Chain_Data[[#This Row],[Sales]]</f>
        <v>0.1348314606741573</v>
      </c>
      <c r="I453" t="s">
        <v>39</v>
      </c>
      <c r="J453" t="s">
        <v>29</v>
      </c>
      <c r="K453" s="3">
        <v>12</v>
      </c>
      <c r="L453" t="s">
        <v>40</v>
      </c>
      <c r="M453" t="s">
        <v>41</v>
      </c>
      <c r="N453" t="s">
        <v>42</v>
      </c>
      <c r="O453" s="3">
        <v>12</v>
      </c>
      <c r="P453" s="3">
        <f>Clean_Chain_Data[[#This Row],[Sales]]-(Clean_Chain_Data[[#This Row],[Cogs]]+Clean_Chain_Data[[#This Row],[Total_expenses]])</f>
        <v>12</v>
      </c>
      <c r="Q453" s="3">
        <v>89</v>
      </c>
      <c r="R453" t="s">
        <v>64</v>
      </c>
      <c r="S453" s="3">
        <v>30</v>
      </c>
      <c r="T453">
        <v>30</v>
      </c>
      <c r="U453" s="3">
        <v>0</v>
      </c>
      <c r="V453" s="3">
        <v>60</v>
      </c>
      <c r="W453" s="3">
        <v>39</v>
      </c>
      <c r="X453" t="s">
        <v>27</v>
      </c>
    </row>
    <row r="454" spans="1:24" x14ac:dyDescent="0.25">
      <c r="A454">
        <v>702</v>
      </c>
      <c r="B454" s="3">
        <v>23</v>
      </c>
      <c r="C454" s="3">
        <v>-3</v>
      </c>
      <c r="D454" s="3">
        <f>Clean_Chain_Data[[#This Row],[Calculated Profit]]-Clean_Chain_Data[[#This Row],[Target_profit]]</f>
        <v>-3</v>
      </c>
      <c r="E454" s="1">
        <v>41634</v>
      </c>
      <c r="F454">
        <v>807</v>
      </c>
      <c r="G454">
        <v>35</v>
      </c>
      <c r="H454" s="2">
        <f>Clean_Chain_Data[[#This Row],[Profit]]/Clean_Chain_Data[[#This Row],[Sales]]</f>
        <v>0.29310344827586204</v>
      </c>
      <c r="I454" t="s">
        <v>39</v>
      </c>
      <c r="J454" t="s">
        <v>36</v>
      </c>
      <c r="K454" s="3">
        <v>6</v>
      </c>
      <c r="L454" t="s">
        <v>40</v>
      </c>
      <c r="M454" t="s">
        <v>41</v>
      </c>
      <c r="N454" t="s">
        <v>42</v>
      </c>
      <c r="O454" s="3">
        <v>17</v>
      </c>
      <c r="P454" s="3">
        <f>Clean_Chain_Data[[#This Row],[Sales]]-(Clean_Chain_Data[[#This Row],[Cogs]]+Clean_Chain_Data[[#This Row],[Total_expenses]])</f>
        <v>17</v>
      </c>
      <c r="Q454" s="3">
        <v>58</v>
      </c>
      <c r="R454" t="s">
        <v>48</v>
      </c>
      <c r="S454" s="3">
        <v>20</v>
      </c>
      <c r="T454">
        <v>30</v>
      </c>
      <c r="U454" s="3">
        <v>20</v>
      </c>
      <c r="V454" s="3">
        <v>50</v>
      </c>
      <c r="W454" s="3">
        <v>18</v>
      </c>
      <c r="X454" t="s">
        <v>27</v>
      </c>
    </row>
    <row r="455" spans="1:24" x14ac:dyDescent="0.25">
      <c r="A455">
        <v>641</v>
      </c>
      <c r="B455" s="3">
        <v>16</v>
      </c>
      <c r="C455" s="3">
        <v>-10</v>
      </c>
      <c r="D455" s="3">
        <f>Clean_Chain_Data[[#This Row],[Calculated Profit]]-Clean_Chain_Data[[#This Row],[Target_profit]]</f>
        <v>-10</v>
      </c>
      <c r="E455" s="1">
        <v>41635</v>
      </c>
      <c r="F455">
        <v>851</v>
      </c>
      <c r="G455">
        <v>25</v>
      </c>
      <c r="H455" s="2">
        <f>Clean_Chain_Data[[#This Row],[Profit]]/Clean_Chain_Data[[#This Row],[Sales]]</f>
        <v>0.24390243902439024</v>
      </c>
      <c r="I455" t="s">
        <v>39</v>
      </c>
      <c r="J455" t="s">
        <v>22</v>
      </c>
      <c r="K455" s="3">
        <v>4</v>
      </c>
      <c r="L455" t="s">
        <v>40</v>
      </c>
      <c r="M455" t="s">
        <v>45</v>
      </c>
      <c r="N455" t="s">
        <v>50</v>
      </c>
      <c r="O455" s="3">
        <v>10</v>
      </c>
      <c r="P455" s="3">
        <f>Clean_Chain_Data[[#This Row],[Sales]]-(Clean_Chain_Data[[#This Row],[Cogs]]+Clean_Chain_Data[[#This Row],[Total_expenses]])</f>
        <v>10</v>
      </c>
      <c r="Q455" s="3">
        <v>41</v>
      </c>
      <c r="R455" t="s">
        <v>43</v>
      </c>
      <c r="S455" s="3">
        <v>10</v>
      </c>
      <c r="T455">
        <v>30</v>
      </c>
      <c r="U455" s="3">
        <v>20</v>
      </c>
      <c r="V455" s="3">
        <v>40</v>
      </c>
      <c r="W455" s="3">
        <v>15</v>
      </c>
      <c r="X455" t="s">
        <v>35</v>
      </c>
    </row>
    <row r="456" spans="1:24" x14ac:dyDescent="0.25">
      <c r="A456">
        <v>563</v>
      </c>
      <c r="B456" s="3">
        <v>31</v>
      </c>
      <c r="C456" s="3">
        <v>-2</v>
      </c>
      <c r="D456" s="3">
        <f>Clean_Chain_Data[[#This Row],[Calculated Profit]]-Clean_Chain_Data[[#This Row],[Target_profit]]</f>
        <v>-2</v>
      </c>
      <c r="E456" s="1">
        <v>41636</v>
      </c>
      <c r="F456">
        <v>1009</v>
      </c>
      <c r="G456">
        <v>38</v>
      </c>
      <c r="H456" s="2">
        <f>Clean_Chain_Data[[#This Row],[Profit]]/Clean_Chain_Data[[#This Row],[Sales]]</f>
        <v>0.11594202898550725</v>
      </c>
      <c r="I456" t="s">
        <v>39</v>
      </c>
      <c r="J456" t="s">
        <v>22</v>
      </c>
      <c r="K456" s="3">
        <v>9</v>
      </c>
      <c r="L456" t="s">
        <v>40</v>
      </c>
      <c r="M456" t="s">
        <v>45</v>
      </c>
      <c r="N456" t="s">
        <v>52</v>
      </c>
      <c r="O456" s="3">
        <v>8</v>
      </c>
      <c r="P456" s="3">
        <f>Clean_Chain_Data[[#This Row],[Sales]]-(Clean_Chain_Data[[#This Row],[Cogs]]+Clean_Chain_Data[[#This Row],[Total_expenses]])</f>
        <v>8</v>
      </c>
      <c r="Q456" s="3">
        <v>69</v>
      </c>
      <c r="R456" t="s">
        <v>43</v>
      </c>
      <c r="S456" s="3">
        <v>30</v>
      </c>
      <c r="T456">
        <v>30</v>
      </c>
      <c r="U456" s="3">
        <v>10</v>
      </c>
      <c r="V456" s="3">
        <v>60</v>
      </c>
      <c r="W456" s="3">
        <v>30</v>
      </c>
      <c r="X456" t="s">
        <v>35</v>
      </c>
    </row>
    <row r="457" spans="1:24" x14ac:dyDescent="0.25">
      <c r="A457">
        <v>603</v>
      </c>
      <c r="B457" s="3">
        <v>20</v>
      </c>
      <c r="C457" s="3">
        <v>-16</v>
      </c>
      <c r="D457" s="3">
        <f>Clean_Chain_Data[[#This Row],[Calculated Profit]]-Clean_Chain_Data[[#This Row],[Target_profit]]</f>
        <v>-16</v>
      </c>
      <c r="E457" s="1">
        <v>41637</v>
      </c>
      <c r="F457">
        <v>218</v>
      </c>
      <c r="G457">
        <v>25</v>
      </c>
      <c r="H457" s="2">
        <f>Clean_Chain_Data[[#This Row],[Profit]]/Clean_Chain_Data[[#This Row],[Sales]]</f>
        <v>-0.35555555555555557</v>
      </c>
      <c r="I457" t="s">
        <v>39</v>
      </c>
      <c r="J457" t="s">
        <v>31</v>
      </c>
      <c r="K457" s="3">
        <v>7</v>
      </c>
      <c r="L457" t="s">
        <v>40</v>
      </c>
      <c r="M457" t="s">
        <v>41</v>
      </c>
      <c r="N457" t="s">
        <v>66</v>
      </c>
      <c r="O457" s="3">
        <v>-16</v>
      </c>
      <c r="P457" s="3">
        <f>Clean_Chain_Data[[#This Row],[Sales]]-(Clean_Chain_Data[[#This Row],[Cogs]]+Clean_Chain_Data[[#This Row],[Total_expenses]])</f>
        <v>-16</v>
      </c>
      <c r="Q457" s="3">
        <v>45</v>
      </c>
      <c r="R457" t="s">
        <v>51</v>
      </c>
      <c r="S457" s="3">
        <v>10</v>
      </c>
      <c r="T457">
        <v>30</v>
      </c>
      <c r="U457" s="3">
        <v>0</v>
      </c>
      <c r="V457" s="3">
        <v>40</v>
      </c>
      <c r="W457" s="3">
        <v>41</v>
      </c>
      <c r="X457" t="s">
        <v>35</v>
      </c>
    </row>
    <row r="458" spans="1:24" x14ac:dyDescent="0.25">
      <c r="A458">
        <v>580</v>
      </c>
      <c r="B458" s="3">
        <v>29</v>
      </c>
      <c r="C458" s="3">
        <v>4</v>
      </c>
      <c r="D458" s="3">
        <f>Clean_Chain_Data[[#This Row],[Calculated Profit]]-Clean_Chain_Data[[#This Row],[Target_profit]]</f>
        <v>4</v>
      </c>
      <c r="E458" s="1">
        <v>41638</v>
      </c>
      <c r="F458">
        <v>490</v>
      </c>
      <c r="G458">
        <v>44</v>
      </c>
      <c r="H458" s="2">
        <f>Clean_Chain_Data[[#This Row],[Profit]]/Clean_Chain_Data[[#This Row],[Sales]]</f>
        <v>0.32876712328767121</v>
      </c>
      <c r="I458" t="s">
        <v>39</v>
      </c>
      <c r="J458" t="s">
        <v>29</v>
      </c>
      <c r="K458" s="3">
        <v>8</v>
      </c>
      <c r="L458" t="s">
        <v>40</v>
      </c>
      <c r="M458" t="s">
        <v>41</v>
      </c>
      <c r="N458" t="s">
        <v>53</v>
      </c>
      <c r="O458" s="3">
        <v>24</v>
      </c>
      <c r="P458" s="3">
        <f>Clean_Chain_Data[[#This Row],[Sales]]-(Clean_Chain_Data[[#This Row],[Cogs]]+Clean_Chain_Data[[#This Row],[Total_expenses]])</f>
        <v>24</v>
      </c>
      <c r="Q458" s="3">
        <v>73</v>
      </c>
      <c r="R458" t="s">
        <v>47</v>
      </c>
      <c r="S458" s="3">
        <v>20</v>
      </c>
      <c r="T458">
        <v>30</v>
      </c>
      <c r="U458" s="3">
        <v>20</v>
      </c>
      <c r="V458" s="3">
        <v>50</v>
      </c>
      <c r="W458" s="3">
        <v>20</v>
      </c>
      <c r="X458" t="s">
        <v>35</v>
      </c>
    </row>
    <row r="459" spans="1:24" x14ac:dyDescent="0.25">
      <c r="A459">
        <v>253</v>
      </c>
      <c r="B459" s="3">
        <v>24</v>
      </c>
      <c r="C459" s="3">
        <v>-7</v>
      </c>
      <c r="D459" s="3">
        <f>Clean_Chain_Data[[#This Row],[Calculated Profit]]-Clean_Chain_Data[[#This Row],[Target_profit]]</f>
        <v>-7</v>
      </c>
      <c r="E459" s="1">
        <v>41639</v>
      </c>
      <c r="F459">
        <v>567</v>
      </c>
      <c r="G459">
        <v>32</v>
      </c>
      <c r="H459" s="2">
        <f>Clean_Chain_Data[[#This Row],[Profit]]/Clean_Chain_Data[[#This Row],[Sales]]</f>
        <v>0.23214285714285715</v>
      </c>
      <c r="I459" t="s">
        <v>39</v>
      </c>
      <c r="J459" t="s">
        <v>36</v>
      </c>
      <c r="K459" s="3">
        <v>7</v>
      </c>
      <c r="L459" t="s">
        <v>40</v>
      </c>
      <c r="M459" t="s">
        <v>41</v>
      </c>
      <c r="N459" t="s">
        <v>54</v>
      </c>
      <c r="O459" s="3">
        <v>13</v>
      </c>
      <c r="P459" s="3">
        <f>Clean_Chain_Data[[#This Row],[Sales]]-(Clean_Chain_Data[[#This Row],[Cogs]]+Clean_Chain_Data[[#This Row],[Total_expenses]])</f>
        <v>13</v>
      </c>
      <c r="Q459" s="3">
        <v>56</v>
      </c>
      <c r="R459" t="s">
        <v>60</v>
      </c>
      <c r="S459" s="3">
        <v>20</v>
      </c>
      <c r="T459">
        <v>30</v>
      </c>
      <c r="U459" s="3">
        <v>20</v>
      </c>
      <c r="V459" s="3">
        <v>50</v>
      </c>
      <c r="W459" s="3">
        <v>19</v>
      </c>
      <c r="X459" t="s">
        <v>35</v>
      </c>
    </row>
    <row r="460" spans="1:24" x14ac:dyDescent="0.25">
      <c r="A460">
        <v>541</v>
      </c>
      <c r="B460" s="3">
        <v>24</v>
      </c>
      <c r="C460" s="3">
        <v>-1</v>
      </c>
      <c r="D460" s="3">
        <f>Clean_Chain_Data[[#This Row],[Calculated Profit]]-Clean_Chain_Data[[#This Row],[Target_profit]]</f>
        <v>-1</v>
      </c>
      <c r="E460" s="1">
        <v>41640</v>
      </c>
      <c r="F460">
        <v>829</v>
      </c>
      <c r="G460">
        <v>36</v>
      </c>
      <c r="H460" s="2">
        <f>Clean_Chain_Data[[#This Row],[Profit]]/Clean_Chain_Data[[#This Row],[Sales]]</f>
        <v>0.31666666666666665</v>
      </c>
      <c r="I460" t="s">
        <v>39</v>
      </c>
      <c r="J460" t="s">
        <v>36</v>
      </c>
      <c r="K460" s="3">
        <v>6</v>
      </c>
      <c r="L460" t="s">
        <v>23</v>
      </c>
      <c r="M460" t="s">
        <v>24</v>
      </c>
      <c r="N460" t="s">
        <v>57</v>
      </c>
      <c r="O460" s="3">
        <v>19</v>
      </c>
      <c r="P460" s="3">
        <f>Clean_Chain_Data[[#This Row],[Sales]]-(Clean_Chain_Data[[#This Row],[Cogs]]+Clean_Chain_Data[[#This Row],[Total_expenses]])</f>
        <v>19</v>
      </c>
      <c r="Q460" s="3">
        <v>60</v>
      </c>
      <c r="R460" t="s">
        <v>56</v>
      </c>
      <c r="S460" s="3">
        <v>20</v>
      </c>
      <c r="T460">
        <v>30</v>
      </c>
      <c r="U460" s="3">
        <v>20</v>
      </c>
      <c r="V460" s="3">
        <v>50</v>
      </c>
      <c r="W460" s="3">
        <v>17</v>
      </c>
      <c r="X460" t="s">
        <v>27</v>
      </c>
    </row>
    <row r="461" spans="1:24" x14ac:dyDescent="0.25">
      <c r="A461">
        <v>603</v>
      </c>
      <c r="B461" s="3">
        <v>16</v>
      </c>
      <c r="C461" s="3">
        <v>-10</v>
      </c>
      <c r="D461" s="3">
        <f>Clean_Chain_Data[[#This Row],[Calculated Profit]]-Clean_Chain_Data[[#This Row],[Target_profit]]</f>
        <v>-10</v>
      </c>
      <c r="E461" s="1">
        <v>41641</v>
      </c>
      <c r="F461">
        <v>851</v>
      </c>
      <c r="G461">
        <v>25</v>
      </c>
      <c r="H461" s="2">
        <f>Clean_Chain_Data[[#This Row],[Profit]]/Clean_Chain_Data[[#This Row],[Sales]]</f>
        <v>0.24390243902439024</v>
      </c>
      <c r="I461" t="s">
        <v>39</v>
      </c>
      <c r="J461" t="s">
        <v>31</v>
      </c>
      <c r="K461" s="3">
        <v>4</v>
      </c>
      <c r="L461" t="s">
        <v>23</v>
      </c>
      <c r="M461" t="s">
        <v>32</v>
      </c>
      <c r="N461" t="s">
        <v>33</v>
      </c>
      <c r="O461" s="3">
        <v>10</v>
      </c>
      <c r="P461" s="3">
        <f>Clean_Chain_Data[[#This Row],[Sales]]-(Clean_Chain_Data[[#This Row],[Cogs]]+Clean_Chain_Data[[#This Row],[Total_expenses]])</f>
        <v>10</v>
      </c>
      <c r="Q461" s="3">
        <v>41</v>
      </c>
      <c r="R461" t="s">
        <v>51</v>
      </c>
      <c r="S461" s="3">
        <v>10</v>
      </c>
      <c r="T461">
        <v>30</v>
      </c>
      <c r="U461" s="3">
        <v>20</v>
      </c>
      <c r="V461" s="3">
        <v>40</v>
      </c>
      <c r="W461" s="3">
        <v>15</v>
      </c>
      <c r="X461" t="s">
        <v>35</v>
      </c>
    </row>
    <row r="462" spans="1:24" x14ac:dyDescent="0.25">
      <c r="A462">
        <v>971</v>
      </c>
      <c r="B462" s="3">
        <v>29</v>
      </c>
      <c r="C462" s="3">
        <v>-5</v>
      </c>
      <c r="D462" s="3">
        <f>Clean_Chain_Data[[#This Row],[Calculated Profit]]-Clean_Chain_Data[[#This Row],[Target_profit]]</f>
        <v>-5</v>
      </c>
      <c r="E462" s="1">
        <v>41642</v>
      </c>
      <c r="F462">
        <v>490</v>
      </c>
      <c r="G462">
        <v>44</v>
      </c>
      <c r="H462" s="2">
        <f>Clean_Chain_Data[[#This Row],[Profit]]/Clean_Chain_Data[[#This Row],[Sales]]</f>
        <v>0.34246575342465752</v>
      </c>
      <c r="I462" t="s">
        <v>39</v>
      </c>
      <c r="J462" t="s">
        <v>36</v>
      </c>
      <c r="K462" s="3">
        <v>8</v>
      </c>
      <c r="L462" t="s">
        <v>23</v>
      </c>
      <c r="M462" t="s">
        <v>32</v>
      </c>
      <c r="N462" t="s">
        <v>33</v>
      </c>
      <c r="O462" s="3">
        <v>25</v>
      </c>
      <c r="P462" s="3">
        <f>Clean_Chain_Data[[#This Row],[Sales]]-(Clean_Chain_Data[[#This Row],[Cogs]]+Clean_Chain_Data[[#This Row],[Total_expenses]])</f>
        <v>25</v>
      </c>
      <c r="Q462" s="3">
        <v>73</v>
      </c>
      <c r="R462" t="s">
        <v>56</v>
      </c>
      <c r="S462" s="3">
        <v>20</v>
      </c>
      <c r="T462">
        <v>30</v>
      </c>
      <c r="U462" s="3">
        <v>30</v>
      </c>
      <c r="V462" s="3">
        <v>50</v>
      </c>
      <c r="W462" s="3">
        <v>19</v>
      </c>
      <c r="X462" t="s">
        <v>35</v>
      </c>
    </row>
    <row r="463" spans="1:24" x14ac:dyDescent="0.25">
      <c r="A463">
        <v>937</v>
      </c>
      <c r="B463" s="3">
        <v>21</v>
      </c>
      <c r="C463" s="3">
        <v>-6</v>
      </c>
      <c r="D463" s="3">
        <f>Clean_Chain_Data[[#This Row],[Calculated Profit]]-Clean_Chain_Data[[#This Row],[Target_profit]]</f>
        <v>-11</v>
      </c>
      <c r="E463" s="1">
        <v>41643</v>
      </c>
      <c r="F463">
        <v>480</v>
      </c>
      <c r="G463">
        <v>32</v>
      </c>
      <c r="H463" s="2">
        <f>Clean_Chain_Data[[#This Row],[Profit]]/Clean_Chain_Data[[#This Row],[Sales]]</f>
        <v>0.42857142857142855</v>
      </c>
      <c r="I463" t="s">
        <v>21</v>
      </c>
      <c r="J463" t="s">
        <v>22</v>
      </c>
      <c r="K463" s="3">
        <v>5</v>
      </c>
      <c r="L463" t="s">
        <v>23</v>
      </c>
      <c r="M463" t="s">
        <v>24</v>
      </c>
      <c r="N463" t="s">
        <v>57</v>
      </c>
      <c r="O463" s="3">
        <v>24</v>
      </c>
      <c r="P463" s="3">
        <f>Clean_Chain_Data[[#This Row],[Sales]]-(Clean_Chain_Data[[#This Row],[Cogs]]+Clean_Chain_Data[[#This Row],[Total_expenses]])</f>
        <v>19</v>
      </c>
      <c r="Q463" s="3">
        <v>56</v>
      </c>
      <c r="R463" t="s">
        <v>65</v>
      </c>
      <c r="S463" s="3">
        <v>0</v>
      </c>
      <c r="T463">
        <v>30</v>
      </c>
      <c r="U463" s="3">
        <v>30</v>
      </c>
      <c r="V463" s="3">
        <v>30</v>
      </c>
      <c r="W463" s="3">
        <v>16</v>
      </c>
      <c r="X463" t="s">
        <v>27</v>
      </c>
    </row>
    <row r="464" spans="1:24" x14ac:dyDescent="0.25">
      <c r="A464">
        <v>937</v>
      </c>
      <c r="B464" s="3">
        <v>27</v>
      </c>
      <c r="C464" s="3">
        <v>0</v>
      </c>
      <c r="D464" s="3">
        <f>Clean_Chain_Data[[#This Row],[Calculated Profit]]-Clean_Chain_Data[[#This Row],[Target_profit]]</f>
        <v>-6</v>
      </c>
      <c r="E464" s="1">
        <v>41644</v>
      </c>
      <c r="F464">
        <v>859</v>
      </c>
      <c r="G464">
        <v>39</v>
      </c>
      <c r="H464" s="2">
        <f>Clean_Chain_Data[[#This Row],[Profit]]/Clean_Chain_Data[[#This Row],[Sales]]</f>
        <v>0.42857142857142855</v>
      </c>
      <c r="I464" t="s">
        <v>21</v>
      </c>
      <c r="J464" t="s">
        <v>22</v>
      </c>
      <c r="K464" s="3">
        <v>7</v>
      </c>
      <c r="L464" t="s">
        <v>23</v>
      </c>
      <c r="M464" t="s">
        <v>24</v>
      </c>
      <c r="N464" t="s">
        <v>25</v>
      </c>
      <c r="O464" s="3">
        <v>30</v>
      </c>
      <c r="P464" s="3">
        <f>Clean_Chain_Data[[#This Row],[Sales]]-(Clean_Chain_Data[[#This Row],[Cogs]]+Clean_Chain_Data[[#This Row],[Total_expenses]])</f>
        <v>24</v>
      </c>
      <c r="Q464" s="3">
        <v>70</v>
      </c>
      <c r="R464" t="s">
        <v>65</v>
      </c>
      <c r="S464" s="3">
        <v>10</v>
      </c>
      <c r="T464">
        <v>30</v>
      </c>
      <c r="U464" s="3">
        <v>30</v>
      </c>
      <c r="V464" s="3">
        <v>40</v>
      </c>
      <c r="W464" s="3">
        <v>19</v>
      </c>
      <c r="X464" t="s">
        <v>27</v>
      </c>
    </row>
    <row r="465" spans="1:24" x14ac:dyDescent="0.25">
      <c r="A465">
        <v>786</v>
      </c>
      <c r="B465" s="3">
        <v>56</v>
      </c>
      <c r="C465" s="3">
        <v>4</v>
      </c>
      <c r="D465" s="3">
        <f>Clean_Chain_Data[[#This Row],[Calculated Profit]]-Clean_Chain_Data[[#This Row],[Target_profit]]</f>
        <v>4</v>
      </c>
      <c r="E465" s="1">
        <v>41645</v>
      </c>
      <c r="F465">
        <v>385</v>
      </c>
      <c r="G465">
        <v>70</v>
      </c>
      <c r="H465" s="2">
        <f>Clean_Chain_Data[[#This Row],[Profit]]/Clean_Chain_Data[[#This Row],[Sales]]</f>
        <v>0.17910447761194029</v>
      </c>
      <c r="I465" t="s">
        <v>21</v>
      </c>
      <c r="J465" t="s">
        <v>31</v>
      </c>
      <c r="K465" s="3">
        <v>21</v>
      </c>
      <c r="L465" t="s">
        <v>23</v>
      </c>
      <c r="M465" t="s">
        <v>24</v>
      </c>
      <c r="N465" t="s">
        <v>25</v>
      </c>
      <c r="O465" s="3">
        <v>24</v>
      </c>
      <c r="P465" s="3">
        <f>Clean_Chain_Data[[#This Row],[Sales]]-(Clean_Chain_Data[[#This Row],[Cogs]]+Clean_Chain_Data[[#This Row],[Total_expenses]])</f>
        <v>24</v>
      </c>
      <c r="Q465" s="3">
        <v>134</v>
      </c>
      <c r="R465" t="s">
        <v>34</v>
      </c>
      <c r="S465" s="3">
        <v>30</v>
      </c>
      <c r="T465">
        <v>30</v>
      </c>
      <c r="U465" s="3">
        <v>20</v>
      </c>
      <c r="V465" s="3">
        <v>60</v>
      </c>
      <c r="W465" s="3">
        <v>54</v>
      </c>
      <c r="X465" t="s">
        <v>27</v>
      </c>
    </row>
    <row r="466" spans="1:24" x14ac:dyDescent="0.25">
      <c r="A466">
        <v>339</v>
      </c>
      <c r="B466" s="3">
        <v>54</v>
      </c>
      <c r="C466" s="3">
        <v>-1</v>
      </c>
      <c r="D466" s="3">
        <f>Clean_Chain_Data[[#This Row],[Calculated Profit]]-Clean_Chain_Data[[#This Row],[Target_profit]]</f>
        <v>1</v>
      </c>
      <c r="E466" s="1">
        <v>41646</v>
      </c>
      <c r="F466">
        <v>404</v>
      </c>
      <c r="G466">
        <v>66</v>
      </c>
      <c r="H466" s="2">
        <f>Clean_Chain_Data[[#This Row],[Profit]]/Clean_Chain_Data[[#This Row],[Sales]]</f>
        <v>0.1484375</v>
      </c>
      <c r="I466" t="s">
        <v>21</v>
      </c>
      <c r="J466" t="s">
        <v>31</v>
      </c>
      <c r="K466" s="3">
        <v>20</v>
      </c>
      <c r="L466" t="s">
        <v>23</v>
      </c>
      <c r="M466" t="s">
        <v>24</v>
      </c>
      <c r="N466" t="s">
        <v>25</v>
      </c>
      <c r="O466" s="3">
        <v>19</v>
      </c>
      <c r="P466" s="3">
        <f>Clean_Chain_Data[[#This Row],[Sales]]-(Clean_Chain_Data[[#This Row],[Cogs]]+Clean_Chain_Data[[#This Row],[Total_expenses]])</f>
        <v>21</v>
      </c>
      <c r="Q466" s="3">
        <v>128</v>
      </c>
      <c r="R466" t="s">
        <v>62</v>
      </c>
      <c r="S466" s="3">
        <v>30</v>
      </c>
      <c r="T466">
        <v>30</v>
      </c>
      <c r="U466" s="3">
        <v>20</v>
      </c>
      <c r="V466" s="3">
        <v>60</v>
      </c>
      <c r="W466" s="3">
        <v>53</v>
      </c>
      <c r="X466" t="s">
        <v>27</v>
      </c>
    </row>
    <row r="467" spans="1:24" x14ac:dyDescent="0.25">
      <c r="A467">
        <v>781</v>
      </c>
      <c r="B467" s="3">
        <v>21</v>
      </c>
      <c r="C467" s="3">
        <v>-8</v>
      </c>
      <c r="D467" s="3">
        <f>Clean_Chain_Data[[#This Row],[Calculated Profit]]-Clean_Chain_Data[[#This Row],[Target_profit]]</f>
        <v>-12</v>
      </c>
      <c r="E467" s="1">
        <v>41647</v>
      </c>
      <c r="F467">
        <v>480</v>
      </c>
      <c r="G467">
        <v>32</v>
      </c>
      <c r="H467" s="2">
        <f>Clean_Chain_Data[[#This Row],[Profit]]/Clean_Chain_Data[[#This Row],[Sales]]</f>
        <v>0.39285714285714285</v>
      </c>
      <c r="I467" t="s">
        <v>21</v>
      </c>
      <c r="J467" t="s">
        <v>31</v>
      </c>
      <c r="K467" s="3">
        <v>5</v>
      </c>
      <c r="L467" t="s">
        <v>23</v>
      </c>
      <c r="M467" t="s">
        <v>32</v>
      </c>
      <c r="N467" t="s">
        <v>37</v>
      </c>
      <c r="O467" s="3">
        <v>22</v>
      </c>
      <c r="P467" s="3">
        <f>Clean_Chain_Data[[#This Row],[Sales]]-(Clean_Chain_Data[[#This Row],[Cogs]]+Clean_Chain_Data[[#This Row],[Total_expenses]])</f>
        <v>18</v>
      </c>
      <c r="Q467" s="3">
        <v>56</v>
      </c>
      <c r="R467" t="s">
        <v>62</v>
      </c>
      <c r="S467" s="3">
        <v>20</v>
      </c>
      <c r="T467">
        <v>30</v>
      </c>
      <c r="U467" s="3">
        <v>30</v>
      </c>
      <c r="V467" s="3">
        <v>50</v>
      </c>
      <c r="W467" s="3">
        <v>17</v>
      </c>
      <c r="X467" t="s">
        <v>35</v>
      </c>
    </row>
    <row r="468" spans="1:24" x14ac:dyDescent="0.25">
      <c r="A468">
        <v>505</v>
      </c>
      <c r="B468" s="3">
        <v>39</v>
      </c>
      <c r="C468" s="3">
        <v>1</v>
      </c>
      <c r="D468" s="3">
        <f>Clean_Chain_Data[[#This Row],[Calculated Profit]]-Clean_Chain_Data[[#This Row],[Target_profit]]</f>
        <v>0</v>
      </c>
      <c r="E468" s="1">
        <v>41648</v>
      </c>
      <c r="F468">
        <v>244</v>
      </c>
      <c r="G468">
        <v>53</v>
      </c>
      <c r="H468" s="2">
        <f>Clean_Chain_Data[[#This Row],[Profit]]/Clean_Chain_Data[[#This Row],[Sales]]</f>
        <v>0.21428571428571427</v>
      </c>
      <c r="I468" t="s">
        <v>39</v>
      </c>
      <c r="J468" t="s">
        <v>29</v>
      </c>
      <c r="K468" s="3">
        <v>12</v>
      </c>
      <c r="L468" t="s">
        <v>40</v>
      </c>
      <c r="M468" t="s">
        <v>41</v>
      </c>
      <c r="N468" t="s">
        <v>42</v>
      </c>
      <c r="O468" s="3">
        <v>21</v>
      </c>
      <c r="P468" s="3">
        <f>Clean_Chain_Data[[#This Row],[Sales]]-(Clean_Chain_Data[[#This Row],[Cogs]]+Clean_Chain_Data[[#This Row],[Total_expenses]])</f>
        <v>20</v>
      </c>
      <c r="Q468" s="3">
        <v>98</v>
      </c>
      <c r="R468" t="s">
        <v>64</v>
      </c>
      <c r="S468" s="3">
        <v>20</v>
      </c>
      <c r="T468">
        <v>30</v>
      </c>
      <c r="U468" s="3">
        <v>20</v>
      </c>
      <c r="V468" s="3">
        <v>50</v>
      </c>
      <c r="W468" s="3">
        <v>39</v>
      </c>
      <c r="X468" t="s">
        <v>27</v>
      </c>
    </row>
    <row r="469" spans="1:24" x14ac:dyDescent="0.25">
      <c r="A469">
        <v>775</v>
      </c>
      <c r="B469" s="3">
        <v>23</v>
      </c>
      <c r="C469" s="3">
        <v>-5</v>
      </c>
      <c r="D469" s="3">
        <f>Clean_Chain_Data[[#This Row],[Calculated Profit]]-Clean_Chain_Data[[#This Row],[Target_profit]]</f>
        <v>-9</v>
      </c>
      <c r="E469" s="1">
        <v>41649</v>
      </c>
      <c r="F469">
        <v>800</v>
      </c>
      <c r="G469">
        <v>35</v>
      </c>
      <c r="H469" s="2">
        <f>Clean_Chain_Data[[#This Row],[Profit]]/Clean_Chain_Data[[#This Row],[Sales]]</f>
        <v>0.40322580645161288</v>
      </c>
      <c r="I469" t="s">
        <v>39</v>
      </c>
      <c r="J469" t="s">
        <v>36</v>
      </c>
      <c r="K469" s="3">
        <v>6</v>
      </c>
      <c r="L469" t="s">
        <v>40</v>
      </c>
      <c r="M469" t="s">
        <v>41</v>
      </c>
      <c r="N469" t="s">
        <v>42</v>
      </c>
      <c r="O469" s="3">
        <v>25</v>
      </c>
      <c r="P469" s="3">
        <f>Clean_Chain_Data[[#This Row],[Sales]]-(Clean_Chain_Data[[#This Row],[Cogs]]+Clean_Chain_Data[[#This Row],[Total_expenses]])</f>
        <v>21</v>
      </c>
      <c r="Q469" s="3">
        <v>62</v>
      </c>
      <c r="R469" t="s">
        <v>48</v>
      </c>
      <c r="S469" s="3">
        <v>10</v>
      </c>
      <c r="T469">
        <v>30</v>
      </c>
      <c r="U469" s="3">
        <v>30</v>
      </c>
      <c r="V469" s="3">
        <v>40</v>
      </c>
      <c r="W469" s="3">
        <v>18</v>
      </c>
      <c r="X469" t="s">
        <v>27</v>
      </c>
    </row>
    <row r="470" spans="1:24" x14ac:dyDescent="0.25">
      <c r="A470">
        <v>515</v>
      </c>
      <c r="B470" s="3">
        <v>21</v>
      </c>
      <c r="C470" s="3">
        <v>-8</v>
      </c>
      <c r="D470" s="3">
        <f>Clean_Chain_Data[[#This Row],[Calculated Profit]]-Clean_Chain_Data[[#This Row],[Target_profit]]</f>
        <v>-12</v>
      </c>
      <c r="E470" s="1">
        <v>41650</v>
      </c>
      <c r="F470">
        <v>846</v>
      </c>
      <c r="G470">
        <v>31</v>
      </c>
      <c r="H470" s="2">
        <f>Clean_Chain_Data[[#This Row],[Profit]]/Clean_Chain_Data[[#This Row],[Sales]]</f>
        <v>0.4</v>
      </c>
      <c r="I470" t="s">
        <v>39</v>
      </c>
      <c r="J470" t="s">
        <v>22</v>
      </c>
      <c r="K470" s="3">
        <v>5</v>
      </c>
      <c r="L470" t="s">
        <v>40</v>
      </c>
      <c r="M470" t="s">
        <v>45</v>
      </c>
      <c r="N470" t="s">
        <v>50</v>
      </c>
      <c r="O470" s="3">
        <v>22</v>
      </c>
      <c r="P470" s="3">
        <f>Clean_Chain_Data[[#This Row],[Sales]]-(Clean_Chain_Data[[#This Row],[Cogs]]+Clean_Chain_Data[[#This Row],[Total_expenses]])</f>
        <v>18</v>
      </c>
      <c r="Q470" s="3">
        <v>55</v>
      </c>
      <c r="R470" t="s">
        <v>43</v>
      </c>
      <c r="S470" s="3">
        <v>10</v>
      </c>
      <c r="T470">
        <v>30</v>
      </c>
      <c r="U470" s="3">
        <v>30</v>
      </c>
      <c r="V470" s="3">
        <v>40</v>
      </c>
      <c r="W470" s="3">
        <v>16</v>
      </c>
      <c r="X470" t="s">
        <v>35</v>
      </c>
    </row>
    <row r="471" spans="1:24" x14ac:dyDescent="0.25">
      <c r="A471">
        <v>603</v>
      </c>
      <c r="B471" s="3">
        <v>25</v>
      </c>
      <c r="C471" s="3">
        <v>-28</v>
      </c>
      <c r="D471" s="3">
        <f>Clean_Chain_Data[[#This Row],[Calculated Profit]]-Clean_Chain_Data[[#This Row],[Target_profit]]</f>
        <v>-18</v>
      </c>
      <c r="E471" s="1">
        <v>41651</v>
      </c>
      <c r="F471">
        <v>209</v>
      </c>
      <c r="G471">
        <v>31</v>
      </c>
      <c r="H471" s="2">
        <f>Clean_Chain_Data[[#This Row],[Profit]]/Clean_Chain_Data[[#This Row],[Sales]]</f>
        <v>-0.3</v>
      </c>
      <c r="I471" t="s">
        <v>39</v>
      </c>
      <c r="J471" t="s">
        <v>31</v>
      </c>
      <c r="K471" s="3">
        <v>9</v>
      </c>
      <c r="L471" t="s">
        <v>40</v>
      </c>
      <c r="M471" t="s">
        <v>41</v>
      </c>
      <c r="N471" t="s">
        <v>66</v>
      </c>
      <c r="O471" s="3">
        <v>-18</v>
      </c>
      <c r="P471" s="3">
        <f>Clean_Chain_Data[[#This Row],[Sales]]-(Clean_Chain_Data[[#This Row],[Cogs]]+Clean_Chain_Data[[#This Row],[Total_expenses]])</f>
        <v>-8</v>
      </c>
      <c r="Q471" s="3">
        <v>60</v>
      </c>
      <c r="R471" t="s">
        <v>51</v>
      </c>
      <c r="S471" s="3">
        <v>10</v>
      </c>
      <c r="T471">
        <v>30</v>
      </c>
      <c r="U471" s="3">
        <v>10</v>
      </c>
      <c r="V471" s="3">
        <v>40</v>
      </c>
      <c r="W471" s="3">
        <v>43</v>
      </c>
      <c r="X471" t="s">
        <v>35</v>
      </c>
    </row>
    <row r="472" spans="1:24" x14ac:dyDescent="0.25">
      <c r="A472">
        <v>580</v>
      </c>
      <c r="B472" s="3">
        <v>21</v>
      </c>
      <c r="C472" s="3">
        <v>-8</v>
      </c>
      <c r="D472" s="3">
        <f>Clean_Chain_Data[[#This Row],[Calculated Profit]]-Clean_Chain_Data[[#This Row],[Target_profit]]</f>
        <v>-12</v>
      </c>
      <c r="E472" s="1">
        <v>41652</v>
      </c>
      <c r="F472">
        <v>480</v>
      </c>
      <c r="G472">
        <v>32</v>
      </c>
      <c r="H472" s="2">
        <f>Clean_Chain_Data[[#This Row],[Profit]]/Clean_Chain_Data[[#This Row],[Sales]]</f>
        <v>0.39285714285714285</v>
      </c>
      <c r="I472" t="s">
        <v>39</v>
      </c>
      <c r="J472" t="s">
        <v>29</v>
      </c>
      <c r="K472" s="3">
        <v>5</v>
      </c>
      <c r="L472" t="s">
        <v>40</v>
      </c>
      <c r="M472" t="s">
        <v>41</v>
      </c>
      <c r="N472" t="s">
        <v>53</v>
      </c>
      <c r="O472" s="3">
        <v>22</v>
      </c>
      <c r="P472" s="3">
        <f>Clean_Chain_Data[[#This Row],[Sales]]-(Clean_Chain_Data[[#This Row],[Cogs]]+Clean_Chain_Data[[#This Row],[Total_expenses]])</f>
        <v>18</v>
      </c>
      <c r="Q472" s="3">
        <v>56</v>
      </c>
      <c r="R472" t="s">
        <v>47</v>
      </c>
      <c r="S472" s="3">
        <v>0</v>
      </c>
      <c r="T472">
        <v>30</v>
      </c>
      <c r="U472" s="3">
        <v>30</v>
      </c>
      <c r="V472" s="3">
        <v>30</v>
      </c>
      <c r="W472" s="3">
        <v>17</v>
      </c>
      <c r="X472" t="s">
        <v>35</v>
      </c>
    </row>
    <row r="473" spans="1:24" x14ac:dyDescent="0.25">
      <c r="A473">
        <v>702</v>
      </c>
      <c r="B473" s="3">
        <v>0</v>
      </c>
      <c r="C473" s="3">
        <v>17</v>
      </c>
      <c r="D473" s="3">
        <f>Clean_Chain_Data[[#This Row],[Calculated Profit]]-Clean_Chain_Data[[#This Row],[Target_profit]]</f>
        <v>5</v>
      </c>
      <c r="E473" s="1">
        <v>41653</v>
      </c>
      <c r="F473">
        <v>430</v>
      </c>
      <c r="G473">
        <v>43</v>
      </c>
      <c r="H473" s="2">
        <f>Clean_Chain_Data[[#This Row],[Profit]]/Clean_Chain_Data[[#This Row],[Sales]]</f>
        <v>1.0217391304347827</v>
      </c>
      <c r="I473" t="s">
        <v>39</v>
      </c>
      <c r="J473" t="s">
        <v>36</v>
      </c>
      <c r="K473" s="3">
        <v>0</v>
      </c>
      <c r="L473" t="s">
        <v>40</v>
      </c>
      <c r="M473" t="s">
        <v>41</v>
      </c>
      <c r="N473" t="s">
        <v>54</v>
      </c>
      <c r="O473" s="3">
        <v>47</v>
      </c>
      <c r="P473" s="3">
        <f>Clean_Chain_Data[[#This Row],[Sales]]-(Clean_Chain_Data[[#This Row],[Cogs]]+Clean_Chain_Data[[#This Row],[Total_expenses]])</f>
        <v>35</v>
      </c>
      <c r="Q473" s="3">
        <v>46</v>
      </c>
      <c r="R473" t="s">
        <v>48</v>
      </c>
      <c r="S473" s="3">
        <v>0</v>
      </c>
      <c r="T473">
        <v>30</v>
      </c>
      <c r="U473" s="3">
        <v>30</v>
      </c>
      <c r="V473" s="3">
        <v>30</v>
      </c>
      <c r="W473" s="3">
        <v>11</v>
      </c>
      <c r="X473" t="s">
        <v>35</v>
      </c>
    </row>
    <row r="474" spans="1:24" x14ac:dyDescent="0.25">
      <c r="A474">
        <v>603</v>
      </c>
      <c r="B474" s="3">
        <v>34</v>
      </c>
      <c r="C474" s="3">
        <v>-24</v>
      </c>
      <c r="D474" s="3">
        <f>Clean_Chain_Data[[#This Row],[Calculated Profit]]-Clean_Chain_Data[[#This Row],[Target_profit]]</f>
        <v>-18</v>
      </c>
      <c r="E474" s="1">
        <v>41654</v>
      </c>
      <c r="F474">
        <v>240</v>
      </c>
      <c r="G474">
        <v>43</v>
      </c>
      <c r="H474" s="2">
        <f>Clean_Chain_Data[[#This Row],[Profit]]/Clean_Chain_Data[[#This Row],[Sales]]</f>
        <v>-4.878048780487805E-2</v>
      </c>
      <c r="I474" t="s">
        <v>39</v>
      </c>
      <c r="J474" t="s">
        <v>31</v>
      </c>
      <c r="K474" s="3">
        <v>12</v>
      </c>
      <c r="L474" t="s">
        <v>23</v>
      </c>
      <c r="M474" t="s">
        <v>24</v>
      </c>
      <c r="N474" t="s">
        <v>25</v>
      </c>
      <c r="O474" s="3">
        <v>-4</v>
      </c>
      <c r="P474" s="3">
        <f>Clean_Chain_Data[[#This Row],[Sales]]-(Clean_Chain_Data[[#This Row],[Cogs]]+Clean_Chain_Data[[#This Row],[Total_expenses]])</f>
        <v>2</v>
      </c>
      <c r="Q474" s="3">
        <v>82</v>
      </c>
      <c r="R474" t="s">
        <v>51</v>
      </c>
      <c r="S474" s="3">
        <v>10</v>
      </c>
      <c r="T474">
        <v>30</v>
      </c>
      <c r="U474" s="3">
        <v>20</v>
      </c>
      <c r="V474" s="3">
        <v>40</v>
      </c>
      <c r="W474" s="3">
        <v>46</v>
      </c>
      <c r="X474" t="s">
        <v>27</v>
      </c>
    </row>
    <row r="475" spans="1:24" x14ac:dyDescent="0.25">
      <c r="A475">
        <v>505</v>
      </c>
      <c r="B475" s="3">
        <v>21</v>
      </c>
      <c r="C475" s="3">
        <v>-9</v>
      </c>
      <c r="D475" s="3">
        <f>Clean_Chain_Data[[#This Row],[Calculated Profit]]-Clean_Chain_Data[[#This Row],[Target_profit]]</f>
        <v>-13</v>
      </c>
      <c r="E475" s="1">
        <v>41655</v>
      </c>
      <c r="F475">
        <v>846</v>
      </c>
      <c r="G475">
        <v>31</v>
      </c>
      <c r="H475" s="2">
        <f>Clean_Chain_Data[[#This Row],[Profit]]/Clean_Chain_Data[[#This Row],[Sales]]</f>
        <v>0.38181818181818183</v>
      </c>
      <c r="I475" t="s">
        <v>39</v>
      </c>
      <c r="J475" t="s">
        <v>29</v>
      </c>
      <c r="K475" s="3">
        <v>5</v>
      </c>
      <c r="L475" t="s">
        <v>23</v>
      </c>
      <c r="M475" t="s">
        <v>24</v>
      </c>
      <c r="N475" t="s">
        <v>57</v>
      </c>
      <c r="O475" s="3">
        <v>21</v>
      </c>
      <c r="P475" s="3">
        <f>Clean_Chain_Data[[#This Row],[Sales]]-(Clean_Chain_Data[[#This Row],[Cogs]]+Clean_Chain_Data[[#This Row],[Total_expenses]])</f>
        <v>17</v>
      </c>
      <c r="Q475" s="3">
        <v>55</v>
      </c>
      <c r="R475" t="s">
        <v>64</v>
      </c>
      <c r="S475" s="3">
        <v>10</v>
      </c>
      <c r="T475">
        <v>30</v>
      </c>
      <c r="U475" s="3">
        <v>30</v>
      </c>
      <c r="V475" s="3">
        <v>40</v>
      </c>
      <c r="W475" s="3">
        <v>17</v>
      </c>
      <c r="X475" t="s">
        <v>27</v>
      </c>
    </row>
    <row r="476" spans="1:24" x14ac:dyDescent="0.25">
      <c r="A476">
        <v>971</v>
      </c>
      <c r="B476" s="3">
        <v>25</v>
      </c>
      <c r="C476" s="3">
        <v>-5</v>
      </c>
      <c r="D476" s="3">
        <f>Clean_Chain_Data[[#This Row],[Calculated Profit]]-Clean_Chain_Data[[#This Row],[Target_profit]]</f>
        <v>-9</v>
      </c>
      <c r="E476" s="1">
        <v>41656</v>
      </c>
      <c r="F476">
        <v>820</v>
      </c>
      <c r="G476">
        <v>36</v>
      </c>
      <c r="H476" s="2">
        <f>Clean_Chain_Data[[#This Row],[Profit]]/Clean_Chain_Data[[#This Row],[Sales]]</f>
        <v>0.38461538461538464</v>
      </c>
      <c r="I476" t="s">
        <v>39</v>
      </c>
      <c r="J476" t="s">
        <v>36</v>
      </c>
      <c r="K476" s="3">
        <v>7</v>
      </c>
      <c r="L476" t="s">
        <v>23</v>
      </c>
      <c r="M476" t="s">
        <v>24</v>
      </c>
      <c r="N476" t="s">
        <v>57</v>
      </c>
      <c r="O476" s="3">
        <v>25</v>
      </c>
      <c r="P476" s="3">
        <f>Clean_Chain_Data[[#This Row],[Sales]]-(Clean_Chain_Data[[#This Row],[Cogs]]+Clean_Chain_Data[[#This Row],[Total_expenses]])</f>
        <v>21</v>
      </c>
      <c r="Q476" s="3">
        <v>65</v>
      </c>
      <c r="R476" t="s">
        <v>56</v>
      </c>
      <c r="S476" s="3">
        <v>10</v>
      </c>
      <c r="T476">
        <v>30</v>
      </c>
      <c r="U476" s="3">
        <v>30</v>
      </c>
      <c r="V476" s="3">
        <v>40</v>
      </c>
      <c r="W476" s="3">
        <v>19</v>
      </c>
      <c r="X476" t="s">
        <v>27</v>
      </c>
    </row>
    <row r="477" spans="1:24" x14ac:dyDescent="0.25">
      <c r="A477">
        <v>314</v>
      </c>
      <c r="B477" s="3">
        <v>34</v>
      </c>
      <c r="C477" s="3">
        <v>-14</v>
      </c>
      <c r="D477" s="3">
        <f>Clean_Chain_Data[[#This Row],[Calculated Profit]]-Clean_Chain_Data[[#This Row],[Target_profit]]</f>
        <v>-8</v>
      </c>
      <c r="E477" s="1">
        <v>41657</v>
      </c>
      <c r="F477">
        <v>240</v>
      </c>
      <c r="G477">
        <v>43</v>
      </c>
      <c r="H477" s="2">
        <f>Clean_Chain_Data[[#This Row],[Profit]]/Clean_Chain_Data[[#This Row],[Sales]]</f>
        <v>-4.878048780487805E-2</v>
      </c>
      <c r="I477" t="s">
        <v>39</v>
      </c>
      <c r="J477" t="s">
        <v>22</v>
      </c>
      <c r="K477" s="3">
        <v>12</v>
      </c>
      <c r="L477" t="s">
        <v>23</v>
      </c>
      <c r="M477" t="s">
        <v>32</v>
      </c>
      <c r="N477" t="s">
        <v>37</v>
      </c>
      <c r="O477" s="3">
        <v>-4</v>
      </c>
      <c r="P477" s="3">
        <f>Clean_Chain_Data[[#This Row],[Sales]]-(Clean_Chain_Data[[#This Row],[Cogs]]+Clean_Chain_Data[[#This Row],[Total_expenses]])</f>
        <v>2</v>
      </c>
      <c r="Q477" s="3">
        <v>82</v>
      </c>
      <c r="R477" t="s">
        <v>58</v>
      </c>
      <c r="S477" s="3">
        <v>10</v>
      </c>
      <c r="T477">
        <v>30</v>
      </c>
      <c r="U477" s="3">
        <v>10</v>
      </c>
      <c r="V477" s="3">
        <v>40</v>
      </c>
      <c r="W477" s="3">
        <v>46</v>
      </c>
      <c r="X477" t="s">
        <v>35</v>
      </c>
    </row>
    <row r="478" spans="1:24" x14ac:dyDescent="0.25">
      <c r="A478">
        <v>603</v>
      </c>
      <c r="B478" s="3">
        <v>21</v>
      </c>
      <c r="C478" s="3">
        <v>-9</v>
      </c>
      <c r="D478" s="3">
        <f>Clean_Chain_Data[[#This Row],[Calculated Profit]]-Clean_Chain_Data[[#This Row],[Target_profit]]</f>
        <v>-13</v>
      </c>
      <c r="E478" s="1">
        <v>41658</v>
      </c>
      <c r="F478">
        <v>846</v>
      </c>
      <c r="G478">
        <v>31</v>
      </c>
      <c r="H478" s="2">
        <f>Clean_Chain_Data[[#This Row],[Profit]]/Clean_Chain_Data[[#This Row],[Sales]]</f>
        <v>0.38181818181818183</v>
      </c>
      <c r="I478" t="s">
        <v>39</v>
      </c>
      <c r="J478" t="s">
        <v>31</v>
      </c>
      <c r="K478" s="3">
        <v>5</v>
      </c>
      <c r="L478" t="s">
        <v>23</v>
      </c>
      <c r="M478" t="s">
        <v>32</v>
      </c>
      <c r="N478" t="s">
        <v>33</v>
      </c>
      <c r="O478" s="3">
        <v>21</v>
      </c>
      <c r="P478" s="3">
        <f>Clean_Chain_Data[[#This Row],[Sales]]-(Clean_Chain_Data[[#This Row],[Cogs]]+Clean_Chain_Data[[#This Row],[Total_expenses]])</f>
        <v>17</v>
      </c>
      <c r="Q478" s="3">
        <v>55</v>
      </c>
      <c r="R478" t="s">
        <v>51</v>
      </c>
      <c r="S478" s="3">
        <v>20</v>
      </c>
      <c r="T478">
        <v>30</v>
      </c>
      <c r="U478" s="3">
        <v>30</v>
      </c>
      <c r="V478" s="3">
        <v>50</v>
      </c>
      <c r="W478" s="3">
        <v>17</v>
      </c>
      <c r="X478" t="s">
        <v>35</v>
      </c>
    </row>
    <row r="479" spans="1:24" x14ac:dyDescent="0.25">
      <c r="A479">
        <v>435</v>
      </c>
      <c r="B479" s="3">
        <v>39</v>
      </c>
      <c r="C479" s="3">
        <v>1</v>
      </c>
      <c r="D479" s="3">
        <f>Clean_Chain_Data[[#This Row],[Calculated Profit]]-Clean_Chain_Data[[#This Row],[Target_profit]]</f>
        <v>0</v>
      </c>
      <c r="E479" s="1">
        <v>41659</v>
      </c>
      <c r="F479">
        <v>244</v>
      </c>
      <c r="G479">
        <v>53</v>
      </c>
      <c r="H479" s="2">
        <f>Clean_Chain_Data[[#This Row],[Profit]]/Clean_Chain_Data[[#This Row],[Sales]]</f>
        <v>0.21428571428571427</v>
      </c>
      <c r="I479" t="s">
        <v>39</v>
      </c>
      <c r="J479" t="s">
        <v>36</v>
      </c>
      <c r="K479" s="3">
        <v>12</v>
      </c>
      <c r="L479" t="s">
        <v>23</v>
      </c>
      <c r="M479" t="s">
        <v>32</v>
      </c>
      <c r="N479" t="s">
        <v>61</v>
      </c>
      <c r="O479" s="3">
        <v>21</v>
      </c>
      <c r="P479" s="3">
        <f>Clean_Chain_Data[[#This Row],[Sales]]-(Clean_Chain_Data[[#This Row],[Cogs]]+Clean_Chain_Data[[#This Row],[Total_expenses]])</f>
        <v>20</v>
      </c>
      <c r="Q479" s="3">
        <v>98</v>
      </c>
      <c r="R479" t="s">
        <v>49</v>
      </c>
      <c r="S479" s="3">
        <v>10</v>
      </c>
      <c r="T479">
        <v>30</v>
      </c>
      <c r="U479" s="3">
        <v>20</v>
      </c>
      <c r="V479" s="3">
        <v>40</v>
      </c>
      <c r="W479" s="3">
        <v>39</v>
      </c>
      <c r="X479" t="s">
        <v>35</v>
      </c>
    </row>
    <row r="480" spans="1:24" x14ac:dyDescent="0.25">
      <c r="A480">
        <v>509</v>
      </c>
      <c r="B480" s="3">
        <v>46</v>
      </c>
      <c r="C480" s="3">
        <v>16</v>
      </c>
      <c r="D480" s="3">
        <f>Clean_Chain_Data[[#This Row],[Calculated Profit]]-Clean_Chain_Data[[#This Row],[Target_profit]]</f>
        <v>8</v>
      </c>
      <c r="E480" s="1">
        <v>41660</v>
      </c>
      <c r="F480">
        <v>449</v>
      </c>
      <c r="G480">
        <v>67</v>
      </c>
      <c r="H480" s="2">
        <f>Clean_Chain_Data[[#This Row],[Profit]]/Clean_Chain_Data[[#This Row],[Sales]]</f>
        <v>0.38333333333333336</v>
      </c>
      <c r="I480" t="s">
        <v>39</v>
      </c>
      <c r="J480" t="s">
        <v>36</v>
      </c>
      <c r="K480" s="3">
        <v>14</v>
      </c>
      <c r="L480" t="s">
        <v>23</v>
      </c>
      <c r="M480" t="s">
        <v>32</v>
      </c>
      <c r="N480" t="s">
        <v>61</v>
      </c>
      <c r="O480" s="3">
        <v>46</v>
      </c>
      <c r="P480" s="3">
        <f>Clean_Chain_Data[[#This Row],[Sales]]-(Clean_Chain_Data[[#This Row],[Cogs]]+Clean_Chain_Data[[#This Row],[Total_expenses]])</f>
        <v>38</v>
      </c>
      <c r="Q480" s="3">
        <v>120</v>
      </c>
      <c r="R480" t="s">
        <v>60</v>
      </c>
      <c r="S480" s="3">
        <v>20</v>
      </c>
      <c r="T480">
        <v>30</v>
      </c>
      <c r="U480" s="3">
        <v>30</v>
      </c>
      <c r="V480" s="3">
        <v>50</v>
      </c>
      <c r="W480" s="3">
        <v>36</v>
      </c>
      <c r="X480" t="s">
        <v>35</v>
      </c>
    </row>
    <row r="481" spans="1:24" x14ac:dyDescent="0.25">
      <c r="A481">
        <v>775</v>
      </c>
      <c r="B481" s="3">
        <v>22</v>
      </c>
      <c r="C481" s="3">
        <v>5</v>
      </c>
      <c r="D481" s="3">
        <f>Clean_Chain_Data[[#This Row],[Calculated Profit]]-Clean_Chain_Data[[#This Row],[Target_profit]]</f>
        <v>1</v>
      </c>
      <c r="E481" s="1">
        <v>41661</v>
      </c>
      <c r="F481">
        <v>802</v>
      </c>
      <c r="G481">
        <v>34</v>
      </c>
      <c r="H481" s="2">
        <f>Clean_Chain_Data[[#This Row],[Profit]]/Clean_Chain_Data[[#This Row],[Sales]]</f>
        <v>0.41666666666666669</v>
      </c>
      <c r="I481" t="s">
        <v>39</v>
      </c>
      <c r="J481" t="s">
        <v>36</v>
      </c>
      <c r="K481" s="3">
        <v>6</v>
      </c>
      <c r="L481" t="s">
        <v>40</v>
      </c>
      <c r="M481" t="s">
        <v>41</v>
      </c>
      <c r="N481" t="s">
        <v>42</v>
      </c>
      <c r="O481" s="3">
        <v>25</v>
      </c>
      <c r="P481" s="3">
        <f>Clean_Chain_Data[[#This Row],[Sales]]-(Clean_Chain_Data[[#This Row],[Cogs]]+Clean_Chain_Data[[#This Row],[Total_expenses]])</f>
        <v>21</v>
      </c>
      <c r="Q481" s="3">
        <v>60</v>
      </c>
      <c r="R481" t="s">
        <v>48</v>
      </c>
      <c r="S481" s="3">
        <v>20</v>
      </c>
      <c r="T481">
        <v>30</v>
      </c>
      <c r="U481" s="3">
        <v>20</v>
      </c>
      <c r="V481" s="3">
        <v>50</v>
      </c>
      <c r="W481" s="3">
        <v>17</v>
      </c>
      <c r="X481" t="s">
        <v>27</v>
      </c>
    </row>
    <row r="482" spans="1:24" x14ac:dyDescent="0.25">
      <c r="A482">
        <v>505</v>
      </c>
      <c r="B482" s="3">
        <v>34</v>
      </c>
      <c r="C482" s="3">
        <v>4</v>
      </c>
      <c r="D482" s="3">
        <f>Clean_Chain_Data[[#This Row],[Calculated Profit]]-Clean_Chain_Data[[#This Row],[Target_profit]]</f>
        <v>11</v>
      </c>
      <c r="E482" s="1">
        <v>41662</v>
      </c>
      <c r="F482">
        <v>-522</v>
      </c>
      <c r="G482">
        <v>42</v>
      </c>
      <c r="H482" s="2">
        <f>Clean_Chain_Data[[#This Row],[Profit]]/Clean_Chain_Data[[#This Row],[Sales]]</f>
        <v>-7.407407407407407E-2</v>
      </c>
      <c r="I482" t="s">
        <v>39</v>
      </c>
      <c r="J482" t="s">
        <v>29</v>
      </c>
      <c r="K482" s="3">
        <v>12</v>
      </c>
      <c r="L482" t="s">
        <v>40</v>
      </c>
      <c r="M482" t="s">
        <v>41</v>
      </c>
      <c r="N482" t="s">
        <v>54</v>
      </c>
      <c r="O482" s="3">
        <v>-6</v>
      </c>
      <c r="P482" s="3">
        <f>Clean_Chain_Data[[#This Row],[Sales]]-(Clean_Chain_Data[[#This Row],[Cogs]]+Clean_Chain_Data[[#This Row],[Total_expenses]])</f>
        <v>1</v>
      </c>
      <c r="Q482" s="3">
        <v>81</v>
      </c>
      <c r="R482" t="s">
        <v>64</v>
      </c>
      <c r="S482" s="3">
        <v>20</v>
      </c>
      <c r="T482">
        <v>30</v>
      </c>
      <c r="U482" s="3">
        <v>-10</v>
      </c>
      <c r="V482" s="3">
        <v>50</v>
      </c>
      <c r="W482" s="3">
        <v>46</v>
      </c>
      <c r="X482" t="s">
        <v>35</v>
      </c>
    </row>
    <row r="483" spans="1:24" x14ac:dyDescent="0.25">
      <c r="A483">
        <v>425</v>
      </c>
      <c r="B483" s="3">
        <v>22</v>
      </c>
      <c r="C483" s="3">
        <v>-4</v>
      </c>
      <c r="D483" s="3">
        <f>Clean_Chain_Data[[#This Row],[Calculated Profit]]-Clean_Chain_Data[[#This Row],[Target_profit]]</f>
        <v>-6</v>
      </c>
      <c r="E483" s="1">
        <v>41663</v>
      </c>
      <c r="F483">
        <v>570</v>
      </c>
      <c r="G483">
        <v>30</v>
      </c>
      <c r="H483" s="2">
        <f>Clean_Chain_Data[[#This Row],[Profit]]/Clean_Chain_Data[[#This Row],[Sales]]</f>
        <v>0.29090909090909089</v>
      </c>
      <c r="I483" t="s">
        <v>39</v>
      </c>
      <c r="J483" t="s">
        <v>36</v>
      </c>
      <c r="K483" s="3">
        <v>7</v>
      </c>
      <c r="L483" t="s">
        <v>40</v>
      </c>
      <c r="M483" t="s">
        <v>41</v>
      </c>
      <c r="N483" t="s">
        <v>54</v>
      </c>
      <c r="O483" s="3">
        <v>16</v>
      </c>
      <c r="P483" s="3">
        <f>Clean_Chain_Data[[#This Row],[Sales]]-(Clean_Chain_Data[[#This Row],[Cogs]]+Clean_Chain_Data[[#This Row],[Total_expenses]])</f>
        <v>14</v>
      </c>
      <c r="Q483" s="3">
        <v>55</v>
      </c>
      <c r="R483" t="s">
        <v>60</v>
      </c>
      <c r="S483" s="3">
        <v>20</v>
      </c>
      <c r="T483">
        <v>30</v>
      </c>
      <c r="U483" s="3">
        <v>20</v>
      </c>
      <c r="V483" s="3">
        <v>50</v>
      </c>
      <c r="W483" s="3">
        <v>19</v>
      </c>
      <c r="X483" t="s">
        <v>35</v>
      </c>
    </row>
    <row r="484" spans="1:24" x14ac:dyDescent="0.25">
      <c r="A484">
        <v>603</v>
      </c>
      <c r="B484" s="3">
        <v>33</v>
      </c>
      <c r="C484" s="3">
        <v>-6</v>
      </c>
      <c r="D484" s="3">
        <f>Clean_Chain_Data[[#This Row],[Calculated Profit]]-Clean_Chain_Data[[#This Row],[Target_profit]]</f>
        <v>1</v>
      </c>
      <c r="E484" s="1">
        <v>41664</v>
      </c>
      <c r="F484">
        <v>243</v>
      </c>
      <c r="G484">
        <v>41</v>
      </c>
      <c r="H484" s="2">
        <f>Clean_Chain_Data[[#This Row],[Profit]]/Clean_Chain_Data[[#This Row],[Sales]]</f>
        <v>-7.5949367088607597E-2</v>
      </c>
      <c r="I484" t="s">
        <v>39</v>
      </c>
      <c r="J484" t="s">
        <v>31</v>
      </c>
      <c r="K484" s="3">
        <v>12</v>
      </c>
      <c r="L484" t="s">
        <v>23</v>
      </c>
      <c r="M484" t="s">
        <v>24</v>
      </c>
      <c r="N484" t="s">
        <v>25</v>
      </c>
      <c r="O484" s="3">
        <v>-6</v>
      </c>
      <c r="P484" s="3">
        <f>Clean_Chain_Data[[#This Row],[Sales]]-(Clean_Chain_Data[[#This Row],[Cogs]]+Clean_Chain_Data[[#This Row],[Total_expenses]])</f>
        <v>1</v>
      </c>
      <c r="Q484" s="3">
        <v>79</v>
      </c>
      <c r="R484" t="s">
        <v>51</v>
      </c>
      <c r="S484" s="3">
        <v>20</v>
      </c>
      <c r="T484">
        <v>30</v>
      </c>
      <c r="U484" s="3">
        <v>0</v>
      </c>
      <c r="V484" s="3">
        <v>50</v>
      </c>
      <c r="W484" s="3">
        <v>45</v>
      </c>
      <c r="X484" t="s">
        <v>27</v>
      </c>
    </row>
    <row r="485" spans="1:24" x14ac:dyDescent="0.25">
      <c r="A485">
        <v>505</v>
      </c>
      <c r="B485" s="3">
        <v>29</v>
      </c>
      <c r="C485" s="3">
        <v>-3</v>
      </c>
      <c r="D485" s="3">
        <f>Clean_Chain_Data[[#This Row],[Calculated Profit]]-Clean_Chain_Data[[#This Row],[Target_profit]]</f>
        <v>-1</v>
      </c>
      <c r="E485" s="1">
        <v>41665</v>
      </c>
      <c r="F485">
        <v>1003</v>
      </c>
      <c r="G485">
        <v>35</v>
      </c>
      <c r="H485" s="2">
        <f>Clean_Chain_Data[[#This Row],[Profit]]/Clean_Chain_Data[[#This Row],[Sales]]</f>
        <v>0.10294117647058823</v>
      </c>
      <c r="I485" t="s">
        <v>39</v>
      </c>
      <c r="J485" t="s">
        <v>29</v>
      </c>
      <c r="K485" s="3">
        <v>8</v>
      </c>
      <c r="L485" t="s">
        <v>23</v>
      </c>
      <c r="M485" t="s">
        <v>24</v>
      </c>
      <c r="N485" t="s">
        <v>25</v>
      </c>
      <c r="O485" s="3">
        <v>7</v>
      </c>
      <c r="P485" s="3">
        <f>Clean_Chain_Data[[#This Row],[Sales]]-(Clean_Chain_Data[[#This Row],[Cogs]]+Clean_Chain_Data[[#This Row],[Total_expenses]])</f>
        <v>9</v>
      </c>
      <c r="Q485" s="3">
        <v>68</v>
      </c>
      <c r="R485" t="s">
        <v>64</v>
      </c>
      <c r="S485" s="3">
        <v>20</v>
      </c>
      <c r="T485">
        <v>30</v>
      </c>
      <c r="U485" s="3">
        <v>10</v>
      </c>
      <c r="V485" s="3">
        <v>50</v>
      </c>
      <c r="W485" s="3">
        <v>30</v>
      </c>
      <c r="X485" t="s">
        <v>27</v>
      </c>
    </row>
    <row r="486" spans="1:24" x14ac:dyDescent="0.25">
      <c r="A486">
        <v>541</v>
      </c>
      <c r="B486" s="3">
        <v>25</v>
      </c>
      <c r="C486" s="3">
        <v>8</v>
      </c>
      <c r="D486" s="3">
        <f>Clean_Chain_Data[[#This Row],[Calculated Profit]]-Clean_Chain_Data[[#This Row],[Target_profit]]</f>
        <v>3</v>
      </c>
      <c r="E486" s="1">
        <v>41666</v>
      </c>
      <c r="F486">
        <v>823</v>
      </c>
      <c r="G486">
        <v>38</v>
      </c>
      <c r="H486" s="2">
        <f>Clean_Chain_Data[[#This Row],[Profit]]/Clean_Chain_Data[[#This Row],[Sales]]</f>
        <v>0.41791044776119401</v>
      </c>
      <c r="I486" t="s">
        <v>39</v>
      </c>
      <c r="J486" t="s">
        <v>36</v>
      </c>
      <c r="K486" s="3">
        <v>7</v>
      </c>
      <c r="L486" t="s">
        <v>23</v>
      </c>
      <c r="M486" t="s">
        <v>24</v>
      </c>
      <c r="N486" t="s">
        <v>57</v>
      </c>
      <c r="O486" s="3">
        <v>28</v>
      </c>
      <c r="P486" s="3">
        <f>Clean_Chain_Data[[#This Row],[Sales]]-(Clean_Chain_Data[[#This Row],[Cogs]]+Clean_Chain_Data[[#This Row],[Total_expenses]])</f>
        <v>23</v>
      </c>
      <c r="Q486" s="3">
        <v>67</v>
      </c>
      <c r="R486" t="s">
        <v>56</v>
      </c>
      <c r="S486" s="3">
        <v>20</v>
      </c>
      <c r="T486">
        <v>30</v>
      </c>
      <c r="U486" s="3">
        <v>20</v>
      </c>
      <c r="V486" s="3">
        <v>50</v>
      </c>
      <c r="W486" s="3">
        <v>19</v>
      </c>
      <c r="X486" t="s">
        <v>27</v>
      </c>
    </row>
    <row r="487" spans="1:24" x14ac:dyDescent="0.25">
      <c r="A487">
        <v>603</v>
      </c>
      <c r="B487" s="3">
        <v>15</v>
      </c>
      <c r="C487" s="3">
        <v>-8</v>
      </c>
      <c r="D487" s="3">
        <f>Clean_Chain_Data[[#This Row],[Calculated Profit]]-Clean_Chain_Data[[#This Row],[Target_profit]]</f>
        <v>-9</v>
      </c>
      <c r="E487" s="1">
        <v>41667</v>
      </c>
      <c r="F487">
        <v>848</v>
      </c>
      <c r="G487">
        <v>24</v>
      </c>
      <c r="H487" s="2">
        <f>Clean_Chain_Data[[#This Row],[Profit]]/Clean_Chain_Data[[#This Row],[Sales]]</f>
        <v>0.2857142857142857</v>
      </c>
      <c r="I487" t="s">
        <v>39</v>
      </c>
      <c r="J487" t="s">
        <v>31</v>
      </c>
      <c r="K487" s="3">
        <v>4</v>
      </c>
      <c r="L487" t="s">
        <v>23</v>
      </c>
      <c r="M487" t="s">
        <v>32</v>
      </c>
      <c r="N487" t="s">
        <v>33</v>
      </c>
      <c r="O487" s="3">
        <v>12</v>
      </c>
      <c r="P487" s="3">
        <f>Clean_Chain_Data[[#This Row],[Sales]]-(Clean_Chain_Data[[#This Row],[Cogs]]+Clean_Chain_Data[[#This Row],[Total_expenses]])</f>
        <v>11</v>
      </c>
      <c r="Q487" s="3">
        <v>42</v>
      </c>
      <c r="R487" t="s">
        <v>51</v>
      </c>
      <c r="S487" s="3">
        <v>10</v>
      </c>
      <c r="T487">
        <v>30</v>
      </c>
      <c r="U487" s="3">
        <v>20</v>
      </c>
      <c r="V487" s="3">
        <v>40</v>
      </c>
      <c r="W487" s="3">
        <v>16</v>
      </c>
      <c r="X487" t="s">
        <v>35</v>
      </c>
    </row>
    <row r="488" spans="1:24" x14ac:dyDescent="0.25">
      <c r="A488">
        <v>503</v>
      </c>
      <c r="B488" s="3">
        <v>32</v>
      </c>
      <c r="C488" s="3">
        <v>12</v>
      </c>
      <c r="D488" s="3">
        <f>Clean_Chain_Data[[#This Row],[Calculated Profit]]-Clean_Chain_Data[[#This Row],[Target_profit]]</f>
        <v>3</v>
      </c>
      <c r="E488" s="1">
        <v>41668</v>
      </c>
      <c r="F488">
        <v>482</v>
      </c>
      <c r="G488">
        <v>48</v>
      </c>
      <c r="H488" s="2">
        <f>Clean_Chain_Data[[#This Row],[Profit]]/Clean_Chain_Data[[#This Row],[Sales]]</f>
        <v>0.49411764705882355</v>
      </c>
      <c r="I488" t="s">
        <v>39</v>
      </c>
      <c r="J488" t="s">
        <v>36</v>
      </c>
      <c r="K488" s="3">
        <v>8</v>
      </c>
      <c r="L488" t="s">
        <v>23</v>
      </c>
      <c r="M488" t="s">
        <v>32</v>
      </c>
      <c r="N488" t="s">
        <v>33</v>
      </c>
      <c r="O488" s="3">
        <v>42</v>
      </c>
      <c r="P488" s="3">
        <f>Clean_Chain_Data[[#This Row],[Sales]]-(Clean_Chain_Data[[#This Row],[Cogs]]+Clean_Chain_Data[[#This Row],[Total_expenses]])</f>
        <v>33</v>
      </c>
      <c r="Q488" s="3">
        <v>85</v>
      </c>
      <c r="R488" t="s">
        <v>56</v>
      </c>
      <c r="S488" s="3">
        <v>20</v>
      </c>
      <c r="T488">
        <v>30</v>
      </c>
      <c r="U488" s="3">
        <v>30</v>
      </c>
      <c r="V488" s="3">
        <v>50</v>
      </c>
      <c r="W488" s="3">
        <v>20</v>
      </c>
      <c r="X488" t="s">
        <v>35</v>
      </c>
    </row>
    <row r="489" spans="1:24" x14ac:dyDescent="0.25">
      <c r="A489">
        <v>435</v>
      </c>
      <c r="B489" s="3">
        <v>35</v>
      </c>
      <c r="C489" s="3">
        <v>3</v>
      </c>
      <c r="D489" s="3">
        <f>Clean_Chain_Data[[#This Row],[Calculated Profit]]-Clean_Chain_Data[[#This Row],[Target_profit]]</f>
        <v>4</v>
      </c>
      <c r="E489" s="1">
        <v>41669</v>
      </c>
      <c r="F489">
        <v>248</v>
      </c>
      <c r="G489">
        <v>47</v>
      </c>
      <c r="H489" s="2">
        <f>Clean_Chain_Data[[#This Row],[Profit]]/Clean_Chain_Data[[#This Row],[Sales]]</f>
        <v>0.14942528735632185</v>
      </c>
      <c r="I489" t="s">
        <v>39</v>
      </c>
      <c r="J489" t="s">
        <v>36</v>
      </c>
      <c r="K489" s="3">
        <v>11</v>
      </c>
      <c r="L489" t="s">
        <v>23</v>
      </c>
      <c r="M489" t="s">
        <v>32</v>
      </c>
      <c r="N489" t="s">
        <v>61</v>
      </c>
      <c r="O489" s="3">
        <v>13</v>
      </c>
      <c r="P489" s="3">
        <f>Clean_Chain_Data[[#This Row],[Sales]]-(Clean_Chain_Data[[#This Row],[Cogs]]+Clean_Chain_Data[[#This Row],[Total_expenses]])</f>
        <v>14</v>
      </c>
      <c r="Q489" s="3">
        <v>87</v>
      </c>
      <c r="R489" t="s">
        <v>49</v>
      </c>
      <c r="S489" s="3">
        <v>20</v>
      </c>
      <c r="T489">
        <v>30</v>
      </c>
      <c r="U489" s="3">
        <v>10</v>
      </c>
      <c r="V489" s="3">
        <v>50</v>
      </c>
      <c r="W489" s="3">
        <v>38</v>
      </c>
      <c r="X489" t="s">
        <v>35</v>
      </c>
    </row>
    <row r="490" spans="1:24" x14ac:dyDescent="0.25">
      <c r="A490">
        <v>435</v>
      </c>
      <c r="B490" s="3">
        <v>34</v>
      </c>
      <c r="C490" s="3">
        <v>-4</v>
      </c>
      <c r="D490" s="3">
        <f>Clean_Chain_Data[[#This Row],[Calculated Profit]]-Clean_Chain_Data[[#This Row],[Target_profit]]</f>
        <v>2</v>
      </c>
      <c r="E490" s="1">
        <v>41670</v>
      </c>
      <c r="F490">
        <v>211</v>
      </c>
      <c r="G490">
        <v>42</v>
      </c>
      <c r="H490" s="2">
        <f>Clean_Chain_Data[[#This Row],[Profit]]/Clean_Chain_Data[[#This Row],[Sales]]</f>
        <v>-4.9382716049382713E-2</v>
      </c>
      <c r="I490" t="s">
        <v>39</v>
      </c>
      <c r="J490" t="s">
        <v>36</v>
      </c>
      <c r="K490" s="3">
        <v>12</v>
      </c>
      <c r="L490" t="s">
        <v>23</v>
      </c>
      <c r="M490" t="s">
        <v>32</v>
      </c>
      <c r="N490" t="s">
        <v>37</v>
      </c>
      <c r="O490" s="3">
        <v>-4</v>
      </c>
      <c r="P490" s="3">
        <f>Clean_Chain_Data[[#This Row],[Sales]]-(Clean_Chain_Data[[#This Row],[Cogs]]+Clean_Chain_Data[[#This Row],[Total_expenses]])</f>
        <v>2</v>
      </c>
      <c r="Q490" s="3">
        <v>81</v>
      </c>
      <c r="R490" t="s">
        <v>49</v>
      </c>
      <c r="S490" s="3">
        <v>20</v>
      </c>
      <c r="T490">
        <v>30</v>
      </c>
      <c r="U490" s="3">
        <v>0</v>
      </c>
      <c r="V490" s="3">
        <v>50</v>
      </c>
      <c r="W490" s="3">
        <v>45</v>
      </c>
      <c r="X490" t="s">
        <v>35</v>
      </c>
    </row>
    <row r="491" spans="1:24" x14ac:dyDescent="0.25">
      <c r="A491">
        <v>904</v>
      </c>
      <c r="B491" s="3">
        <v>24</v>
      </c>
      <c r="C491" s="3">
        <v>-2</v>
      </c>
      <c r="D491" s="3">
        <f>Clean_Chain_Data[[#This Row],[Calculated Profit]]-Clean_Chain_Data[[#This Row],[Target_profit]]</f>
        <v>-4</v>
      </c>
      <c r="E491" s="1">
        <v>41671</v>
      </c>
      <c r="F491">
        <v>567</v>
      </c>
      <c r="G491">
        <v>32</v>
      </c>
      <c r="H491" s="2">
        <f>Clean_Chain_Data[[#This Row],[Profit]]/Clean_Chain_Data[[#This Row],[Sales]]</f>
        <v>0.3</v>
      </c>
      <c r="I491" t="s">
        <v>21</v>
      </c>
      <c r="J491" t="s">
        <v>31</v>
      </c>
      <c r="K491" s="3">
        <v>7</v>
      </c>
      <c r="L491" t="s">
        <v>23</v>
      </c>
      <c r="M491" t="s">
        <v>24</v>
      </c>
      <c r="N491" t="s">
        <v>57</v>
      </c>
      <c r="O491" s="3">
        <v>18</v>
      </c>
      <c r="P491" s="3">
        <f>Clean_Chain_Data[[#This Row],[Sales]]-(Clean_Chain_Data[[#This Row],[Cogs]]+Clean_Chain_Data[[#This Row],[Total_expenses]])</f>
        <v>16</v>
      </c>
      <c r="Q491" s="3">
        <v>60</v>
      </c>
      <c r="R491" t="s">
        <v>34</v>
      </c>
      <c r="S491" s="3">
        <v>10</v>
      </c>
      <c r="T491">
        <v>30</v>
      </c>
      <c r="U491" s="3">
        <v>20</v>
      </c>
      <c r="V491" s="3">
        <v>40</v>
      </c>
      <c r="W491" s="3">
        <v>20</v>
      </c>
      <c r="X491" t="s">
        <v>27</v>
      </c>
    </row>
    <row r="492" spans="1:24" x14ac:dyDescent="0.25">
      <c r="A492">
        <v>505</v>
      </c>
      <c r="B492" s="3">
        <v>38</v>
      </c>
      <c r="C492" s="3">
        <v>18</v>
      </c>
      <c r="D492" s="3">
        <f>Clean_Chain_Data[[#This Row],[Calculated Profit]]-Clean_Chain_Data[[#This Row],[Target_profit]]</f>
        <v>18</v>
      </c>
      <c r="E492" s="1">
        <v>41672</v>
      </c>
      <c r="F492">
        <v>256</v>
      </c>
      <c r="G492">
        <v>51</v>
      </c>
      <c r="H492" s="2">
        <f>Clean_Chain_Data[[#This Row],[Profit]]/Clean_Chain_Data[[#This Row],[Sales]]</f>
        <v>0.18947368421052632</v>
      </c>
      <c r="I492" t="s">
        <v>39</v>
      </c>
      <c r="J492" t="s">
        <v>29</v>
      </c>
      <c r="K492" s="3">
        <v>12</v>
      </c>
      <c r="L492" t="s">
        <v>40</v>
      </c>
      <c r="M492" t="s">
        <v>41</v>
      </c>
      <c r="N492" t="s">
        <v>42</v>
      </c>
      <c r="O492" s="3">
        <v>18</v>
      </c>
      <c r="P492" s="3">
        <f>Clean_Chain_Data[[#This Row],[Sales]]-(Clean_Chain_Data[[#This Row],[Cogs]]+Clean_Chain_Data[[#This Row],[Total_expenses]])</f>
        <v>18</v>
      </c>
      <c r="Q492" s="3">
        <v>95</v>
      </c>
      <c r="R492" t="s">
        <v>64</v>
      </c>
      <c r="S492" s="3">
        <v>30</v>
      </c>
      <c r="T492">
        <v>30</v>
      </c>
      <c r="U492" s="3">
        <v>0</v>
      </c>
      <c r="V492" s="3">
        <v>60</v>
      </c>
      <c r="W492" s="3">
        <v>39</v>
      </c>
      <c r="X492" t="s">
        <v>27</v>
      </c>
    </row>
    <row r="493" spans="1:24" x14ac:dyDescent="0.25">
      <c r="A493">
        <v>775</v>
      </c>
      <c r="B493" s="3">
        <v>23</v>
      </c>
      <c r="C493" s="3">
        <v>5</v>
      </c>
      <c r="D493" s="3">
        <f>Clean_Chain_Data[[#This Row],[Calculated Profit]]-Clean_Chain_Data[[#This Row],[Target_profit]]</f>
        <v>1</v>
      </c>
      <c r="E493" s="1">
        <v>41673</v>
      </c>
      <c r="F493">
        <v>807</v>
      </c>
      <c r="G493">
        <v>35</v>
      </c>
      <c r="H493" s="2">
        <f>Clean_Chain_Data[[#This Row],[Profit]]/Clean_Chain_Data[[#This Row],[Sales]]</f>
        <v>0.40322580645161288</v>
      </c>
      <c r="I493" t="s">
        <v>39</v>
      </c>
      <c r="J493" t="s">
        <v>36</v>
      </c>
      <c r="K493" s="3">
        <v>6</v>
      </c>
      <c r="L493" t="s">
        <v>40</v>
      </c>
      <c r="M493" t="s">
        <v>41</v>
      </c>
      <c r="N493" t="s">
        <v>42</v>
      </c>
      <c r="O493" s="3">
        <v>25</v>
      </c>
      <c r="P493" s="3">
        <f>Clean_Chain_Data[[#This Row],[Sales]]-(Clean_Chain_Data[[#This Row],[Cogs]]+Clean_Chain_Data[[#This Row],[Total_expenses]])</f>
        <v>21</v>
      </c>
      <c r="Q493" s="3">
        <v>62</v>
      </c>
      <c r="R493" t="s">
        <v>48</v>
      </c>
      <c r="S493" s="3">
        <v>20</v>
      </c>
      <c r="T493">
        <v>30</v>
      </c>
      <c r="U493" s="3">
        <v>20</v>
      </c>
      <c r="V493" s="3">
        <v>50</v>
      </c>
      <c r="W493" s="3">
        <v>18</v>
      </c>
      <c r="X493" t="s">
        <v>27</v>
      </c>
    </row>
    <row r="494" spans="1:24" x14ac:dyDescent="0.25">
      <c r="A494">
        <v>563</v>
      </c>
      <c r="B494" s="3">
        <v>16</v>
      </c>
      <c r="C494" s="3">
        <v>-5</v>
      </c>
      <c r="D494" s="3">
        <f>Clean_Chain_Data[[#This Row],[Calculated Profit]]-Clean_Chain_Data[[#This Row],[Target_profit]]</f>
        <v>-7</v>
      </c>
      <c r="E494" s="1">
        <v>41674</v>
      </c>
      <c r="F494">
        <v>851</v>
      </c>
      <c r="G494">
        <v>25</v>
      </c>
      <c r="H494" s="2">
        <f>Clean_Chain_Data[[#This Row],[Profit]]/Clean_Chain_Data[[#This Row],[Sales]]</f>
        <v>0.34090909090909088</v>
      </c>
      <c r="I494" t="s">
        <v>39</v>
      </c>
      <c r="J494" t="s">
        <v>22</v>
      </c>
      <c r="K494" s="3">
        <v>4</v>
      </c>
      <c r="L494" t="s">
        <v>40</v>
      </c>
      <c r="M494" t="s">
        <v>45</v>
      </c>
      <c r="N494" t="s">
        <v>50</v>
      </c>
      <c r="O494" s="3">
        <v>15</v>
      </c>
      <c r="P494" s="3">
        <f>Clean_Chain_Data[[#This Row],[Sales]]-(Clean_Chain_Data[[#This Row],[Cogs]]+Clean_Chain_Data[[#This Row],[Total_expenses]])</f>
        <v>13</v>
      </c>
      <c r="Q494" s="3">
        <v>44</v>
      </c>
      <c r="R494" t="s">
        <v>43</v>
      </c>
      <c r="S494" s="3">
        <v>10</v>
      </c>
      <c r="T494">
        <v>30</v>
      </c>
      <c r="U494" s="3">
        <v>20</v>
      </c>
      <c r="V494" s="3">
        <v>40</v>
      </c>
      <c r="W494" s="3">
        <v>15</v>
      </c>
      <c r="X494" t="s">
        <v>35</v>
      </c>
    </row>
    <row r="495" spans="1:24" x14ac:dyDescent="0.25">
      <c r="A495">
        <v>641</v>
      </c>
      <c r="B495" s="3">
        <v>31</v>
      </c>
      <c r="C495" s="3">
        <v>2</v>
      </c>
      <c r="D495" s="3">
        <f>Clean_Chain_Data[[#This Row],[Calculated Profit]]-Clean_Chain_Data[[#This Row],[Target_profit]]</f>
        <v>3</v>
      </c>
      <c r="E495" s="1">
        <v>41675</v>
      </c>
      <c r="F495">
        <v>1009</v>
      </c>
      <c r="G495">
        <v>38</v>
      </c>
      <c r="H495" s="2">
        <f>Clean_Chain_Data[[#This Row],[Profit]]/Clean_Chain_Data[[#This Row],[Sales]]</f>
        <v>0.16216216216216217</v>
      </c>
      <c r="I495" t="s">
        <v>39</v>
      </c>
      <c r="J495" t="s">
        <v>22</v>
      </c>
      <c r="K495" s="3">
        <v>9</v>
      </c>
      <c r="L495" t="s">
        <v>40</v>
      </c>
      <c r="M495" t="s">
        <v>45</v>
      </c>
      <c r="N495" t="s">
        <v>52</v>
      </c>
      <c r="O495" s="3">
        <v>12</v>
      </c>
      <c r="P495" s="3">
        <f>Clean_Chain_Data[[#This Row],[Sales]]-(Clean_Chain_Data[[#This Row],[Cogs]]+Clean_Chain_Data[[#This Row],[Total_expenses]])</f>
        <v>13</v>
      </c>
      <c r="Q495" s="3">
        <v>74</v>
      </c>
      <c r="R495" t="s">
        <v>43</v>
      </c>
      <c r="S495" s="3">
        <v>30</v>
      </c>
      <c r="T495">
        <v>30</v>
      </c>
      <c r="U495" s="3">
        <v>10</v>
      </c>
      <c r="V495" s="3">
        <v>60</v>
      </c>
      <c r="W495" s="3">
        <v>30</v>
      </c>
      <c r="X495" t="s">
        <v>35</v>
      </c>
    </row>
    <row r="496" spans="1:24" x14ac:dyDescent="0.25">
      <c r="A496">
        <v>603</v>
      </c>
      <c r="B496" s="3">
        <v>20</v>
      </c>
      <c r="C496" s="3">
        <v>-24</v>
      </c>
      <c r="D496" s="3">
        <f>Clean_Chain_Data[[#This Row],[Calculated Profit]]-Clean_Chain_Data[[#This Row],[Target_profit]]</f>
        <v>-13</v>
      </c>
      <c r="E496" s="1">
        <v>41676</v>
      </c>
      <c r="F496">
        <v>218</v>
      </c>
      <c r="G496">
        <v>25</v>
      </c>
      <c r="H496" s="2">
        <f>Clean_Chain_Data[[#This Row],[Profit]]/Clean_Chain_Data[[#This Row],[Sales]]</f>
        <v>-0.5</v>
      </c>
      <c r="I496" t="s">
        <v>39</v>
      </c>
      <c r="J496" t="s">
        <v>31</v>
      </c>
      <c r="K496" s="3">
        <v>7</v>
      </c>
      <c r="L496" t="s">
        <v>40</v>
      </c>
      <c r="M496" t="s">
        <v>41</v>
      </c>
      <c r="N496" t="s">
        <v>66</v>
      </c>
      <c r="O496" s="3">
        <v>-24</v>
      </c>
      <c r="P496" s="3">
        <f>Clean_Chain_Data[[#This Row],[Sales]]-(Clean_Chain_Data[[#This Row],[Cogs]]+Clean_Chain_Data[[#This Row],[Total_expenses]])</f>
        <v>-13</v>
      </c>
      <c r="Q496" s="3">
        <v>48</v>
      </c>
      <c r="R496" t="s">
        <v>51</v>
      </c>
      <c r="S496" s="3">
        <v>10</v>
      </c>
      <c r="T496">
        <v>30</v>
      </c>
      <c r="U496" s="3">
        <v>0</v>
      </c>
      <c r="V496" s="3">
        <v>40</v>
      </c>
      <c r="W496" s="3">
        <v>41</v>
      </c>
      <c r="X496" t="s">
        <v>35</v>
      </c>
    </row>
    <row r="497" spans="1:24" x14ac:dyDescent="0.25">
      <c r="A497">
        <v>580</v>
      </c>
      <c r="B497" s="3">
        <v>29</v>
      </c>
      <c r="C497" s="3">
        <v>16</v>
      </c>
      <c r="D497" s="3">
        <f>Clean_Chain_Data[[#This Row],[Calculated Profit]]-Clean_Chain_Data[[#This Row],[Target_profit]]</f>
        <v>9</v>
      </c>
      <c r="E497" s="1">
        <v>41677</v>
      </c>
      <c r="F497">
        <v>490</v>
      </c>
      <c r="G497">
        <v>44</v>
      </c>
      <c r="H497" s="2">
        <f>Clean_Chain_Data[[#This Row],[Profit]]/Clean_Chain_Data[[#This Row],[Sales]]</f>
        <v>0.46153846153846156</v>
      </c>
      <c r="I497" t="s">
        <v>39</v>
      </c>
      <c r="J497" t="s">
        <v>29</v>
      </c>
      <c r="K497" s="3">
        <v>8</v>
      </c>
      <c r="L497" t="s">
        <v>40</v>
      </c>
      <c r="M497" t="s">
        <v>41</v>
      </c>
      <c r="N497" t="s">
        <v>53</v>
      </c>
      <c r="O497" s="3">
        <v>36</v>
      </c>
      <c r="P497" s="3">
        <f>Clean_Chain_Data[[#This Row],[Sales]]-(Clean_Chain_Data[[#This Row],[Cogs]]+Clean_Chain_Data[[#This Row],[Total_expenses]])</f>
        <v>29</v>
      </c>
      <c r="Q497" s="3">
        <v>78</v>
      </c>
      <c r="R497" t="s">
        <v>47</v>
      </c>
      <c r="S497" s="3">
        <v>20</v>
      </c>
      <c r="T497">
        <v>30</v>
      </c>
      <c r="U497" s="3">
        <v>20</v>
      </c>
      <c r="V497" s="3">
        <v>50</v>
      </c>
      <c r="W497" s="3">
        <v>20</v>
      </c>
      <c r="X497" t="s">
        <v>35</v>
      </c>
    </row>
    <row r="498" spans="1:24" x14ac:dyDescent="0.25">
      <c r="A498">
        <v>206</v>
      </c>
      <c r="B498" s="3">
        <v>24</v>
      </c>
      <c r="C498" s="3">
        <v>-1</v>
      </c>
      <c r="D498" s="3">
        <f>Clean_Chain_Data[[#This Row],[Calculated Profit]]-Clean_Chain_Data[[#This Row],[Target_profit]]</f>
        <v>-3</v>
      </c>
      <c r="E498" s="1">
        <v>41678</v>
      </c>
      <c r="F498">
        <v>567</v>
      </c>
      <c r="G498">
        <v>32</v>
      </c>
      <c r="H498" s="2">
        <f>Clean_Chain_Data[[#This Row],[Profit]]/Clean_Chain_Data[[#This Row],[Sales]]</f>
        <v>0.31666666666666665</v>
      </c>
      <c r="I498" t="s">
        <v>39</v>
      </c>
      <c r="J498" t="s">
        <v>36</v>
      </c>
      <c r="K498" s="3">
        <v>7</v>
      </c>
      <c r="L498" t="s">
        <v>40</v>
      </c>
      <c r="M498" t="s">
        <v>41</v>
      </c>
      <c r="N498" t="s">
        <v>54</v>
      </c>
      <c r="O498" s="3">
        <v>19</v>
      </c>
      <c r="P498" s="3">
        <f>Clean_Chain_Data[[#This Row],[Sales]]-(Clean_Chain_Data[[#This Row],[Cogs]]+Clean_Chain_Data[[#This Row],[Total_expenses]])</f>
        <v>17</v>
      </c>
      <c r="Q498" s="3">
        <v>60</v>
      </c>
      <c r="R498" t="s">
        <v>60</v>
      </c>
      <c r="S498" s="3">
        <v>20</v>
      </c>
      <c r="T498">
        <v>30</v>
      </c>
      <c r="U498" s="3">
        <v>20</v>
      </c>
      <c r="V498" s="3">
        <v>50</v>
      </c>
      <c r="W498" s="3">
        <v>19</v>
      </c>
      <c r="X498" t="s">
        <v>35</v>
      </c>
    </row>
    <row r="499" spans="1:24" x14ac:dyDescent="0.25">
      <c r="A499">
        <v>503</v>
      </c>
      <c r="B499" s="3">
        <v>24</v>
      </c>
      <c r="C499" s="3">
        <v>8</v>
      </c>
      <c r="D499" s="3">
        <f>Clean_Chain_Data[[#This Row],[Calculated Profit]]-Clean_Chain_Data[[#This Row],[Target_profit]]</f>
        <v>3</v>
      </c>
      <c r="E499" s="1">
        <v>41679</v>
      </c>
      <c r="F499">
        <v>829</v>
      </c>
      <c r="G499">
        <v>36</v>
      </c>
      <c r="H499" s="2">
        <f>Clean_Chain_Data[[#This Row],[Profit]]/Clean_Chain_Data[[#This Row],[Sales]]</f>
        <v>0.4375</v>
      </c>
      <c r="I499" t="s">
        <v>39</v>
      </c>
      <c r="J499" t="s">
        <v>36</v>
      </c>
      <c r="K499" s="3">
        <v>6</v>
      </c>
      <c r="L499" t="s">
        <v>23</v>
      </c>
      <c r="M499" t="s">
        <v>24</v>
      </c>
      <c r="N499" t="s">
        <v>57</v>
      </c>
      <c r="O499" s="3">
        <v>28</v>
      </c>
      <c r="P499" s="3">
        <f>Clean_Chain_Data[[#This Row],[Sales]]-(Clean_Chain_Data[[#This Row],[Cogs]]+Clean_Chain_Data[[#This Row],[Total_expenses]])</f>
        <v>23</v>
      </c>
      <c r="Q499" s="3">
        <v>64</v>
      </c>
      <c r="R499" t="s">
        <v>56</v>
      </c>
      <c r="S499" s="3">
        <v>20</v>
      </c>
      <c r="T499">
        <v>30</v>
      </c>
      <c r="U499" s="3">
        <v>20</v>
      </c>
      <c r="V499" s="3">
        <v>50</v>
      </c>
      <c r="W499" s="3">
        <v>17</v>
      </c>
      <c r="X499" t="s">
        <v>27</v>
      </c>
    </row>
    <row r="500" spans="1:24" x14ac:dyDescent="0.25">
      <c r="A500">
        <v>603</v>
      </c>
      <c r="B500" s="3">
        <v>16</v>
      </c>
      <c r="C500" s="3">
        <v>-5</v>
      </c>
      <c r="D500" s="3">
        <f>Clean_Chain_Data[[#This Row],[Calculated Profit]]-Clean_Chain_Data[[#This Row],[Target_profit]]</f>
        <v>-7</v>
      </c>
      <c r="E500" s="1">
        <v>41680</v>
      </c>
      <c r="F500">
        <v>851</v>
      </c>
      <c r="G500">
        <v>25</v>
      </c>
      <c r="H500" s="2">
        <f>Clean_Chain_Data[[#This Row],[Profit]]/Clean_Chain_Data[[#This Row],[Sales]]</f>
        <v>0.34090909090909088</v>
      </c>
      <c r="I500" t="s">
        <v>39</v>
      </c>
      <c r="J500" t="s">
        <v>31</v>
      </c>
      <c r="K500" s="3">
        <v>4</v>
      </c>
      <c r="L500" t="s">
        <v>23</v>
      </c>
      <c r="M500" t="s">
        <v>32</v>
      </c>
      <c r="N500" t="s">
        <v>33</v>
      </c>
      <c r="O500" s="3">
        <v>15</v>
      </c>
      <c r="P500" s="3">
        <f>Clean_Chain_Data[[#This Row],[Sales]]-(Clean_Chain_Data[[#This Row],[Cogs]]+Clean_Chain_Data[[#This Row],[Total_expenses]])</f>
        <v>13</v>
      </c>
      <c r="Q500" s="3">
        <v>44</v>
      </c>
      <c r="R500" t="s">
        <v>51</v>
      </c>
      <c r="S500" s="3">
        <v>10</v>
      </c>
      <c r="T500">
        <v>30</v>
      </c>
      <c r="U500" s="3">
        <v>20</v>
      </c>
      <c r="V500" s="3">
        <v>40</v>
      </c>
      <c r="W500" s="3">
        <v>15</v>
      </c>
      <c r="X500" t="s">
        <v>35</v>
      </c>
    </row>
    <row r="501" spans="1:24" x14ac:dyDescent="0.25">
      <c r="A501">
        <v>541</v>
      </c>
      <c r="B501" s="3">
        <v>29</v>
      </c>
      <c r="C501" s="3">
        <v>7</v>
      </c>
      <c r="D501" s="3">
        <f>Clean_Chain_Data[[#This Row],[Calculated Profit]]-Clean_Chain_Data[[#This Row],[Target_profit]]</f>
        <v>0</v>
      </c>
      <c r="E501" s="1">
        <v>41681</v>
      </c>
      <c r="F501">
        <v>490</v>
      </c>
      <c r="G501">
        <v>44</v>
      </c>
      <c r="H501" s="2">
        <f>Clean_Chain_Data[[#This Row],[Profit]]/Clean_Chain_Data[[#This Row],[Sales]]</f>
        <v>0.47435897435897434</v>
      </c>
      <c r="I501" t="s">
        <v>39</v>
      </c>
      <c r="J501" t="s">
        <v>36</v>
      </c>
      <c r="K501" s="3">
        <v>8</v>
      </c>
      <c r="L501" t="s">
        <v>23</v>
      </c>
      <c r="M501" t="s">
        <v>32</v>
      </c>
      <c r="N501" t="s">
        <v>33</v>
      </c>
      <c r="O501" s="3">
        <v>37</v>
      </c>
      <c r="P501" s="3">
        <f>Clean_Chain_Data[[#This Row],[Sales]]-(Clean_Chain_Data[[#This Row],[Cogs]]+Clean_Chain_Data[[#This Row],[Total_expenses]])</f>
        <v>30</v>
      </c>
      <c r="Q501" s="3">
        <v>78</v>
      </c>
      <c r="R501" t="s">
        <v>56</v>
      </c>
      <c r="S501" s="3">
        <v>20</v>
      </c>
      <c r="T501">
        <v>30</v>
      </c>
      <c r="U501" s="3">
        <v>30</v>
      </c>
      <c r="V501" s="3">
        <v>50</v>
      </c>
      <c r="W501" s="3">
        <v>19</v>
      </c>
      <c r="X501" t="s">
        <v>35</v>
      </c>
    </row>
    <row r="502" spans="1:24" x14ac:dyDescent="0.25">
      <c r="A502">
        <v>915</v>
      </c>
      <c r="B502" s="3">
        <v>76</v>
      </c>
      <c r="C502" s="3">
        <v>-2</v>
      </c>
      <c r="D502" s="3">
        <f>Clean_Chain_Data[[#This Row],[Calculated Profit]]-Clean_Chain_Data[[#This Row],[Target_profit]]</f>
        <v>-2</v>
      </c>
      <c r="E502" s="1">
        <v>41682</v>
      </c>
      <c r="F502">
        <v>580</v>
      </c>
      <c r="G502">
        <v>111</v>
      </c>
      <c r="H502" s="2">
        <f>Clean_Chain_Data[[#This Row],[Profit]]/Clean_Chain_Data[[#This Row],[Sales]]</f>
        <v>0.41711229946524064</v>
      </c>
      <c r="I502" t="s">
        <v>21</v>
      </c>
      <c r="J502" t="s">
        <v>29</v>
      </c>
      <c r="K502" s="3">
        <v>21</v>
      </c>
      <c r="L502" t="s">
        <v>40</v>
      </c>
      <c r="M502" t="s">
        <v>41</v>
      </c>
      <c r="N502" t="s">
        <v>42</v>
      </c>
      <c r="O502" s="3">
        <v>78</v>
      </c>
      <c r="P502" s="3">
        <f>Clean_Chain_Data[[#This Row],[Sales]]-(Clean_Chain_Data[[#This Row],[Cogs]]+Clean_Chain_Data[[#This Row],[Total_expenses]])</f>
        <v>78</v>
      </c>
      <c r="Q502" s="3">
        <v>187</v>
      </c>
      <c r="R502" t="s">
        <v>30</v>
      </c>
      <c r="S502" s="3">
        <v>40</v>
      </c>
      <c r="T502">
        <v>80</v>
      </c>
      <c r="U502" s="3">
        <v>80</v>
      </c>
      <c r="V502" s="3">
        <v>120</v>
      </c>
      <c r="W502" s="3">
        <v>33</v>
      </c>
      <c r="X502" t="s">
        <v>27</v>
      </c>
    </row>
    <row r="503" spans="1:24" x14ac:dyDescent="0.25">
      <c r="A503">
        <v>713</v>
      </c>
      <c r="B503" s="3">
        <v>52</v>
      </c>
      <c r="C503" s="3">
        <v>-44</v>
      </c>
      <c r="D503" s="3">
        <f>Clean_Chain_Data[[#This Row],[Calculated Profit]]-Clean_Chain_Data[[#This Row],[Target_profit]]</f>
        <v>-44</v>
      </c>
      <c r="E503" s="1">
        <v>41683</v>
      </c>
      <c r="F503">
        <v>405</v>
      </c>
      <c r="G503">
        <v>71</v>
      </c>
      <c r="H503" s="2">
        <f>Clean_Chain_Data[[#This Row],[Profit]]/Clean_Chain_Data[[#This Row],[Sales]]</f>
        <v>0.21138211382113822</v>
      </c>
      <c r="I503" t="s">
        <v>21</v>
      </c>
      <c r="J503" t="s">
        <v>29</v>
      </c>
      <c r="K503" s="3">
        <v>17</v>
      </c>
      <c r="L503" t="s">
        <v>23</v>
      </c>
      <c r="M503" t="s">
        <v>24</v>
      </c>
      <c r="N503" t="s">
        <v>57</v>
      </c>
      <c r="O503" s="3">
        <v>26</v>
      </c>
      <c r="P503" s="3">
        <f>Clean_Chain_Data[[#This Row],[Sales]]-(Clean_Chain_Data[[#This Row],[Cogs]]+Clean_Chain_Data[[#This Row],[Total_expenses]])</f>
        <v>26</v>
      </c>
      <c r="Q503" s="3">
        <v>123</v>
      </c>
      <c r="R503" t="s">
        <v>30</v>
      </c>
      <c r="S503" s="3">
        <v>30</v>
      </c>
      <c r="T503">
        <v>80</v>
      </c>
      <c r="U503" s="3">
        <v>70</v>
      </c>
      <c r="V503" s="3">
        <v>110</v>
      </c>
      <c r="W503" s="3">
        <v>45</v>
      </c>
      <c r="X503" t="s">
        <v>27</v>
      </c>
    </row>
    <row r="504" spans="1:24" x14ac:dyDescent="0.25">
      <c r="A504">
        <v>217</v>
      </c>
      <c r="B504" s="3">
        <v>76</v>
      </c>
      <c r="C504" s="3">
        <v>-2</v>
      </c>
      <c r="D504" s="3">
        <f>Clean_Chain_Data[[#This Row],[Calculated Profit]]-Clean_Chain_Data[[#This Row],[Target_profit]]</f>
        <v>-2</v>
      </c>
      <c r="E504" s="1">
        <v>41684</v>
      </c>
      <c r="F504">
        <v>580</v>
      </c>
      <c r="G504">
        <v>111</v>
      </c>
      <c r="H504" s="2">
        <f>Clean_Chain_Data[[#This Row],[Profit]]/Clean_Chain_Data[[#This Row],[Sales]]</f>
        <v>0.41711229946524064</v>
      </c>
      <c r="I504" t="s">
        <v>21</v>
      </c>
      <c r="J504" t="s">
        <v>22</v>
      </c>
      <c r="K504" s="3">
        <v>21</v>
      </c>
      <c r="L504" t="s">
        <v>23</v>
      </c>
      <c r="M504" t="s">
        <v>32</v>
      </c>
      <c r="N504" t="s">
        <v>33</v>
      </c>
      <c r="O504" s="3">
        <v>78</v>
      </c>
      <c r="P504" s="3">
        <f>Clean_Chain_Data[[#This Row],[Sales]]-(Clean_Chain_Data[[#This Row],[Cogs]]+Clean_Chain_Data[[#This Row],[Total_expenses]])</f>
        <v>78</v>
      </c>
      <c r="Q504" s="3">
        <v>187</v>
      </c>
      <c r="R504" t="s">
        <v>63</v>
      </c>
      <c r="S504" s="3">
        <v>50</v>
      </c>
      <c r="T504">
        <v>80</v>
      </c>
      <c r="U504" s="3">
        <v>80</v>
      </c>
      <c r="V504" s="3">
        <v>130</v>
      </c>
      <c r="W504" s="3">
        <v>33</v>
      </c>
      <c r="X504" t="s">
        <v>35</v>
      </c>
    </row>
    <row r="505" spans="1:24" x14ac:dyDescent="0.25">
      <c r="A505">
        <v>847</v>
      </c>
      <c r="B505" s="3">
        <v>72</v>
      </c>
      <c r="C505" s="3">
        <v>5</v>
      </c>
      <c r="D505" s="3">
        <f>Clean_Chain_Data[[#This Row],[Calculated Profit]]-Clean_Chain_Data[[#This Row],[Target_profit]]</f>
        <v>5</v>
      </c>
      <c r="E505" s="1">
        <v>41685</v>
      </c>
      <c r="F505">
        <v>650</v>
      </c>
      <c r="G505">
        <v>110</v>
      </c>
      <c r="H505" s="2">
        <f>Clean_Chain_Data[[#This Row],[Profit]]/Clean_Chain_Data[[#This Row],[Sales]]</f>
        <v>0.30219780219780218</v>
      </c>
      <c r="I505" t="s">
        <v>21</v>
      </c>
      <c r="J505" t="s">
        <v>22</v>
      </c>
      <c r="K505" s="3">
        <v>23</v>
      </c>
      <c r="L505" t="s">
        <v>23</v>
      </c>
      <c r="M505" t="s">
        <v>32</v>
      </c>
      <c r="N505" t="s">
        <v>61</v>
      </c>
      <c r="O505" s="3">
        <v>55</v>
      </c>
      <c r="P505" s="3">
        <f>Clean_Chain_Data[[#This Row],[Sales]]-(Clean_Chain_Data[[#This Row],[Cogs]]+Clean_Chain_Data[[#This Row],[Total_expenses]])</f>
        <v>55</v>
      </c>
      <c r="Q505" s="3">
        <v>182</v>
      </c>
      <c r="R505" t="s">
        <v>63</v>
      </c>
      <c r="S505" s="3">
        <v>50</v>
      </c>
      <c r="T505">
        <v>80</v>
      </c>
      <c r="U505" s="3">
        <v>50</v>
      </c>
      <c r="V505" s="3">
        <v>130</v>
      </c>
      <c r="W505" s="3">
        <v>55</v>
      </c>
      <c r="X505" t="s">
        <v>35</v>
      </c>
    </row>
    <row r="506" spans="1:24" x14ac:dyDescent="0.25">
      <c r="A506">
        <v>660</v>
      </c>
      <c r="B506" s="3">
        <v>65</v>
      </c>
      <c r="C506" s="3">
        <v>-35</v>
      </c>
      <c r="D506" s="3">
        <f>Clean_Chain_Data[[#This Row],[Calculated Profit]]-Clean_Chain_Data[[#This Row],[Target_profit]]</f>
        <v>-35</v>
      </c>
      <c r="E506" s="1">
        <v>41686</v>
      </c>
      <c r="F506">
        <v>1053</v>
      </c>
      <c r="G506">
        <v>77</v>
      </c>
      <c r="H506" s="2">
        <f>Clean_Chain_Data[[#This Row],[Profit]]/Clean_Chain_Data[[#This Row],[Sales]]</f>
        <v>0.24647887323943662</v>
      </c>
      <c r="I506" t="s">
        <v>39</v>
      </c>
      <c r="J506" t="s">
        <v>22</v>
      </c>
      <c r="K506" s="3">
        <v>20</v>
      </c>
      <c r="L506" t="s">
        <v>40</v>
      </c>
      <c r="M506" t="s">
        <v>45</v>
      </c>
      <c r="N506" t="s">
        <v>46</v>
      </c>
      <c r="O506" s="3">
        <v>35</v>
      </c>
      <c r="P506" s="3">
        <f>Clean_Chain_Data[[#This Row],[Sales]]-(Clean_Chain_Data[[#This Row],[Cogs]]+Clean_Chain_Data[[#This Row],[Total_expenses]])</f>
        <v>35</v>
      </c>
      <c r="Q506" s="3">
        <v>142</v>
      </c>
      <c r="R506" t="s">
        <v>58</v>
      </c>
      <c r="S506" s="3">
        <v>50</v>
      </c>
      <c r="T506">
        <v>80</v>
      </c>
      <c r="U506" s="3">
        <v>70</v>
      </c>
      <c r="V506" s="3">
        <v>130</v>
      </c>
      <c r="W506" s="3">
        <v>42</v>
      </c>
      <c r="X506" t="s">
        <v>27</v>
      </c>
    </row>
    <row r="507" spans="1:24" x14ac:dyDescent="0.25">
      <c r="A507">
        <v>660</v>
      </c>
      <c r="B507" s="3">
        <v>32</v>
      </c>
      <c r="C507" s="3">
        <v>-52</v>
      </c>
      <c r="D507" s="3">
        <f>Clean_Chain_Data[[#This Row],[Calculated Profit]]-Clean_Chain_Data[[#This Row],[Target_profit]]</f>
        <v>-52</v>
      </c>
      <c r="E507" s="1">
        <v>41687</v>
      </c>
      <c r="F507">
        <v>833</v>
      </c>
      <c r="G507">
        <v>47</v>
      </c>
      <c r="H507" s="2">
        <f>Clean_Chain_Data[[#This Row],[Profit]]/Clean_Chain_Data[[#This Row],[Sales]]</f>
        <v>0.35443037974683544</v>
      </c>
      <c r="I507" t="s">
        <v>39</v>
      </c>
      <c r="J507" t="s">
        <v>22</v>
      </c>
      <c r="K507" s="3">
        <v>8</v>
      </c>
      <c r="L507" t="s">
        <v>40</v>
      </c>
      <c r="M507" t="s">
        <v>41</v>
      </c>
      <c r="N507" t="s">
        <v>42</v>
      </c>
      <c r="O507" s="3">
        <v>28</v>
      </c>
      <c r="P507" s="3">
        <f>Clean_Chain_Data[[#This Row],[Sales]]-(Clean_Chain_Data[[#This Row],[Cogs]]+Clean_Chain_Data[[#This Row],[Total_expenses]])</f>
        <v>28</v>
      </c>
      <c r="Q507" s="3">
        <v>79</v>
      </c>
      <c r="R507" t="s">
        <v>58</v>
      </c>
      <c r="S507" s="3">
        <v>30</v>
      </c>
      <c r="T507">
        <v>80</v>
      </c>
      <c r="U507" s="3">
        <v>80</v>
      </c>
      <c r="V507" s="3">
        <v>110</v>
      </c>
      <c r="W507" s="3">
        <v>19</v>
      </c>
      <c r="X507" t="s">
        <v>27</v>
      </c>
    </row>
    <row r="508" spans="1:24" x14ac:dyDescent="0.25">
      <c r="A508">
        <v>405</v>
      </c>
      <c r="B508" s="3">
        <v>82</v>
      </c>
      <c r="C508" s="3">
        <v>5</v>
      </c>
      <c r="D508" s="3">
        <f>Clean_Chain_Data[[#This Row],[Calculated Profit]]-Clean_Chain_Data[[#This Row],[Target_profit]]</f>
        <v>5</v>
      </c>
      <c r="E508" s="1">
        <v>41688</v>
      </c>
      <c r="F508">
        <v>788</v>
      </c>
      <c r="G508">
        <v>123</v>
      </c>
      <c r="H508" s="2">
        <f>Clean_Chain_Data[[#This Row],[Profit]]/Clean_Chain_Data[[#This Row],[Sales]]</f>
        <v>0.31707317073170732</v>
      </c>
      <c r="I508" t="s">
        <v>39</v>
      </c>
      <c r="J508" t="s">
        <v>29</v>
      </c>
      <c r="K508" s="3">
        <v>27</v>
      </c>
      <c r="L508" t="s">
        <v>40</v>
      </c>
      <c r="M508" t="s">
        <v>41</v>
      </c>
      <c r="N508" t="s">
        <v>42</v>
      </c>
      <c r="O508" s="3">
        <v>65</v>
      </c>
      <c r="P508" s="3">
        <f>Clean_Chain_Data[[#This Row],[Sales]]-(Clean_Chain_Data[[#This Row],[Cogs]]+Clean_Chain_Data[[#This Row],[Total_expenses]])</f>
        <v>65</v>
      </c>
      <c r="Q508" s="3">
        <v>205</v>
      </c>
      <c r="R508" t="s">
        <v>47</v>
      </c>
      <c r="S508" s="3">
        <v>50</v>
      </c>
      <c r="T508">
        <v>80</v>
      </c>
      <c r="U508" s="3">
        <v>60</v>
      </c>
      <c r="V508" s="3">
        <v>130</v>
      </c>
      <c r="W508" s="3">
        <v>58</v>
      </c>
      <c r="X508" t="s">
        <v>27</v>
      </c>
    </row>
    <row r="509" spans="1:24" x14ac:dyDescent="0.25">
      <c r="A509">
        <v>715</v>
      </c>
      <c r="B509" s="3">
        <v>56</v>
      </c>
      <c r="C509" s="3">
        <v>-35</v>
      </c>
      <c r="D509" s="3">
        <f>Clean_Chain_Data[[#This Row],[Calculated Profit]]-Clean_Chain_Data[[#This Row],[Target_profit]]</f>
        <v>-35</v>
      </c>
      <c r="E509" s="1">
        <v>41689</v>
      </c>
      <c r="F509">
        <v>385</v>
      </c>
      <c r="G509">
        <v>70</v>
      </c>
      <c r="H509" s="2">
        <f>Clean_Chain_Data[[#This Row],[Profit]]/Clean_Chain_Data[[#This Row],[Sales]]</f>
        <v>0.11904761904761904</v>
      </c>
      <c r="I509" t="s">
        <v>39</v>
      </c>
      <c r="J509" t="s">
        <v>22</v>
      </c>
      <c r="K509" s="3">
        <v>21</v>
      </c>
      <c r="L509" t="s">
        <v>40</v>
      </c>
      <c r="M509" t="s">
        <v>45</v>
      </c>
      <c r="N509" t="s">
        <v>50</v>
      </c>
      <c r="O509" s="3">
        <v>15</v>
      </c>
      <c r="P509" s="3">
        <f>Clean_Chain_Data[[#This Row],[Sales]]-(Clean_Chain_Data[[#This Row],[Cogs]]+Clean_Chain_Data[[#This Row],[Total_expenses]])</f>
        <v>15</v>
      </c>
      <c r="Q509" s="3">
        <v>126</v>
      </c>
      <c r="R509" t="s">
        <v>59</v>
      </c>
      <c r="S509" s="3">
        <v>40</v>
      </c>
      <c r="T509">
        <v>80</v>
      </c>
      <c r="U509" s="3">
        <v>50</v>
      </c>
      <c r="V509" s="3">
        <v>120</v>
      </c>
      <c r="W509" s="3">
        <v>55</v>
      </c>
      <c r="X509" t="s">
        <v>35</v>
      </c>
    </row>
    <row r="510" spans="1:24" x14ac:dyDescent="0.25">
      <c r="A510">
        <v>405</v>
      </c>
      <c r="B510" s="3">
        <v>91</v>
      </c>
      <c r="C510" s="3">
        <v>6</v>
      </c>
      <c r="D510" s="3">
        <f>Clean_Chain_Data[[#This Row],[Calculated Profit]]-Clean_Chain_Data[[#This Row],[Target_profit]]</f>
        <v>6</v>
      </c>
      <c r="E510" s="1">
        <v>41690</v>
      </c>
      <c r="F510">
        <v>-1785</v>
      </c>
      <c r="G510">
        <v>127</v>
      </c>
      <c r="H510" s="2">
        <f>Clean_Chain_Data[[#This Row],[Profit]]/Clean_Chain_Data[[#This Row],[Sales]]</f>
        <v>0.34862385321100919</v>
      </c>
      <c r="I510" t="s">
        <v>39</v>
      </c>
      <c r="J510" t="s">
        <v>29</v>
      </c>
      <c r="K510" s="3">
        <v>28</v>
      </c>
      <c r="L510" t="s">
        <v>40</v>
      </c>
      <c r="M510" t="s">
        <v>41</v>
      </c>
      <c r="N510" t="s">
        <v>54</v>
      </c>
      <c r="O510" s="3">
        <v>76</v>
      </c>
      <c r="P510" s="3">
        <f>Clean_Chain_Data[[#This Row],[Sales]]-(Clean_Chain_Data[[#This Row],[Cogs]]+Clean_Chain_Data[[#This Row],[Total_expenses]])</f>
        <v>76</v>
      </c>
      <c r="Q510" s="3">
        <v>218</v>
      </c>
      <c r="R510" t="s">
        <v>47</v>
      </c>
      <c r="S510" s="3">
        <v>50</v>
      </c>
      <c r="T510">
        <v>80</v>
      </c>
      <c r="U510" s="3">
        <v>70</v>
      </c>
      <c r="V510" s="3">
        <v>130</v>
      </c>
      <c r="W510" s="3">
        <v>51</v>
      </c>
      <c r="X510" t="s">
        <v>35</v>
      </c>
    </row>
    <row r="511" spans="1:24" x14ac:dyDescent="0.25">
      <c r="A511">
        <v>414</v>
      </c>
      <c r="B511" s="3">
        <v>60</v>
      </c>
      <c r="C511" s="3">
        <v>-23</v>
      </c>
      <c r="D511" s="3">
        <f>Clean_Chain_Data[[#This Row],[Calculated Profit]]-Clean_Chain_Data[[#This Row],[Target_profit]]</f>
        <v>-23</v>
      </c>
      <c r="E511" s="1">
        <v>41691</v>
      </c>
      <c r="F511">
        <v>329</v>
      </c>
      <c r="G511">
        <v>99</v>
      </c>
      <c r="H511" s="2">
        <f>Clean_Chain_Data[[#This Row],[Profit]]/Clean_Chain_Data[[#This Row],[Sales]]</f>
        <v>0.35849056603773582</v>
      </c>
      <c r="I511" t="s">
        <v>39</v>
      </c>
      <c r="J511" t="s">
        <v>22</v>
      </c>
      <c r="K511" s="3">
        <v>18</v>
      </c>
      <c r="L511" t="s">
        <v>23</v>
      </c>
      <c r="M511" t="s">
        <v>24</v>
      </c>
      <c r="N511" t="s">
        <v>57</v>
      </c>
      <c r="O511" s="3">
        <v>57</v>
      </c>
      <c r="P511" s="3">
        <f>Clean_Chain_Data[[#This Row],[Sales]]-(Clean_Chain_Data[[#This Row],[Cogs]]+Clean_Chain_Data[[#This Row],[Total_expenses]])</f>
        <v>57</v>
      </c>
      <c r="Q511" s="3">
        <v>159</v>
      </c>
      <c r="R511" t="s">
        <v>59</v>
      </c>
      <c r="S511" s="3">
        <v>40</v>
      </c>
      <c r="T511">
        <v>80</v>
      </c>
      <c r="U511" s="3">
        <v>80</v>
      </c>
      <c r="V511" s="3">
        <v>120</v>
      </c>
      <c r="W511" s="3">
        <v>42</v>
      </c>
      <c r="X511" t="s">
        <v>27</v>
      </c>
    </row>
    <row r="512" spans="1:24" x14ac:dyDescent="0.25">
      <c r="A512">
        <v>419</v>
      </c>
      <c r="B512" s="3">
        <v>55</v>
      </c>
      <c r="C512" s="3">
        <v>-24</v>
      </c>
      <c r="D512" s="3">
        <f>Clean_Chain_Data[[#This Row],[Calculated Profit]]-Clean_Chain_Data[[#This Row],[Target_profit]]</f>
        <v>-24</v>
      </c>
      <c r="E512" s="1">
        <v>41692</v>
      </c>
      <c r="F512">
        <v>410</v>
      </c>
      <c r="G512">
        <v>69</v>
      </c>
      <c r="H512" s="2">
        <f>Clean_Chain_Data[[#This Row],[Profit]]/Clean_Chain_Data[[#This Row],[Sales]]</f>
        <v>0.12903225806451613</v>
      </c>
      <c r="I512" t="s">
        <v>21</v>
      </c>
      <c r="J512" t="s">
        <v>22</v>
      </c>
      <c r="K512" s="3">
        <v>20</v>
      </c>
      <c r="L512" t="s">
        <v>40</v>
      </c>
      <c r="M512" t="s">
        <v>41</v>
      </c>
      <c r="N512" t="s">
        <v>42</v>
      </c>
      <c r="O512" s="3">
        <v>16</v>
      </c>
      <c r="P512" s="3">
        <f>Clean_Chain_Data[[#This Row],[Sales]]-(Clean_Chain_Data[[#This Row],[Cogs]]+Clean_Chain_Data[[#This Row],[Total_expenses]])</f>
        <v>16</v>
      </c>
      <c r="Q512" s="3">
        <v>124</v>
      </c>
      <c r="R512" t="s">
        <v>65</v>
      </c>
      <c r="S512" s="3">
        <v>70</v>
      </c>
      <c r="T512">
        <v>80</v>
      </c>
      <c r="U512" s="3">
        <v>40</v>
      </c>
      <c r="V512" s="3">
        <v>150</v>
      </c>
      <c r="W512" s="3">
        <v>53</v>
      </c>
      <c r="X512" t="s">
        <v>27</v>
      </c>
    </row>
    <row r="513" spans="1:24" x14ac:dyDescent="0.25">
      <c r="A513">
        <v>330</v>
      </c>
      <c r="B513" s="3">
        <v>59</v>
      </c>
      <c r="C513" s="3">
        <v>-17</v>
      </c>
      <c r="D513" s="3">
        <f>Clean_Chain_Data[[#This Row],[Calculated Profit]]-Clean_Chain_Data[[#This Row],[Target_profit]]</f>
        <v>-17</v>
      </c>
      <c r="E513" s="1">
        <v>41693</v>
      </c>
      <c r="F513">
        <v>411</v>
      </c>
      <c r="G513">
        <v>79</v>
      </c>
      <c r="H513" s="2">
        <f>Clean_Chain_Data[[#This Row],[Profit]]/Clean_Chain_Data[[#This Row],[Sales]]</f>
        <v>0.2391304347826087</v>
      </c>
      <c r="I513" t="s">
        <v>21</v>
      </c>
      <c r="J513" t="s">
        <v>22</v>
      </c>
      <c r="K513" s="3">
        <v>19</v>
      </c>
      <c r="L513" t="s">
        <v>40</v>
      </c>
      <c r="M513" t="s">
        <v>45</v>
      </c>
      <c r="N513" t="s">
        <v>50</v>
      </c>
      <c r="O513" s="3">
        <v>33</v>
      </c>
      <c r="P513" s="3">
        <f>Clean_Chain_Data[[#This Row],[Sales]]-(Clean_Chain_Data[[#This Row],[Cogs]]+Clean_Chain_Data[[#This Row],[Total_expenses]])</f>
        <v>33</v>
      </c>
      <c r="Q513" s="3">
        <v>138</v>
      </c>
      <c r="R513" t="s">
        <v>65</v>
      </c>
      <c r="S513" s="3">
        <v>50</v>
      </c>
      <c r="T513">
        <v>80</v>
      </c>
      <c r="U513" s="3">
        <v>50</v>
      </c>
      <c r="V513" s="3">
        <v>130</v>
      </c>
      <c r="W513" s="3">
        <v>46</v>
      </c>
      <c r="X513" t="s">
        <v>35</v>
      </c>
    </row>
    <row r="514" spans="1:24" x14ac:dyDescent="0.25">
      <c r="A514">
        <v>650</v>
      </c>
      <c r="B514" s="3">
        <v>75</v>
      </c>
      <c r="C514" s="3">
        <v>19</v>
      </c>
      <c r="D514" s="3">
        <f>Clean_Chain_Data[[#This Row],[Calculated Profit]]-Clean_Chain_Data[[#This Row],[Target_profit]]</f>
        <v>19</v>
      </c>
      <c r="E514" s="1">
        <v>41694</v>
      </c>
      <c r="F514">
        <v>659</v>
      </c>
      <c r="G514">
        <v>114</v>
      </c>
      <c r="H514" s="2">
        <f>Clean_Chain_Data[[#This Row],[Profit]]/Clean_Chain_Data[[#This Row],[Sales]]</f>
        <v>0.31216931216931215</v>
      </c>
      <c r="I514" t="s">
        <v>21</v>
      </c>
      <c r="J514" t="s">
        <v>36</v>
      </c>
      <c r="K514" s="3">
        <v>24</v>
      </c>
      <c r="L514" t="s">
        <v>23</v>
      </c>
      <c r="M514" t="s">
        <v>32</v>
      </c>
      <c r="N514" t="s">
        <v>37</v>
      </c>
      <c r="O514" s="3">
        <v>59</v>
      </c>
      <c r="P514" s="3">
        <f>Clean_Chain_Data[[#This Row],[Sales]]-(Clean_Chain_Data[[#This Row],[Cogs]]+Clean_Chain_Data[[#This Row],[Total_expenses]])</f>
        <v>59</v>
      </c>
      <c r="Q514" s="3">
        <v>189</v>
      </c>
      <c r="R514" t="s">
        <v>38</v>
      </c>
      <c r="S514" s="3">
        <v>50</v>
      </c>
      <c r="T514">
        <v>80</v>
      </c>
      <c r="U514" s="3">
        <v>40</v>
      </c>
      <c r="V514" s="3">
        <v>130</v>
      </c>
      <c r="W514" s="3">
        <v>55</v>
      </c>
      <c r="X514" t="s">
        <v>35</v>
      </c>
    </row>
    <row r="515" spans="1:24" x14ac:dyDescent="0.25">
      <c r="A515">
        <v>314</v>
      </c>
      <c r="B515" s="3">
        <v>69</v>
      </c>
      <c r="C515" s="3">
        <v>-2</v>
      </c>
      <c r="D515" s="3">
        <f>Clean_Chain_Data[[#This Row],[Calculated Profit]]-Clean_Chain_Data[[#This Row],[Target_profit]]</f>
        <v>-2</v>
      </c>
      <c r="E515" s="1">
        <v>41695</v>
      </c>
      <c r="F515">
        <v>1060</v>
      </c>
      <c r="G515">
        <v>81</v>
      </c>
      <c r="H515" s="2">
        <f>Clean_Chain_Data[[#This Row],[Profit]]/Clean_Chain_Data[[#This Row],[Sales]]</f>
        <v>0.25333333333333335</v>
      </c>
      <c r="I515" t="s">
        <v>39</v>
      </c>
      <c r="J515" t="s">
        <v>22</v>
      </c>
      <c r="K515" s="3">
        <v>21</v>
      </c>
      <c r="L515" t="s">
        <v>40</v>
      </c>
      <c r="M515" t="s">
        <v>45</v>
      </c>
      <c r="N515" t="s">
        <v>46</v>
      </c>
      <c r="O515" s="3">
        <v>38</v>
      </c>
      <c r="P515" s="3">
        <f>Clean_Chain_Data[[#This Row],[Sales]]-(Clean_Chain_Data[[#This Row],[Cogs]]+Clean_Chain_Data[[#This Row],[Total_expenses]])</f>
        <v>38</v>
      </c>
      <c r="Q515" s="3">
        <v>150</v>
      </c>
      <c r="R515" t="s">
        <v>58</v>
      </c>
      <c r="S515" s="3">
        <v>60</v>
      </c>
      <c r="T515">
        <v>80</v>
      </c>
      <c r="U515" s="3">
        <v>40</v>
      </c>
      <c r="V515" s="3">
        <v>140</v>
      </c>
      <c r="W515" s="3">
        <v>43</v>
      </c>
      <c r="X515" t="s">
        <v>27</v>
      </c>
    </row>
    <row r="516" spans="1:24" x14ac:dyDescent="0.25">
      <c r="A516">
        <v>503</v>
      </c>
      <c r="B516" s="3">
        <v>46</v>
      </c>
      <c r="C516" s="3">
        <v>-18</v>
      </c>
      <c r="D516" s="3">
        <f>Clean_Chain_Data[[#This Row],[Calculated Profit]]-Clean_Chain_Data[[#This Row],[Target_profit]]</f>
        <v>-18</v>
      </c>
      <c r="E516" s="1">
        <v>41696</v>
      </c>
      <c r="F516">
        <v>424</v>
      </c>
      <c r="G516">
        <v>68</v>
      </c>
      <c r="H516" s="2">
        <f>Clean_Chain_Data[[#This Row],[Profit]]/Clean_Chain_Data[[#This Row],[Sales]]</f>
        <v>0.2807017543859649</v>
      </c>
      <c r="I516" t="s">
        <v>39</v>
      </c>
      <c r="J516" t="s">
        <v>36</v>
      </c>
      <c r="K516" s="3">
        <v>14</v>
      </c>
      <c r="L516" t="s">
        <v>40</v>
      </c>
      <c r="M516" t="s">
        <v>45</v>
      </c>
      <c r="N516" t="s">
        <v>46</v>
      </c>
      <c r="O516" s="3">
        <v>32</v>
      </c>
      <c r="P516" s="3">
        <f>Clean_Chain_Data[[#This Row],[Sales]]-(Clean_Chain_Data[[#This Row],[Cogs]]+Clean_Chain_Data[[#This Row],[Total_expenses]])</f>
        <v>32</v>
      </c>
      <c r="Q516" s="3">
        <v>114</v>
      </c>
      <c r="R516" t="s">
        <v>56</v>
      </c>
      <c r="S516" s="3">
        <v>50</v>
      </c>
      <c r="T516">
        <v>80</v>
      </c>
      <c r="U516" s="3">
        <v>50</v>
      </c>
      <c r="V516" s="3">
        <v>130</v>
      </c>
      <c r="W516" s="3">
        <v>36</v>
      </c>
      <c r="X516" t="s">
        <v>27</v>
      </c>
    </row>
    <row r="517" spans="1:24" x14ac:dyDescent="0.25">
      <c r="A517">
        <v>206</v>
      </c>
      <c r="B517" s="3">
        <v>75</v>
      </c>
      <c r="C517" s="3">
        <v>5</v>
      </c>
      <c r="D517" s="3">
        <f>Clean_Chain_Data[[#This Row],[Calculated Profit]]-Clean_Chain_Data[[#This Row],[Target_profit]]</f>
        <v>5</v>
      </c>
      <c r="E517" s="1">
        <v>41697</v>
      </c>
      <c r="F517">
        <v>1063</v>
      </c>
      <c r="G517">
        <v>89</v>
      </c>
      <c r="H517" s="2">
        <f>Clean_Chain_Data[[#This Row],[Profit]]/Clean_Chain_Data[[#This Row],[Sales]]</f>
        <v>0.27439024390243905</v>
      </c>
      <c r="I517" t="s">
        <v>39</v>
      </c>
      <c r="J517" t="s">
        <v>36</v>
      </c>
      <c r="K517" s="3">
        <v>23</v>
      </c>
      <c r="L517" t="s">
        <v>40</v>
      </c>
      <c r="M517" t="s">
        <v>41</v>
      </c>
      <c r="N517" t="s">
        <v>42</v>
      </c>
      <c r="O517" s="3">
        <v>45</v>
      </c>
      <c r="P517" s="3">
        <f>Clean_Chain_Data[[#This Row],[Sales]]-(Clean_Chain_Data[[#This Row],[Cogs]]+Clean_Chain_Data[[#This Row],[Total_expenses]])</f>
        <v>45</v>
      </c>
      <c r="Q517" s="3">
        <v>164</v>
      </c>
      <c r="R517" t="s">
        <v>60</v>
      </c>
      <c r="S517" s="3">
        <v>70</v>
      </c>
      <c r="T517">
        <v>80</v>
      </c>
      <c r="U517" s="3">
        <v>40</v>
      </c>
      <c r="V517" s="3">
        <v>150</v>
      </c>
      <c r="W517" s="3">
        <v>44</v>
      </c>
      <c r="X517" t="s">
        <v>27</v>
      </c>
    </row>
    <row r="518" spans="1:24" x14ac:dyDescent="0.25">
      <c r="A518">
        <v>203</v>
      </c>
      <c r="B518" s="3">
        <v>61</v>
      </c>
      <c r="C518" s="3">
        <v>-8</v>
      </c>
      <c r="D518" s="3">
        <f>Clean_Chain_Data[[#This Row],[Calculated Profit]]-Clean_Chain_Data[[#This Row],[Target_profit]]</f>
        <v>-8</v>
      </c>
      <c r="E518" s="1">
        <v>41698</v>
      </c>
      <c r="F518">
        <v>613</v>
      </c>
      <c r="G518">
        <v>86</v>
      </c>
      <c r="H518" s="2">
        <f>Clean_Chain_Data[[#This Row],[Profit]]/Clean_Chain_Data[[#This Row],[Sales]]</f>
        <v>1.3605442176870748E-2</v>
      </c>
      <c r="I518" t="s">
        <v>39</v>
      </c>
      <c r="J518" t="s">
        <v>31</v>
      </c>
      <c r="K518" s="3">
        <v>55</v>
      </c>
      <c r="L518" t="s">
        <v>40</v>
      </c>
      <c r="M518" t="s">
        <v>41</v>
      </c>
      <c r="N518" t="s">
        <v>53</v>
      </c>
      <c r="O518" s="3">
        <v>2</v>
      </c>
      <c r="P518" s="3">
        <f>Clean_Chain_Data[[#This Row],[Sales]]-(Clean_Chain_Data[[#This Row],[Cogs]]+Clean_Chain_Data[[#This Row],[Total_expenses]])</f>
        <v>2</v>
      </c>
      <c r="Q518" s="3">
        <v>147</v>
      </c>
      <c r="R518" t="s">
        <v>44</v>
      </c>
      <c r="S518" s="3">
        <v>60</v>
      </c>
      <c r="T518">
        <v>80</v>
      </c>
      <c r="U518" s="3">
        <v>10</v>
      </c>
      <c r="V518" s="3">
        <v>140</v>
      </c>
      <c r="W518" s="3">
        <v>84</v>
      </c>
      <c r="X518" t="s">
        <v>35</v>
      </c>
    </row>
    <row r="519" spans="1:24" x14ac:dyDescent="0.25">
      <c r="A519">
        <v>225</v>
      </c>
      <c r="B519" s="3">
        <v>47</v>
      </c>
      <c r="C519" s="3">
        <v>-16</v>
      </c>
      <c r="D519" s="3">
        <f>Clean_Chain_Data[[#This Row],[Calculated Profit]]-Clean_Chain_Data[[#This Row],[Target_profit]]</f>
        <v>-16</v>
      </c>
      <c r="E519" s="1">
        <v>41699</v>
      </c>
      <c r="F519">
        <v>834</v>
      </c>
      <c r="G519">
        <v>68</v>
      </c>
      <c r="H519" s="2">
        <f>Clean_Chain_Data[[#This Row],[Profit]]/Clean_Chain_Data[[#This Row],[Sales]]</f>
        <v>0.38260869565217392</v>
      </c>
      <c r="I519" t="s">
        <v>39</v>
      </c>
      <c r="J519" t="s">
        <v>29</v>
      </c>
      <c r="K519" s="3">
        <v>13</v>
      </c>
      <c r="L519" t="s">
        <v>40</v>
      </c>
      <c r="M519" t="s">
        <v>45</v>
      </c>
      <c r="N519" t="s">
        <v>52</v>
      </c>
      <c r="O519" s="3">
        <v>44</v>
      </c>
      <c r="P519" s="3">
        <f>Clean_Chain_Data[[#This Row],[Sales]]-(Clean_Chain_Data[[#This Row],[Cogs]]+Clean_Chain_Data[[#This Row],[Total_expenses]])</f>
        <v>44</v>
      </c>
      <c r="Q519" s="3">
        <v>115</v>
      </c>
      <c r="R519" t="s">
        <v>55</v>
      </c>
      <c r="S519" s="3">
        <v>50</v>
      </c>
      <c r="T519">
        <v>80</v>
      </c>
      <c r="U519" s="3">
        <v>60</v>
      </c>
      <c r="V519" s="3">
        <v>130</v>
      </c>
      <c r="W519" s="3">
        <v>24</v>
      </c>
      <c r="X519" t="s">
        <v>35</v>
      </c>
    </row>
    <row r="520" spans="1:24" x14ac:dyDescent="0.25">
      <c r="A520">
        <v>541</v>
      </c>
      <c r="B520" s="3">
        <v>52</v>
      </c>
      <c r="C520" s="3">
        <v>-14</v>
      </c>
      <c r="D520" s="3">
        <f>Clean_Chain_Data[[#This Row],[Calculated Profit]]-Clean_Chain_Data[[#This Row],[Target_profit]]</f>
        <v>-14</v>
      </c>
      <c r="E520" s="1">
        <v>41700</v>
      </c>
      <c r="F520">
        <v>509</v>
      </c>
      <c r="G520">
        <v>73</v>
      </c>
      <c r="H520" s="2">
        <f>Clean_Chain_Data[[#This Row],[Profit]]/Clean_Chain_Data[[#This Row],[Sales]]</f>
        <v>-3.2000000000000001E-2</v>
      </c>
      <c r="I520" t="s">
        <v>39</v>
      </c>
      <c r="J520" t="s">
        <v>36</v>
      </c>
      <c r="K520" s="3">
        <v>47</v>
      </c>
      <c r="L520" t="s">
        <v>40</v>
      </c>
      <c r="M520" t="s">
        <v>45</v>
      </c>
      <c r="N520" t="s">
        <v>50</v>
      </c>
      <c r="O520" s="3">
        <v>-4</v>
      </c>
      <c r="P520" s="3">
        <f>Clean_Chain_Data[[#This Row],[Sales]]-(Clean_Chain_Data[[#This Row],[Cogs]]+Clean_Chain_Data[[#This Row],[Total_expenses]])</f>
        <v>-4</v>
      </c>
      <c r="Q520" s="3">
        <v>125</v>
      </c>
      <c r="R520" t="s">
        <v>56</v>
      </c>
      <c r="S520" s="3">
        <v>60</v>
      </c>
      <c r="T520">
        <v>80</v>
      </c>
      <c r="U520" s="3">
        <v>10</v>
      </c>
      <c r="V520" s="3">
        <v>140</v>
      </c>
      <c r="W520" s="3">
        <v>77</v>
      </c>
      <c r="X520" t="s">
        <v>35</v>
      </c>
    </row>
    <row r="521" spans="1:24" x14ac:dyDescent="0.25">
      <c r="A521">
        <v>435</v>
      </c>
      <c r="B521" s="3">
        <v>53</v>
      </c>
      <c r="C521" s="3">
        <v>-23</v>
      </c>
      <c r="D521" s="3">
        <f>Clean_Chain_Data[[#This Row],[Calculated Profit]]-Clean_Chain_Data[[#This Row],[Target_profit]]</f>
        <v>-23</v>
      </c>
      <c r="E521" s="1">
        <v>41701</v>
      </c>
      <c r="F521">
        <v>380</v>
      </c>
      <c r="G521">
        <v>71</v>
      </c>
      <c r="H521" s="2">
        <f>Clean_Chain_Data[[#This Row],[Profit]]/Clean_Chain_Data[[#This Row],[Sales]]</f>
        <v>0.21774193548387097</v>
      </c>
      <c r="I521" t="s">
        <v>39</v>
      </c>
      <c r="J521" t="s">
        <v>36</v>
      </c>
      <c r="K521" s="3">
        <v>17</v>
      </c>
      <c r="L521" t="s">
        <v>40</v>
      </c>
      <c r="M521" t="s">
        <v>45</v>
      </c>
      <c r="N521" t="s">
        <v>52</v>
      </c>
      <c r="O521" s="3">
        <v>27</v>
      </c>
      <c r="P521" s="3">
        <f>Clean_Chain_Data[[#This Row],[Sales]]-(Clean_Chain_Data[[#This Row],[Cogs]]+Clean_Chain_Data[[#This Row],[Total_expenses]])</f>
        <v>27</v>
      </c>
      <c r="Q521" s="3">
        <v>124</v>
      </c>
      <c r="R521" t="s">
        <v>49</v>
      </c>
      <c r="S521" s="3">
        <v>60</v>
      </c>
      <c r="T521">
        <v>80</v>
      </c>
      <c r="U521" s="3">
        <v>50</v>
      </c>
      <c r="V521" s="3">
        <v>140</v>
      </c>
      <c r="W521" s="3">
        <v>44</v>
      </c>
      <c r="X521" t="s">
        <v>35</v>
      </c>
    </row>
    <row r="522" spans="1:24" x14ac:dyDescent="0.25">
      <c r="A522">
        <v>503</v>
      </c>
      <c r="B522" s="3">
        <v>59</v>
      </c>
      <c r="C522" s="3">
        <v>-17</v>
      </c>
      <c r="D522" s="3">
        <f>Clean_Chain_Data[[#This Row],[Calculated Profit]]-Clean_Chain_Data[[#This Row],[Target_profit]]</f>
        <v>-17</v>
      </c>
      <c r="E522" s="1">
        <v>41702</v>
      </c>
      <c r="F522">
        <v>411</v>
      </c>
      <c r="G522">
        <v>79</v>
      </c>
      <c r="H522" s="2">
        <f>Clean_Chain_Data[[#This Row],[Profit]]/Clean_Chain_Data[[#This Row],[Sales]]</f>
        <v>0.2391304347826087</v>
      </c>
      <c r="I522" t="s">
        <v>39</v>
      </c>
      <c r="J522" t="s">
        <v>36</v>
      </c>
      <c r="K522" s="3">
        <v>19</v>
      </c>
      <c r="L522" t="s">
        <v>40</v>
      </c>
      <c r="M522" t="s">
        <v>41</v>
      </c>
      <c r="N522" t="s">
        <v>53</v>
      </c>
      <c r="O522" s="3">
        <v>33</v>
      </c>
      <c r="P522" s="3">
        <f>Clean_Chain_Data[[#This Row],[Sales]]-(Clean_Chain_Data[[#This Row],[Cogs]]+Clean_Chain_Data[[#This Row],[Total_expenses]])</f>
        <v>33</v>
      </c>
      <c r="Q522" s="3">
        <v>138</v>
      </c>
      <c r="R522" t="s">
        <v>56</v>
      </c>
      <c r="S522" s="3">
        <v>50</v>
      </c>
      <c r="T522">
        <v>80</v>
      </c>
      <c r="U522" s="3">
        <v>50</v>
      </c>
      <c r="V522" s="3">
        <v>130</v>
      </c>
      <c r="W522" s="3">
        <v>46</v>
      </c>
      <c r="X522" t="s">
        <v>35</v>
      </c>
    </row>
    <row r="523" spans="1:24" x14ac:dyDescent="0.25">
      <c r="A523">
        <v>920</v>
      </c>
      <c r="B523" s="3">
        <v>53</v>
      </c>
      <c r="C523" s="3">
        <v>-2</v>
      </c>
      <c r="D523" s="3">
        <f>Clean_Chain_Data[[#This Row],[Calculated Profit]]-Clean_Chain_Data[[#This Row],[Target_profit]]</f>
        <v>-2</v>
      </c>
      <c r="E523" s="1">
        <v>41703</v>
      </c>
      <c r="F523">
        <v>321</v>
      </c>
      <c r="G523">
        <v>88</v>
      </c>
      <c r="H523" s="2">
        <f>Clean_Chain_Data[[#This Row],[Profit]]/Clean_Chain_Data[[#This Row],[Sales]]</f>
        <v>0.34042553191489361</v>
      </c>
      <c r="I523" t="s">
        <v>39</v>
      </c>
      <c r="J523" t="s">
        <v>22</v>
      </c>
      <c r="K523" s="3">
        <v>16</v>
      </c>
      <c r="L523" t="s">
        <v>23</v>
      </c>
      <c r="M523" t="s">
        <v>24</v>
      </c>
      <c r="N523" t="s">
        <v>57</v>
      </c>
      <c r="O523" s="3">
        <v>48</v>
      </c>
      <c r="P523" s="3">
        <f>Clean_Chain_Data[[#This Row],[Sales]]-(Clean_Chain_Data[[#This Row],[Cogs]]+Clean_Chain_Data[[#This Row],[Total_expenses]])</f>
        <v>48</v>
      </c>
      <c r="Q523" s="3">
        <v>141</v>
      </c>
      <c r="R523" t="s">
        <v>59</v>
      </c>
      <c r="S523" s="3">
        <v>50</v>
      </c>
      <c r="T523">
        <v>80</v>
      </c>
      <c r="U523" s="3">
        <v>50</v>
      </c>
      <c r="V523" s="3">
        <v>130</v>
      </c>
      <c r="W523" s="3">
        <v>40</v>
      </c>
      <c r="X523" t="s">
        <v>27</v>
      </c>
    </row>
    <row r="524" spans="1:24" x14ac:dyDescent="0.25">
      <c r="A524">
        <v>959</v>
      </c>
      <c r="B524" s="3">
        <v>54</v>
      </c>
      <c r="C524" s="3">
        <v>-9</v>
      </c>
      <c r="D524" s="3">
        <f>Clean_Chain_Data[[#This Row],[Calculated Profit]]-Clean_Chain_Data[[#This Row],[Target_profit]]</f>
        <v>-9</v>
      </c>
      <c r="E524" s="1">
        <v>41704</v>
      </c>
      <c r="F524">
        <v>885</v>
      </c>
      <c r="G524">
        <v>78</v>
      </c>
      <c r="H524" s="2">
        <f>Clean_Chain_Data[[#This Row],[Profit]]/Clean_Chain_Data[[#This Row],[Sales]]</f>
        <v>0.38636363636363635</v>
      </c>
      <c r="I524" t="s">
        <v>39</v>
      </c>
      <c r="J524" t="s">
        <v>31</v>
      </c>
      <c r="K524" s="3">
        <v>15</v>
      </c>
      <c r="L524" t="s">
        <v>23</v>
      </c>
      <c r="M524" t="s">
        <v>32</v>
      </c>
      <c r="N524" t="s">
        <v>33</v>
      </c>
      <c r="O524" s="3">
        <v>51</v>
      </c>
      <c r="P524" s="3">
        <f>Clean_Chain_Data[[#This Row],[Sales]]-(Clean_Chain_Data[[#This Row],[Cogs]]+Clean_Chain_Data[[#This Row],[Total_expenses]])</f>
        <v>51</v>
      </c>
      <c r="Q524" s="3">
        <v>132</v>
      </c>
      <c r="R524" t="s">
        <v>44</v>
      </c>
      <c r="S524" s="3">
        <v>50</v>
      </c>
      <c r="T524">
        <v>80</v>
      </c>
      <c r="U524" s="3">
        <v>60</v>
      </c>
      <c r="V524" s="3">
        <v>130</v>
      </c>
      <c r="W524" s="3">
        <v>27</v>
      </c>
      <c r="X524" t="s">
        <v>35</v>
      </c>
    </row>
    <row r="525" spans="1:24" x14ac:dyDescent="0.25">
      <c r="A525">
        <v>740</v>
      </c>
      <c r="B525" s="3">
        <v>46</v>
      </c>
      <c r="C525" s="3">
        <v>-34</v>
      </c>
      <c r="D525" s="3">
        <f>Clean_Chain_Data[[#This Row],[Calculated Profit]]-Clean_Chain_Data[[#This Row],[Target_profit]]</f>
        <v>-34</v>
      </c>
      <c r="E525" s="1">
        <v>41705</v>
      </c>
      <c r="F525">
        <v>422</v>
      </c>
      <c r="G525">
        <v>57</v>
      </c>
      <c r="H525" s="2">
        <f>Clean_Chain_Data[[#This Row],[Profit]]/Clean_Chain_Data[[#This Row],[Sales]]</f>
        <v>5.8252427184466021E-2</v>
      </c>
      <c r="I525" t="s">
        <v>21</v>
      </c>
      <c r="J525" t="s">
        <v>22</v>
      </c>
      <c r="K525" s="3">
        <v>17</v>
      </c>
      <c r="L525" t="s">
        <v>40</v>
      </c>
      <c r="M525" t="s">
        <v>41</v>
      </c>
      <c r="N525" t="s">
        <v>42</v>
      </c>
      <c r="O525" s="3">
        <v>6</v>
      </c>
      <c r="P525" s="3">
        <f>Clean_Chain_Data[[#This Row],[Sales]]-(Clean_Chain_Data[[#This Row],[Cogs]]+Clean_Chain_Data[[#This Row],[Total_expenses]])</f>
        <v>6</v>
      </c>
      <c r="Q525" s="3">
        <v>103</v>
      </c>
      <c r="R525" t="s">
        <v>65</v>
      </c>
      <c r="S525" s="3">
        <v>50</v>
      </c>
      <c r="T525">
        <v>80</v>
      </c>
      <c r="U525" s="3">
        <v>40</v>
      </c>
      <c r="V525" s="3">
        <v>130</v>
      </c>
      <c r="W525" s="3">
        <v>51</v>
      </c>
      <c r="X525" t="s">
        <v>27</v>
      </c>
    </row>
    <row r="526" spans="1:24" x14ac:dyDescent="0.25">
      <c r="A526">
        <v>630</v>
      </c>
      <c r="B526" s="3">
        <v>67</v>
      </c>
      <c r="C526" s="3">
        <v>7</v>
      </c>
      <c r="D526" s="3">
        <f>Clean_Chain_Data[[#This Row],[Calculated Profit]]-Clean_Chain_Data[[#This Row],[Target_profit]]</f>
        <v>7</v>
      </c>
      <c r="E526" s="1">
        <v>41706</v>
      </c>
      <c r="F526">
        <v>677</v>
      </c>
      <c r="G526">
        <v>101</v>
      </c>
      <c r="H526" s="2">
        <f>Clean_Chain_Data[[#This Row],[Profit]]/Clean_Chain_Data[[#This Row],[Sales]]</f>
        <v>0.27976190476190477</v>
      </c>
      <c r="I526" t="s">
        <v>21</v>
      </c>
      <c r="J526" t="s">
        <v>22</v>
      </c>
      <c r="K526" s="3">
        <v>22</v>
      </c>
      <c r="L526" t="s">
        <v>23</v>
      </c>
      <c r="M526" t="s">
        <v>32</v>
      </c>
      <c r="N526" t="s">
        <v>61</v>
      </c>
      <c r="O526" s="3">
        <v>47</v>
      </c>
      <c r="P526" s="3">
        <f>Clean_Chain_Data[[#This Row],[Sales]]-(Clean_Chain_Data[[#This Row],[Cogs]]+Clean_Chain_Data[[#This Row],[Total_expenses]])</f>
        <v>47</v>
      </c>
      <c r="Q526" s="3">
        <v>168</v>
      </c>
      <c r="R526" t="s">
        <v>63</v>
      </c>
      <c r="S526" s="3">
        <v>50</v>
      </c>
      <c r="T526">
        <v>80</v>
      </c>
      <c r="U526" s="3">
        <v>40</v>
      </c>
      <c r="V526" s="3">
        <v>130</v>
      </c>
      <c r="W526" s="3">
        <v>54</v>
      </c>
      <c r="X526" t="s">
        <v>35</v>
      </c>
    </row>
    <row r="527" spans="1:24" x14ac:dyDescent="0.25">
      <c r="A527">
        <v>518</v>
      </c>
      <c r="B527" s="3">
        <v>54</v>
      </c>
      <c r="C527" s="3">
        <v>-8</v>
      </c>
      <c r="D527" s="3">
        <f>Clean_Chain_Data[[#This Row],[Calculated Profit]]-Clean_Chain_Data[[#This Row],[Target_profit]]</f>
        <v>-8</v>
      </c>
      <c r="E527" s="1">
        <v>41707</v>
      </c>
      <c r="F527">
        <v>601</v>
      </c>
      <c r="G527">
        <v>79</v>
      </c>
      <c r="H527" s="2">
        <f>Clean_Chain_Data[[#This Row],[Profit]]/Clean_Chain_Data[[#This Row],[Sales]]</f>
        <v>0.39097744360902253</v>
      </c>
      <c r="I527" t="s">
        <v>21</v>
      </c>
      <c r="J527" t="s">
        <v>31</v>
      </c>
      <c r="K527" s="3">
        <v>15</v>
      </c>
      <c r="L527" t="s">
        <v>23</v>
      </c>
      <c r="M527" t="s">
        <v>32</v>
      </c>
      <c r="N527" t="s">
        <v>37</v>
      </c>
      <c r="O527" s="3">
        <v>52</v>
      </c>
      <c r="P527" s="3">
        <f>Clean_Chain_Data[[#This Row],[Sales]]-(Clean_Chain_Data[[#This Row],[Cogs]]+Clean_Chain_Data[[#This Row],[Total_expenses]])</f>
        <v>52</v>
      </c>
      <c r="Q527" s="3">
        <v>133</v>
      </c>
      <c r="R527" t="s">
        <v>67</v>
      </c>
      <c r="S527" s="3">
        <v>50</v>
      </c>
      <c r="T527">
        <v>80</v>
      </c>
      <c r="U527" s="3">
        <v>60</v>
      </c>
      <c r="V527" s="3">
        <v>130</v>
      </c>
      <c r="W527" s="3">
        <v>27</v>
      </c>
      <c r="X527" t="s">
        <v>35</v>
      </c>
    </row>
    <row r="528" spans="1:24" x14ac:dyDescent="0.25">
      <c r="A528">
        <v>213</v>
      </c>
      <c r="B528" s="3">
        <v>67</v>
      </c>
      <c r="C528" s="3">
        <v>-3</v>
      </c>
      <c r="D528" s="3">
        <f>Clean_Chain_Data[[#This Row],[Calculated Profit]]-Clean_Chain_Data[[#This Row],[Target_profit]]</f>
        <v>-3</v>
      </c>
      <c r="E528" s="1">
        <v>41708</v>
      </c>
      <c r="F528">
        <v>677</v>
      </c>
      <c r="G528">
        <v>101</v>
      </c>
      <c r="H528" s="2">
        <f>Clean_Chain_Data[[#This Row],[Profit]]/Clean_Chain_Data[[#This Row],[Sales]]</f>
        <v>0.27976190476190477</v>
      </c>
      <c r="I528" t="s">
        <v>21</v>
      </c>
      <c r="J528" t="s">
        <v>36</v>
      </c>
      <c r="K528" s="3">
        <v>22</v>
      </c>
      <c r="L528" t="s">
        <v>23</v>
      </c>
      <c r="M528" t="s">
        <v>32</v>
      </c>
      <c r="N528" t="s">
        <v>37</v>
      </c>
      <c r="O528" s="3">
        <v>47</v>
      </c>
      <c r="P528" s="3">
        <f>Clean_Chain_Data[[#This Row],[Sales]]-(Clean_Chain_Data[[#This Row],[Cogs]]+Clean_Chain_Data[[#This Row],[Total_expenses]])</f>
        <v>47</v>
      </c>
      <c r="Q528" s="3">
        <v>168</v>
      </c>
      <c r="R528" t="s">
        <v>38</v>
      </c>
      <c r="S528" s="3">
        <v>40</v>
      </c>
      <c r="T528">
        <v>80</v>
      </c>
      <c r="U528" s="3">
        <v>50</v>
      </c>
      <c r="V528" s="3">
        <v>120</v>
      </c>
      <c r="W528" s="3">
        <v>54</v>
      </c>
      <c r="X528" t="s">
        <v>35</v>
      </c>
    </row>
    <row r="529" spans="1:24" x14ac:dyDescent="0.25">
      <c r="A529">
        <v>503</v>
      </c>
      <c r="B529" s="3">
        <v>41</v>
      </c>
      <c r="C529" s="3">
        <v>-25</v>
      </c>
      <c r="D529" s="3">
        <f>Clean_Chain_Data[[#This Row],[Calculated Profit]]-Clean_Chain_Data[[#This Row],[Target_profit]]</f>
        <v>-25</v>
      </c>
      <c r="E529" s="1">
        <v>41709</v>
      </c>
      <c r="F529">
        <v>435</v>
      </c>
      <c r="G529">
        <v>60</v>
      </c>
      <c r="H529" s="2">
        <f>Clean_Chain_Data[[#This Row],[Profit]]/Clean_Chain_Data[[#This Row],[Sales]]</f>
        <v>0.24752475247524752</v>
      </c>
      <c r="I529" t="s">
        <v>39</v>
      </c>
      <c r="J529" t="s">
        <v>36</v>
      </c>
      <c r="K529" s="3">
        <v>13</v>
      </c>
      <c r="L529" t="s">
        <v>40</v>
      </c>
      <c r="M529" t="s">
        <v>45</v>
      </c>
      <c r="N529" t="s">
        <v>46</v>
      </c>
      <c r="O529" s="3">
        <v>25</v>
      </c>
      <c r="P529" s="3">
        <f>Clean_Chain_Data[[#This Row],[Sales]]-(Clean_Chain_Data[[#This Row],[Cogs]]+Clean_Chain_Data[[#This Row],[Total_expenses]])</f>
        <v>25</v>
      </c>
      <c r="Q529" s="3">
        <v>101</v>
      </c>
      <c r="R529" t="s">
        <v>56</v>
      </c>
      <c r="S529" s="3">
        <v>40</v>
      </c>
      <c r="T529">
        <v>80</v>
      </c>
      <c r="U529" s="3">
        <v>50</v>
      </c>
      <c r="V529" s="3">
        <v>120</v>
      </c>
      <c r="W529" s="3">
        <v>35</v>
      </c>
      <c r="X529" t="s">
        <v>27</v>
      </c>
    </row>
    <row r="530" spans="1:24" x14ac:dyDescent="0.25">
      <c r="A530">
        <v>715</v>
      </c>
      <c r="B530" s="3">
        <v>65</v>
      </c>
      <c r="C530" s="3">
        <v>-8</v>
      </c>
      <c r="D530" s="3">
        <f>Clean_Chain_Data[[#This Row],[Calculated Profit]]-Clean_Chain_Data[[#This Row],[Target_profit]]</f>
        <v>-8</v>
      </c>
      <c r="E530" s="1">
        <v>41710</v>
      </c>
      <c r="F530">
        <v>403</v>
      </c>
      <c r="G530">
        <v>80</v>
      </c>
      <c r="H530" s="2">
        <f>Clean_Chain_Data[[#This Row],[Profit]]/Clean_Chain_Data[[#This Row],[Sales]]</f>
        <v>0.15172413793103448</v>
      </c>
      <c r="I530" t="s">
        <v>39</v>
      </c>
      <c r="J530" t="s">
        <v>22</v>
      </c>
      <c r="K530" s="3">
        <v>24</v>
      </c>
      <c r="L530" t="s">
        <v>40</v>
      </c>
      <c r="M530" t="s">
        <v>45</v>
      </c>
      <c r="N530" t="s">
        <v>50</v>
      </c>
      <c r="O530" s="3">
        <v>22</v>
      </c>
      <c r="P530" s="3">
        <f>Clean_Chain_Data[[#This Row],[Sales]]-(Clean_Chain_Data[[#This Row],[Cogs]]+Clean_Chain_Data[[#This Row],[Total_expenses]])</f>
        <v>22</v>
      </c>
      <c r="Q530" s="3">
        <v>145</v>
      </c>
      <c r="R530" t="s">
        <v>59</v>
      </c>
      <c r="S530" s="3">
        <v>60</v>
      </c>
      <c r="T530">
        <v>80</v>
      </c>
      <c r="U530" s="3">
        <v>30</v>
      </c>
      <c r="V530" s="3">
        <v>140</v>
      </c>
      <c r="W530" s="3">
        <v>58</v>
      </c>
      <c r="X530" t="s">
        <v>35</v>
      </c>
    </row>
    <row r="531" spans="1:24" x14ac:dyDescent="0.25">
      <c r="A531">
        <v>503</v>
      </c>
      <c r="B531" s="3">
        <v>47</v>
      </c>
      <c r="C531" s="3">
        <v>-27</v>
      </c>
      <c r="D531" s="3">
        <f>Clean_Chain_Data[[#This Row],[Calculated Profit]]-Clean_Chain_Data[[#This Row],[Target_profit]]</f>
        <v>-27</v>
      </c>
      <c r="E531" s="1">
        <v>41711</v>
      </c>
      <c r="F531">
        <v>521</v>
      </c>
      <c r="G531">
        <v>65</v>
      </c>
      <c r="H531" s="2">
        <f>Clean_Chain_Data[[#This Row],[Profit]]/Clean_Chain_Data[[#This Row],[Sales]]</f>
        <v>-6.25E-2</v>
      </c>
      <c r="I531" t="s">
        <v>39</v>
      </c>
      <c r="J531" t="s">
        <v>36</v>
      </c>
      <c r="K531" s="3">
        <v>42</v>
      </c>
      <c r="L531" t="s">
        <v>40</v>
      </c>
      <c r="M531" t="s">
        <v>45</v>
      </c>
      <c r="N531" t="s">
        <v>50</v>
      </c>
      <c r="O531" s="3">
        <v>-7</v>
      </c>
      <c r="P531" s="3">
        <f>Clean_Chain_Data[[#This Row],[Sales]]-(Clean_Chain_Data[[#This Row],[Cogs]]+Clean_Chain_Data[[#This Row],[Total_expenses]])</f>
        <v>-7</v>
      </c>
      <c r="Q531" s="3">
        <v>112</v>
      </c>
      <c r="R531" t="s">
        <v>56</v>
      </c>
      <c r="S531" s="3">
        <v>50</v>
      </c>
      <c r="T531">
        <v>80</v>
      </c>
      <c r="U531" s="3">
        <v>20</v>
      </c>
      <c r="V531" s="3">
        <v>130</v>
      </c>
      <c r="W531" s="3">
        <v>72</v>
      </c>
      <c r="X531" t="s">
        <v>35</v>
      </c>
    </row>
    <row r="532" spans="1:24" x14ac:dyDescent="0.25">
      <c r="A532">
        <v>801</v>
      </c>
      <c r="B532" s="3">
        <v>49</v>
      </c>
      <c r="C532" s="3">
        <v>-29</v>
      </c>
      <c r="D532" s="3">
        <f>Clean_Chain_Data[[#This Row],[Calculated Profit]]-Clean_Chain_Data[[#This Row],[Target_profit]]</f>
        <v>-29</v>
      </c>
      <c r="E532" s="1">
        <v>41712</v>
      </c>
      <c r="F532">
        <v>392</v>
      </c>
      <c r="G532">
        <v>65</v>
      </c>
      <c r="H532" s="2">
        <f>Clean_Chain_Data[[#This Row],[Profit]]/Clean_Chain_Data[[#This Row],[Sales]]</f>
        <v>0.18421052631578946</v>
      </c>
      <c r="I532" t="s">
        <v>39</v>
      </c>
      <c r="J532" t="s">
        <v>36</v>
      </c>
      <c r="K532" s="3">
        <v>16</v>
      </c>
      <c r="L532" t="s">
        <v>40</v>
      </c>
      <c r="M532" t="s">
        <v>45</v>
      </c>
      <c r="N532" t="s">
        <v>52</v>
      </c>
      <c r="O532" s="3">
        <v>21</v>
      </c>
      <c r="P532" s="3">
        <f>Clean_Chain_Data[[#This Row],[Sales]]-(Clean_Chain_Data[[#This Row],[Cogs]]+Clean_Chain_Data[[#This Row],[Total_expenses]])</f>
        <v>21</v>
      </c>
      <c r="Q532" s="3">
        <v>114</v>
      </c>
      <c r="R532" t="s">
        <v>49</v>
      </c>
      <c r="S532" s="3">
        <v>50</v>
      </c>
      <c r="T532">
        <v>80</v>
      </c>
      <c r="U532" s="3">
        <v>50</v>
      </c>
      <c r="V532" s="3">
        <v>130</v>
      </c>
      <c r="W532" s="3">
        <v>44</v>
      </c>
      <c r="X532" t="s">
        <v>35</v>
      </c>
    </row>
    <row r="533" spans="1:24" x14ac:dyDescent="0.25">
      <c r="A533">
        <v>509</v>
      </c>
      <c r="B533" s="3">
        <v>65</v>
      </c>
      <c r="C533" s="3">
        <v>-7</v>
      </c>
      <c r="D533" s="3">
        <f>Clean_Chain_Data[[#This Row],[Calculated Profit]]-Clean_Chain_Data[[#This Row],[Target_profit]]</f>
        <v>-7</v>
      </c>
      <c r="E533" s="1">
        <v>41713</v>
      </c>
      <c r="F533">
        <v>403</v>
      </c>
      <c r="G533">
        <v>80</v>
      </c>
      <c r="H533" s="2">
        <f>Clean_Chain_Data[[#This Row],[Profit]]/Clean_Chain_Data[[#This Row],[Sales]]</f>
        <v>0.15862068965517243</v>
      </c>
      <c r="I533" t="s">
        <v>39</v>
      </c>
      <c r="J533" t="s">
        <v>36</v>
      </c>
      <c r="K533" s="3">
        <v>24</v>
      </c>
      <c r="L533" t="s">
        <v>40</v>
      </c>
      <c r="M533" t="s">
        <v>41</v>
      </c>
      <c r="N533" t="s">
        <v>53</v>
      </c>
      <c r="O533" s="3">
        <v>23</v>
      </c>
      <c r="P533" s="3">
        <f>Clean_Chain_Data[[#This Row],[Sales]]-(Clean_Chain_Data[[#This Row],[Cogs]]+Clean_Chain_Data[[#This Row],[Total_expenses]])</f>
        <v>23</v>
      </c>
      <c r="Q533" s="3">
        <v>145</v>
      </c>
      <c r="R533" t="s">
        <v>60</v>
      </c>
      <c r="S533" s="3">
        <v>60</v>
      </c>
      <c r="T533">
        <v>80</v>
      </c>
      <c r="U533" s="3">
        <v>30</v>
      </c>
      <c r="V533" s="3">
        <v>140</v>
      </c>
      <c r="W533" s="3">
        <v>57</v>
      </c>
      <c r="X533" t="s">
        <v>35</v>
      </c>
    </row>
    <row r="534" spans="1:24" x14ac:dyDescent="0.25">
      <c r="A534">
        <v>985</v>
      </c>
      <c r="B534" s="3">
        <v>68</v>
      </c>
      <c r="C534" s="3">
        <v>-4</v>
      </c>
      <c r="D534" s="3">
        <f>Clean_Chain_Data[[#This Row],[Calculated Profit]]-Clean_Chain_Data[[#This Row],[Target_profit]]</f>
        <v>-4</v>
      </c>
      <c r="E534" s="1">
        <v>41714</v>
      </c>
      <c r="F534">
        <v>619</v>
      </c>
      <c r="G534">
        <v>85</v>
      </c>
      <c r="H534" s="2">
        <f>Clean_Chain_Data[[#This Row],[Profit]]/Clean_Chain_Data[[#This Row],[Sales]]</f>
        <v>0.16993464052287582</v>
      </c>
      <c r="I534" t="s">
        <v>39</v>
      </c>
      <c r="J534" t="s">
        <v>29</v>
      </c>
      <c r="K534" s="3">
        <v>25</v>
      </c>
      <c r="L534" t="s">
        <v>23</v>
      </c>
      <c r="M534" t="s">
        <v>24</v>
      </c>
      <c r="N534" t="s">
        <v>25</v>
      </c>
      <c r="O534" s="3">
        <v>26</v>
      </c>
      <c r="P534" s="3">
        <f>Clean_Chain_Data[[#This Row],[Sales]]-(Clean_Chain_Data[[#This Row],[Cogs]]+Clean_Chain_Data[[#This Row],[Total_expenses]])</f>
        <v>26</v>
      </c>
      <c r="Q534" s="3">
        <v>153</v>
      </c>
      <c r="R534" t="s">
        <v>55</v>
      </c>
      <c r="S534" s="3">
        <v>60</v>
      </c>
      <c r="T534">
        <v>80</v>
      </c>
      <c r="U534" s="3">
        <v>30</v>
      </c>
      <c r="V534" s="3">
        <v>140</v>
      </c>
      <c r="W534" s="3">
        <v>59</v>
      </c>
      <c r="X534" t="s">
        <v>27</v>
      </c>
    </row>
    <row r="535" spans="1:24" x14ac:dyDescent="0.25">
      <c r="A535">
        <v>432</v>
      </c>
      <c r="B535" s="3">
        <v>76</v>
      </c>
      <c r="C535" s="3">
        <v>36</v>
      </c>
      <c r="D535" s="3">
        <f>Clean_Chain_Data[[#This Row],[Calculated Profit]]-Clean_Chain_Data[[#This Row],[Target_profit]]</f>
        <v>10</v>
      </c>
      <c r="E535" s="1">
        <v>41715</v>
      </c>
      <c r="F535">
        <v>580</v>
      </c>
      <c r="G535">
        <v>111</v>
      </c>
      <c r="H535" s="2">
        <f>Clean_Chain_Data[[#This Row],[Profit]]/Clean_Chain_Data[[#This Row],[Sales]]</f>
        <v>0.58291457286432158</v>
      </c>
      <c r="I535" t="s">
        <v>21</v>
      </c>
      <c r="J535" t="s">
        <v>29</v>
      </c>
      <c r="K535" s="3">
        <v>21</v>
      </c>
      <c r="L535" t="s">
        <v>40</v>
      </c>
      <c r="M535" t="s">
        <v>41</v>
      </c>
      <c r="N535" t="s">
        <v>42</v>
      </c>
      <c r="O535" s="3">
        <v>116</v>
      </c>
      <c r="P535" s="3">
        <f>Clean_Chain_Data[[#This Row],[Sales]]-(Clean_Chain_Data[[#This Row],[Cogs]]+Clean_Chain_Data[[#This Row],[Total_expenses]])</f>
        <v>90</v>
      </c>
      <c r="Q535" s="3">
        <v>199</v>
      </c>
      <c r="R535" t="s">
        <v>30</v>
      </c>
      <c r="S535" s="3">
        <v>40</v>
      </c>
      <c r="T535">
        <v>80</v>
      </c>
      <c r="U535" s="3">
        <v>80</v>
      </c>
      <c r="V535" s="3">
        <v>120</v>
      </c>
      <c r="W535" s="3">
        <v>33</v>
      </c>
      <c r="X535" t="s">
        <v>27</v>
      </c>
    </row>
    <row r="536" spans="1:24" x14ac:dyDescent="0.25">
      <c r="A536">
        <v>325</v>
      </c>
      <c r="B536" s="3">
        <v>52</v>
      </c>
      <c r="C536" s="3">
        <v>-31</v>
      </c>
      <c r="D536" s="3">
        <f>Clean_Chain_Data[[#This Row],[Calculated Profit]]-Clean_Chain_Data[[#This Row],[Target_profit]]</f>
        <v>-36</v>
      </c>
      <c r="E536" s="1">
        <v>41716</v>
      </c>
      <c r="F536">
        <v>405</v>
      </c>
      <c r="G536">
        <v>71</v>
      </c>
      <c r="H536" s="2">
        <f>Clean_Chain_Data[[#This Row],[Profit]]/Clean_Chain_Data[[#This Row],[Sales]]</f>
        <v>0.29770992366412213</v>
      </c>
      <c r="I536" t="s">
        <v>21</v>
      </c>
      <c r="J536" t="s">
        <v>29</v>
      </c>
      <c r="K536" s="3">
        <v>17</v>
      </c>
      <c r="L536" t="s">
        <v>23</v>
      </c>
      <c r="M536" t="s">
        <v>24</v>
      </c>
      <c r="N536" t="s">
        <v>57</v>
      </c>
      <c r="O536" s="3">
        <v>39</v>
      </c>
      <c r="P536" s="3">
        <f>Clean_Chain_Data[[#This Row],[Sales]]-(Clean_Chain_Data[[#This Row],[Cogs]]+Clean_Chain_Data[[#This Row],[Total_expenses]])</f>
        <v>34</v>
      </c>
      <c r="Q536" s="3">
        <v>131</v>
      </c>
      <c r="R536" t="s">
        <v>30</v>
      </c>
      <c r="S536" s="3">
        <v>30</v>
      </c>
      <c r="T536">
        <v>80</v>
      </c>
      <c r="U536" s="3">
        <v>70</v>
      </c>
      <c r="V536" s="3">
        <v>110</v>
      </c>
      <c r="W536" s="3">
        <v>45</v>
      </c>
      <c r="X536" t="s">
        <v>27</v>
      </c>
    </row>
    <row r="537" spans="1:24" x14ac:dyDescent="0.25">
      <c r="A537">
        <v>815</v>
      </c>
      <c r="B537" s="3">
        <v>76</v>
      </c>
      <c r="C537" s="3">
        <v>36</v>
      </c>
      <c r="D537" s="3">
        <f>Clean_Chain_Data[[#This Row],[Calculated Profit]]-Clean_Chain_Data[[#This Row],[Target_profit]]</f>
        <v>10</v>
      </c>
      <c r="E537" s="1">
        <v>41717</v>
      </c>
      <c r="F537">
        <v>580</v>
      </c>
      <c r="G537">
        <v>111</v>
      </c>
      <c r="H537" s="2">
        <f>Clean_Chain_Data[[#This Row],[Profit]]/Clean_Chain_Data[[#This Row],[Sales]]</f>
        <v>0.58291457286432158</v>
      </c>
      <c r="I537" t="s">
        <v>21</v>
      </c>
      <c r="J537" t="s">
        <v>22</v>
      </c>
      <c r="K537" s="3">
        <v>21</v>
      </c>
      <c r="L537" t="s">
        <v>23</v>
      </c>
      <c r="M537" t="s">
        <v>32</v>
      </c>
      <c r="N537" t="s">
        <v>33</v>
      </c>
      <c r="O537" s="3">
        <v>116</v>
      </c>
      <c r="P537" s="3">
        <f>Clean_Chain_Data[[#This Row],[Sales]]-(Clean_Chain_Data[[#This Row],[Cogs]]+Clean_Chain_Data[[#This Row],[Total_expenses]])</f>
        <v>90</v>
      </c>
      <c r="Q537" s="3">
        <v>199</v>
      </c>
      <c r="R537" t="s">
        <v>63</v>
      </c>
      <c r="S537" s="3">
        <v>50</v>
      </c>
      <c r="T537">
        <v>80</v>
      </c>
      <c r="U537" s="3">
        <v>80</v>
      </c>
      <c r="V537" s="3">
        <v>130</v>
      </c>
      <c r="W537" s="3">
        <v>33</v>
      </c>
      <c r="X537" t="s">
        <v>35</v>
      </c>
    </row>
    <row r="538" spans="1:24" x14ac:dyDescent="0.25">
      <c r="A538">
        <v>815</v>
      </c>
      <c r="B538" s="3">
        <v>72</v>
      </c>
      <c r="C538" s="3">
        <v>32</v>
      </c>
      <c r="D538" s="3">
        <f>Clean_Chain_Data[[#This Row],[Calculated Profit]]-Clean_Chain_Data[[#This Row],[Target_profit]]</f>
        <v>17</v>
      </c>
      <c r="E538" s="1">
        <v>41718</v>
      </c>
      <c r="F538">
        <v>650</v>
      </c>
      <c r="G538">
        <v>110</v>
      </c>
      <c r="H538" s="2">
        <f>Clean_Chain_Data[[#This Row],[Profit]]/Clean_Chain_Data[[#This Row],[Sales]]</f>
        <v>0.42268041237113402</v>
      </c>
      <c r="I538" t="s">
        <v>21</v>
      </c>
      <c r="J538" t="s">
        <v>22</v>
      </c>
      <c r="K538" s="3">
        <v>23</v>
      </c>
      <c r="L538" t="s">
        <v>23</v>
      </c>
      <c r="M538" t="s">
        <v>32</v>
      </c>
      <c r="N538" t="s">
        <v>61</v>
      </c>
      <c r="O538" s="3">
        <v>82</v>
      </c>
      <c r="P538" s="3">
        <f>Clean_Chain_Data[[#This Row],[Sales]]-(Clean_Chain_Data[[#This Row],[Cogs]]+Clean_Chain_Data[[#This Row],[Total_expenses]])</f>
        <v>67</v>
      </c>
      <c r="Q538" s="3">
        <v>194</v>
      </c>
      <c r="R538" t="s">
        <v>63</v>
      </c>
      <c r="S538" s="3">
        <v>50</v>
      </c>
      <c r="T538">
        <v>80</v>
      </c>
      <c r="U538" s="3">
        <v>50</v>
      </c>
      <c r="V538" s="3">
        <v>130</v>
      </c>
      <c r="W538" s="3">
        <v>55</v>
      </c>
      <c r="X538" t="s">
        <v>35</v>
      </c>
    </row>
    <row r="539" spans="1:24" x14ac:dyDescent="0.25">
      <c r="A539">
        <v>636</v>
      </c>
      <c r="B539" s="3">
        <v>65</v>
      </c>
      <c r="C539" s="3">
        <v>-18</v>
      </c>
      <c r="D539" s="3">
        <f>Clean_Chain_Data[[#This Row],[Calculated Profit]]-Clean_Chain_Data[[#This Row],[Target_profit]]</f>
        <v>-26</v>
      </c>
      <c r="E539" s="1">
        <v>41719</v>
      </c>
      <c r="F539">
        <v>1053</v>
      </c>
      <c r="G539">
        <v>77</v>
      </c>
      <c r="H539" s="2">
        <f>Clean_Chain_Data[[#This Row],[Profit]]/Clean_Chain_Data[[#This Row],[Sales]]</f>
        <v>0.3443708609271523</v>
      </c>
      <c r="I539" t="s">
        <v>39</v>
      </c>
      <c r="J539" t="s">
        <v>22</v>
      </c>
      <c r="K539" s="3">
        <v>20</v>
      </c>
      <c r="L539" t="s">
        <v>40</v>
      </c>
      <c r="M539" t="s">
        <v>45</v>
      </c>
      <c r="N539" t="s">
        <v>46</v>
      </c>
      <c r="O539" s="3">
        <v>52</v>
      </c>
      <c r="P539" s="3">
        <f>Clean_Chain_Data[[#This Row],[Sales]]-(Clean_Chain_Data[[#This Row],[Cogs]]+Clean_Chain_Data[[#This Row],[Total_expenses]])</f>
        <v>44</v>
      </c>
      <c r="Q539" s="3">
        <v>151</v>
      </c>
      <c r="R539" t="s">
        <v>58</v>
      </c>
      <c r="S539" s="3">
        <v>50</v>
      </c>
      <c r="T539">
        <v>80</v>
      </c>
      <c r="U539" s="3">
        <v>70</v>
      </c>
      <c r="V539" s="3">
        <v>130</v>
      </c>
      <c r="W539" s="3">
        <v>42</v>
      </c>
      <c r="X539" t="s">
        <v>27</v>
      </c>
    </row>
    <row r="540" spans="1:24" x14ac:dyDescent="0.25">
      <c r="A540">
        <v>417</v>
      </c>
      <c r="B540" s="3">
        <v>32</v>
      </c>
      <c r="C540" s="3">
        <v>-38</v>
      </c>
      <c r="D540" s="3">
        <f>Clean_Chain_Data[[#This Row],[Calculated Profit]]-Clean_Chain_Data[[#This Row],[Target_profit]]</f>
        <v>-47</v>
      </c>
      <c r="E540" s="1">
        <v>41720</v>
      </c>
      <c r="F540">
        <v>833</v>
      </c>
      <c r="G540">
        <v>47</v>
      </c>
      <c r="H540" s="2">
        <f>Clean_Chain_Data[[#This Row],[Profit]]/Clean_Chain_Data[[#This Row],[Sales]]</f>
        <v>0.5</v>
      </c>
      <c r="I540" t="s">
        <v>39</v>
      </c>
      <c r="J540" t="s">
        <v>22</v>
      </c>
      <c r="K540" s="3">
        <v>8</v>
      </c>
      <c r="L540" t="s">
        <v>40</v>
      </c>
      <c r="M540" t="s">
        <v>41</v>
      </c>
      <c r="N540" t="s">
        <v>42</v>
      </c>
      <c r="O540" s="3">
        <v>42</v>
      </c>
      <c r="P540" s="3">
        <f>Clean_Chain_Data[[#This Row],[Sales]]-(Clean_Chain_Data[[#This Row],[Cogs]]+Clean_Chain_Data[[#This Row],[Total_expenses]])</f>
        <v>33</v>
      </c>
      <c r="Q540" s="3">
        <v>84</v>
      </c>
      <c r="R540" t="s">
        <v>58</v>
      </c>
      <c r="S540" s="3">
        <v>30</v>
      </c>
      <c r="T540">
        <v>80</v>
      </c>
      <c r="U540" s="3">
        <v>80</v>
      </c>
      <c r="V540" s="3">
        <v>110</v>
      </c>
      <c r="W540" s="3">
        <v>19</v>
      </c>
      <c r="X540" t="s">
        <v>27</v>
      </c>
    </row>
    <row r="541" spans="1:24" x14ac:dyDescent="0.25">
      <c r="A541">
        <v>405</v>
      </c>
      <c r="B541" s="3">
        <v>82</v>
      </c>
      <c r="C541" s="3">
        <v>36</v>
      </c>
      <c r="D541" s="3">
        <f>Clean_Chain_Data[[#This Row],[Calculated Profit]]-Clean_Chain_Data[[#This Row],[Target_profit]]</f>
        <v>18</v>
      </c>
      <c r="E541" s="1">
        <v>41721</v>
      </c>
      <c r="F541">
        <v>788</v>
      </c>
      <c r="G541">
        <v>123</v>
      </c>
      <c r="H541" s="2">
        <f>Clean_Chain_Data[[#This Row],[Profit]]/Clean_Chain_Data[[#This Row],[Sales]]</f>
        <v>0.44036697247706424</v>
      </c>
      <c r="I541" t="s">
        <v>39</v>
      </c>
      <c r="J541" t="s">
        <v>29</v>
      </c>
      <c r="K541" s="3">
        <v>27</v>
      </c>
      <c r="L541" t="s">
        <v>40</v>
      </c>
      <c r="M541" t="s">
        <v>41</v>
      </c>
      <c r="N541" t="s">
        <v>42</v>
      </c>
      <c r="O541" s="3">
        <v>96</v>
      </c>
      <c r="P541" s="3">
        <f>Clean_Chain_Data[[#This Row],[Sales]]-(Clean_Chain_Data[[#This Row],[Cogs]]+Clean_Chain_Data[[#This Row],[Total_expenses]])</f>
        <v>78</v>
      </c>
      <c r="Q541" s="3">
        <v>218</v>
      </c>
      <c r="R541" t="s">
        <v>47</v>
      </c>
      <c r="S541" s="3">
        <v>50</v>
      </c>
      <c r="T541">
        <v>80</v>
      </c>
      <c r="U541" s="3">
        <v>60</v>
      </c>
      <c r="V541" s="3">
        <v>130</v>
      </c>
      <c r="W541" s="3">
        <v>58</v>
      </c>
      <c r="X541" t="s">
        <v>27</v>
      </c>
    </row>
    <row r="542" spans="1:24" x14ac:dyDescent="0.25">
      <c r="A542">
        <v>414</v>
      </c>
      <c r="B542" s="3">
        <v>56</v>
      </c>
      <c r="C542" s="3">
        <v>-28</v>
      </c>
      <c r="D542" s="3">
        <f>Clean_Chain_Data[[#This Row],[Calculated Profit]]-Clean_Chain_Data[[#This Row],[Target_profit]]</f>
        <v>-27</v>
      </c>
      <c r="E542" s="1">
        <v>41722</v>
      </c>
      <c r="F542">
        <v>385</v>
      </c>
      <c r="G542">
        <v>70</v>
      </c>
      <c r="H542" s="2">
        <f>Clean_Chain_Data[[#This Row],[Profit]]/Clean_Chain_Data[[#This Row],[Sales]]</f>
        <v>0.16417910447761194</v>
      </c>
      <c r="I542" t="s">
        <v>39</v>
      </c>
      <c r="J542" t="s">
        <v>22</v>
      </c>
      <c r="K542" s="3">
        <v>21</v>
      </c>
      <c r="L542" t="s">
        <v>40</v>
      </c>
      <c r="M542" t="s">
        <v>45</v>
      </c>
      <c r="N542" t="s">
        <v>50</v>
      </c>
      <c r="O542" s="3">
        <v>22</v>
      </c>
      <c r="P542" s="3">
        <f>Clean_Chain_Data[[#This Row],[Sales]]-(Clean_Chain_Data[[#This Row],[Cogs]]+Clean_Chain_Data[[#This Row],[Total_expenses]])</f>
        <v>23</v>
      </c>
      <c r="Q542" s="3">
        <v>134</v>
      </c>
      <c r="R542" t="s">
        <v>59</v>
      </c>
      <c r="S542" s="3">
        <v>40</v>
      </c>
      <c r="T542">
        <v>80</v>
      </c>
      <c r="U542" s="3">
        <v>50</v>
      </c>
      <c r="V542" s="3">
        <v>120</v>
      </c>
      <c r="W542" s="3">
        <v>55</v>
      </c>
      <c r="X542" t="s">
        <v>35</v>
      </c>
    </row>
    <row r="543" spans="1:24" x14ac:dyDescent="0.25">
      <c r="A543">
        <v>405</v>
      </c>
      <c r="B543" s="3">
        <v>91</v>
      </c>
      <c r="C543" s="3">
        <v>43</v>
      </c>
      <c r="D543" s="3">
        <f>Clean_Chain_Data[[#This Row],[Calculated Profit]]-Clean_Chain_Data[[#This Row],[Target_profit]]</f>
        <v>20</v>
      </c>
      <c r="E543" s="1">
        <v>41723</v>
      </c>
      <c r="F543">
        <v>-1785</v>
      </c>
      <c r="G543">
        <v>127</v>
      </c>
      <c r="H543" s="2">
        <f>Clean_Chain_Data[[#This Row],[Profit]]/Clean_Chain_Data[[#This Row],[Sales]]</f>
        <v>0.48706896551724138</v>
      </c>
      <c r="I543" t="s">
        <v>39</v>
      </c>
      <c r="J543" t="s">
        <v>29</v>
      </c>
      <c r="K543" s="3">
        <v>28</v>
      </c>
      <c r="L543" t="s">
        <v>40</v>
      </c>
      <c r="M543" t="s">
        <v>41</v>
      </c>
      <c r="N543" t="s">
        <v>54</v>
      </c>
      <c r="O543" s="3">
        <v>113</v>
      </c>
      <c r="P543" s="3">
        <f>Clean_Chain_Data[[#This Row],[Sales]]-(Clean_Chain_Data[[#This Row],[Cogs]]+Clean_Chain_Data[[#This Row],[Total_expenses]])</f>
        <v>90</v>
      </c>
      <c r="Q543" s="3">
        <v>232</v>
      </c>
      <c r="R543" t="s">
        <v>47</v>
      </c>
      <c r="S543" s="3">
        <v>50</v>
      </c>
      <c r="T543">
        <v>80</v>
      </c>
      <c r="U543" s="3">
        <v>70</v>
      </c>
      <c r="V543" s="3">
        <v>130</v>
      </c>
      <c r="W543" s="3">
        <v>51</v>
      </c>
      <c r="X543" t="s">
        <v>35</v>
      </c>
    </row>
    <row r="544" spans="1:24" x14ac:dyDescent="0.25">
      <c r="A544">
        <v>715</v>
      </c>
      <c r="B544" s="3">
        <v>60</v>
      </c>
      <c r="C544" s="3">
        <v>5</v>
      </c>
      <c r="D544" s="3">
        <f>Clean_Chain_Data[[#This Row],[Calculated Profit]]-Clean_Chain_Data[[#This Row],[Target_profit]]</f>
        <v>-13</v>
      </c>
      <c r="E544" s="1">
        <v>41724</v>
      </c>
      <c r="F544">
        <v>329</v>
      </c>
      <c r="G544">
        <v>99</v>
      </c>
      <c r="H544" s="2">
        <f>Clean_Chain_Data[[#This Row],[Profit]]/Clean_Chain_Data[[#This Row],[Sales]]</f>
        <v>0.50295857988165682</v>
      </c>
      <c r="I544" t="s">
        <v>39</v>
      </c>
      <c r="J544" t="s">
        <v>22</v>
      </c>
      <c r="K544" s="3">
        <v>18</v>
      </c>
      <c r="L544" t="s">
        <v>23</v>
      </c>
      <c r="M544" t="s">
        <v>24</v>
      </c>
      <c r="N544" t="s">
        <v>57</v>
      </c>
      <c r="O544" s="3">
        <v>85</v>
      </c>
      <c r="P544" s="3">
        <f>Clean_Chain_Data[[#This Row],[Sales]]-(Clean_Chain_Data[[#This Row],[Cogs]]+Clean_Chain_Data[[#This Row],[Total_expenses]])</f>
        <v>67</v>
      </c>
      <c r="Q544" s="3">
        <v>169</v>
      </c>
      <c r="R544" t="s">
        <v>59</v>
      </c>
      <c r="S544" s="3">
        <v>40</v>
      </c>
      <c r="T544">
        <v>80</v>
      </c>
      <c r="U544" s="3">
        <v>80</v>
      </c>
      <c r="V544" s="3">
        <v>120</v>
      </c>
      <c r="W544" s="3">
        <v>42</v>
      </c>
      <c r="X544" t="s">
        <v>27</v>
      </c>
    </row>
    <row r="545" spans="1:24" x14ac:dyDescent="0.25">
      <c r="A545">
        <v>937</v>
      </c>
      <c r="B545" s="3">
        <v>55</v>
      </c>
      <c r="C545" s="3">
        <v>-16</v>
      </c>
      <c r="D545" s="3">
        <f>Clean_Chain_Data[[#This Row],[Calculated Profit]]-Clean_Chain_Data[[#This Row],[Target_profit]]</f>
        <v>-16</v>
      </c>
      <c r="E545" s="1">
        <v>41725</v>
      </c>
      <c r="F545">
        <v>410</v>
      </c>
      <c r="G545">
        <v>69</v>
      </c>
      <c r="H545" s="2">
        <f>Clean_Chain_Data[[#This Row],[Profit]]/Clean_Chain_Data[[#This Row],[Sales]]</f>
        <v>0.18181818181818182</v>
      </c>
      <c r="I545" t="s">
        <v>21</v>
      </c>
      <c r="J545" t="s">
        <v>22</v>
      </c>
      <c r="K545" s="3">
        <v>20</v>
      </c>
      <c r="L545" t="s">
        <v>40</v>
      </c>
      <c r="M545" t="s">
        <v>41</v>
      </c>
      <c r="N545" t="s">
        <v>42</v>
      </c>
      <c r="O545" s="3">
        <v>24</v>
      </c>
      <c r="P545" s="3">
        <f>Clean_Chain_Data[[#This Row],[Sales]]-(Clean_Chain_Data[[#This Row],[Cogs]]+Clean_Chain_Data[[#This Row],[Total_expenses]])</f>
        <v>24</v>
      </c>
      <c r="Q545" s="3">
        <v>132</v>
      </c>
      <c r="R545" t="s">
        <v>65</v>
      </c>
      <c r="S545" s="3">
        <v>70</v>
      </c>
      <c r="T545">
        <v>80</v>
      </c>
      <c r="U545" s="3">
        <v>40</v>
      </c>
      <c r="V545" s="3">
        <v>150</v>
      </c>
      <c r="W545" s="3">
        <v>53</v>
      </c>
      <c r="X545" t="s">
        <v>27</v>
      </c>
    </row>
    <row r="546" spans="1:24" x14ac:dyDescent="0.25">
      <c r="A546">
        <v>234</v>
      </c>
      <c r="B546" s="3">
        <v>59</v>
      </c>
      <c r="C546" s="3">
        <v>-1</v>
      </c>
      <c r="D546" s="3">
        <f>Clean_Chain_Data[[#This Row],[Calculated Profit]]-Clean_Chain_Data[[#This Row],[Target_profit]]</f>
        <v>-8</v>
      </c>
      <c r="E546" s="1">
        <v>41726</v>
      </c>
      <c r="F546">
        <v>411</v>
      </c>
      <c r="G546">
        <v>79</v>
      </c>
      <c r="H546" s="2">
        <f>Clean_Chain_Data[[#This Row],[Profit]]/Clean_Chain_Data[[#This Row],[Sales]]</f>
        <v>0.33333333333333331</v>
      </c>
      <c r="I546" t="s">
        <v>21</v>
      </c>
      <c r="J546" t="s">
        <v>22</v>
      </c>
      <c r="K546" s="3">
        <v>19</v>
      </c>
      <c r="L546" t="s">
        <v>40</v>
      </c>
      <c r="M546" t="s">
        <v>45</v>
      </c>
      <c r="N546" t="s">
        <v>50</v>
      </c>
      <c r="O546" s="3">
        <v>49</v>
      </c>
      <c r="P546" s="3">
        <f>Clean_Chain_Data[[#This Row],[Sales]]-(Clean_Chain_Data[[#This Row],[Cogs]]+Clean_Chain_Data[[#This Row],[Total_expenses]])</f>
        <v>42</v>
      </c>
      <c r="Q546" s="3">
        <v>147</v>
      </c>
      <c r="R546" t="s">
        <v>65</v>
      </c>
      <c r="S546" s="3">
        <v>50</v>
      </c>
      <c r="T546">
        <v>80</v>
      </c>
      <c r="U546" s="3">
        <v>50</v>
      </c>
      <c r="V546" s="3">
        <v>130</v>
      </c>
      <c r="W546" s="3">
        <v>46</v>
      </c>
      <c r="X546" t="s">
        <v>35</v>
      </c>
    </row>
    <row r="547" spans="1:24" x14ac:dyDescent="0.25">
      <c r="A547">
        <v>209</v>
      </c>
      <c r="B547" s="3">
        <v>75</v>
      </c>
      <c r="C547" s="3">
        <v>48</v>
      </c>
      <c r="D547" s="3">
        <f>Clean_Chain_Data[[#This Row],[Calculated Profit]]-Clean_Chain_Data[[#This Row],[Target_profit]]</f>
        <v>31</v>
      </c>
      <c r="E547" s="1">
        <v>41727</v>
      </c>
      <c r="F547">
        <v>659</v>
      </c>
      <c r="G547">
        <v>114</v>
      </c>
      <c r="H547" s="2">
        <f>Clean_Chain_Data[[#This Row],[Profit]]/Clean_Chain_Data[[#This Row],[Sales]]</f>
        <v>0.43781094527363185</v>
      </c>
      <c r="I547" t="s">
        <v>21</v>
      </c>
      <c r="J547" t="s">
        <v>36</v>
      </c>
      <c r="K547" s="3">
        <v>24</v>
      </c>
      <c r="L547" t="s">
        <v>23</v>
      </c>
      <c r="M547" t="s">
        <v>32</v>
      </c>
      <c r="N547" t="s">
        <v>37</v>
      </c>
      <c r="O547" s="3">
        <v>88</v>
      </c>
      <c r="P547" s="3">
        <f>Clean_Chain_Data[[#This Row],[Sales]]-(Clean_Chain_Data[[#This Row],[Cogs]]+Clean_Chain_Data[[#This Row],[Total_expenses]])</f>
        <v>71</v>
      </c>
      <c r="Q547" s="3">
        <v>201</v>
      </c>
      <c r="R547" t="s">
        <v>38</v>
      </c>
      <c r="S547" s="3">
        <v>50</v>
      </c>
      <c r="T547">
        <v>80</v>
      </c>
      <c r="U547" s="3">
        <v>40</v>
      </c>
      <c r="V547" s="3">
        <v>130</v>
      </c>
      <c r="W547" s="3">
        <v>55</v>
      </c>
      <c r="X547" t="s">
        <v>35</v>
      </c>
    </row>
    <row r="548" spans="1:24" x14ac:dyDescent="0.25">
      <c r="A548">
        <v>417</v>
      </c>
      <c r="B548" s="3">
        <v>69</v>
      </c>
      <c r="C548" s="3">
        <v>16</v>
      </c>
      <c r="D548" s="3">
        <f>Clean_Chain_Data[[#This Row],[Calculated Profit]]-Clean_Chain_Data[[#This Row],[Target_profit]]</f>
        <v>8</v>
      </c>
      <c r="E548" s="1">
        <v>41728</v>
      </c>
      <c r="F548">
        <v>1060</v>
      </c>
      <c r="G548">
        <v>81</v>
      </c>
      <c r="H548" s="2">
        <f>Clean_Chain_Data[[#This Row],[Profit]]/Clean_Chain_Data[[#This Row],[Sales]]</f>
        <v>0.35</v>
      </c>
      <c r="I548" t="s">
        <v>39</v>
      </c>
      <c r="J548" t="s">
        <v>22</v>
      </c>
      <c r="K548" s="3">
        <v>21</v>
      </c>
      <c r="L548" t="s">
        <v>40</v>
      </c>
      <c r="M548" t="s">
        <v>45</v>
      </c>
      <c r="N548" t="s">
        <v>46</v>
      </c>
      <c r="O548" s="3">
        <v>56</v>
      </c>
      <c r="P548" s="3">
        <f>Clean_Chain_Data[[#This Row],[Sales]]-(Clean_Chain_Data[[#This Row],[Cogs]]+Clean_Chain_Data[[#This Row],[Total_expenses]])</f>
        <v>48</v>
      </c>
      <c r="Q548" s="3">
        <v>160</v>
      </c>
      <c r="R548" t="s">
        <v>58</v>
      </c>
      <c r="S548" s="3">
        <v>60</v>
      </c>
      <c r="T548">
        <v>80</v>
      </c>
      <c r="U548" s="3">
        <v>40</v>
      </c>
      <c r="V548" s="3">
        <v>140</v>
      </c>
      <c r="W548" s="3">
        <v>43</v>
      </c>
      <c r="X548" t="s">
        <v>27</v>
      </c>
    </row>
    <row r="549" spans="1:24" x14ac:dyDescent="0.25">
      <c r="A549">
        <v>503</v>
      </c>
      <c r="B549" s="3">
        <v>46</v>
      </c>
      <c r="C549" s="3">
        <v>-3</v>
      </c>
      <c r="D549" s="3">
        <f>Clean_Chain_Data[[#This Row],[Calculated Profit]]-Clean_Chain_Data[[#This Row],[Target_profit]]</f>
        <v>-11</v>
      </c>
      <c r="E549" s="1">
        <v>41729</v>
      </c>
      <c r="F549">
        <v>424</v>
      </c>
      <c r="G549">
        <v>68</v>
      </c>
      <c r="H549" s="2">
        <f>Clean_Chain_Data[[#This Row],[Profit]]/Clean_Chain_Data[[#This Row],[Sales]]</f>
        <v>0.38842975206611569</v>
      </c>
      <c r="I549" t="s">
        <v>39</v>
      </c>
      <c r="J549" t="s">
        <v>36</v>
      </c>
      <c r="K549" s="3">
        <v>14</v>
      </c>
      <c r="L549" t="s">
        <v>40</v>
      </c>
      <c r="M549" t="s">
        <v>45</v>
      </c>
      <c r="N549" t="s">
        <v>46</v>
      </c>
      <c r="O549" s="3">
        <v>47</v>
      </c>
      <c r="P549" s="3">
        <f>Clean_Chain_Data[[#This Row],[Sales]]-(Clean_Chain_Data[[#This Row],[Cogs]]+Clean_Chain_Data[[#This Row],[Total_expenses]])</f>
        <v>39</v>
      </c>
      <c r="Q549" s="3">
        <v>121</v>
      </c>
      <c r="R549" t="s">
        <v>56</v>
      </c>
      <c r="S549" s="3">
        <v>50</v>
      </c>
      <c r="T549">
        <v>80</v>
      </c>
      <c r="U549" s="3">
        <v>50</v>
      </c>
      <c r="V549" s="3">
        <v>130</v>
      </c>
      <c r="W549" s="3">
        <v>36</v>
      </c>
      <c r="X549" t="s">
        <v>27</v>
      </c>
    </row>
    <row r="550" spans="1:24" x14ac:dyDescent="0.25">
      <c r="A550">
        <v>425</v>
      </c>
      <c r="B550" s="3">
        <v>75</v>
      </c>
      <c r="C550" s="3">
        <v>27</v>
      </c>
      <c r="D550" s="3">
        <f>Clean_Chain_Data[[#This Row],[Calculated Profit]]-Clean_Chain_Data[[#This Row],[Target_profit]]</f>
        <v>16</v>
      </c>
      <c r="E550" s="1">
        <v>41730</v>
      </c>
      <c r="F550">
        <v>1063</v>
      </c>
      <c r="G550">
        <v>89</v>
      </c>
      <c r="H550" s="2">
        <f>Clean_Chain_Data[[#This Row],[Profit]]/Clean_Chain_Data[[#This Row],[Sales]]</f>
        <v>0.38285714285714284</v>
      </c>
      <c r="I550" t="s">
        <v>39</v>
      </c>
      <c r="J550" t="s">
        <v>36</v>
      </c>
      <c r="K550" s="3">
        <v>23</v>
      </c>
      <c r="L550" t="s">
        <v>40</v>
      </c>
      <c r="M550" t="s">
        <v>41</v>
      </c>
      <c r="N550" t="s">
        <v>42</v>
      </c>
      <c r="O550" s="3">
        <v>67</v>
      </c>
      <c r="P550" s="3">
        <f>Clean_Chain_Data[[#This Row],[Sales]]-(Clean_Chain_Data[[#This Row],[Cogs]]+Clean_Chain_Data[[#This Row],[Total_expenses]])</f>
        <v>56</v>
      </c>
      <c r="Q550" s="3">
        <v>175</v>
      </c>
      <c r="R550" t="s">
        <v>60</v>
      </c>
      <c r="S550" s="3">
        <v>70</v>
      </c>
      <c r="T550">
        <v>80</v>
      </c>
      <c r="U550" s="3">
        <v>40</v>
      </c>
      <c r="V550" s="3">
        <v>150</v>
      </c>
      <c r="W550" s="3">
        <v>44</v>
      </c>
      <c r="X550" t="s">
        <v>27</v>
      </c>
    </row>
    <row r="551" spans="1:24" x14ac:dyDescent="0.25">
      <c r="A551">
        <v>475</v>
      </c>
      <c r="B551" s="3">
        <v>61</v>
      </c>
      <c r="C551" s="3">
        <v>-7</v>
      </c>
      <c r="D551" s="3">
        <f>Clean_Chain_Data[[#This Row],[Calculated Profit]]-Clean_Chain_Data[[#This Row],[Target_profit]]</f>
        <v>2</v>
      </c>
      <c r="E551" s="1">
        <v>41731</v>
      </c>
      <c r="F551">
        <v>613</v>
      </c>
      <c r="G551">
        <v>86</v>
      </c>
      <c r="H551" s="2">
        <f>Clean_Chain_Data[[#This Row],[Profit]]/Clean_Chain_Data[[#This Row],[Sales]]</f>
        <v>1.9108280254777069E-2</v>
      </c>
      <c r="I551" t="s">
        <v>39</v>
      </c>
      <c r="J551" t="s">
        <v>31</v>
      </c>
      <c r="K551" s="3">
        <v>55</v>
      </c>
      <c r="L551" t="s">
        <v>40</v>
      </c>
      <c r="M551" t="s">
        <v>41</v>
      </c>
      <c r="N551" t="s">
        <v>53</v>
      </c>
      <c r="O551" s="3">
        <v>3</v>
      </c>
      <c r="P551" s="3">
        <f>Clean_Chain_Data[[#This Row],[Sales]]-(Clean_Chain_Data[[#This Row],[Cogs]]+Clean_Chain_Data[[#This Row],[Total_expenses]])</f>
        <v>12</v>
      </c>
      <c r="Q551" s="3">
        <v>157</v>
      </c>
      <c r="R551" t="s">
        <v>44</v>
      </c>
      <c r="S551" s="3">
        <v>60</v>
      </c>
      <c r="T551">
        <v>80</v>
      </c>
      <c r="U551" s="3">
        <v>10</v>
      </c>
      <c r="V551" s="3">
        <v>140</v>
      </c>
      <c r="W551" s="3">
        <v>84</v>
      </c>
      <c r="X551" t="s">
        <v>35</v>
      </c>
    </row>
    <row r="552" spans="1:24" x14ac:dyDescent="0.25">
      <c r="A552">
        <v>318</v>
      </c>
      <c r="B552" s="3">
        <v>47</v>
      </c>
      <c r="C552" s="3">
        <v>5</v>
      </c>
      <c r="D552" s="3">
        <f>Clean_Chain_Data[[#This Row],[Calculated Profit]]-Clean_Chain_Data[[#This Row],[Target_profit]]</f>
        <v>-8</v>
      </c>
      <c r="E552" s="1">
        <v>41732</v>
      </c>
      <c r="F552">
        <v>834</v>
      </c>
      <c r="G552">
        <v>68</v>
      </c>
      <c r="H552" s="2">
        <f>Clean_Chain_Data[[#This Row],[Profit]]/Clean_Chain_Data[[#This Row],[Sales]]</f>
        <v>0.52845528455284552</v>
      </c>
      <c r="I552" t="s">
        <v>39</v>
      </c>
      <c r="J552" t="s">
        <v>29</v>
      </c>
      <c r="K552" s="3">
        <v>13</v>
      </c>
      <c r="L552" t="s">
        <v>40</v>
      </c>
      <c r="M552" t="s">
        <v>45</v>
      </c>
      <c r="N552" t="s">
        <v>52</v>
      </c>
      <c r="O552" s="3">
        <v>65</v>
      </c>
      <c r="P552" s="3">
        <f>Clean_Chain_Data[[#This Row],[Sales]]-(Clean_Chain_Data[[#This Row],[Cogs]]+Clean_Chain_Data[[#This Row],[Total_expenses]])</f>
        <v>52</v>
      </c>
      <c r="Q552" s="3">
        <v>123</v>
      </c>
      <c r="R552" t="s">
        <v>55</v>
      </c>
      <c r="S552" s="3">
        <v>50</v>
      </c>
      <c r="T552">
        <v>80</v>
      </c>
      <c r="U552" s="3">
        <v>60</v>
      </c>
      <c r="V552" s="3">
        <v>130</v>
      </c>
      <c r="W552" s="3">
        <v>24</v>
      </c>
      <c r="X552" t="s">
        <v>35</v>
      </c>
    </row>
    <row r="553" spans="1:24" x14ac:dyDescent="0.25">
      <c r="A553">
        <v>971</v>
      </c>
      <c r="B553" s="3">
        <v>52</v>
      </c>
      <c r="C553" s="3">
        <v>-16</v>
      </c>
      <c r="D553" s="3">
        <f>Clean_Chain_Data[[#This Row],[Calculated Profit]]-Clean_Chain_Data[[#This Row],[Target_profit]]</f>
        <v>-6</v>
      </c>
      <c r="E553" s="1">
        <v>41733</v>
      </c>
      <c r="F553">
        <v>509</v>
      </c>
      <c r="G553">
        <v>73</v>
      </c>
      <c r="H553" s="2">
        <f>Clean_Chain_Data[[#This Row],[Profit]]/Clean_Chain_Data[[#This Row],[Sales]]</f>
        <v>-4.5112781954887216E-2</v>
      </c>
      <c r="I553" t="s">
        <v>39</v>
      </c>
      <c r="J553" t="s">
        <v>36</v>
      </c>
      <c r="K553" s="3">
        <v>47</v>
      </c>
      <c r="L553" t="s">
        <v>40</v>
      </c>
      <c r="M553" t="s">
        <v>45</v>
      </c>
      <c r="N553" t="s">
        <v>50</v>
      </c>
      <c r="O553" s="3">
        <v>-6</v>
      </c>
      <c r="P553" s="3">
        <f>Clean_Chain_Data[[#This Row],[Sales]]-(Clean_Chain_Data[[#This Row],[Cogs]]+Clean_Chain_Data[[#This Row],[Total_expenses]])</f>
        <v>4</v>
      </c>
      <c r="Q553" s="3">
        <v>133</v>
      </c>
      <c r="R553" t="s">
        <v>56</v>
      </c>
      <c r="S553" s="3">
        <v>60</v>
      </c>
      <c r="T553">
        <v>80</v>
      </c>
      <c r="U553" s="3">
        <v>10</v>
      </c>
      <c r="V553" s="3">
        <v>140</v>
      </c>
      <c r="W553" s="3">
        <v>77</v>
      </c>
      <c r="X553" t="s">
        <v>35</v>
      </c>
    </row>
    <row r="554" spans="1:24" x14ac:dyDescent="0.25">
      <c r="A554">
        <v>435</v>
      </c>
      <c r="B554" s="3">
        <v>53</v>
      </c>
      <c r="C554" s="3">
        <v>-10</v>
      </c>
      <c r="D554" s="3">
        <f>Clean_Chain_Data[[#This Row],[Calculated Profit]]-Clean_Chain_Data[[#This Row],[Target_profit]]</f>
        <v>-15</v>
      </c>
      <c r="E554" s="1">
        <v>41734</v>
      </c>
      <c r="F554">
        <v>380</v>
      </c>
      <c r="G554">
        <v>71</v>
      </c>
      <c r="H554" s="2">
        <f>Clean_Chain_Data[[#This Row],[Profit]]/Clean_Chain_Data[[#This Row],[Sales]]</f>
        <v>0.30303030303030304</v>
      </c>
      <c r="I554" t="s">
        <v>39</v>
      </c>
      <c r="J554" t="s">
        <v>36</v>
      </c>
      <c r="K554" s="3">
        <v>17</v>
      </c>
      <c r="L554" t="s">
        <v>40</v>
      </c>
      <c r="M554" t="s">
        <v>45</v>
      </c>
      <c r="N554" t="s">
        <v>52</v>
      </c>
      <c r="O554" s="3">
        <v>40</v>
      </c>
      <c r="P554" s="3">
        <f>Clean_Chain_Data[[#This Row],[Sales]]-(Clean_Chain_Data[[#This Row],[Cogs]]+Clean_Chain_Data[[#This Row],[Total_expenses]])</f>
        <v>35</v>
      </c>
      <c r="Q554" s="3">
        <v>132</v>
      </c>
      <c r="R554" t="s">
        <v>49</v>
      </c>
      <c r="S554" s="3">
        <v>60</v>
      </c>
      <c r="T554">
        <v>80</v>
      </c>
      <c r="U554" s="3">
        <v>50</v>
      </c>
      <c r="V554" s="3">
        <v>140</v>
      </c>
      <c r="W554" s="3">
        <v>44</v>
      </c>
      <c r="X554" t="s">
        <v>35</v>
      </c>
    </row>
    <row r="555" spans="1:24" x14ac:dyDescent="0.25">
      <c r="A555">
        <v>541</v>
      </c>
      <c r="B555" s="3">
        <v>59</v>
      </c>
      <c r="C555" s="3">
        <v>-1</v>
      </c>
      <c r="D555" s="3">
        <f>Clean_Chain_Data[[#This Row],[Calculated Profit]]-Clean_Chain_Data[[#This Row],[Target_profit]]</f>
        <v>-8</v>
      </c>
      <c r="E555" s="1">
        <v>41735</v>
      </c>
      <c r="F555">
        <v>411</v>
      </c>
      <c r="G555">
        <v>79</v>
      </c>
      <c r="H555" s="2">
        <f>Clean_Chain_Data[[#This Row],[Profit]]/Clean_Chain_Data[[#This Row],[Sales]]</f>
        <v>0.33333333333333331</v>
      </c>
      <c r="I555" t="s">
        <v>39</v>
      </c>
      <c r="J555" t="s">
        <v>36</v>
      </c>
      <c r="K555" s="3">
        <v>19</v>
      </c>
      <c r="L555" t="s">
        <v>40</v>
      </c>
      <c r="M555" t="s">
        <v>41</v>
      </c>
      <c r="N555" t="s">
        <v>53</v>
      </c>
      <c r="O555" s="3">
        <v>49</v>
      </c>
      <c r="P555" s="3">
        <f>Clean_Chain_Data[[#This Row],[Sales]]-(Clean_Chain_Data[[#This Row],[Cogs]]+Clean_Chain_Data[[#This Row],[Total_expenses]])</f>
        <v>42</v>
      </c>
      <c r="Q555" s="3">
        <v>147</v>
      </c>
      <c r="R555" t="s">
        <v>56</v>
      </c>
      <c r="S555" s="3">
        <v>50</v>
      </c>
      <c r="T555">
        <v>80</v>
      </c>
      <c r="U555" s="3">
        <v>50</v>
      </c>
      <c r="V555" s="3">
        <v>130</v>
      </c>
      <c r="W555" s="3">
        <v>46</v>
      </c>
      <c r="X555" t="s">
        <v>35</v>
      </c>
    </row>
    <row r="556" spans="1:24" x14ac:dyDescent="0.25">
      <c r="A556">
        <v>262</v>
      </c>
      <c r="B556" s="3">
        <v>53</v>
      </c>
      <c r="C556" s="3">
        <v>21</v>
      </c>
      <c r="D556" s="3">
        <f>Clean_Chain_Data[[#This Row],[Calculated Profit]]-Clean_Chain_Data[[#This Row],[Target_profit]]</f>
        <v>7</v>
      </c>
      <c r="E556" s="1">
        <v>41736</v>
      </c>
      <c r="F556">
        <v>321</v>
      </c>
      <c r="G556">
        <v>88</v>
      </c>
      <c r="H556" s="2">
        <f>Clean_Chain_Data[[#This Row],[Profit]]/Clean_Chain_Data[[#This Row],[Sales]]</f>
        <v>0.47333333333333333</v>
      </c>
      <c r="I556" t="s">
        <v>39</v>
      </c>
      <c r="J556" t="s">
        <v>22</v>
      </c>
      <c r="K556" s="3">
        <v>16</v>
      </c>
      <c r="L556" t="s">
        <v>23</v>
      </c>
      <c r="M556" t="s">
        <v>24</v>
      </c>
      <c r="N556" t="s">
        <v>57</v>
      </c>
      <c r="O556" s="3">
        <v>71</v>
      </c>
      <c r="P556" s="3">
        <f>Clean_Chain_Data[[#This Row],[Sales]]-(Clean_Chain_Data[[#This Row],[Cogs]]+Clean_Chain_Data[[#This Row],[Total_expenses]])</f>
        <v>57</v>
      </c>
      <c r="Q556" s="3">
        <v>150</v>
      </c>
      <c r="R556" t="s">
        <v>59</v>
      </c>
      <c r="S556" s="3">
        <v>50</v>
      </c>
      <c r="T556">
        <v>80</v>
      </c>
      <c r="U556" s="3">
        <v>50</v>
      </c>
      <c r="V556" s="3">
        <v>130</v>
      </c>
      <c r="W556" s="3">
        <v>40</v>
      </c>
      <c r="X556" t="s">
        <v>27</v>
      </c>
    </row>
    <row r="557" spans="1:24" x14ac:dyDescent="0.25">
      <c r="A557">
        <v>860</v>
      </c>
      <c r="B557" s="3">
        <v>54</v>
      </c>
      <c r="C557" s="3">
        <v>16</v>
      </c>
      <c r="D557" s="3">
        <f>Clean_Chain_Data[[#This Row],[Calculated Profit]]-Clean_Chain_Data[[#This Row],[Target_profit]]</f>
        <v>0</v>
      </c>
      <c r="E557" s="1">
        <v>41737</v>
      </c>
      <c r="F557">
        <v>885</v>
      </c>
      <c r="G557">
        <v>78</v>
      </c>
      <c r="H557" s="2">
        <f>Clean_Chain_Data[[#This Row],[Profit]]/Clean_Chain_Data[[#This Row],[Sales]]</f>
        <v>0.53900709219858156</v>
      </c>
      <c r="I557" t="s">
        <v>39</v>
      </c>
      <c r="J557" t="s">
        <v>31</v>
      </c>
      <c r="K557" s="3">
        <v>15</v>
      </c>
      <c r="L557" t="s">
        <v>23</v>
      </c>
      <c r="M557" t="s">
        <v>32</v>
      </c>
      <c r="N557" t="s">
        <v>33</v>
      </c>
      <c r="O557" s="3">
        <v>76</v>
      </c>
      <c r="P557" s="3">
        <f>Clean_Chain_Data[[#This Row],[Sales]]-(Clean_Chain_Data[[#This Row],[Cogs]]+Clean_Chain_Data[[#This Row],[Total_expenses]])</f>
        <v>60</v>
      </c>
      <c r="Q557" s="3">
        <v>141</v>
      </c>
      <c r="R557" t="s">
        <v>44</v>
      </c>
      <c r="S557" s="3">
        <v>50</v>
      </c>
      <c r="T557">
        <v>80</v>
      </c>
      <c r="U557" s="3">
        <v>60</v>
      </c>
      <c r="V557" s="3">
        <v>130</v>
      </c>
      <c r="W557" s="3">
        <v>27</v>
      </c>
      <c r="X557" t="s">
        <v>35</v>
      </c>
    </row>
    <row r="558" spans="1:24" x14ac:dyDescent="0.25">
      <c r="A558">
        <v>419</v>
      </c>
      <c r="B558" s="3">
        <v>46</v>
      </c>
      <c r="C558" s="3">
        <v>-31</v>
      </c>
      <c r="D558" s="3">
        <f>Clean_Chain_Data[[#This Row],[Calculated Profit]]-Clean_Chain_Data[[#This Row],[Target_profit]]</f>
        <v>-27</v>
      </c>
      <c r="E558" s="1">
        <v>41738</v>
      </c>
      <c r="F558">
        <v>422</v>
      </c>
      <c r="G558">
        <v>57</v>
      </c>
      <c r="H558" s="2">
        <f>Clean_Chain_Data[[#This Row],[Profit]]/Clean_Chain_Data[[#This Row],[Sales]]</f>
        <v>8.1818181818181818E-2</v>
      </c>
      <c r="I558" t="s">
        <v>21</v>
      </c>
      <c r="J558" t="s">
        <v>22</v>
      </c>
      <c r="K558" s="3">
        <v>17</v>
      </c>
      <c r="L558" t="s">
        <v>40</v>
      </c>
      <c r="M558" t="s">
        <v>41</v>
      </c>
      <c r="N558" t="s">
        <v>42</v>
      </c>
      <c r="O558" s="3">
        <v>9</v>
      </c>
      <c r="P558" s="3">
        <f>Clean_Chain_Data[[#This Row],[Sales]]-(Clean_Chain_Data[[#This Row],[Cogs]]+Clean_Chain_Data[[#This Row],[Total_expenses]])</f>
        <v>13</v>
      </c>
      <c r="Q558" s="3">
        <v>110</v>
      </c>
      <c r="R558" t="s">
        <v>65</v>
      </c>
      <c r="S558" s="3">
        <v>50</v>
      </c>
      <c r="T558">
        <v>80</v>
      </c>
      <c r="U558" s="3">
        <v>40</v>
      </c>
      <c r="V558" s="3">
        <v>130</v>
      </c>
      <c r="W558" s="3">
        <v>51</v>
      </c>
      <c r="X558" t="s">
        <v>27</v>
      </c>
    </row>
    <row r="559" spans="1:24" x14ac:dyDescent="0.25">
      <c r="A559">
        <v>708</v>
      </c>
      <c r="B559" s="3">
        <v>67</v>
      </c>
      <c r="C559" s="3">
        <v>30</v>
      </c>
      <c r="D559" s="3">
        <f>Clean_Chain_Data[[#This Row],[Calculated Profit]]-Clean_Chain_Data[[#This Row],[Target_profit]]</f>
        <v>18</v>
      </c>
      <c r="E559" s="1">
        <v>41739</v>
      </c>
      <c r="F559">
        <v>677</v>
      </c>
      <c r="G559">
        <v>101</v>
      </c>
      <c r="H559" s="2">
        <f>Clean_Chain_Data[[#This Row],[Profit]]/Clean_Chain_Data[[#This Row],[Sales]]</f>
        <v>0.39106145251396646</v>
      </c>
      <c r="I559" t="s">
        <v>21</v>
      </c>
      <c r="J559" t="s">
        <v>22</v>
      </c>
      <c r="K559" s="3">
        <v>22</v>
      </c>
      <c r="L559" t="s">
        <v>23</v>
      </c>
      <c r="M559" t="s">
        <v>32</v>
      </c>
      <c r="N559" t="s">
        <v>61</v>
      </c>
      <c r="O559" s="3">
        <v>70</v>
      </c>
      <c r="P559" s="3">
        <f>Clean_Chain_Data[[#This Row],[Sales]]-(Clean_Chain_Data[[#This Row],[Cogs]]+Clean_Chain_Data[[#This Row],[Total_expenses]])</f>
        <v>58</v>
      </c>
      <c r="Q559" s="3">
        <v>179</v>
      </c>
      <c r="R559" t="s">
        <v>63</v>
      </c>
      <c r="S559" s="3">
        <v>50</v>
      </c>
      <c r="T559">
        <v>80</v>
      </c>
      <c r="U559" s="3">
        <v>40</v>
      </c>
      <c r="V559" s="3">
        <v>130</v>
      </c>
      <c r="W559" s="3">
        <v>54</v>
      </c>
      <c r="X559" t="s">
        <v>35</v>
      </c>
    </row>
    <row r="560" spans="1:24" x14ac:dyDescent="0.25">
      <c r="A560">
        <v>585</v>
      </c>
      <c r="B560" s="3">
        <v>54</v>
      </c>
      <c r="C560" s="3">
        <v>17</v>
      </c>
      <c r="D560" s="3">
        <f>Clean_Chain_Data[[#This Row],[Calculated Profit]]-Clean_Chain_Data[[#This Row],[Target_profit]]</f>
        <v>1</v>
      </c>
      <c r="E560" s="1">
        <v>41740</v>
      </c>
      <c r="F560">
        <v>601</v>
      </c>
      <c r="G560">
        <v>79</v>
      </c>
      <c r="H560" s="2">
        <f>Clean_Chain_Data[[#This Row],[Profit]]/Clean_Chain_Data[[#This Row],[Sales]]</f>
        <v>0.54225352112676062</v>
      </c>
      <c r="I560" t="s">
        <v>21</v>
      </c>
      <c r="J560" t="s">
        <v>31</v>
      </c>
      <c r="K560" s="3">
        <v>15</v>
      </c>
      <c r="L560" t="s">
        <v>23</v>
      </c>
      <c r="M560" t="s">
        <v>32</v>
      </c>
      <c r="N560" t="s">
        <v>37</v>
      </c>
      <c r="O560" s="3">
        <v>77</v>
      </c>
      <c r="P560" s="3">
        <f>Clean_Chain_Data[[#This Row],[Sales]]-(Clean_Chain_Data[[#This Row],[Cogs]]+Clean_Chain_Data[[#This Row],[Total_expenses]])</f>
        <v>61</v>
      </c>
      <c r="Q560" s="3">
        <v>142</v>
      </c>
      <c r="R560" t="s">
        <v>67</v>
      </c>
      <c r="S560" s="3">
        <v>50</v>
      </c>
      <c r="T560">
        <v>80</v>
      </c>
      <c r="U560" s="3">
        <v>60</v>
      </c>
      <c r="V560" s="3">
        <v>130</v>
      </c>
      <c r="W560" s="3">
        <v>27</v>
      </c>
      <c r="X560" t="s">
        <v>35</v>
      </c>
    </row>
    <row r="561" spans="1:24" x14ac:dyDescent="0.25">
      <c r="A561">
        <v>510</v>
      </c>
      <c r="B561" s="3">
        <v>67</v>
      </c>
      <c r="C561" s="3">
        <v>20</v>
      </c>
      <c r="D561" s="3">
        <f>Clean_Chain_Data[[#This Row],[Calculated Profit]]-Clean_Chain_Data[[#This Row],[Target_profit]]</f>
        <v>8</v>
      </c>
      <c r="E561" s="1">
        <v>41741</v>
      </c>
      <c r="F561">
        <v>677</v>
      </c>
      <c r="G561">
        <v>101</v>
      </c>
      <c r="H561" s="2">
        <f>Clean_Chain_Data[[#This Row],[Profit]]/Clean_Chain_Data[[#This Row],[Sales]]</f>
        <v>0.39106145251396646</v>
      </c>
      <c r="I561" t="s">
        <v>21</v>
      </c>
      <c r="J561" t="s">
        <v>36</v>
      </c>
      <c r="K561" s="3">
        <v>22</v>
      </c>
      <c r="L561" t="s">
        <v>23</v>
      </c>
      <c r="M561" t="s">
        <v>32</v>
      </c>
      <c r="N561" t="s">
        <v>37</v>
      </c>
      <c r="O561" s="3">
        <v>70</v>
      </c>
      <c r="P561" s="3">
        <f>Clean_Chain_Data[[#This Row],[Sales]]-(Clean_Chain_Data[[#This Row],[Cogs]]+Clean_Chain_Data[[#This Row],[Total_expenses]])</f>
        <v>58</v>
      </c>
      <c r="Q561" s="3">
        <v>179</v>
      </c>
      <c r="R561" t="s">
        <v>38</v>
      </c>
      <c r="S561" s="3">
        <v>40</v>
      </c>
      <c r="T561">
        <v>80</v>
      </c>
      <c r="U561" s="3">
        <v>50</v>
      </c>
      <c r="V561" s="3">
        <v>120</v>
      </c>
      <c r="W561" s="3">
        <v>54</v>
      </c>
      <c r="X561" t="s">
        <v>35</v>
      </c>
    </row>
    <row r="562" spans="1:24" x14ac:dyDescent="0.25">
      <c r="A562">
        <v>541</v>
      </c>
      <c r="B562" s="3">
        <v>41</v>
      </c>
      <c r="C562" s="3">
        <v>-13</v>
      </c>
      <c r="D562" s="3">
        <f>Clean_Chain_Data[[#This Row],[Calculated Profit]]-Clean_Chain_Data[[#This Row],[Target_profit]]</f>
        <v>-18</v>
      </c>
      <c r="E562" s="1">
        <v>41742</v>
      </c>
      <c r="F562">
        <v>435</v>
      </c>
      <c r="G562">
        <v>60</v>
      </c>
      <c r="H562" s="2">
        <f>Clean_Chain_Data[[#This Row],[Profit]]/Clean_Chain_Data[[#This Row],[Sales]]</f>
        <v>0.34259259259259262</v>
      </c>
      <c r="I562" t="s">
        <v>39</v>
      </c>
      <c r="J562" t="s">
        <v>36</v>
      </c>
      <c r="K562" s="3">
        <v>13</v>
      </c>
      <c r="L562" t="s">
        <v>40</v>
      </c>
      <c r="M562" t="s">
        <v>45</v>
      </c>
      <c r="N562" t="s">
        <v>46</v>
      </c>
      <c r="O562" s="3">
        <v>37</v>
      </c>
      <c r="P562" s="3">
        <f>Clean_Chain_Data[[#This Row],[Sales]]-(Clean_Chain_Data[[#This Row],[Cogs]]+Clean_Chain_Data[[#This Row],[Total_expenses]])</f>
        <v>32</v>
      </c>
      <c r="Q562" s="3">
        <v>108</v>
      </c>
      <c r="R562" t="s">
        <v>56</v>
      </c>
      <c r="S562" s="3">
        <v>40</v>
      </c>
      <c r="T562">
        <v>80</v>
      </c>
      <c r="U562" s="3">
        <v>50</v>
      </c>
      <c r="V562" s="3">
        <v>120</v>
      </c>
      <c r="W562" s="3">
        <v>35</v>
      </c>
      <c r="X562" t="s">
        <v>27</v>
      </c>
    </row>
    <row r="563" spans="1:24" x14ac:dyDescent="0.25">
      <c r="A563">
        <v>920</v>
      </c>
      <c r="B563" s="3">
        <v>65</v>
      </c>
      <c r="C563" s="3">
        <v>3</v>
      </c>
      <c r="D563" s="3">
        <f>Clean_Chain_Data[[#This Row],[Calculated Profit]]-Clean_Chain_Data[[#This Row],[Target_profit]]</f>
        <v>2</v>
      </c>
      <c r="E563" s="1">
        <v>41743</v>
      </c>
      <c r="F563">
        <v>403</v>
      </c>
      <c r="G563">
        <v>80</v>
      </c>
      <c r="H563" s="2">
        <f>Clean_Chain_Data[[#This Row],[Profit]]/Clean_Chain_Data[[#This Row],[Sales]]</f>
        <v>0.2129032258064516</v>
      </c>
      <c r="I563" t="s">
        <v>39</v>
      </c>
      <c r="J563" t="s">
        <v>22</v>
      </c>
      <c r="K563" s="3">
        <v>24</v>
      </c>
      <c r="L563" t="s">
        <v>40</v>
      </c>
      <c r="M563" t="s">
        <v>45</v>
      </c>
      <c r="N563" t="s">
        <v>50</v>
      </c>
      <c r="O563" s="3">
        <v>33</v>
      </c>
      <c r="P563" s="3">
        <f>Clean_Chain_Data[[#This Row],[Sales]]-(Clean_Chain_Data[[#This Row],[Cogs]]+Clean_Chain_Data[[#This Row],[Total_expenses]])</f>
        <v>32</v>
      </c>
      <c r="Q563" s="3">
        <v>155</v>
      </c>
      <c r="R563" t="s">
        <v>59</v>
      </c>
      <c r="S563" s="3">
        <v>60</v>
      </c>
      <c r="T563">
        <v>80</v>
      </c>
      <c r="U563" s="3">
        <v>30</v>
      </c>
      <c r="V563" s="3">
        <v>140</v>
      </c>
      <c r="W563" s="3">
        <v>58</v>
      </c>
      <c r="X563" t="s">
        <v>35</v>
      </c>
    </row>
    <row r="564" spans="1:24" x14ac:dyDescent="0.25">
      <c r="A564">
        <v>541</v>
      </c>
      <c r="B564" s="3">
        <v>47</v>
      </c>
      <c r="C564" s="3">
        <v>-30</v>
      </c>
      <c r="D564" s="3">
        <f>Clean_Chain_Data[[#This Row],[Calculated Profit]]-Clean_Chain_Data[[#This Row],[Target_profit]]</f>
        <v>-20</v>
      </c>
      <c r="E564" s="1">
        <v>41744</v>
      </c>
      <c r="F564">
        <v>521</v>
      </c>
      <c r="G564">
        <v>65</v>
      </c>
      <c r="H564" s="2">
        <f>Clean_Chain_Data[[#This Row],[Profit]]/Clean_Chain_Data[[#This Row],[Sales]]</f>
        <v>-8.4033613445378158E-2</v>
      </c>
      <c r="I564" t="s">
        <v>39</v>
      </c>
      <c r="J564" t="s">
        <v>36</v>
      </c>
      <c r="K564" s="3">
        <v>42</v>
      </c>
      <c r="L564" t="s">
        <v>40</v>
      </c>
      <c r="M564" t="s">
        <v>45</v>
      </c>
      <c r="N564" t="s">
        <v>50</v>
      </c>
      <c r="O564" s="3">
        <v>-10</v>
      </c>
      <c r="P564" s="3">
        <f>Clean_Chain_Data[[#This Row],[Sales]]-(Clean_Chain_Data[[#This Row],[Cogs]]+Clean_Chain_Data[[#This Row],[Total_expenses]])</f>
        <v>0</v>
      </c>
      <c r="Q564" s="3">
        <v>119</v>
      </c>
      <c r="R564" t="s">
        <v>56</v>
      </c>
      <c r="S564" s="3">
        <v>50</v>
      </c>
      <c r="T564">
        <v>80</v>
      </c>
      <c r="U564" s="3">
        <v>20</v>
      </c>
      <c r="V564" s="3">
        <v>130</v>
      </c>
      <c r="W564" s="3">
        <v>72</v>
      </c>
      <c r="X564" t="s">
        <v>35</v>
      </c>
    </row>
    <row r="565" spans="1:24" x14ac:dyDescent="0.25">
      <c r="A565">
        <v>435</v>
      </c>
      <c r="B565" s="3">
        <v>49</v>
      </c>
      <c r="C565" s="3">
        <v>-19</v>
      </c>
      <c r="D565" s="3">
        <f>Clean_Chain_Data[[#This Row],[Calculated Profit]]-Clean_Chain_Data[[#This Row],[Target_profit]]</f>
        <v>-22</v>
      </c>
      <c r="E565" s="1">
        <v>41745</v>
      </c>
      <c r="F565">
        <v>392</v>
      </c>
      <c r="G565">
        <v>65</v>
      </c>
      <c r="H565" s="2">
        <f>Clean_Chain_Data[[#This Row],[Profit]]/Clean_Chain_Data[[#This Row],[Sales]]</f>
        <v>0.256198347107438</v>
      </c>
      <c r="I565" t="s">
        <v>39</v>
      </c>
      <c r="J565" t="s">
        <v>36</v>
      </c>
      <c r="K565" s="3">
        <v>16</v>
      </c>
      <c r="L565" t="s">
        <v>40</v>
      </c>
      <c r="M565" t="s">
        <v>45</v>
      </c>
      <c r="N565" t="s">
        <v>52</v>
      </c>
      <c r="O565" s="3">
        <v>31</v>
      </c>
      <c r="P565" s="3">
        <f>Clean_Chain_Data[[#This Row],[Sales]]-(Clean_Chain_Data[[#This Row],[Cogs]]+Clean_Chain_Data[[#This Row],[Total_expenses]])</f>
        <v>28</v>
      </c>
      <c r="Q565" s="3">
        <v>121</v>
      </c>
      <c r="R565" t="s">
        <v>49</v>
      </c>
      <c r="S565" s="3">
        <v>50</v>
      </c>
      <c r="T565">
        <v>80</v>
      </c>
      <c r="U565" s="3">
        <v>50</v>
      </c>
      <c r="V565" s="3">
        <v>130</v>
      </c>
      <c r="W565" s="3">
        <v>44</v>
      </c>
      <c r="X565" t="s">
        <v>35</v>
      </c>
    </row>
    <row r="566" spans="1:24" x14ac:dyDescent="0.25">
      <c r="A566">
        <v>509</v>
      </c>
      <c r="B566" s="3">
        <v>65</v>
      </c>
      <c r="C566" s="3">
        <v>4</v>
      </c>
      <c r="D566" s="3">
        <f>Clean_Chain_Data[[#This Row],[Calculated Profit]]-Clean_Chain_Data[[#This Row],[Target_profit]]</f>
        <v>3</v>
      </c>
      <c r="E566" s="1">
        <v>41746</v>
      </c>
      <c r="F566">
        <v>403</v>
      </c>
      <c r="G566">
        <v>80</v>
      </c>
      <c r="H566" s="2">
        <f>Clean_Chain_Data[[#This Row],[Profit]]/Clean_Chain_Data[[#This Row],[Sales]]</f>
        <v>0.21935483870967742</v>
      </c>
      <c r="I566" t="s">
        <v>39</v>
      </c>
      <c r="J566" t="s">
        <v>36</v>
      </c>
      <c r="K566" s="3">
        <v>24</v>
      </c>
      <c r="L566" t="s">
        <v>40</v>
      </c>
      <c r="M566" t="s">
        <v>41</v>
      </c>
      <c r="N566" t="s">
        <v>53</v>
      </c>
      <c r="O566" s="3">
        <v>34</v>
      </c>
      <c r="P566" s="3">
        <f>Clean_Chain_Data[[#This Row],[Sales]]-(Clean_Chain_Data[[#This Row],[Cogs]]+Clean_Chain_Data[[#This Row],[Total_expenses]])</f>
        <v>33</v>
      </c>
      <c r="Q566" s="3">
        <v>155</v>
      </c>
      <c r="R566" t="s">
        <v>60</v>
      </c>
      <c r="S566" s="3">
        <v>60</v>
      </c>
      <c r="T566">
        <v>80</v>
      </c>
      <c r="U566" s="3">
        <v>30</v>
      </c>
      <c r="V566" s="3">
        <v>140</v>
      </c>
      <c r="W566" s="3">
        <v>57</v>
      </c>
      <c r="X566" t="s">
        <v>35</v>
      </c>
    </row>
    <row r="567" spans="1:24" x14ac:dyDescent="0.25">
      <c r="A567">
        <v>318</v>
      </c>
      <c r="B567" s="3">
        <v>68</v>
      </c>
      <c r="C567" s="3">
        <v>9</v>
      </c>
      <c r="D567" s="3">
        <f>Clean_Chain_Data[[#This Row],[Calculated Profit]]-Clean_Chain_Data[[#This Row],[Target_profit]]</f>
        <v>6</v>
      </c>
      <c r="E567" s="1">
        <v>41747</v>
      </c>
      <c r="F567">
        <v>619</v>
      </c>
      <c r="G567">
        <v>85</v>
      </c>
      <c r="H567" s="2">
        <f>Clean_Chain_Data[[#This Row],[Profit]]/Clean_Chain_Data[[#This Row],[Sales]]</f>
        <v>0.2392638036809816</v>
      </c>
      <c r="I567" t="s">
        <v>39</v>
      </c>
      <c r="J567" t="s">
        <v>29</v>
      </c>
      <c r="K567" s="3">
        <v>25</v>
      </c>
      <c r="L567" t="s">
        <v>23</v>
      </c>
      <c r="M567" t="s">
        <v>24</v>
      </c>
      <c r="N567" t="s">
        <v>25</v>
      </c>
      <c r="O567" s="3">
        <v>39</v>
      </c>
      <c r="P567" s="3">
        <f>Clean_Chain_Data[[#This Row],[Sales]]-(Clean_Chain_Data[[#This Row],[Cogs]]+Clean_Chain_Data[[#This Row],[Total_expenses]])</f>
        <v>36</v>
      </c>
      <c r="Q567" s="3">
        <v>163</v>
      </c>
      <c r="R567" t="s">
        <v>55</v>
      </c>
      <c r="S567" s="3">
        <v>60</v>
      </c>
      <c r="T567">
        <v>80</v>
      </c>
      <c r="U567" s="3">
        <v>30</v>
      </c>
      <c r="V567" s="3">
        <v>140</v>
      </c>
      <c r="W567" s="3">
        <v>59</v>
      </c>
      <c r="X567" t="s">
        <v>27</v>
      </c>
    </row>
    <row r="568" spans="1:24" x14ac:dyDescent="0.25">
      <c r="A568">
        <v>214</v>
      </c>
      <c r="B568" s="3">
        <v>39</v>
      </c>
      <c r="C568" s="3">
        <v>-54</v>
      </c>
      <c r="D568" s="3">
        <f>Clean_Chain_Data[[#This Row],[Calculated Profit]]-Clean_Chain_Data[[#This Row],[Target_profit]]</f>
        <v>-54</v>
      </c>
      <c r="E568" s="1">
        <v>41748</v>
      </c>
      <c r="F568">
        <v>541</v>
      </c>
      <c r="G568">
        <v>51</v>
      </c>
      <c r="H568" s="2">
        <f>Clean_Chain_Data[[#This Row],[Profit]]/Clean_Chain_Data[[#This Row],[Sales]]</f>
        <v>0.28888888888888886</v>
      </c>
      <c r="I568" t="s">
        <v>21</v>
      </c>
      <c r="J568" t="s">
        <v>29</v>
      </c>
      <c r="K568" s="3">
        <v>12</v>
      </c>
      <c r="L568" t="s">
        <v>40</v>
      </c>
      <c r="M568" t="s">
        <v>45</v>
      </c>
      <c r="N568" t="s">
        <v>46</v>
      </c>
      <c r="O568" s="3">
        <v>26</v>
      </c>
      <c r="P568" s="3">
        <f>Clean_Chain_Data[[#This Row],[Sales]]-(Clean_Chain_Data[[#This Row],[Cogs]]+Clean_Chain_Data[[#This Row],[Total_expenses]])</f>
        <v>26</v>
      </c>
      <c r="Q568" s="3">
        <v>90</v>
      </c>
      <c r="R568" t="s">
        <v>30</v>
      </c>
      <c r="S568" s="3">
        <v>40</v>
      </c>
      <c r="T568">
        <v>90</v>
      </c>
      <c r="U568" s="3">
        <v>80</v>
      </c>
      <c r="V568" s="3">
        <v>130</v>
      </c>
      <c r="W568" s="3">
        <v>25</v>
      </c>
      <c r="X568" t="s">
        <v>27</v>
      </c>
    </row>
    <row r="569" spans="1:24" x14ac:dyDescent="0.25">
      <c r="A569">
        <v>936</v>
      </c>
      <c r="B569" s="3">
        <v>239</v>
      </c>
      <c r="C569" s="3">
        <v>-155</v>
      </c>
      <c r="D569" s="3">
        <f>Clean_Chain_Data[[#This Row],[Calculated Profit]]-Clean_Chain_Data[[#This Row],[Target_profit]]</f>
        <v>-155</v>
      </c>
      <c r="E569" s="1">
        <v>41749</v>
      </c>
      <c r="F569">
        <v>1246</v>
      </c>
      <c r="G569">
        <v>281</v>
      </c>
      <c r="H569" s="2">
        <f>Clean_Chain_Data[[#This Row],[Profit]]/Clean_Chain_Data[[#This Row],[Sales]]</f>
        <v>0.35576923076923078</v>
      </c>
      <c r="I569" t="s">
        <v>21</v>
      </c>
      <c r="J569" t="s">
        <v>29</v>
      </c>
      <c r="K569" s="3">
        <v>74</v>
      </c>
      <c r="L569" t="s">
        <v>40</v>
      </c>
      <c r="M569" t="s">
        <v>45</v>
      </c>
      <c r="N569" t="s">
        <v>52</v>
      </c>
      <c r="O569" s="3">
        <v>185</v>
      </c>
      <c r="P569" s="3">
        <f>Clean_Chain_Data[[#This Row],[Sales]]-(Clean_Chain_Data[[#This Row],[Cogs]]+Clean_Chain_Data[[#This Row],[Total_expenses]])</f>
        <v>185</v>
      </c>
      <c r="Q569" s="3">
        <v>520</v>
      </c>
      <c r="R569" t="s">
        <v>30</v>
      </c>
      <c r="S569" s="3">
        <v>350</v>
      </c>
      <c r="T569">
        <v>420</v>
      </c>
      <c r="U569" s="3">
        <v>340</v>
      </c>
      <c r="V569" s="3">
        <v>770</v>
      </c>
      <c r="W569" s="3">
        <v>96</v>
      </c>
      <c r="X569" t="s">
        <v>35</v>
      </c>
    </row>
    <row r="570" spans="1:24" x14ac:dyDescent="0.25">
      <c r="A570">
        <v>210</v>
      </c>
      <c r="B570" s="3">
        <v>123</v>
      </c>
      <c r="C570" s="3">
        <v>33</v>
      </c>
      <c r="D570" s="3">
        <f>Clean_Chain_Data[[#This Row],[Calculated Profit]]-Clean_Chain_Data[[#This Row],[Target_profit]]</f>
        <v>33</v>
      </c>
      <c r="E570" s="1">
        <v>41750</v>
      </c>
      <c r="F570">
        <v>915</v>
      </c>
      <c r="G570">
        <v>179</v>
      </c>
      <c r="H570" s="2">
        <f>Clean_Chain_Data[[#This Row],[Profit]]/Clean_Chain_Data[[#This Row],[Sales]]</f>
        <v>0.44039735099337746</v>
      </c>
      <c r="I570" t="s">
        <v>21</v>
      </c>
      <c r="J570" t="s">
        <v>29</v>
      </c>
      <c r="K570" s="3">
        <v>34</v>
      </c>
      <c r="L570" t="s">
        <v>40</v>
      </c>
      <c r="M570" t="s">
        <v>41</v>
      </c>
      <c r="N570" t="s">
        <v>53</v>
      </c>
      <c r="O570" s="3">
        <v>133</v>
      </c>
      <c r="P570" s="3">
        <f>Clean_Chain_Data[[#This Row],[Sales]]-(Clean_Chain_Data[[#This Row],[Cogs]]+Clean_Chain_Data[[#This Row],[Total_expenses]])</f>
        <v>133</v>
      </c>
      <c r="Q570" s="3">
        <v>302</v>
      </c>
      <c r="R570" t="s">
        <v>30</v>
      </c>
      <c r="S570" s="3">
        <v>70</v>
      </c>
      <c r="T570">
        <v>120</v>
      </c>
      <c r="U570" s="3">
        <v>100</v>
      </c>
      <c r="V570" s="3">
        <v>190</v>
      </c>
      <c r="W570" s="3">
        <v>46</v>
      </c>
      <c r="X570" t="s">
        <v>35</v>
      </c>
    </row>
    <row r="571" spans="1:24" x14ac:dyDescent="0.25">
      <c r="A571">
        <v>225</v>
      </c>
      <c r="B571" s="3">
        <v>48</v>
      </c>
      <c r="C571" s="3">
        <v>-35</v>
      </c>
      <c r="D571" s="3">
        <f>Clean_Chain_Data[[#This Row],[Calculated Profit]]-Clean_Chain_Data[[#This Row],[Target_profit]]</f>
        <v>-35</v>
      </c>
      <c r="E571" s="1">
        <v>41751</v>
      </c>
      <c r="F571">
        <v>851</v>
      </c>
      <c r="G571">
        <v>70</v>
      </c>
      <c r="H571" s="2">
        <f>Clean_Chain_Data[[#This Row],[Profit]]/Clean_Chain_Data[[#This Row],[Sales]]</f>
        <v>0.38135593220338981</v>
      </c>
      <c r="I571" t="s">
        <v>39</v>
      </c>
      <c r="J571" t="s">
        <v>29</v>
      </c>
      <c r="K571" s="3">
        <v>13</v>
      </c>
      <c r="L571" t="s">
        <v>40</v>
      </c>
      <c r="M571" t="s">
        <v>45</v>
      </c>
      <c r="N571" t="s">
        <v>46</v>
      </c>
      <c r="O571" s="3">
        <v>45</v>
      </c>
      <c r="P571" s="3">
        <f>Clean_Chain_Data[[#This Row],[Sales]]-(Clean_Chain_Data[[#This Row],[Cogs]]+Clean_Chain_Data[[#This Row],[Total_expenses]])</f>
        <v>45</v>
      </c>
      <c r="Q571" s="3">
        <v>118</v>
      </c>
      <c r="R571" t="s">
        <v>55</v>
      </c>
      <c r="S571" s="3">
        <v>70</v>
      </c>
      <c r="T571">
        <v>90</v>
      </c>
      <c r="U571" s="3">
        <v>80</v>
      </c>
      <c r="V571" s="3">
        <v>160</v>
      </c>
      <c r="W571" s="3">
        <v>25</v>
      </c>
      <c r="X571" t="s">
        <v>27</v>
      </c>
    </row>
    <row r="572" spans="1:24" x14ac:dyDescent="0.25">
      <c r="A572">
        <v>225</v>
      </c>
      <c r="B572" s="3">
        <v>48</v>
      </c>
      <c r="C572" s="3">
        <v>-33</v>
      </c>
      <c r="D572" s="3">
        <f>Clean_Chain_Data[[#This Row],[Calculated Profit]]-Clean_Chain_Data[[#This Row],[Target_profit]]</f>
        <v>-33</v>
      </c>
      <c r="E572" s="1">
        <v>41752</v>
      </c>
      <c r="F572">
        <v>829</v>
      </c>
      <c r="G572">
        <v>71</v>
      </c>
      <c r="H572" s="2">
        <f>Clean_Chain_Data[[#This Row],[Profit]]/Clean_Chain_Data[[#This Row],[Sales]]</f>
        <v>0.3949579831932773</v>
      </c>
      <c r="I572" t="s">
        <v>39</v>
      </c>
      <c r="J572" t="s">
        <v>29</v>
      </c>
      <c r="K572" s="3">
        <v>13</v>
      </c>
      <c r="L572" t="s">
        <v>40</v>
      </c>
      <c r="M572" t="s">
        <v>45</v>
      </c>
      <c r="N572" t="s">
        <v>52</v>
      </c>
      <c r="O572" s="3">
        <v>47</v>
      </c>
      <c r="P572" s="3">
        <f>Clean_Chain_Data[[#This Row],[Sales]]-(Clean_Chain_Data[[#This Row],[Cogs]]+Clean_Chain_Data[[#This Row],[Total_expenses]])</f>
        <v>47</v>
      </c>
      <c r="Q572" s="3">
        <v>119</v>
      </c>
      <c r="R572" t="s">
        <v>55</v>
      </c>
      <c r="S572" s="3">
        <v>70</v>
      </c>
      <c r="T572">
        <v>90</v>
      </c>
      <c r="U572" s="3">
        <v>80</v>
      </c>
      <c r="V572" s="3">
        <v>160</v>
      </c>
      <c r="W572" s="3">
        <v>24</v>
      </c>
      <c r="X572" t="s">
        <v>35</v>
      </c>
    </row>
    <row r="573" spans="1:24" x14ac:dyDescent="0.25">
      <c r="A573">
        <v>505</v>
      </c>
      <c r="B573" s="3">
        <v>45</v>
      </c>
      <c r="C573" s="3">
        <v>-57</v>
      </c>
      <c r="D573" s="3">
        <f>Clean_Chain_Data[[#This Row],[Calculated Profit]]-Clean_Chain_Data[[#This Row],[Target_profit]]</f>
        <v>-57</v>
      </c>
      <c r="E573" s="1">
        <v>41753</v>
      </c>
      <c r="F573">
        <v>447</v>
      </c>
      <c r="G573">
        <v>69</v>
      </c>
      <c r="H573" s="2">
        <f>Clean_Chain_Data[[#This Row],[Profit]]/Clean_Chain_Data[[#This Row],[Sales]]</f>
        <v>0.20175438596491227</v>
      </c>
      <c r="I573" t="s">
        <v>39</v>
      </c>
      <c r="J573" t="s">
        <v>29</v>
      </c>
      <c r="K573" s="3">
        <v>14</v>
      </c>
      <c r="L573" t="s">
        <v>40</v>
      </c>
      <c r="M573" t="s">
        <v>45</v>
      </c>
      <c r="N573" t="s">
        <v>52</v>
      </c>
      <c r="O573" s="3">
        <v>23</v>
      </c>
      <c r="P573" s="3">
        <f>Clean_Chain_Data[[#This Row],[Sales]]-(Clean_Chain_Data[[#This Row],[Cogs]]+Clean_Chain_Data[[#This Row],[Total_expenses]])</f>
        <v>23</v>
      </c>
      <c r="Q573" s="3">
        <v>114</v>
      </c>
      <c r="R573" t="s">
        <v>64</v>
      </c>
      <c r="S573" s="3">
        <v>50</v>
      </c>
      <c r="T573">
        <v>110</v>
      </c>
      <c r="U573" s="3">
        <v>80</v>
      </c>
      <c r="V573" s="3">
        <v>160</v>
      </c>
      <c r="W573" s="3">
        <v>46</v>
      </c>
      <c r="X573" t="s">
        <v>35</v>
      </c>
    </row>
    <row r="574" spans="1:24" x14ac:dyDescent="0.25">
      <c r="A574">
        <v>918</v>
      </c>
      <c r="B574" s="3">
        <v>90</v>
      </c>
      <c r="C574" s="3">
        <v>-66</v>
      </c>
      <c r="D574" s="3">
        <f>Clean_Chain_Data[[#This Row],[Calculated Profit]]-Clean_Chain_Data[[#This Row],[Target_profit]]</f>
        <v>-66</v>
      </c>
      <c r="E574" s="1">
        <v>41754</v>
      </c>
      <c r="F574">
        <v>572</v>
      </c>
      <c r="G574">
        <v>115</v>
      </c>
      <c r="H574" s="2">
        <f>Clean_Chain_Data[[#This Row],[Profit]]/Clean_Chain_Data[[#This Row],[Sales]]</f>
        <v>0.36097560975609755</v>
      </c>
      <c r="I574" t="s">
        <v>39</v>
      </c>
      <c r="J574" t="s">
        <v>29</v>
      </c>
      <c r="K574" s="3">
        <v>29</v>
      </c>
      <c r="L574" t="s">
        <v>40</v>
      </c>
      <c r="M574" t="s">
        <v>45</v>
      </c>
      <c r="N574" t="s">
        <v>52</v>
      </c>
      <c r="O574" s="3">
        <v>74</v>
      </c>
      <c r="P574" s="3">
        <f>Clean_Chain_Data[[#This Row],[Sales]]-(Clean_Chain_Data[[#This Row],[Cogs]]+Clean_Chain_Data[[#This Row],[Total_expenses]])</f>
        <v>74</v>
      </c>
      <c r="Q574" s="3">
        <v>205</v>
      </c>
      <c r="R574" t="s">
        <v>47</v>
      </c>
      <c r="S574" s="3">
        <v>130</v>
      </c>
      <c r="T574">
        <v>160</v>
      </c>
      <c r="U574" s="3">
        <v>140</v>
      </c>
      <c r="V574" s="3">
        <v>290</v>
      </c>
      <c r="W574" s="3">
        <v>41</v>
      </c>
      <c r="X574" t="s">
        <v>35</v>
      </c>
    </row>
    <row r="575" spans="1:24" x14ac:dyDescent="0.25">
      <c r="A575">
        <v>505</v>
      </c>
      <c r="B575" s="3">
        <v>25</v>
      </c>
      <c r="C575" s="3">
        <v>-22</v>
      </c>
      <c r="D575" s="3">
        <f>Clean_Chain_Data[[#This Row],[Calculated Profit]]-Clean_Chain_Data[[#This Row],[Target_profit]]</f>
        <v>-22</v>
      </c>
      <c r="E575" s="1">
        <v>41755</v>
      </c>
      <c r="F575">
        <v>-466</v>
      </c>
      <c r="G575">
        <v>31</v>
      </c>
      <c r="H575" s="2">
        <f>Clean_Chain_Data[[#This Row],[Profit]]/Clean_Chain_Data[[#This Row],[Sales]]</f>
        <v>-0.21428571428571427</v>
      </c>
      <c r="I575" t="s">
        <v>39</v>
      </c>
      <c r="J575" t="s">
        <v>29</v>
      </c>
      <c r="K575" s="3">
        <v>9</v>
      </c>
      <c r="L575" t="s">
        <v>40</v>
      </c>
      <c r="M575" t="s">
        <v>41</v>
      </c>
      <c r="N575" t="s">
        <v>54</v>
      </c>
      <c r="O575" s="3">
        <v>-12</v>
      </c>
      <c r="P575" s="3">
        <f>Clean_Chain_Data[[#This Row],[Sales]]-(Clean_Chain_Data[[#This Row],[Cogs]]+Clean_Chain_Data[[#This Row],[Total_expenses]])</f>
        <v>-12</v>
      </c>
      <c r="Q575" s="3">
        <v>56</v>
      </c>
      <c r="R575" t="s">
        <v>64</v>
      </c>
      <c r="S575" s="3">
        <v>10</v>
      </c>
      <c r="T575">
        <v>20</v>
      </c>
      <c r="U575" s="3">
        <v>10</v>
      </c>
      <c r="V575" s="3">
        <v>30</v>
      </c>
      <c r="W575" s="3">
        <v>43</v>
      </c>
      <c r="X575" t="s">
        <v>35</v>
      </c>
    </row>
    <row r="576" spans="1:24" x14ac:dyDescent="0.25">
      <c r="A576">
        <v>225</v>
      </c>
      <c r="B576" s="3">
        <v>103</v>
      </c>
      <c r="C576" s="3">
        <v>-23</v>
      </c>
      <c r="D576" s="3">
        <f>Clean_Chain_Data[[#This Row],[Calculated Profit]]-Clean_Chain_Data[[#This Row],[Target_profit]]</f>
        <v>-23</v>
      </c>
      <c r="E576" s="1">
        <v>41756</v>
      </c>
      <c r="F576">
        <v>564</v>
      </c>
      <c r="G576">
        <v>133</v>
      </c>
      <c r="H576" s="2">
        <f>Clean_Chain_Data[[#This Row],[Profit]]/Clean_Chain_Data[[#This Row],[Sales]]</f>
        <v>0.36864406779661019</v>
      </c>
      <c r="I576" t="s">
        <v>39</v>
      </c>
      <c r="J576" t="s">
        <v>29</v>
      </c>
      <c r="K576" s="3">
        <v>33</v>
      </c>
      <c r="L576" t="s">
        <v>23</v>
      </c>
      <c r="M576" t="s">
        <v>24</v>
      </c>
      <c r="N576" t="s">
        <v>57</v>
      </c>
      <c r="O576" s="3">
        <v>87</v>
      </c>
      <c r="P576" s="3">
        <f>Clean_Chain_Data[[#This Row],[Sales]]-(Clean_Chain_Data[[#This Row],[Cogs]]+Clean_Chain_Data[[#This Row],[Total_expenses]])</f>
        <v>87</v>
      </c>
      <c r="Q576" s="3">
        <v>236</v>
      </c>
      <c r="R576" t="s">
        <v>55</v>
      </c>
      <c r="S576" s="3">
        <v>80</v>
      </c>
      <c r="T576">
        <v>130</v>
      </c>
      <c r="U576" s="3">
        <v>110</v>
      </c>
      <c r="V576" s="3">
        <v>210</v>
      </c>
      <c r="W576" s="3">
        <v>46</v>
      </c>
      <c r="X576" t="s">
        <v>27</v>
      </c>
    </row>
    <row r="577" spans="1:24" x14ac:dyDescent="0.25">
      <c r="A577">
        <v>504</v>
      </c>
      <c r="B577" s="3">
        <v>79</v>
      </c>
      <c r="C577" s="3">
        <v>-26</v>
      </c>
      <c r="D577" s="3">
        <f>Clean_Chain_Data[[#This Row],[Calculated Profit]]-Clean_Chain_Data[[#This Row],[Target_profit]]</f>
        <v>-26</v>
      </c>
      <c r="E577" s="1">
        <v>41757</v>
      </c>
      <c r="F577">
        <v>593</v>
      </c>
      <c r="G577">
        <v>98</v>
      </c>
      <c r="H577" s="2">
        <f>Clean_Chain_Data[[#This Row],[Profit]]/Clean_Chain_Data[[#This Row],[Sales]]</f>
        <v>0.19209039548022599</v>
      </c>
      <c r="I577" t="s">
        <v>39</v>
      </c>
      <c r="J577" t="s">
        <v>29</v>
      </c>
      <c r="K577" s="3">
        <v>30</v>
      </c>
      <c r="L577" t="s">
        <v>23</v>
      </c>
      <c r="M577" t="s">
        <v>24</v>
      </c>
      <c r="N577" t="s">
        <v>25</v>
      </c>
      <c r="O577" s="3">
        <v>34</v>
      </c>
      <c r="P577" s="3">
        <f>Clean_Chain_Data[[#This Row],[Sales]]-(Clean_Chain_Data[[#This Row],[Cogs]]+Clean_Chain_Data[[#This Row],[Total_expenses]])</f>
        <v>34</v>
      </c>
      <c r="Q577" s="3">
        <v>177</v>
      </c>
      <c r="R577" t="s">
        <v>55</v>
      </c>
      <c r="S577" s="3">
        <v>60</v>
      </c>
      <c r="T577">
        <v>90</v>
      </c>
      <c r="U577" s="3">
        <v>60</v>
      </c>
      <c r="V577" s="3">
        <v>150</v>
      </c>
      <c r="W577" s="3">
        <v>64</v>
      </c>
      <c r="X577" t="s">
        <v>27</v>
      </c>
    </row>
    <row r="578" spans="1:24" x14ac:dyDescent="0.25">
      <c r="A578">
        <v>405</v>
      </c>
      <c r="B578" s="3">
        <v>96</v>
      </c>
      <c r="C578" s="3">
        <v>-23</v>
      </c>
      <c r="D578" s="3">
        <f>Clean_Chain_Data[[#This Row],[Calculated Profit]]-Clean_Chain_Data[[#This Row],[Target_profit]]</f>
        <v>-23</v>
      </c>
      <c r="E578" s="1">
        <v>41758</v>
      </c>
      <c r="F578">
        <v>683</v>
      </c>
      <c r="G578">
        <v>134</v>
      </c>
      <c r="H578" s="2">
        <f>Clean_Chain_Data[[#This Row],[Profit]]/Clean_Chain_Data[[#This Row],[Sales]]</f>
        <v>7.3913043478260873E-2</v>
      </c>
      <c r="I578" t="s">
        <v>39</v>
      </c>
      <c r="J578" t="s">
        <v>29</v>
      </c>
      <c r="K578" s="3">
        <v>87</v>
      </c>
      <c r="L578" t="s">
        <v>23</v>
      </c>
      <c r="M578" t="s">
        <v>24</v>
      </c>
      <c r="N578" t="s">
        <v>25</v>
      </c>
      <c r="O578" s="3">
        <v>17</v>
      </c>
      <c r="P578" s="3">
        <f>Clean_Chain_Data[[#This Row],[Sales]]-(Clean_Chain_Data[[#This Row],[Cogs]]+Clean_Chain_Data[[#This Row],[Total_expenses]])</f>
        <v>17</v>
      </c>
      <c r="Q578" s="3">
        <v>230</v>
      </c>
      <c r="R578" t="s">
        <v>47</v>
      </c>
      <c r="S578" s="3">
        <v>80</v>
      </c>
      <c r="T578">
        <v>120</v>
      </c>
      <c r="U578" s="3">
        <v>40</v>
      </c>
      <c r="V578" s="3">
        <v>200</v>
      </c>
      <c r="W578" s="3">
        <v>117</v>
      </c>
      <c r="X578" t="s">
        <v>27</v>
      </c>
    </row>
    <row r="579" spans="1:24" x14ac:dyDescent="0.25">
      <c r="A579">
        <v>956</v>
      </c>
      <c r="B579" s="3">
        <v>225</v>
      </c>
      <c r="C579" s="3">
        <v>-56</v>
      </c>
      <c r="D579" s="3">
        <f>Clean_Chain_Data[[#This Row],[Calculated Profit]]-Clean_Chain_Data[[#This Row],[Target_profit]]</f>
        <v>-56</v>
      </c>
      <c r="E579" s="1">
        <v>41759</v>
      </c>
      <c r="F579">
        <v>1272</v>
      </c>
      <c r="G579">
        <v>265</v>
      </c>
      <c r="H579" s="2">
        <f>Clean_Chain_Data[[#This Row],[Profit]]/Clean_Chain_Data[[#This Row],[Sales]]</f>
        <v>0.35510204081632651</v>
      </c>
      <c r="I579" t="s">
        <v>21</v>
      </c>
      <c r="J579" t="s">
        <v>29</v>
      </c>
      <c r="K579" s="3">
        <v>69</v>
      </c>
      <c r="L579" t="s">
        <v>40</v>
      </c>
      <c r="M579" t="s">
        <v>45</v>
      </c>
      <c r="N579" t="s">
        <v>52</v>
      </c>
      <c r="O579" s="3">
        <v>174</v>
      </c>
      <c r="P579" s="3">
        <f>Clean_Chain_Data[[#This Row],[Sales]]-(Clean_Chain_Data[[#This Row],[Cogs]]+Clean_Chain_Data[[#This Row],[Total_expenses]])</f>
        <v>174</v>
      </c>
      <c r="Q579" s="3">
        <v>490</v>
      </c>
      <c r="R579" t="s">
        <v>30</v>
      </c>
      <c r="S579" s="3">
        <v>260</v>
      </c>
      <c r="T579">
        <v>320</v>
      </c>
      <c r="U579" s="3">
        <v>230</v>
      </c>
      <c r="V579" s="3">
        <v>580</v>
      </c>
      <c r="W579" s="3">
        <v>91</v>
      </c>
      <c r="X579" t="s">
        <v>35</v>
      </c>
    </row>
    <row r="580" spans="1:24" x14ac:dyDescent="0.25">
      <c r="A580">
        <v>817</v>
      </c>
      <c r="B580" s="3">
        <v>75</v>
      </c>
      <c r="C580" s="3">
        <v>19</v>
      </c>
      <c r="D580" s="3">
        <f>Clean_Chain_Data[[#This Row],[Calculated Profit]]-Clean_Chain_Data[[#This Row],[Target_profit]]</f>
        <v>19</v>
      </c>
      <c r="E580" s="1">
        <v>41760</v>
      </c>
      <c r="F580">
        <v>-1050</v>
      </c>
      <c r="G580">
        <v>114</v>
      </c>
      <c r="H580" s="2">
        <f>Clean_Chain_Data[[#This Row],[Profit]]/Clean_Chain_Data[[#This Row],[Sales]]</f>
        <v>0.31216931216931215</v>
      </c>
      <c r="I580" t="s">
        <v>21</v>
      </c>
      <c r="J580" t="s">
        <v>29</v>
      </c>
      <c r="K580" s="3">
        <v>24</v>
      </c>
      <c r="L580" t="s">
        <v>40</v>
      </c>
      <c r="M580" t="s">
        <v>41</v>
      </c>
      <c r="N580" t="s">
        <v>54</v>
      </c>
      <c r="O580" s="3">
        <v>59</v>
      </c>
      <c r="P580" s="3">
        <f>Clean_Chain_Data[[#This Row],[Sales]]-(Clean_Chain_Data[[#This Row],[Cogs]]+Clean_Chain_Data[[#This Row],[Total_expenses]])</f>
        <v>59</v>
      </c>
      <c r="Q580" s="3">
        <v>189</v>
      </c>
      <c r="R580" t="s">
        <v>30</v>
      </c>
      <c r="S580" s="3">
        <v>50</v>
      </c>
      <c r="T580">
        <v>90</v>
      </c>
      <c r="U580" s="3">
        <v>40</v>
      </c>
      <c r="V580" s="3">
        <v>140</v>
      </c>
      <c r="W580" s="3">
        <v>55</v>
      </c>
      <c r="X580" t="s">
        <v>35</v>
      </c>
    </row>
    <row r="581" spans="1:24" x14ac:dyDescent="0.25">
      <c r="A581">
        <v>409</v>
      </c>
      <c r="B581" s="3">
        <v>118</v>
      </c>
      <c r="C581" s="3">
        <v>27</v>
      </c>
      <c r="D581" s="3">
        <f>Clean_Chain_Data[[#This Row],[Calculated Profit]]-Clean_Chain_Data[[#This Row],[Target_profit]]</f>
        <v>27</v>
      </c>
      <c r="E581" s="1">
        <v>41761</v>
      </c>
      <c r="F581">
        <v>930</v>
      </c>
      <c r="G581">
        <v>172</v>
      </c>
      <c r="H581" s="2">
        <f>Clean_Chain_Data[[#This Row],[Profit]]/Clean_Chain_Data[[#This Row],[Sales]]</f>
        <v>0.43793103448275861</v>
      </c>
      <c r="I581" t="s">
        <v>21</v>
      </c>
      <c r="J581" t="s">
        <v>29</v>
      </c>
      <c r="K581" s="3">
        <v>33</v>
      </c>
      <c r="L581" t="s">
        <v>40</v>
      </c>
      <c r="M581" t="s">
        <v>41</v>
      </c>
      <c r="N581" t="s">
        <v>53</v>
      </c>
      <c r="O581" s="3">
        <v>127</v>
      </c>
      <c r="P581" s="3">
        <f>Clean_Chain_Data[[#This Row],[Sales]]-(Clean_Chain_Data[[#This Row],[Cogs]]+Clean_Chain_Data[[#This Row],[Total_expenses]])</f>
        <v>127</v>
      </c>
      <c r="Q581" s="3">
        <v>290</v>
      </c>
      <c r="R581" t="s">
        <v>30</v>
      </c>
      <c r="S581" s="3">
        <v>90</v>
      </c>
      <c r="T581">
        <v>130</v>
      </c>
      <c r="U581" s="3">
        <v>100</v>
      </c>
      <c r="V581" s="3">
        <v>220</v>
      </c>
      <c r="W581" s="3">
        <v>45</v>
      </c>
      <c r="X581" t="s">
        <v>35</v>
      </c>
    </row>
    <row r="582" spans="1:24" x14ac:dyDescent="0.25">
      <c r="A582">
        <v>918</v>
      </c>
      <c r="B582" s="3">
        <v>78</v>
      </c>
      <c r="C582" s="3">
        <v>22</v>
      </c>
      <c r="D582" s="3">
        <f>Clean_Chain_Data[[#This Row],[Calculated Profit]]-Clean_Chain_Data[[#This Row],[Target_profit]]</f>
        <v>22</v>
      </c>
      <c r="E582" s="1">
        <v>41762</v>
      </c>
      <c r="F582">
        <v>798</v>
      </c>
      <c r="G582">
        <v>119</v>
      </c>
      <c r="H582" s="2">
        <f>Clean_Chain_Data[[#This Row],[Profit]]/Clean_Chain_Data[[#This Row],[Sales]]</f>
        <v>0.31472081218274112</v>
      </c>
      <c r="I582" t="s">
        <v>39</v>
      </c>
      <c r="J582" t="s">
        <v>29</v>
      </c>
      <c r="K582" s="3">
        <v>25</v>
      </c>
      <c r="L582" t="s">
        <v>40</v>
      </c>
      <c r="M582" t="s">
        <v>41</v>
      </c>
      <c r="N582" t="s">
        <v>42</v>
      </c>
      <c r="O582" s="3">
        <v>62</v>
      </c>
      <c r="P582" s="3">
        <f>Clean_Chain_Data[[#This Row],[Sales]]-(Clean_Chain_Data[[#This Row],[Cogs]]+Clean_Chain_Data[[#This Row],[Total_expenses]])</f>
        <v>62</v>
      </c>
      <c r="Q582" s="3">
        <v>197</v>
      </c>
      <c r="R582" t="s">
        <v>47</v>
      </c>
      <c r="S582" s="3">
        <v>60</v>
      </c>
      <c r="T582">
        <v>90</v>
      </c>
      <c r="U582" s="3">
        <v>40</v>
      </c>
      <c r="V582" s="3">
        <v>150</v>
      </c>
      <c r="W582" s="3">
        <v>57</v>
      </c>
      <c r="X582" t="s">
        <v>27</v>
      </c>
    </row>
    <row r="583" spans="1:24" x14ac:dyDescent="0.25">
      <c r="A583">
        <v>918</v>
      </c>
      <c r="B583" s="3">
        <v>88</v>
      </c>
      <c r="C583" s="3">
        <v>-19</v>
      </c>
      <c r="D583" s="3">
        <f>Clean_Chain_Data[[#This Row],[Calculated Profit]]-Clean_Chain_Data[[#This Row],[Target_profit]]</f>
        <v>-19</v>
      </c>
      <c r="E583" s="1">
        <v>41763</v>
      </c>
      <c r="F583">
        <v>561</v>
      </c>
      <c r="G583">
        <v>112</v>
      </c>
      <c r="H583" s="2">
        <f>Clean_Chain_Data[[#This Row],[Profit]]/Clean_Chain_Data[[#This Row],[Sales]]</f>
        <v>0.35499999999999998</v>
      </c>
      <c r="I583" t="s">
        <v>39</v>
      </c>
      <c r="J583" t="s">
        <v>29</v>
      </c>
      <c r="K583" s="3">
        <v>29</v>
      </c>
      <c r="L583" t="s">
        <v>40</v>
      </c>
      <c r="M583" t="s">
        <v>45</v>
      </c>
      <c r="N583" t="s">
        <v>52</v>
      </c>
      <c r="O583" s="3">
        <v>71</v>
      </c>
      <c r="P583" s="3">
        <f>Clean_Chain_Data[[#This Row],[Sales]]-(Clean_Chain_Data[[#This Row],[Cogs]]+Clean_Chain_Data[[#This Row],[Total_expenses]])</f>
        <v>71</v>
      </c>
      <c r="Q583" s="3">
        <v>200</v>
      </c>
      <c r="R583" t="s">
        <v>47</v>
      </c>
      <c r="S583" s="3">
        <v>100</v>
      </c>
      <c r="T583">
        <v>130</v>
      </c>
      <c r="U583" s="3">
        <v>90</v>
      </c>
      <c r="V583" s="3">
        <v>230</v>
      </c>
      <c r="W583" s="3">
        <v>41</v>
      </c>
      <c r="X583" t="s">
        <v>35</v>
      </c>
    </row>
    <row r="584" spans="1:24" x14ac:dyDescent="0.25">
      <c r="A584">
        <v>918</v>
      </c>
      <c r="B584" s="3">
        <v>102</v>
      </c>
      <c r="C584" s="3">
        <v>29</v>
      </c>
      <c r="D584" s="3">
        <f>Clean_Chain_Data[[#This Row],[Calculated Profit]]-Clean_Chain_Data[[#This Row],[Target_profit]]</f>
        <v>29</v>
      </c>
      <c r="E584" s="1">
        <v>41764</v>
      </c>
      <c r="F584">
        <v>-2003</v>
      </c>
      <c r="G584">
        <v>143</v>
      </c>
      <c r="H584" s="2">
        <f>Clean_Chain_Data[[#This Row],[Profit]]/Clean_Chain_Data[[#This Row],[Sales]]</f>
        <v>0.36326530612244901</v>
      </c>
      <c r="I584" t="s">
        <v>39</v>
      </c>
      <c r="J584" t="s">
        <v>29</v>
      </c>
      <c r="K584" s="3">
        <v>31</v>
      </c>
      <c r="L584" t="s">
        <v>40</v>
      </c>
      <c r="M584" t="s">
        <v>41</v>
      </c>
      <c r="N584" t="s">
        <v>54</v>
      </c>
      <c r="O584" s="3">
        <v>89</v>
      </c>
      <c r="P584" s="3">
        <f>Clean_Chain_Data[[#This Row],[Sales]]-(Clean_Chain_Data[[#This Row],[Cogs]]+Clean_Chain_Data[[#This Row],[Total_expenses]])</f>
        <v>89</v>
      </c>
      <c r="Q584" s="3">
        <v>245</v>
      </c>
      <c r="R584" t="s">
        <v>47</v>
      </c>
      <c r="S584" s="3">
        <v>80</v>
      </c>
      <c r="T584">
        <v>100</v>
      </c>
      <c r="U584" s="3">
        <v>60</v>
      </c>
      <c r="V584" s="3">
        <v>180</v>
      </c>
      <c r="W584" s="3">
        <v>54</v>
      </c>
      <c r="X584" t="s">
        <v>35</v>
      </c>
    </row>
    <row r="585" spans="1:24" x14ac:dyDescent="0.25">
      <c r="A585">
        <v>337</v>
      </c>
      <c r="B585" s="3">
        <v>101</v>
      </c>
      <c r="C585" s="3">
        <v>5</v>
      </c>
      <c r="D585" s="3">
        <f>Clean_Chain_Data[[#This Row],[Calculated Profit]]-Clean_Chain_Data[[#This Row],[Target_profit]]</f>
        <v>5</v>
      </c>
      <c r="E585" s="1">
        <v>41765</v>
      </c>
      <c r="F585">
        <v>552</v>
      </c>
      <c r="G585">
        <v>130</v>
      </c>
      <c r="H585" s="2">
        <f>Clean_Chain_Data[[#This Row],[Profit]]/Clean_Chain_Data[[#This Row],[Sales]]</f>
        <v>0.36796536796536794</v>
      </c>
      <c r="I585" t="s">
        <v>39</v>
      </c>
      <c r="J585" t="s">
        <v>29</v>
      </c>
      <c r="K585" s="3">
        <v>33</v>
      </c>
      <c r="L585" t="s">
        <v>23</v>
      </c>
      <c r="M585" t="s">
        <v>24</v>
      </c>
      <c r="N585" t="s">
        <v>57</v>
      </c>
      <c r="O585" s="3">
        <v>85</v>
      </c>
      <c r="P585" s="3">
        <f>Clean_Chain_Data[[#This Row],[Sales]]-(Clean_Chain_Data[[#This Row],[Cogs]]+Clean_Chain_Data[[#This Row],[Total_expenses]])</f>
        <v>85</v>
      </c>
      <c r="Q585" s="3">
        <v>231</v>
      </c>
      <c r="R585" t="s">
        <v>55</v>
      </c>
      <c r="S585" s="3">
        <v>90</v>
      </c>
      <c r="T585">
        <v>120</v>
      </c>
      <c r="U585" s="3">
        <v>80</v>
      </c>
      <c r="V585" s="3">
        <v>210</v>
      </c>
      <c r="W585" s="3">
        <v>45</v>
      </c>
      <c r="X585" t="s">
        <v>27</v>
      </c>
    </row>
    <row r="586" spans="1:24" x14ac:dyDescent="0.25">
      <c r="A586">
        <v>505</v>
      </c>
      <c r="B586" s="3">
        <v>15</v>
      </c>
      <c r="C586" s="3">
        <v>-1</v>
      </c>
      <c r="D586" s="3">
        <f>Clean_Chain_Data[[#This Row],[Calculated Profit]]-Clean_Chain_Data[[#This Row],[Target_profit]]</f>
        <v>-1</v>
      </c>
      <c r="E586" s="1">
        <v>41766</v>
      </c>
      <c r="F586">
        <v>848</v>
      </c>
      <c r="G586">
        <v>24</v>
      </c>
      <c r="H586" s="2">
        <f>Clean_Chain_Data[[#This Row],[Profit]]/Clean_Chain_Data[[#This Row],[Sales]]</f>
        <v>0.23076923076923078</v>
      </c>
      <c r="I586" t="s">
        <v>39</v>
      </c>
      <c r="J586" t="s">
        <v>29</v>
      </c>
      <c r="K586" s="3">
        <v>4</v>
      </c>
      <c r="L586" t="s">
        <v>23</v>
      </c>
      <c r="M586" t="s">
        <v>24</v>
      </c>
      <c r="N586" t="s">
        <v>57</v>
      </c>
      <c r="O586" s="3">
        <v>9</v>
      </c>
      <c r="P586" s="3">
        <f>Clean_Chain_Data[[#This Row],[Sales]]-(Clean_Chain_Data[[#This Row],[Cogs]]+Clean_Chain_Data[[#This Row],[Total_expenses]])</f>
        <v>9</v>
      </c>
      <c r="Q586" s="3">
        <v>39</v>
      </c>
      <c r="R586" t="s">
        <v>64</v>
      </c>
      <c r="S586" s="3">
        <v>10</v>
      </c>
      <c r="T586">
        <v>20</v>
      </c>
      <c r="U586" s="3">
        <v>10</v>
      </c>
      <c r="V586" s="3">
        <v>30</v>
      </c>
      <c r="W586" s="3">
        <v>15</v>
      </c>
      <c r="X586" t="s">
        <v>27</v>
      </c>
    </row>
    <row r="587" spans="1:24" x14ac:dyDescent="0.25">
      <c r="A587">
        <v>337</v>
      </c>
      <c r="B587" s="3">
        <v>82</v>
      </c>
      <c r="C587" s="3">
        <v>-2</v>
      </c>
      <c r="D587" s="3">
        <f>Clean_Chain_Data[[#This Row],[Calculated Profit]]-Clean_Chain_Data[[#This Row],[Target_profit]]</f>
        <v>-2</v>
      </c>
      <c r="E587" s="1">
        <v>41767</v>
      </c>
      <c r="F587">
        <v>601</v>
      </c>
      <c r="G587">
        <v>102</v>
      </c>
      <c r="H587" s="2">
        <f>Clean_Chain_Data[[#This Row],[Profit]]/Clean_Chain_Data[[#This Row],[Sales]]</f>
        <v>0.20652173913043478</v>
      </c>
      <c r="I587" t="s">
        <v>39</v>
      </c>
      <c r="J587" t="s">
        <v>29</v>
      </c>
      <c r="K587" s="3">
        <v>31</v>
      </c>
      <c r="L587" t="s">
        <v>23</v>
      </c>
      <c r="M587" t="s">
        <v>24</v>
      </c>
      <c r="N587" t="s">
        <v>25</v>
      </c>
      <c r="O587" s="3">
        <v>38</v>
      </c>
      <c r="P587" s="3">
        <f>Clean_Chain_Data[[#This Row],[Sales]]-(Clean_Chain_Data[[#This Row],[Cogs]]+Clean_Chain_Data[[#This Row],[Total_expenses]])</f>
        <v>38</v>
      </c>
      <c r="Q587" s="3">
        <v>184</v>
      </c>
      <c r="R587" t="s">
        <v>55</v>
      </c>
      <c r="S587" s="3">
        <v>70</v>
      </c>
      <c r="T587">
        <v>100</v>
      </c>
      <c r="U587" s="3">
        <v>40</v>
      </c>
      <c r="V587" s="3">
        <v>170</v>
      </c>
      <c r="W587" s="3">
        <v>64</v>
      </c>
      <c r="X587" t="s">
        <v>27</v>
      </c>
    </row>
    <row r="588" spans="1:24" x14ac:dyDescent="0.25">
      <c r="A588">
        <v>580</v>
      </c>
      <c r="B588" s="3">
        <v>94</v>
      </c>
      <c r="C588" s="3">
        <v>-5</v>
      </c>
      <c r="D588" s="3">
        <f>Clean_Chain_Data[[#This Row],[Calculated Profit]]-Clean_Chain_Data[[#This Row],[Target_profit]]</f>
        <v>-5</v>
      </c>
      <c r="E588" s="1">
        <v>41768</v>
      </c>
      <c r="F588">
        <v>694</v>
      </c>
      <c r="G588">
        <v>130</v>
      </c>
      <c r="H588" s="2">
        <f>Clean_Chain_Data[[#This Row],[Profit]]/Clean_Chain_Data[[#This Row],[Sales]]</f>
        <v>6.6964285714285712E-2</v>
      </c>
      <c r="I588" t="s">
        <v>39</v>
      </c>
      <c r="J588" t="s">
        <v>29</v>
      </c>
      <c r="K588" s="3">
        <v>85</v>
      </c>
      <c r="L588" t="s">
        <v>23</v>
      </c>
      <c r="M588" t="s">
        <v>24</v>
      </c>
      <c r="N588" t="s">
        <v>25</v>
      </c>
      <c r="O588" s="3">
        <v>15</v>
      </c>
      <c r="P588" s="3">
        <f>Clean_Chain_Data[[#This Row],[Sales]]-(Clean_Chain_Data[[#This Row],[Cogs]]+Clean_Chain_Data[[#This Row],[Total_expenses]])</f>
        <v>15</v>
      </c>
      <c r="Q588" s="3">
        <v>224</v>
      </c>
      <c r="R588" t="s">
        <v>47</v>
      </c>
      <c r="S588" s="3">
        <v>80</v>
      </c>
      <c r="T588">
        <v>120</v>
      </c>
      <c r="U588" s="3">
        <v>20</v>
      </c>
      <c r="V588" s="3">
        <v>200</v>
      </c>
      <c r="W588" s="3">
        <v>115</v>
      </c>
      <c r="X588" t="s">
        <v>27</v>
      </c>
    </row>
    <row r="589" spans="1:24" x14ac:dyDescent="0.25">
      <c r="A589">
        <v>972</v>
      </c>
      <c r="B589" s="3">
        <v>241</v>
      </c>
      <c r="C589" s="3">
        <v>-52</v>
      </c>
      <c r="D589" s="3">
        <f>Clean_Chain_Data[[#This Row],[Calculated Profit]]-Clean_Chain_Data[[#This Row],[Target_profit]]</f>
        <v>-52</v>
      </c>
      <c r="E589" s="1">
        <v>41769</v>
      </c>
      <c r="F589">
        <v>1321</v>
      </c>
      <c r="G589">
        <v>284</v>
      </c>
      <c r="H589" s="2">
        <f>Clean_Chain_Data[[#This Row],[Profit]]/Clean_Chain_Data[[#This Row],[Sales]]</f>
        <v>0.35809523809523808</v>
      </c>
      <c r="I589" t="s">
        <v>21</v>
      </c>
      <c r="J589" t="s">
        <v>29</v>
      </c>
      <c r="K589" s="3">
        <v>74</v>
      </c>
      <c r="L589" t="s">
        <v>40</v>
      </c>
      <c r="M589" t="s">
        <v>45</v>
      </c>
      <c r="N589" t="s">
        <v>52</v>
      </c>
      <c r="O589" s="3">
        <v>188</v>
      </c>
      <c r="P589" s="3">
        <f>Clean_Chain_Data[[#This Row],[Sales]]-(Clean_Chain_Data[[#This Row],[Cogs]]+Clean_Chain_Data[[#This Row],[Total_expenses]])</f>
        <v>188</v>
      </c>
      <c r="Q589" s="3">
        <v>525</v>
      </c>
      <c r="R589" t="s">
        <v>30</v>
      </c>
      <c r="S589" s="3">
        <v>280</v>
      </c>
      <c r="T589">
        <v>340</v>
      </c>
      <c r="U589" s="3">
        <v>240</v>
      </c>
      <c r="V589" s="3">
        <v>620</v>
      </c>
      <c r="W589" s="3">
        <v>96</v>
      </c>
      <c r="X589" t="s">
        <v>35</v>
      </c>
    </row>
    <row r="590" spans="1:24" x14ac:dyDescent="0.25">
      <c r="A590">
        <v>972</v>
      </c>
      <c r="B590" s="3">
        <v>123</v>
      </c>
      <c r="C590" s="3">
        <v>23</v>
      </c>
      <c r="D590" s="3">
        <f>Clean_Chain_Data[[#This Row],[Calculated Profit]]-Clean_Chain_Data[[#This Row],[Target_profit]]</f>
        <v>23</v>
      </c>
      <c r="E590" s="1">
        <v>41770</v>
      </c>
      <c r="F590">
        <v>959</v>
      </c>
      <c r="G590">
        <v>179</v>
      </c>
      <c r="H590" s="2">
        <f>Clean_Chain_Data[[#This Row],[Profit]]/Clean_Chain_Data[[#This Row],[Sales]]</f>
        <v>0.44039735099337746</v>
      </c>
      <c r="I590" t="s">
        <v>21</v>
      </c>
      <c r="J590" t="s">
        <v>29</v>
      </c>
      <c r="K590" s="3">
        <v>34</v>
      </c>
      <c r="L590" t="s">
        <v>40</v>
      </c>
      <c r="M590" t="s">
        <v>41</v>
      </c>
      <c r="N590" t="s">
        <v>53</v>
      </c>
      <c r="O590" s="3">
        <v>133</v>
      </c>
      <c r="P590" s="3">
        <f>Clean_Chain_Data[[#This Row],[Sales]]-(Clean_Chain_Data[[#This Row],[Cogs]]+Clean_Chain_Data[[#This Row],[Total_expenses]])</f>
        <v>133</v>
      </c>
      <c r="Q590" s="3">
        <v>302</v>
      </c>
      <c r="R590" t="s">
        <v>30</v>
      </c>
      <c r="S590" s="3">
        <v>90</v>
      </c>
      <c r="T590">
        <v>140</v>
      </c>
      <c r="U590" s="3">
        <v>110</v>
      </c>
      <c r="V590" s="3">
        <v>230</v>
      </c>
      <c r="W590" s="3">
        <v>46</v>
      </c>
      <c r="X590" t="s">
        <v>35</v>
      </c>
    </row>
    <row r="591" spans="1:24" x14ac:dyDescent="0.25">
      <c r="A591">
        <v>505</v>
      </c>
      <c r="B591" s="3">
        <v>92</v>
      </c>
      <c r="C591" s="3">
        <v>-24</v>
      </c>
      <c r="D591" s="3">
        <f>Clean_Chain_Data[[#This Row],[Calculated Profit]]-Clean_Chain_Data[[#This Row],[Target_profit]]</f>
        <v>-24</v>
      </c>
      <c r="E591" s="1">
        <v>41771</v>
      </c>
      <c r="F591">
        <v>1898</v>
      </c>
      <c r="G591">
        <v>68</v>
      </c>
      <c r="H591" s="2">
        <f>Clean_Chain_Data[[#This Row],[Profit]]/Clean_Chain_Data[[#This Row],[Sales]]</f>
        <v>0.1</v>
      </c>
      <c r="I591" t="s">
        <v>39</v>
      </c>
      <c r="J591" t="s">
        <v>29</v>
      </c>
      <c r="K591" s="3">
        <v>28</v>
      </c>
      <c r="L591" t="s">
        <v>40</v>
      </c>
      <c r="M591" t="s">
        <v>45</v>
      </c>
      <c r="N591" t="s">
        <v>46</v>
      </c>
      <c r="O591" s="3">
        <v>16</v>
      </c>
      <c r="P591" s="3">
        <f>Clean_Chain_Data[[#This Row],[Sales]]-(Clean_Chain_Data[[#This Row],[Cogs]]+Clean_Chain_Data[[#This Row],[Total_expenses]])</f>
        <v>16</v>
      </c>
      <c r="Q591" s="3">
        <v>160</v>
      </c>
      <c r="R591" t="s">
        <v>64</v>
      </c>
      <c r="S591" s="3">
        <v>100</v>
      </c>
      <c r="T591">
        <v>90</v>
      </c>
      <c r="U591" s="3">
        <v>40</v>
      </c>
      <c r="V591" s="3">
        <v>190</v>
      </c>
      <c r="W591" s="3">
        <v>52</v>
      </c>
      <c r="X591" t="s">
        <v>27</v>
      </c>
    </row>
    <row r="592" spans="1:24" x14ac:dyDescent="0.25">
      <c r="A592">
        <v>405</v>
      </c>
      <c r="B592" s="3">
        <v>88</v>
      </c>
      <c r="C592" s="3">
        <v>12</v>
      </c>
      <c r="D592" s="3">
        <f>Clean_Chain_Data[[#This Row],[Calculated Profit]]-Clean_Chain_Data[[#This Row],[Target_profit]]</f>
        <v>12</v>
      </c>
      <c r="E592" s="1">
        <v>41772</v>
      </c>
      <c r="F592">
        <v>817</v>
      </c>
      <c r="G592">
        <v>133</v>
      </c>
      <c r="H592" s="2">
        <f>Clean_Chain_Data[[#This Row],[Profit]]/Clean_Chain_Data[[#This Row],[Sales]]</f>
        <v>0.32579185520361992</v>
      </c>
      <c r="I592" t="s">
        <v>39</v>
      </c>
      <c r="J592" t="s">
        <v>29</v>
      </c>
      <c r="K592" s="3">
        <v>29</v>
      </c>
      <c r="L592" t="s">
        <v>40</v>
      </c>
      <c r="M592" t="s">
        <v>41</v>
      </c>
      <c r="N592" t="s">
        <v>42</v>
      </c>
      <c r="O592" s="3">
        <v>72</v>
      </c>
      <c r="P592" s="3">
        <f>Clean_Chain_Data[[#This Row],[Sales]]-(Clean_Chain_Data[[#This Row],[Cogs]]+Clean_Chain_Data[[#This Row],[Total_expenses]])</f>
        <v>72</v>
      </c>
      <c r="Q592" s="3">
        <v>221</v>
      </c>
      <c r="R592" t="s">
        <v>47</v>
      </c>
      <c r="S592" s="3">
        <v>60</v>
      </c>
      <c r="T592">
        <v>110</v>
      </c>
      <c r="U592" s="3">
        <v>60</v>
      </c>
      <c r="V592" s="3">
        <v>170</v>
      </c>
      <c r="W592" s="3">
        <v>61</v>
      </c>
      <c r="X592" t="s">
        <v>27</v>
      </c>
    </row>
    <row r="593" spans="1:24" x14ac:dyDescent="0.25">
      <c r="A593">
        <v>318</v>
      </c>
      <c r="B593" s="3">
        <v>49</v>
      </c>
      <c r="C593" s="3">
        <v>-24</v>
      </c>
      <c r="D593" s="3">
        <f>Clean_Chain_Data[[#This Row],[Calculated Profit]]-Clean_Chain_Data[[#This Row],[Target_profit]]</f>
        <v>-24</v>
      </c>
      <c r="E593" s="1">
        <v>41773</v>
      </c>
      <c r="F593">
        <v>845</v>
      </c>
      <c r="G593">
        <v>71</v>
      </c>
      <c r="H593" s="2">
        <f>Clean_Chain_Data[[#This Row],[Profit]]/Clean_Chain_Data[[#This Row],[Sales]]</f>
        <v>0.38333333333333336</v>
      </c>
      <c r="I593" t="s">
        <v>39</v>
      </c>
      <c r="J593" t="s">
        <v>29</v>
      </c>
      <c r="K593" s="3">
        <v>13</v>
      </c>
      <c r="L593" t="s">
        <v>40</v>
      </c>
      <c r="M593" t="s">
        <v>45</v>
      </c>
      <c r="N593" t="s">
        <v>52</v>
      </c>
      <c r="O593" s="3">
        <v>46</v>
      </c>
      <c r="P593" s="3">
        <f>Clean_Chain_Data[[#This Row],[Sales]]-(Clean_Chain_Data[[#This Row],[Cogs]]+Clean_Chain_Data[[#This Row],[Total_expenses]])</f>
        <v>46</v>
      </c>
      <c r="Q593" s="3">
        <v>120</v>
      </c>
      <c r="R593" t="s">
        <v>55</v>
      </c>
      <c r="S593" s="3">
        <v>50</v>
      </c>
      <c r="T593">
        <v>90</v>
      </c>
      <c r="U593" s="3">
        <v>70</v>
      </c>
      <c r="V593" s="3">
        <v>140</v>
      </c>
      <c r="W593" s="3">
        <v>25</v>
      </c>
      <c r="X593" t="s">
        <v>35</v>
      </c>
    </row>
    <row r="594" spans="1:24" x14ac:dyDescent="0.25">
      <c r="A594">
        <v>505</v>
      </c>
      <c r="B594" s="3">
        <v>48</v>
      </c>
      <c r="C594" s="3">
        <v>-23</v>
      </c>
      <c r="D594" s="3">
        <f>Clean_Chain_Data[[#This Row],[Calculated Profit]]-Clean_Chain_Data[[#This Row],[Target_profit]]</f>
        <v>-23</v>
      </c>
      <c r="E594" s="1">
        <v>41774</v>
      </c>
      <c r="F594">
        <v>462</v>
      </c>
      <c r="G594">
        <v>74</v>
      </c>
      <c r="H594" s="2">
        <f>Clean_Chain_Data[[#This Row],[Profit]]/Clean_Chain_Data[[#This Row],[Sales]]</f>
        <v>0.22131147540983606</v>
      </c>
      <c r="I594" t="s">
        <v>39</v>
      </c>
      <c r="J594" t="s">
        <v>29</v>
      </c>
      <c r="K594" s="3">
        <v>15</v>
      </c>
      <c r="L594" t="s">
        <v>40</v>
      </c>
      <c r="M594" t="s">
        <v>45</v>
      </c>
      <c r="N594" t="s">
        <v>52</v>
      </c>
      <c r="O594" s="3">
        <v>27</v>
      </c>
      <c r="P594" s="3">
        <f>Clean_Chain_Data[[#This Row],[Sales]]-(Clean_Chain_Data[[#This Row],[Cogs]]+Clean_Chain_Data[[#This Row],[Total_expenses]])</f>
        <v>27</v>
      </c>
      <c r="Q594" s="3">
        <v>122</v>
      </c>
      <c r="R594" t="s">
        <v>64</v>
      </c>
      <c r="S594" s="3">
        <v>50</v>
      </c>
      <c r="T594">
        <v>90</v>
      </c>
      <c r="U594" s="3">
        <v>50</v>
      </c>
      <c r="V594" s="3">
        <v>140</v>
      </c>
      <c r="W594" s="3">
        <v>47</v>
      </c>
      <c r="X594" t="s">
        <v>35</v>
      </c>
    </row>
    <row r="595" spans="1:24" x14ac:dyDescent="0.25">
      <c r="A595">
        <v>405</v>
      </c>
      <c r="B595" s="3">
        <v>81</v>
      </c>
      <c r="C595" s="3">
        <v>-34</v>
      </c>
      <c r="D595" s="3">
        <f>Clean_Chain_Data[[#This Row],[Calculated Profit]]-Clean_Chain_Data[[#This Row],[Target_profit]]</f>
        <v>-34</v>
      </c>
      <c r="E595" s="1">
        <v>41775</v>
      </c>
      <c r="F595">
        <v>551</v>
      </c>
      <c r="G595">
        <v>104</v>
      </c>
      <c r="H595" s="2">
        <f>Clean_Chain_Data[[#This Row],[Profit]]/Clean_Chain_Data[[#This Row],[Sales]]</f>
        <v>0.35675675675675678</v>
      </c>
      <c r="I595" t="s">
        <v>39</v>
      </c>
      <c r="J595" t="s">
        <v>29</v>
      </c>
      <c r="K595" s="3">
        <v>26</v>
      </c>
      <c r="L595" t="s">
        <v>40</v>
      </c>
      <c r="M595" t="s">
        <v>45</v>
      </c>
      <c r="N595" t="s">
        <v>52</v>
      </c>
      <c r="O595" s="3">
        <v>66</v>
      </c>
      <c r="P595" s="3">
        <f>Clean_Chain_Data[[#This Row],[Sales]]-(Clean_Chain_Data[[#This Row],[Cogs]]+Clean_Chain_Data[[#This Row],[Total_expenses]])</f>
        <v>66</v>
      </c>
      <c r="Q595" s="3">
        <v>185</v>
      </c>
      <c r="R595" t="s">
        <v>47</v>
      </c>
      <c r="S595" s="3">
        <v>90</v>
      </c>
      <c r="T595">
        <v>130</v>
      </c>
      <c r="U595" s="3">
        <v>100</v>
      </c>
      <c r="V595" s="3">
        <v>220</v>
      </c>
      <c r="W595" s="3">
        <v>38</v>
      </c>
      <c r="X595" t="s">
        <v>35</v>
      </c>
    </row>
    <row r="596" spans="1:24" x14ac:dyDescent="0.25">
      <c r="A596">
        <v>505</v>
      </c>
      <c r="B596" s="3">
        <v>20</v>
      </c>
      <c r="C596" s="3">
        <v>-5</v>
      </c>
      <c r="D596" s="3">
        <f>Clean_Chain_Data[[#This Row],[Calculated Profit]]-Clean_Chain_Data[[#This Row],[Target_profit]]</f>
        <v>-5</v>
      </c>
      <c r="E596" s="1">
        <v>41776</v>
      </c>
      <c r="F596">
        <v>-598</v>
      </c>
      <c r="G596">
        <v>25</v>
      </c>
      <c r="H596" s="2">
        <f>Clean_Chain_Data[[#This Row],[Profit]]/Clean_Chain_Data[[#This Row],[Sales]]</f>
        <v>-0.33333333333333331</v>
      </c>
      <c r="I596" t="s">
        <v>39</v>
      </c>
      <c r="J596" t="s">
        <v>29</v>
      </c>
      <c r="K596" s="3">
        <v>7</v>
      </c>
      <c r="L596" t="s">
        <v>40</v>
      </c>
      <c r="M596" t="s">
        <v>41</v>
      </c>
      <c r="N596" t="s">
        <v>54</v>
      </c>
      <c r="O596" s="3">
        <v>-15</v>
      </c>
      <c r="P596" s="3">
        <f>Clean_Chain_Data[[#This Row],[Sales]]-(Clean_Chain_Data[[#This Row],[Cogs]]+Clean_Chain_Data[[#This Row],[Total_expenses]])</f>
        <v>-15</v>
      </c>
      <c r="Q596" s="3">
        <v>45</v>
      </c>
      <c r="R596" t="s">
        <v>64</v>
      </c>
      <c r="S596" s="3">
        <v>10</v>
      </c>
      <c r="T596">
        <v>20</v>
      </c>
      <c r="U596" s="3">
        <v>-10</v>
      </c>
      <c r="V596" s="3">
        <v>30</v>
      </c>
      <c r="W596" s="3">
        <v>40</v>
      </c>
      <c r="X596" t="s">
        <v>35</v>
      </c>
    </row>
    <row r="597" spans="1:24" x14ac:dyDescent="0.25">
      <c r="A597">
        <v>918</v>
      </c>
      <c r="B597" s="3">
        <v>134</v>
      </c>
      <c r="C597" s="3">
        <v>31</v>
      </c>
      <c r="D597" s="3">
        <f>Clean_Chain_Data[[#This Row],[Calculated Profit]]-Clean_Chain_Data[[#This Row],[Target_profit]]</f>
        <v>31</v>
      </c>
      <c r="E597" s="1">
        <v>41777</v>
      </c>
      <c r="F597">
        <v>-2248</v>
      </c>
      <c r="G597">
        <v>186</v>
      </c>
      <c r="H597" s="2">
        <f>Clean_Chain_Data[[#This Row],[Profit]]/Clean_Chain_Data[[#This Row],[Sales]]</f>
        <v>0.37812499999999999</v>
      </c>
      <c r="I597" t="s">
        <v>39</v>
      </c>
      <c r="J597" t="s">
        <v>29</v>
      </c>
      <c r="K597" s="3">
        <v>41</v>
      </c>
      <c r="L597" t="s">
        <v>40</v>
      </c>
      <c r="M597" t="s">
        <v>41</v>
      </c>
      <c r="N597" t="s">
        <v>54</v>
      </c>
      <c r="O597" s="3">
        <v>121</v>
      </c>
      <c r="P597" s="3">
        <f>Clean_Chain_Data[[#This Row],[Sales]]-(Clean_Chain_Data[[#This Row],[Cogs]]+Clean_Chain_Data[[#This Row],[Total_expenses]])</f>
        <v>121</v>
      </c>
      <c r="Q597" s="3">
        <v>320</v>
      </c>
      <c r="R597" t="s">
        <v>47</v>
      </c>
      <c r="S597" s="3">
        <v>100</v>
      </c>
      <c r="T597">
        <v>140</v>
      </c>
      <c r="U597" s="3">
        <v>90</v>
      </c>
      <c r="V597" s="3">
        <v>240</v>
      </c>
      <c r="W597" s="3">
        <v>65</v>
      </c>
      <c r="X597" t="s">
        <v>35</v>
      </c>
    </row>
    <row r="598" spans="1:24" x14ac:dyDescent="0.25">
      <c r="A598">
        <v>225</v>
      </c>
      <c r="B598" s="3">
        <v>94</v>
      </c>
      <c r="C598" s="3">
        <v>7</v>
      </c>
      <c r="D598" s="3">
        <f>Clean_Chain_Data[[#This Row],[Calculated Profit]]-Clean_Chain_Data[[#This Row],[Target_profit]]</f>
        <v>7</v>
      </c>
      <c r="E598" s="1">
        <v>41778</v>
      </c>
      <c r="F598">
        <v>540</v>
      </c>
      <c r="G598">
        <v>120</v>
      </c>
      <c r="H598" s="2">
        <f>Clean_Chain_Data[[#This Row],[Profit]]/Clean_Chain_Data[[#This Row],[Sales]]</f>
        <v>0.35981308411214952</v>
      </c>
      <c r="I598" t="s">
        <v>39</v>
      </c>
      <c r="J598" t="s">
        <v>29</v>
      </c>
      <c r="K598" s="3">
        <v>31</v>
      </c>
      <c r="L598" t="s">
        <v>23</v>
      </c>
      <c r="M598" t="s">
        <v>24</v>
      </c>
      <c r="N598" t="s">
        <v>57</v>
      </c>
      <c r="O598" s="3">
        <v>77</v>
      </c>
      <c r="P598" s="3">
        <f>Clean_Chain_Data[[#This Row],[Sales]]-(Clean_Chain_Data[[#This Row],[Cogs]]+Clean_Chain_Data[[#This Row],[Total_expenses]])</f>
        <v>77</v>
      </c>
      <c r="Q598" s="3">
        <v>214</v>
      </c>
      <c r="R598" t="s">
        <v>55</v>
      </c>
      <c r="S598" s="3">
        <v>80</v>
      </c>
      <c r="T598">
        <v>110</v>
      </c>
      <c r="U598" s="3">
        <v>70</v>
      </c>
      <c r="V598" s="3">
        <v>190</v>
      </c>
      <c r="W598" s="3">
        <v>43</v>
      </c>
      <c r="X598" t="s">
        <v>27</v>
      </c>
    </row>
    <row r="599" spans="1:24" x14ac:dyDescent="0.25">
      <c r="A599">
        <v>505</v>
      </c>
      <c r="B599" s="3">
        <v>16</v>
      </c>
      <c r="C599" s="3">
        <v>-1</v>
      </c>
      <c r="D599" s="3">
        <f>Clean_Chain_Data[[#This Row],[Calculated Profit]]-Clean_Chain_Data[[#This Row],[Target_profit]]</f>
        <v>-1</v>
      </c>
      <c r="E599" s="1">
        <v>41779</v>
      </c>
      <c r="F599">
        <v>851</v>
      </c>
      <c r="G599">
        <v>25</v>
      </c>
      <c r="H599" s="2">
        <f>Clean_Chain_Data[[#This Row],[Profit]]/Clean_Chain_Data[[#This Row],[Sales]]</f>
        <v>0.21951219512195122</v>
      </c>
      <c r="I599" t="s">
        <v>39</v>
      </c>
      <c r="J599" t="s">
        <v>29</v>
      </c>
      <c r="K599" s="3">
        <v>4</v>
      </c>
      <c r="L599" t="s">
        <v>23</v>
      </c>
      <c r="M599" t="s">
        <v>24</v>
      </c>
      <c r="N599" t="s">
        <v>57</v>
      </c>
      <c r="O599" s="3">
        <v>9</v>
      </c>
      <c r="P599" s="3">
        <f>Clean_Chain_Data[[#This Row],[Sales]]-(Clean_Chain_Data[[#This Row],[Cogs]]+Clean_Chain_Data[[#This Row],[Total_expenses]])</f>
        <v>9</v>
      </c>
      <c r="Q599" s="3">
        <v>41</v>
      </c>
      <c r="R599" t="s">
        <v>64</v>
      </c>
      <c r="S599" s="3">
        <v>10</v>
      </c>
      <c r="T599">
        <v>20</v>
      </c>
      <c r="U599" s="3">
        <v>10</v>
      </c>
      <c r="V599" s="3">
        <v>30</v>
      </c>
      <c r="W599" s="3">
        <v>16</v>
      </c>
      <c r="X599" t="s">
        <v>27</v>
      </c>
    </row>
    <row r="600" spans="1:24" x14ac:dyDescent="0.25">
      <c r="A600">
        <v>580</v>
      </c>
      <c r="B600" s="3">
        <v>105</v>
      </c>
      <c r="C600" s="3">
        <v>-10</v>
      </c>
      <c r="D600" s="3">
        <f>Clean_Chain_Data[[#This Row],[Calculated Profit]]-Clean_Chain_Data[[#This Row],[Target_profit]]</f>
        <v>-10</v>
      </c>
      <c r="E600" s="1">
        <v>41780</v>
      </c>
      <c r="F600">
        <v>716</v>
      </c>
      <c r="G600">
        <v>145</v>
      </c>
      <c r="H600" s="2">
        <f>Clean_Chain_Data[[#This Row],[Profit]]/Clean_Chain_Data[[#This Row],[Sales]]</f>
        <v>0.08</v>
      </c>
      <c r="I600" t="s">
        <v>39</v>
      </c>
      <c r="J600" t="s">
        <v>29</v>
      </c>
      <c r="K600" s="3">
        <v>95</v>
      </c>
      <c r="L600" t="s">
        <v>23</v>
      </c>
      <c r="M600" t="s">
        <v>24</v>
      </c>
      <c r="N600" t="s">
        <v>25</v>
      </c>
      <c r="O600" s="3">
        <v>20</v>
      </c>
      <c r="P600" s="3">
        <f>Clean_Chain_Data[[#This Row],[Sales]]-(Clean_Chain_Data[[#This Row],[Cogs]]+Clean_Chain_Data[[#This Row],[Total_expenses]])</f>
        <v>20</v>
      </c>
      <c r="Q600" s="3">
        <v>250</v>
      </c>
      <c r="R600" t="s">
        <v>47</v>
      </c>
      <c r="S600" s="3">
        <v>90</v>
      </c>
      <c r="T600">
        <v>140</v>
      </c>
      <c r="U600" s="3">
        <v>30</v>
      </c>
      <c r="V600" s="3">
        <v>230</v>
      </c>
      <c r="W600" s="3">
        <v>125</v>
      </c>
      <c r="X600" t="s">
        <v>27</v>
      </c>
    </row>
    <row r="601" spans="1:24" x14ac:dyDescent="0.25">
      <c r="A601">
        <v>281</v>
      </c>
      <c r="B601" s="3">
        <v>39</v>
      </c>
      <c r="C601" s="3">
        <v>-41</v>
      </c>
      <c r="D601" s="3">
        <f>Clean_Chain_Data[[#This Row],[Calculated Profit]]-Clean_Chain_Data[[#This Row],[Target_profit]]</f>
        <v>-48</v>
      </c>
      <c r="E601" s="1">
        <v>41781</v>
      </c>
      <c r="F601">
        <v>541</v>
      </c>
      <c r="G601">
        <v>51</v>
      </c>
      <c r="H601" s="2">
        <f>Clean_Chain_Data[[#This Row],[Profit]]/Clean_Chain_Data[[#This Row],[Sales]]</f>
        <v>0.40625</v>
      </c>
      <c r="I601" t="s">
        <v>21</v>
      </c>
      <c r="J601" t="s">
        <v>29</v>
      </c>
      <c r="K601" s="3">
        <v>12</v>
      </c>
      <c r="L601" t="s">
        <v>40</v>
      </c>
      <c r="M601" t="s">
        <v>45</v>
      </c>
      <c r="N601" t="s">
        <v>46</v>
      </c>
      <c r="O601" s="3">
        <v>39</v>
      </c>
      <c r="P601" s="3">
        <f>Clean_Chain_Data[[#This Row],[Sales]]-(Clean_Chain_Data[[#This Row],[Cogs]]+Clean_Chain_Data[[#This Row],[Total_expenses]])</f>
        <v>32</v>
      </c>
      <c r="Q601" s="3">
        <v>96</v>
      </c>
      <c r="R601" t="s">
        <v>30</v>
      </c>
      <c r="S601" s="3">
        <v>40</v>
      </c>
      <c r="T601">
        <v>90</v>
      </c>
      <c r="U601" s="3">
        <v>80</v>
      </c>
      <c r="V601" s="3">
        <v>130</v>
      </c>
      <c r="W601" s="3">
        <v>25</v>
      </c>
      <c r="X601" t="s">
        <v>27</v>
      </c>
    </row>
    <row r="602" spans="1:24" x14ac:dyDescent="0.25">
      <c r="A602">
        <v>432</v>
      </c>
      <c r="B602" s="3">
        <v>239</v>
      </c>
      <c r="C602" s="3">
        <v>-65</v>
      </c>
      <c r="D602" s="3">
        <f>Clean_Chain_Data[[#This Row],[Calculated Profit]]-Clean_Chain_Data[[#This Row],[Target_profit]]</f>
        <v>-121</v>
      </c>
      <c r="E602" s="1">
        <v>41782</v>
      </c>
      <c r="F602">
        <v>1246</v>
      </c>
      <c r="G602">
        <v>281</v>
      </c>
      <c r="H602" s="2">
        <f>Clean_Chain_Data[[#This Row],[Profit]]/Clean_Chain_Data[[#This Row],[Sales]]</f>
        <v>0.49638989169675091</v>
      </c>
      <c r="I602" t="s">
        <v>21</v>
      </c>
      <c r="J602" t="s">
        <v>29</v>
      </c>
      <c r="K602" s="3">
        <v>74</v>
      </c>
      <c r="L602" t="s">
        <v>40</v>
      </c>
      <c r="M602" t="s">
        <v>45</v>
      </c>
      <c r="N602" t="s">
        <v>52</v>
      </c>
      <c r="O602" s="3">
        <v>275</v>
      </c>
      <c r="P602" s="3">
        <f>Clean_Chain_Data[[#This Row],[Sales]]-(Clean_Chain_Data[[#This Row],[Cogs]]+Clean_Chain_Data[[#This Row],[Total_expenses]])</f>
        <v>219</v>
      </c>
      <c r="Q602" s="3">
        <v>554</v>
      </c>
      <c r="R602" t="s">
        <v>30</v>
      </c>
      <c r="S602" s="3">
        <v>350</v>
      </c>
      <c r="T602">
        <v>420</v>
      </c>
      <c r="U602" s="3">
        <v>340</v>
      </c>
      <c r="V602" s="3">
        <v>770</v>
      </c>
      <c r="W602" s="3">
        <v>96</v>
      </c>
      <c r="X602" t="s">
        <v>35</v>
      </c>
    </row>
    <row r="603" spans="1:24" x14ac:dyDescent="0.25">
      <c r="A603">
        <v>817</v>
      </c>
      <c r="B603" s="3">
        <v>123</v>
      </c>
      <c r="C603" s="3">
        <v>97</v>
      </c>
      <c r="D603" s="3">
        <f>Clean_Chain_Data[[#This Row],[Calculated Profit]]-Clean_Chain_Data[[#This Row],[Target_profit]]</f>
        <v>53</v>
      </c>
      <c r="E603" s="1">
        <v>41783</v>
      </c>
      <c r="F603">
        <v>915</v>
      </c>
      <c r="G603">
        <v>179</v>
      </c>
      <c r="H603" s="2">
        <f>Clean_Chain_Data[[#This Row],[Profit]]/Clean_Chain_Data[[#This Row],[Sales]]</f>
        <v>0.61180124223602483</v>
      </c>
      <c r="I603" t="s">
        <v>21</v>
      </c>
      <c r="J603" t="s">
        <v>29</v>
      </c>
      <c r="K603" s="3">
        <v>34</v>
      </c>
      <c r="L603" t="s">
        <v>40</v>
      </c>
      <c r="M603" t="s">
        <v>41</v>
      </c>
      <c r="N603" t="s">
        <v>53</v>
      </c>
      <c r="O603" s="3">
        <v>197</v>
      </c>
      <c r="P603" s="3">
        <f>Clean_Chain_Data[[#This Row],[Sales]]-(Clean_Chain_Data[[#This Row],[Cogs]]+Clean_Chain_Data[[#This Row],[Total_expenses]])</f>
        <v>153</v>
      </c>
      <c r="Q603" s="3">
        <v>322</v>
      </c>
      <c r="R603" t="s">
        <v>30</v>
      </c>
      <c r="S603" s="3">
        <v>70</v>
      </c>
      <c r="T603">
        <v>120</v>
      </c>
      <c r="U603" s="3">
        <v>100</v>
      </c>
      <c r="V603" s="3">
        <v>190</v>
      </c>
      <c r="W603" s="3">
        <v>46</v>
      </c>
      <c r="X603" t="s">
        <v>35</v>
      </c>
    </row>
    <row r="604" spans="1:24" x14ac:dyDescent="0.25">
      <c r="A604">
        <v>985</v>
      </c>
      <c r="B604" s="3">
        <v>48</v>
      </c>
      <c r="C604" s="3">
        <v>-13</v>
      </c>
      <c r="D604" s="3">
        <f>Clean_Chain_Data[[#This Row],[Calculated Profit]]-Clean_Chain_Data[[#This Row],[Target_profit]]</f>
        <v>-27</v>
      </c>
      <c r="E604" s="1">
        <v>41784</v>
      </c>
      <c r="F604">
        <v>851</v>
      </c>
      <c r="G604">
        <v>70</v>
      </c>
      <c r="H604" s="2">
        <f>Clean_Chain_Data[[#This Row],[Profit]]/Clean_Chain_Data[[#This Row],[Sales]]</f>
        <v>0.53174603174603174</v>
      </c>
      <c r="I604" t="s">
        <v>39</v>
      </c>
      <c r="J604" t="s">
        <v>29</v>
      </c>
      <c r="K604" s="3">
        <v>13</v>
      </c>
      <c r="L604" t="s">
        <v>40</v>
      </c>
      <c r="M604" t="s">
        <v>45</v>
      </c>
      <c r="N604" t="s">
        <v>46</v>
      </c>
      <c r="O604" s="3">
        <v>67</v>
      </c>
      <c r="P604" s="3">
        <f>Clean_Chain_Data[[#This Row],[Sales]]-(Clean_Chain_Data[[#This Row],[Cogs]]+Clean_Chain_Data[[#This Row],[Total_expenses]])</f>
        <v>53</v>
      </c>
      <c r="Q604" s="3">
        <v>126</v>
      </c>
      <c r="R604" t="s">
        <v>55</v>
      </c>
      <c r="S604" s="3">
        <v>70</v>
      </c>
      <c r="T604">
        <v>90</v>
      </c>
      <c r="U604" s="3">
        <v>80</v>
      </c>
      <c r="V604" s="3">
        <v>160</v>
      </c>
      <c r="W604" s="3">
        <v>25</v>
      </c>
      <c r="X604" t="s">
        <v>27</v>
      </c>
    </row>
    <row r="605" spans="1:24" x14ac:dyDescent="0.25">
      <c r="A605">
        <v>337</v>
      </c>
      <c r="B605" s="3">
        <v>48</v>
      </c>
      <c r="C605" s="3">
        <v>-10</v>
      </c>
      <c r="D605" s="3">
        <f>Clean_Chain_Data[[#This Row],[Calculated Profit]]-Clean_Chain_Data[[#This Row],[Target_profit]]</f>
        <v>-25</v>
      </c>
      <c r="E605" s="1">
        <v>41785</v>
      </c>
      <c r="F605">
        <v>829</v>
      </c>
      <c r="G605">
        <v>71</v>
      </c>
      <c r="H605" s="2">
        <f>Clean_Chain_Data[[#This Row],[Profit]]/Clean_Chain_Data[[#This Row],[Sales]]</f>
        <v>0.55118110236220474</v>
      </c>
      <c r="I605" t="s">
        <v>39</v>
      </c>
      <c r="J605" t="s">
        <v>29</v>
      </c>
      <c r="K605" s="3">
        <v>13</v>
      </c>
      <c r="L605" t="s">
        <v>40</v>
      </c>
      <c r="M605" t="s">
        <v>45</v>
      </c>
      <c r="N605" t="s">
        <v>52</v>
      </c>
      <c r="O605" s="3">
        <v>70</v>
      </c>
      <c r="P605" s="3">
        <f>Clean_Chain_Data[[#This Row],[Sales]]-(Clean_Chain_Data[[#This Row],[Cogs]]+Clean_Chain_Data[[#This Row],[Total_expenses]])</f>
        <v>55</v>
      </c>
      <c r="Q605" s="3">
        <v>127</v>
      </c>
      <c r="R605" t="s">
        <v>55</v>
      </c>
      <c r="S605" s="3">
        <v>70</v>
      </c>
      <c r="T605">
        <v>90</v>
      </c>
      <c r="U605" s="3">
        <v>80</v>
      </c>
      <c r="V605" s="3">
        <v>160</v>
      </c>
      <c r="W605" s="3">
        <v>24</v>
      </c>
      <c r="X605" t="s">
        <v>35</v>
      </c>
    </row>
    <row r="606" spans="1:24" x14ac:dyDescent="0.25">
      <c r="A606">
        <v>505</v>
      </c>
      <c r="B606" s="3">
        <v>45</v>
      </c>
      <c r="C606" s="3">
        <v>-46</v>
      </c>
      <c r="D606" s="3">
        <f>Clean_Chain_Data[[#This Row],[Calculated Profit]]-Clean_Chain_Data[[#This Row],[Target_profit]]</f>
        <v>-50</v>
      </c>
      <c r="E606" s="1">
        <v>41786</v>
      </c>
      <c r="F606">
        <v>447</v>
      </c>
      <c r="G606">
        <v>69</v>
      </c>
      <c r="H606" s="2">
        <f>Clean_Chain_Data[[#This Row],[Profit]]/Clean_Chain_Data[[#This Row],[Sales]]</f>
        <v>0.28099173553719009</v>
      </c>
      <c r="I606" t="s">
        <v>39</v>
      </c>
      <c r="J606" t="s">
        <v>29</v>
      </c>
      <c r="K606" s="3">
        <v>14</v>
      </c>
      <c r="L606" t="s">
        <v>40</v>
      </c>
      <c r="M606" t="s">
        <v>45</v>
      </c>
      <c r="N606" t="s">
        <v>52</v>
      </c>
      <c r="O606" s="3">
        <v>34</v>
      </c>
      <c r="P606" s="3">
        <f>Clean_Chain_Data[[#This Row],[Sales]]-(Clean_Chain_Data[[#This Row],[Cogs]]+Clean_Chain_Data[[#This Row],[Total_expenses]])</f>
        <v>30</v>
      </c>
      <c r="Q606" s="3">
        <v>121</v>
      </c>
      <c r="R606" t="s">
        <v>64</v>
      </c>
      <c r="S606" s="3">
        <v>50</v>
      </c>
      <c r="T606">
        <v>110</v>
      </c>
      <c r="U606" s="3">
        <v>80</v>
      </c>
      <c r="V606" s="3">
        <v>160</v>
      </c>
      <c r="W606" s="3">
        <v>46</v>
      </c>
      <c r="X606" t="s">
        <v>35</v>
      </c>
    </row>
    <row r="607" spans="1:24" x14ac:dyDescent="0.25">
      <c r="A607">
        <v>918</v>
      </c>
      <c r="B607" s="3">
        <v>90</v>
      </c>
      <c r="C607" s="3">
        <v>-30</v>
      </c>
      <c r="D607" s="3">
        <f>Clean_Chain_Data[[#This Row],[Calculated Profit]]-Clean_Chain_Data[[#This Row],[Target_profit]]</f>
        <v>-53</v>
      </c>
      <c r="E607" s="1">
        <v>41787</v>
      </c>
      <c r="F607">
        <v>572</v>
      </c>
      <c r="G607">
        <v>115</v>
      </c>
      <c r="H607" s="2">
        <f>Clean_Chain_Data[[#This Row],[Profit]]/Clean_Chain_Data[[#This Row],[Sales]]</f>
        <v>0.50458715596330272</v>
      </c>
      <c r="I607" t="s">
        <v>39</v>
      </c>
      <c r="J607" t="s">
        <v>29</v>
      </c>
      <c r="K607" s="3">
        <v>29</v>
      </c>
      <c r="L607" t="s">
        <v>40</v>
      </c>
      <c r="M607" t="s">
        <v>45</v>
      </c>
      <c r="N607" t="s">
        <v>52</v>
      </c>
      <c r="O607" s="3">
        <v>110</v>
      </c>
      <c r="P607" s="3">
        <f>Clean_Chain_Data[[#This Row],[Sales]]-(Clean_Chain_Data[[#This Row],[Cogs]]+Clean_Chain_Data[[#This Row],[Total_expenses]])</f>
        <v>87</v>
      </c>
      <c r="Q607" s="3">
        <v>218</v>
      </c>
      <c r="R607" t="s">
        <v>47</v>
      </c>
      <c r="S607" s="3">
        <v>130</v>
      </c>
      <c r="T607">
        <v>160</v>
      </c>
      <c r="U607" s="3">
        <v>140</v>
      </c>
      <c r="V607" s="3">
        <v>290</v>
      </c>
      <c r="W607" s="3">
        <v>41</v>
      </c>
      <c r="X607" t="s">
        <v>35</v>
      </c>
    </row>
    <row r="608" spans="1:24" x14ac:dyDescent="0.25">
      <c r="A608">
        <v>505</v>
      </c>
      <c r="B608" s="3">
        <v>25</v>
      </c>
      <c r="C608" s="3">
        <v>-28</v>
      </c>
      <c r="D608" s="3">
        <f>Clean_Chain_Data[[#This Row],[Calculated Profit]]-Clean_Chain_Data[[#This Row],[Target_profit]]</f>
        <v>-18</v>
      </c>
      <c r="E608" s="1">
        <v>41788</v>
      </c>
      <c r="F608">
        <v>-466</v>
      </c>
      <c r="G608">
        <v>31</v>
      </c>
      <c r="H608" s="2">
        <f>Clean_Chain_Data[[#This Row],[Profit]]/Clean_Chain_Data[[#This Row],[Sales]]</f>
        <v>-0.3</v>
      </c>
      <c r="I608" t="s">
        <v>39</v>
      </c>
      <c r="J608" t="s">
        <v>29</v>
      </c>
      <c r="K608" s="3">
        <v>9</v>
      </c>
      <c r="L608" t="s">
        <v>40</v>
      </c>
      <c r="M608" t="s">
        <v>41</v>
      </c>
      <c r="N608" t="s">
        <v>54</v>
      </c>
      <c r="O608" s="3">
        <v>-18</v>
      </c>
      <c r="P608" s="3">
        <f>Clean_Chain_Data[[#This Row],[Sales]]-(Clean_Chain_Data[[#This Row],[Cogs]]+Clean_Chain_Data[[#This Row],[Total_expenses]])</f>
        <v>-8</v>
      </c>
      <c r="Q608" s="3">
        <v>60</v>
      </c>
      <c r="R608" t="s">
        <v>64</v>
      </c>
      <c r="S608" s="3">
        <v>10</v>
      </c>
      <c r="T608">
        <v>20</v>
      </c>
      <c r="U608" s="3">
        <v>10</v>
      </c>
      <c r="V608" s="3">
        <v>30</v>
      </c>
      <c r="W608" s="3">
        <v>43</v>
      </c>
      <c r="X608" t="s">
        <v>35</v>
      </c>
    </row>
    <row r="609" spans="1:24" x14ac:dyDescent="0.25">
      <c r="A609">
        <v>318</v>
      </c>
      <c r="B609" s="3">
        <v>103</v>
      </c>
      <c r="C609" s="3">
        <v>19</v>
      </c>
      <c r="D609" s="3">
        <f>Clean_Chain_Data[[#This Row],[Calculated Profit]]-Clean_Chain_Data[[#This Row],[Target_profit]]</f>
        <v>-8</v>
      </c>
      <c r="E609" s="1">
        <v>41789</v>
      </c>
      <c r="F609">
        <v>564</v>
      </c>
      <c r="G609">
        <v>133</v>
      </c>
      <c r="H609" s="2">
        <f>Clean_Chain_Data[[#This Row],[Profit]]/Clean_Chain_Data[[#This Row],[Sales]]</f>
        <v>0.51394422310756971</v>
      </c>
      <c r="I609" t="s">
        <v>39</v>
      </c>
      <c r="J609" t="s">
        <v>29</v>
      </c>
      <c r="K609" s="3">
        <v>33</v>
      </c>
      <c r="L609" t="s">
        <v>23</v>
      </c>
      <c r="M609" t="s">
        <v>24</v>
      </c>
      <c r="N609" t="s">
        <v>57</v>
      </c>
      <c r="O609" s="3">
        <v>129</v>
      </c>
      <c r="P609" s="3">
        <f>Clean_Chain_Data[[#This Row],[Sales]]-(Clean_Chain_Data[[#This Row],[Cogs]]+Clean_Chain_Data[[#This Row],[Total_expenses]])</f>
        <v>102</v>
      </c>
      <c r="Q609" s="3">
        <v>251</v>
      </c>
      <c r="R609" t="s">
        <v>55</v>
      </c>
      <c r="S609" s="3">
        <v>80</v>
      </c>
      <c r="T609">
        <v>130</v>
      </c>
      <c r="U609" s="3">
        <v>110</v>
      </c>
      <c r="V609" s="3">
        <v>210</v>
      </c>
      <c r="W609" s="3">
        <v>46</v>
      </c>
      <c r="X609" t="s">
        <v>27</v>
      </c>
    </row>
    <row r="610" spans="1:24" x14ac:dyDescent="0.25">
      <c r="A610">
        <v>225</v>
      </c>
      <c r="B610" s="3">
        <v>79</v>
      </c>
      <c r="C610" s="3">
        <v>-10</v>
      </c>
      <c r="D610" s="3">
        <f>Clean_Chain_Data[[#This Row],[Calculated Profit]]-Clean_Chain_Data[[#This Row],[Target_profit]]</f>
        <v>-14</v>
      </c>
      <c r="E610" s="1">
        <v>41790</v>
      </c>
      <c r="F610">
        <v>593</v>
      </c>
      <c r="G610">
        <v>98</v>
      </c>
      <c r="H610" s="2">
        <f>Clean_Chain_Data[[#This Row],[Profit]]/Clean_Chain_Data[[#This Row],[Sales]]</f>
        <v>0.26455026455026454</v>
      </c>
      <c r="I610" t="s">
        <v>39</v>
      </c>
      <c r="J610" t="s">
        <v>29</v>
      </c>
      <c r="K610" s="3">
        <v>30</v>
      </c>
      <c r="L610" t="s">
        <v>23</v>
      </c>
      <c r="M610" t="s">
        <v>24</v>
      </c>
      <c r="N610" t="s">
        <v>25</v>
      </c>
      <c r="O610" s="3">
        <v>50</v>
      </c>
      <c r="P610" s="3">
        <f>Clean_Chain_Data[[#This Row],[Sales]]-(Clean_Chain_Data[[#This Row],[Cogs]]+Clean_Chain_Data[[#This Row],[Total_expenses]])</f>
        <v>46</v>
      </c>
      <c r="Q610" s="3">
        <v>189</v>
      </c>
      <c r="R610" t="s">
        <v>55</v>
      </c>
      <c r="S610" s="3">
        <v>60</v>
      </c>
      <c r="T610">
        <v>90</v>
      </c>
      <c r="U610" s="3">
        <v>60</v>
      </c>
      <c r="V610" s="3">
        <v>150</v>
      </c>
      <c r="W610" s="3">
        <v>64</v>
      </c>
      <c r="X610" t="s">
        <v>27</v>
      </c>
    </row>
    <row r="611" spans="1:24" x14ac:dyDescent="0.25">
      <c r="A611">
        <v>918</v>
      </c>
      <c r="B611" s="3">
        <v>96</v>
      </c>
      <c r="C611" s="3">
        <v>-15</v>
      </c>
      <c r="D611" s="3">
        <f>Clean_Chain_Data[[#This Row],[Calculated Profit]]-Clean_Chain_Data[[#This Row],[Target_profit]]</f>
        <v>-8</v>
      </c>
      <c r="E611" s="1">
        <v>41791</v>
      </c>
      <c r="F611">
        <v>683</v>
      </c>
      <c r="G611">
        <v>134</v>
      </c>
      <c r="H611" s="2">
        <f>Clean_Chain_Data[[#This Row],[Profit]]/Clean_Chain_Data[[#This Row],[Sales]]</f>
        <v>0.10204081632653061</v>
      </c>
      <c r="I611" t="s">
        <v>39</v>
      </c>
      <c r="J611" t="s">
        <v>29</v>
      </c>
      <c r="K611" s="3">
        <v>87</v>
      </c>
      <c r="L611" t="s">
        <v>23</v>
      </c>
      <c r="M611" t="s">
        <v>24</v>
      </c>
      <c r="N611" t="s">
        <v>25</v>
      </c>
      <c r="O611" s="3">
        <v>25</v>
      </c>
      <c r="P611" s="3">
        <f>Clean_Chain_Data[[#This Row],[Sales]]-(Clean_Chain_Data[[#This Row],[Cogs]]+Clean_Chain_Data[[#This Row],[Total_expenses]])</f>
        <v>32</v>
      </c>
      <c r="Q611" s="3">
        <v>245</v>
      </c>
      <c r="R611" t="s">
        <v>47</v>
      </c>
      <c r="S611" s="3">
        <v>80</v>
      </c>
      <c r="T611">
        <v>120</v>
      </c>
      <c r="U611" s="3">
        <v>40</v>
      </c>
      <c r="V611" s="3">
        <v>200</v>
      </c>
      <c r="W611" s="3">
        <v>117</v>
      </c>
      <c r="X611" t="s">
        <v>27</v>
      </c>
    </row>
    <row r="612" spans="1:24" x14ac:dyDescent="0.25">
      <c r="A612">
        <v>432</v>
      </c>
      <c r="B612" s="3">
        <v>225</v>
      </c>
      <c r="C612" s="3">
        <v>28</v>
      </c>
      <c r="D612" s="3">
        <f>Clean_Chain_Data[[#This Row],[Calculated Profit]]-Clean_Chain_Data[[#This Row],[Target_profit]]</f>
        <v>-24</v>
      </c>
      <c r="E612" s="1">
        <v>41792</v>
      </c>
      <c r="F612">
        <v>1272</v>
      </c>
      <c r="G612">
        <v>265</v>
      </c>
      <c r="H612" s="2">
        <f>Clean_Chain_Data[[#This Row],[Profit]]/Clean_Chain_Data[[#This Row],[Sales]]</f>
        <v>0.4942528735632184</v>
      </c>
      <c r="I612" t="s">
        <v>21</v>
      </c>
      <c r="J612" t="s">
        <v>29</v>
      </c>
      <c r="K612" s="3">
        <v>69</v>
      </c>
      <c r="L612" t="s">
        <v>40</v>
      </c>
      <c r="M612" t="s">
        <v>45</v>
      </c>
      <c r="N612" t="s">
        <v>52</v>
      </c>
      <c r="O612" s="3">
        <v>258</v>
      </c>
      <c r="P612" s="3">
        <f>Clean_Chain_Data[[#This Row],[Sales]]-(Clean_Chain_Data[[#This Row],[Cogs]]+Clean_Chain_Data[[#This Row],[Total_expenses]])</f>
        <v>206</v>
      </c>
      <c r="Q612" s="3">
        <v>522</v>
      </c>
      <c r="R612" t="s">
        <v>30</v>
      </c>
      <c r="S612" s="3">
        <v>260</v>
      </c>
      <c r="T612">
        <v>320</v>
      </c>
      <c r="U612" s="3">
        <v>230</v>
      </c>
      <c r="V612" s="3">
        <v>580</v>
      </c>
      <c r="W612" s="3">
        <v>91</v>
      </c>
      <c r="X612" t="s">
        <v>35</v>
      </c>
    </row>
    <row r="613" spans="1:24" x14ac:dyDescent="0.25">
      <c r="A613">
        <v>806</v>
      </c>
      <c r="B613" s="3">
        <v>75</v>
      </c>
      <c r="C613" s="3">
        <v>48</v>
      </c>
      <c r="D613" s="3">
        <f>Clean_Chain_Data[[#This Row],[Calculated Profit]]-Clean_Chain_Data[[#This Row],[Target_profit]]</f>
        <v>31</v>
      </c>
      <c r="E613" s="1">
        <v>41793</v>
      </c>
      <c r="F613">
        <v>-1050</v>
      </c>
      <c r="G613">
        <v>114</v>
      </c>
      <c r="H613" s="2">
        <f>Clean_Chain_Data[[#This Row],[Profit]]/Clean_Chain_Data[[#This Row],[Sales]]</f>
        <v>0.43781094527363185</v>
      </c>
      <c r="I613" t="s">
        <v>21</v>
      </c>
      <c r="J613" t="s">
        <v>29</v>
      </c>
      <c r="K613" s="3">
        <v>24</v>
      </c>
      <c r="L613" t="s">
        <v>40</v>
      </c>
      <c r="M613" t="s">
        <v>41</v>
      </c>
      <c r="N613" t="s">
        <v>54</v>
      </c>
      <c r="O613" s="3">
        <v>88</v>
      </c>
      <c r="P613" s="3">
        <f>Clean_Chain_Data[[#This Row],[Sales]]-(Clean_Chain_Data[[#This Row],[Cogs]]+Clean_Chain_Data[[#This Row],[Total_expenses]])</f>
        <v>71</v>
      </c>
      <c r="Q613" s="3">
        <v>201</v>
      </c>
      <c r="R613" t="s">
        <v>30</v>
      </c>
      <c r="S613" s="3">
        <v>50</v>
      </c>
      <c r="T613">
        <v>90</v>
      </c>
      <c r="U613" s="3">
        <v>40</v>
      </c>
      <c r="V613" s="3">
        <v>140</v>
      </c>
      <c r="W613" s="3">
        <v>55</v>
      </c>
      <c r="X613" t="s">
        <v>35</v>
      </c>
    </row>
    <row r="614" spans="1:24" x14ac:dyDescent="0.25">
      <c r="A614">
        <v>915</v>
      </c>
      <c r="B614" s="3">
        <v>118</v>
      </c>
      <c r="C614" s="3">
        <v>88</v>
      </c>
      <c r="D614" s="3">
        <f>Clean_Chain_Data[[#This Row],[Calculated Profit]]-Clean_Chain_Data[[#This Row],[Target_profit]]</f>
        <v>46</v>
      </c>
      <c r="E614" s="1">
        <v>41794</v>
      </c>
      <c r="F614">
        <v>930</v>
      </c>
      <c r="G614">
        <v>172</v>
      </c>
      <c r="H614" s="2">
        <f>Clean_Chain_Data[[#This Row],[Profit]]/Clean_Chain_Data[[#This Row],[Sales]]</f>
        <v>0.60841423948220064</v>
      </c>
      <c r="I614" t="s">
        <v>21</v>
      </c>
      <c r="J614" t="s">
        <v>29</v>
      </c>
      <c r="K614" s="3">
        <v>33</v>
      </c>
      <c r="L614" t="s">
        <v>40</v>
      </c>
      <c r="M614" t="s">
        <v>41</v>
      </c>
      <c r="N614" t="s">
        <v>53</v>
      </c>
      <c r="O614" s="3">
        <v>188</v>
      </c>
      <c r="P614" s="3">
        <f>Clean_Chain_Data[[#This Row],[Sales]]-(Clean_Chain_Data[[#This Row],[Cogs]]+Clean_Chain_Data[[#This Row],[Total_expenses]])</f>
        <v>146</v>
      </c>
      <c r="Q614" s="3">
        <v>309</v>
      </c>
      <c r="R614" t="s">
        <v>30</v>
      </c>
      <c r="S614" s="3">
        <v>90</v>
      </c>
      <c r="T614">
        <v>130</v>
      </c>
      <c r="U614" s="3">
        <v>100</v>
      </c>
      <c r="V614" s="3">
        <v>220</v>
      </c>
      <c r="W614" s="3">
        <v>45</v>
      </c>
      <c r="X614" t="s">
        <v>35</v>
      </c>
    </row>
    <row r="615" spans="1:24" x14ac:dyDescent="0.25">
      <c r="A615">
        <v>580</v>
      </c>
      <c r="B615" s="3">
        <v>78</v>
      </c>
      <c r="C615" s="3">
        <v>52</v>
      </c>
      <c r="D615" s="3">
        <f>Clean_Chain_Data[[#This Row],[Calculated Profit]]-Clean_Chain_Data[[#This Row],[Target_profit]]</f>
        <v>35</v>
      </c>
      <c r="E615" s="1">
        <v>41795</v>
      </c>
      <c r="F615">
        <v>798</v>
      </c>
      <c r="G615">
        <v>119</v>
      </c>
      <c r="H615" s="2">
        <f>Clean_Chain_Data[[#This Row],[Profit]]/Clean_Chain_Data[[#This Row],[Sales]]</f>
        <v>0.43809523809523809</v>
      </c>
      <c r="I615" t="s">
        <v>39</v>
      </c>
      <c r="J615" t="s">
        <v>29</v>
      </c>
      <c r="K615" s="3">
        <v>25</v>
      </c>
      <c r="L615" t="s">
        <v>40</v>
      </c>
      <c r="M615" t="s">
        <v>41</v>
      </c>
      <c r="N615" t="s">
        <v>42</v>
      </c>
      <c r="O615" s="3">
        <v>92</v>
      </c>
      <c r="P615" s="3">
        <f>Clean_Chain_Data[[#This Row],[Sales]]-(Clean_Chain_Data[[#This Row],[Cogs]]+Clean_Chain_Data[[#This Row],[Total_expenses]])</f>
        <v>75</v>
      </c>
      <c r="Q615" s="3">
        <v>210</v>
      </c>
      <c r="R615" t="s">
        <v>47</v>
      </c>
      <c r="S615" s="3">
        <v>60</v>
      </c>
      <c r="T615">
        <v>90</v>
      </c>
      <c r="U615" s="3">
        <v>40</v>
      </c>
      <c r="V615" s="3">
        <v>150</v>
      </c>
      <c r="W615" s="3">
        <v>57</v>
      </c>
      <c r="X615" t="s">
        <v>27</v>
      </c>
    </row>
    <row r="616" spans="1:24" x14ac:dyDescent="0.25">
      <c r="A616">
        <v>918</v>
      </c>
      <c r="B616" s="3">
        <v>88</v>
      </c>
      <c r="C616" s="3">
        <v>15</v>
      </c>
      <c r="D616" s="3">
        <f>Clean_Chain_Data[[#This Row],[Calculated Profit]]-Clean_Chain_Data[[#This Row],[Target_profit]]</f>
        <v>-6</v>
      </c>
      <c r="E616" s="1">
        <v>41796</v>
      </c>
      <c r="F616">
        <v>561</v>
      </c>
      <c r="G616">
        <v>112</v>
      </c>
      <c r="H616" s="2">
        <f>Clean_Chain_Data[[#This Row],[Profit]]/Clean_Chain_Data[[#This Row],[Sales]]</f>
        <v>0.49295774647887325</v>
      </c>
      <c r="I616" t="s">
        <v>39</v>
      </c>
      <c r="J616" t="s">
        <v>29</v>
      </c>
      <c r="K616" s="3">
        <v>29</v>
      </c>
      <c r="L616" t="s">
        <v>40</v>
      </c>
      <c r="M616" t="s">
        <v>45</v>
      </c>
      <c r="N616" t="s">
        <v>52</v>
      </c>
      <c r="O616" s="3">
        <v>105</v>
      </c>
      <c r="P616" s="3">
        <f>Clean_Chain_Data[[#This Row],[Sales]]-(Clean_Chain_Data[[#This Row],[Cogs]]+Clean_Chain_Data[[#This Row],[Total_expenses]])</f>
        <v>84</v>
      </c>
      <c r="Q616" s="3">
        <v>213</v>
      </c>
      <c r="R616" t="s">
        <v>47</v>
      </c>
      <c r="S616" s="3">
        <v>100</v>
      </c>
      <c r="T616">
        <v>130</v>
      </c>
      <c r="U616" s="3">
        <v>90</v>
      </c>
      <c r="V616" s="3">
        <v>230</v>
      </c>
      <c r="W616" s="3">
        <v>41</v>
      </c>
      <c r="X616" t="s">
        <v>35</v>
      </c>
    </row>
    <row r="617" spans="1:24" x14ac:dyDescent="0.25">
      <c r="A617">
        <v>405</v>
      </c>
      <c r="B617" s="3">
        <v>102</v>
      </c>
      <c r="C617" s="3">
        <v>72</v>
      </c>
      <c r="D617" s="3">
        <f>Clean_Chain_Data[[#This Row],[Calculated Profit]]-Clean_Chain_Data[[#This Row],[Target_profit]]</f>
        <v>45</v>
      </c>
      <c r="E617" s="1">
        <v>41797</v>
      </c>
      <c r="F617">
        <v>-2003</v>
      </c>
      <c r="G617">
        <v>143</v>
      </c>
      <c r="H617" s="2">
        <f>Clean_Chain_Data[[#This Row],[Profit]]/Clean_Chain_Data[[#This Row],[Sales]]</f>
        <v>0.50574712643678166</v>
      </c>
      <c r="I617" t="s">
        <v>39</v>
      </c>
      <c r="J617" t="s">
        <v>29</v>
      </c>
      <c r="K617" s="3">
        <v>31</v>
      </c>
      <c r="L617" t="s">
        <v>40</v>
      </c>
      <c r="M617" t="s">
        <v>41</v>
      </c>
      <c r="N617" t="s">
        <v>54</v>
      </c>
      <c r="O617" s="3">
        <v>132</v>
      </c>
      <c r="P617" s="3">
        <f>Clean_Chain_Data[[#This Row],[Sales]]-(Clean_Chain_Data[[#This Row],[Cogs]]+Clean_Chain_Data[[#This Row],[Total_expenses]])</f>
        <v>105</v>
      </c>
      <c r="Q617" s="3">
        <v>261</v>
      </c>
      <c r="R617" t="s">
        <v>47</v>
      </c>
      <c r="S617" s="3">
        <v>80</v>
      </c>
      <c r="T617">
        <v>100</v>
      </c>
      <c r="U617" s="3">
        <v>60</v>
      </c>
      <c r="V617" s="3">
        <v>180</v>
      </c>
      <c r="W617" s="3">
        <v>54</v>
      </c>
      <c r="X617" t="s">
        <v>35</v>
      </c>
    </row>
    <row r="618" spans="1:24" x14ac:dyDescent="0.25">
      <c r="A618">
        <v>985</v>
      </c>
      <c r="B618" s="3">
        <v>101</v>
      </c>
      <c r="C618" s="3">
        <v>46</v>
      </c>
      <c r="D618" s="3">
        <f>Clean_Chain_Data[[#This Row],[Calculated Profit]]-Clean_Chain_Data[[#This Row],[Target_profit]]</f>
        <v>20</v>
      </c>
      <c r="E618" s="1">
        <v>41798</v>
      </c>
      <c r="F618">
        <v>552</v>
      </c>
      <c r="G618">
        <v>130</v>
      </c>
      <c r="H618" s="2">
        <f>Clean_Chain_Data[[#This Row],[Profit]]/Clean_Chain_Data[[#This Row],[Sales]]</f>
        <v>0.51219512195121952</v>
      </c>
      <c r="I618" t="s">
        <v>39</v>
      </c>
      <c r="J618" t="s">
        <v>29</v>
      </c>
      <c r="K618" s="3">
        <v>33</v>
      </c>
      <c r="L618" t="s">
        <v>23</v>
      </c>
      <c r="M618" t="s">
        <v>24</v>
      </c>
      <c r="N618" t="s">
        <v>57</v>
      </c>
      <c r="O618" s="3">
        <v>126</v>
      </c>
      <c r="P618" s="3">
        <f>Clean_Chain_Data[[#This Row],[Sales]]-(Clean_Chain_Data[[#This Row],[Cogs]]+Clean_Chain_Data[[#This Row],[Total_expenses]])</f>
        <v>100</v>
      </c>
      <c r="Q618" s="3">
        <v>246</v>
      </c>
      <c r="R618" t="s">
        <v>55</v>
      </c>
      <c r="S618" s="3">
        <v>90</v>
      </c>
      <c r="T618">
        <v>120</v>
      </c>
      <c r="U618" s="3">
        <v>80</v>
      </c>
      <c r="V618" s="3">
        <v>210</v>
      </c>
      <c r="W618" s="3">
        <v>45</v>
      </c>
      <c r="X618" t="s">
        <v>27</v>
      </c>
    </row>
    <row r="619" spans="1:24" x14ac:dyDescent="0.25">
      <c r="A619">
        <v>505</v>
      </c>
      <c r="B619" s="3">
        <v>15</v>
      </c>
      <c r="C619" s="3">
        <v>3</v>
      </c>
      <c r="D619" s="3">
        <f>Clean_Chain_Data[[#This Row],[Calculated Profit]]-Clean_Chain_Data[[#This Row],[Target_profit]]</f>
        <v>2</v>
      </c>
      <c r="E619" s="1">
        <v>41799</v>
      </c>
      <c r="F619">
        <v>848</v>
      </c>
      <c r="G619">
        <v>24</v>
      </c>
      <c r="H619" s="2">
        <f>Clean_Chain_Data[[#This Row],[Profit]]/Clean_Chain_Data[[#This Row],[Sales]]</f>
        <v>0.30952380952380953</v>
      </c>
      <c r="I619" t="s">
        <v>39</v>
      </c>
      <c r="J619" t="s">
        <v>29</v>
      </c>
      <c r="K619" s="3">
        <v>4</v>
      </c>
      <c r="L619" t="s">
        <v>23</v>
      </c>
      <c r="M619" t="s">
        <v>24</v>
      </c>
      <c r="N619" t="s">
        <v>57</v>
      </c>
      <c r="O619" s="3">
        <v>13</v>
      </c>
      <c r="P619" s="3">
        <f>Clean_Chain_Data[[#This Row],[Sales]]-(Clean_Chain_Data[[#This Row],[Cogs]]+Clean_Chain_Data[[#This Row],[Total_expenses]])</f>
        <v>12</v>
      </c>
      <c r="Q619" s="3">
        <v>42</v>
      </c>
      <c r="R619" t="s">
        <v>64</v>
      </c>
      <c r="S619" s="3">
        <v>10</v>
      </c>
      <c r="T619">
        <v>20</v>
      </c>
      <c r="U619" s="3">
        <v>10</v>
      </c>
      <c r="V619" s="3">
        <v>30</v>
      </c>
      <c r="W619" s="3">
        <v>15</v>
      </c>
      <c r="X619" t="s">
        <v>27</v>
      </c>
    </row>
    <row r="620" spans="1:24" x14ac:dyDescent="0.25">
      <c r="A620">
        <v>337</v>
      </c>
      <c r="B620" s="3">
        <v>82</v>
      </c>
      <c r="C620" s="3">
        <v>16</v>
      </c>
      <c r="D620" s="3">
        <f>Clean_Chain_Data[[#This Row],[Calculated Profit]]-Clean_Chain_Data[[#This Row],[Target_profit]]</f>
        <v>10</v>
      </c>
      <c r="E620" s="1">
        <v>41800</v>
      </c>
      <c r="F620">
        <v>601</v>
      </c>
      <c r="G620">
        <v>102</v>
      </c>
      <c r="H620" s="2">
        <f>Clean_Chain_Data[[#This Row],[Profit]]/Clean_Chain_Data[[#This Row],[Sales]]</f>
        <v>0.2857142857142857</v>
      </c>
      <c r="I620" t="s">
        <v>39</v>
      </c>
      <c r="J620" t="s">
        <v>29</v>
      </c>
      <c r="K620" s="3">
        <v>31</v>
      </c>
      <c r="L620" t="s">
        <v>23</v>
      </c>
      <c r="M620" t="s">
        <v>24</v>
      </c>
      <c r="N620" t="s">
        <v>25</v>
      </c>
      <c r="O620" s="3">
        <v>56</v>
      </c>
      <c r="P620" s="3">
        <f>Clean_Chain_Data[[#This Row],[Sales]]-(Clean_Chain_Data[[#This Row],[Cogs]]+Clean_Chain_Data[[#This Row],[Total_expenses]])</f>
        <v>50</v>
      </c>
      <c r="Q620" s="3">
        <v>196</v>
      </c>
      <c r="R620" t="s">
        <v>55</v>
      </c>
      <c r="S620" s="3">
        <v>70</v>
      </c>
      <c r="T620">
        <v>100</v>
      </c>
      <c r="U620" s="3">
        <v>40</v>
      </c>
      <c r="V620" s="3">
        <v>170</v>
      </c>
      <c r="W620" s="3">
        <v>64</v>
      </c>
      <c r="X620" t="s">
        <v>27</v>
      </c>
    </row>
    <row r="621" spans="1:24" x14ac:dyDescent="0.25">
      <c r="A621">
        <v>405</v>
      </c>
      <c r="B621" s="3">
        <v>94</v>
      </c>
      <c r="C621" s="3">
        <v>2</v>
      </c>
      <c r="D621" s="3">
        <f>Clean_Chain_Data[[#This Row],[Calculated Profit]]-Clean_Chain_Data[[#This Row],[Target_profit]]</f>
        <v>10</v>
      </c>
      <c r="E621" s="1">
        <v>41801</v>
      </c>
      <c r="F621">
        <v>694</v>
      </c>
      <c r="G621">
        <v>130</v>
      </c>
      <c r="H621" s="2">
        <f>Clean_Chain_Data[[#This Row],[Profit]]/Clean_Chain_Data[[#This Row],[Sales]]</f>
        <v>9.2050209205020925E-2</v>
      </c>
      <c r="I621" t="s">
        <v>39</v>
      </c>
      <c r="J621" t="s">
        <v>29</v>
      </c>
      <c r="K621" s="3">
        <v>85</v>
      </c>
      <c r="L621" t="s">
        <v>23</v>
      </c>
      <c r="M621" t="s">
        <v>24</v>
      </c>
      <c r="N621" t="s">
        <v>25</v>
      </c>
      <c r="O621" s="3">
        <v>22</v>
      </c>
      <c r="P621" s="3">
        <f>Clean_Chain_Data[[#This Row],[Sales]]-(Clean_Chain_Data[[#This Row],[Cogs]]+Clean_Chain_Data[[#This Row],[Total_expenses]])</f>
        <v>30</v>
      </c>
      <c r="Q621" s="3">
        <v>239</v>
      </c>
      <c r="R621" t="s">
        <v>47</v>
      </c>
      <c r="S621" s="3">
        <v>80</v>
      </c>
      <c r="T621">
        <v>120</v>
      </c>
      <c r="U621" s="3">
        <v>20</v>
      </c>
      <c r="V621" s="3">
        <v>200</v>
      </c>
      <c r="W621" s="3">
        <v>115</v>
      </c>
      <c r="X621" t="s">
        <v>27</v>
      </c>
    </row>
    <row r="622" spans="1:24" x14ac:dyDescent="0.25">
      <c r="A622">
        <v>409</v>
      </c>
      <c r="B622" s="3">
        <v>241</v>
      </c>
      <c r="C622" s="3">
        <v>39</v>
      </c>
      <c r="D622" s="3">
        <f>Clean_Chain_Data[[#This Row],[Calculated Profit]]-Clean_Chain_Data[[#This Row],[Target_profit]]</f>
        <v>-18</v>
      </c>
      <c r="E622" s="1">
        <v>41802</v>
      </c>
      <c r="F622">
        <v>1321</v>
      </c>
      <c r="G622">
        <v>284</v>
      </c>
      <c r="H622" s="2">
        <f>Clean_Chain_Data[[#This Row],[Profit]]/Clean_Chain_Data[[#This Row],[Sales]]</f>
        <v>0.49910554561717352</v>
      </c>
      <c r="I622" t="s">
        <v>21</v>
      </c>
      <c r="J622" t="s">
        <v>29</v>
      </c>
      <c r="K622" s="3">
        <v>74</v>
      </c>
      <c r="L622" t="s">
        <v>40</v>
      </c>
      <c r="M622" t="s">
        <v>45</v>
      </c>
      <c r="N622" t="s">
        <v>52</v>
      </c>
      <c r="O622" s="3">
        <v>279</v>
      </c>
      <c r="P622" s="3">
        <f>Clean_Chain_Data[[#This Row],[Sales]]-(Clean_Chain_Data[[#This Row],[Cogs]]+Clean_Chain_Data[[#This Row],[Total_expenses]])</f>
        <v>222</v>
      </c>
      <c r="Q622" s="3">
        <v>559</v>
      </c>
      <c r="R622" t="s">
        <v>30</v>
      </c>
      <c r="S622" s="3">
        <v>280</v>
      </c>
      <c r="T622">
        <v>340</v>
      </c>
      <c r="U622" s="3">
        <v>240</v>
      </c>
      <c r="V622" s="3">
        <v>620</v>
      </c>
      <c r="W622" s="3">
        <v>96</v>
      </c>
      <c r="X622" t="s">
        <v>35</v>
      </c>
    </row>
    <row r="623" spans="1:24" x14ac:dyDescent="0.25">
      <c r="A623">
        <v>254</v>
      </c>
      <c r="B623" s="3">
        <v>123</v>
      </c>
      <c r="C623" s="3">
        <v>87</v>
      </c>
      <c r="D623" s="3">
        <f>Clean_Chain_Data[[#This Row],[Calculated Profit]]-Clean_Chain_Data[[#This Row],[Target_profit]]</f>
        <v>43</v>
      </c>
      <c r="E623" s="1">
        <v>41803</v>
      </c>
      <c r="F623">
        <v>959</v>
      </c>
      <c r="G623">
        <v>179</v>
      </c>
      <c r="H623" s="2">
        <f>Clean_Chain_Data[[#This Row],[Profit]]/Clean_Chain_Data[[#This Row],[Sales]]</f>
        <v>0.61180124223602483</v>
      </c>
      <c r="I623" t="s">
        <v>21</v>
      </c>
      <c r="J623" t="s">
        <v>29</v>
      </c>
      <c r="K623" s="3">
        <v>34</v>
      </c>
      <c r="L623" t="s">
        <v>40</v>
      </c>
      <c r="M623" t="s">
        <v>41</v>
      </c>
      <c r="N623" t="s">
        <v>53</v>
      </c>
      <c r="O623" s="3">
        <v>197</v>
      </c>
      <c r="P623" s="3">
        <f>Clean_Chain_Data[[#This Row],[Sales]]-(Clean_Chain_Data[[#This Row],[Cogs]]+Clean_Chain_Data[[#This Row],[Total_expenses]])</f>
        <v>153</v>
      </c>
      <c r="Q623" s="3">
        <v>322</v>
      </c>
      <c r="R623" t="s">
        <v>30</v>
      </c>
      <c r="S623" s="3">
        <v>90</v>
      </c>
      <c r="T623">
        <v>140</v>
      </c>
      <c r="U623" s="3">
        <v>110</v>
      </c>
      <c r="V623" s="3">
        <v>230</v>
      </c>
      <c r="W623" s="3">
        <v>46</v>
      </c>
      <c r="X623" t="s">
        <v>35</v>
      </c>
    </row>
    <row r="624" spans="1:24" x14ac:dyDescent="0.25">
      <c r="A624">
        <v>505</v>
      </c>
      <c r="B624" s="3">
        <v>92</v>
      </c>
      <c r="C624" s="3">
        <v>-16</v>
      </c>
      <c r="D624" s="3">
        <f>Clean_Chain_Data[[#This Row],[Calculated Profit]]-Clean_Chain_Data[[#This Row],[Target_profit]]</f>
        <v>-13</v>
      </c>
      <c r="E624" s="1">
        <v>41804</v>
      </c>
      <c r="F624">
        <v>1898</v>
      </c>
      <c r="G624">
        <v>68</v>
      </c>
      <c r="H624" s="2">
        <f>Clean_Chain_Data[[#This Row],[Profit]]/Clean_Chain_Data[[#This Row],[Sales]]</f>
        <v>0.14035087719298245</v>
      </c>
      <c r="I624" t="s">
        <v>39</v>
      </c>
      <c r="J624" t="s">
        <v>29</v>
      </c>
      <c r="K624" s="3">
        <v>28</v>
      </c>
      <c r="L624" t="s">
        <v>40</v>
      </c>
      <c r="M624" t="s">
        <v>45</v>
      </c>
      <c r="N624" t="s">
        <v>46</v>
      </c>
      <c r="O624" s="3">
        <v>24</v>
      </c>
      <c r="P624" s="3">
        <f>Clean_Chain_Data[[#This Row],[Sales]]-(Clean_Chain_Data[[#This Row],[Cogs]]+Clean_Chain_Data[[#This Row],[Total_expenses]])</f>
        <v>27</v>
      </c>
      <c r="Q624" s="3">
        <v>171</v>
      </c>
      <c r="R624" t="s">
        <v>64</v>
      </c>
      <c r="S624" s="3">
        <v>100</v>
      </c>
      <c r="T624">
        <v>90</v>
      </c>
      <c r="U624" s="3">
        <v>40</v>
      </c>
      <c r="V624" s="3">
        <v>190</v>
      </c>
      <c r="W624" s="3">
        <v>52</v>
      </c>
      <c r="X624" t="s">
        <v>27</v>
      </c>
    </row>
    <row r="625" spans="1:24" x14ac:dyDescent="0.25">
      <c r="A625">
        <v>918</v>
      </c>
      <c r="B625" s="3">
        <v>88</v>
      </c>
      <c r="C625" s="3">
        <v>47</v>
      </c>
      <c r="D625" s="3">
        <f>Clean_Chain_Data[[#This Row],[Calculated Profit]]-Clean_Chain_Data[[#This Row],[Target_profit]]</f>
        <v>27</v>
      </c>
      <c r="E625" s="1">
        <v>41805</v>
      </c>
      <c r="F625">
        <v>817</v>
      </c>
      <c r="G625">
        <v>133</v>
      </c>
      <c r="H625" s="2">
        <f>Clean_Chain_Data[[#This Row],[Profit]]/Clean_Chain_Data[[#This Row],[Sales]]</f>
        <v>0.45338983050847459</v>
      </c>
      <c r="I625" t="s">
        <v>39</v>
      </c>
      <c r="J625" t="s">
        <v>29</v>
      </c>
      <c r="K625" s="3">
        <v>29</v>
      </c>
      <c r="L625" t="s">
        <v>40</v>
      </c>
      <c r="M625" t="s">
        <v>41</v>
      </c>
      <c r="N625" t="s">
        <v>42</v>
      </c>
      <c r="O625" s="3">
        <v>107</v>
      </c>
      <c r="P625" s="3">
        <f>Clean_Chain_Data[[#This Row],[Sales]]-(Clean_Chain_Data[[#This Row],[Cogs]]+Clean_Chain_Data[[#This Row],[Total_expenses]])</f>
        <v>87</v>
      </c>
      <c r="Q625" s="3">
        <v>236</v>
      </c>
      <c r="R625" t="s">
        <v>47</v>
      </c>
      <c r="S625" s="3">
        <v>60</v>
      </c>
      <c r="T625">
        <v>110</v>
      </c>
      <c r="U625" s="3">
        <v>60</v>
      </c>
      <c r="V625" s="3">
        <v>170</v>
      </c>
      <c r="W625" s="3">
        <v>61</v>
      </c>
      <c r="X625" t="s">
        <v>27</v>
      </c>
    </row>
    <row r="626" spans="1:24" x14ac:dyDescent="0.25">
      <c r="A626">
        <v>985</v>
      </c>
      <c r="B626" s="3">
        <v>49</v>
      </c>
      <c r="C626" s="3">
        <v>-2</v>
      </c>
      <c r="D626" s="3">
        <f>Clean_Chain_Data[[#This Row],[Calculated Profit]]-Clean_Chain_Data[[#This Row],[Target_profit]]</f>
        <v>-16</v>
      </c>
      <c r="E626" s="1">
        <v>41806</v>
      </c>
      <c r="F626">
        <v>845</v>
      </c>
      <c r="G626">
        <v>71</v>
      </c>
      <c r="H626" s="2">
        <f>Clean_Chain_Data[[#This Row],[Profit]]/Clean_Chain_Data[[#This Row],[Sales]]</f>
        <v>0.53125</v>
      </c>
      <c r="I626" t="s">
        <v>39</v>
      </c>
      <c r="J626" t="s">
        <v>29</v>
      </c>
      <c r="K626" s="3">
        <v>13</v>
      </c>
      <c r="L626" t="s">
        <v>40</v>
      </c>
      <c r="M626" t="s">
        <v>45</v>
      </c>
      <c r="N626" t="s">
        <v>52</v>
      </c>
      <c r="O626" s="3">
        <v>68</v>
      </c>
      <c r="P626" s="3">
        <f>Clean_Chain_Data[[#This Row],[Sales]]-(Clean_Chain_Data[[#This Row],[Cogs]]+Clean_Chain_Data[[#This Row],[Total_expenses]])</f>
        <v>54</v>
      </c>
      <c r="Q626" s="3">
        <v>128</v>
      </c>
      <c r="R626" t="s">
        <v>55</v>
      </c>
      <c r="S626" s="3">
        <v>50</v>
      </c>
      <c r="T626">
        <v>90</v>
      </c>
      <c r="U626" s="3">
        <v>70</v>
      </c>
      <c r="V626" s="3">
        <v>140</v>
      </c>
      <c r="W626" s="3">
        <v>25</v>
      </c>
      <c r="X626" t="s">
        <v>35</v>
      </c>
    </row>
    <row r="627" spans="1:24" x14ac:dyDescent="0.25">
      <c r="A627">
        <v>505</v>
      </c>
      <c r="B627" s="3">
        <v>48</v>
      </c>
      <c r="C627" s="3">
        <v>-10</v>
      </c>
      <c r="D627" s="3">
        <f>Clean_Chain_Data[[#This Row],[Calculated Profit]]-Clean_Chain_Data[[#This Row],[Target_profit]]</f>
        <v>-15</v>
      </c>
      <c r="E627" s="1">
        <v>41807</v>
      </c>
      <c r="F627">
        <v>462</v>
      </c>
      <c r="G627">
        <v>74</v>
      </c>
      <c r="H627" s="2">
        <f>Clean_Chain_Data[[#This Row],[Profit]]/Clean_Chain_Data[[#This Row],[Sales]]</f>
        <v>0.30769230769230771</v>
      </c>
      <c r="I627" t="s">
        <v>39</v>
      </c>
      <c r="J627" t="s">
        <v>29</v>
      </c>
      <c r="K627" s="3">
        <v>15</v>
      </c>
      <c r="L627" t="s">
        <v>40</v>
      </c>
      <c r="M627" t="s">
        <v>45</v>
      </c>
      <c r="N627" t="s">
        <v>52</v>
      </c>
      <c r="O627" s="3">
        <v>40</v>
      </c>
      <c r="P627" s="3">
        <f>Clean_Chain_Data[[#This Row],[Sales]]-(Clean_Chain_Data[[#This Row],[Cogs]]+Clean_Chain_Data[[#This Row],[Total_expenses]])</f>
        <v>35</v>
      </c>
      <c r="Q627" s="3">
        <v>130</v>
      </c>
      <c r="R627" t="s">
        <v>64</v>
      </c>
      <c r="S627" s="3">
        <v>50</v>
      </c>
      <c r="T627">
        <v>90</v>
      </c>
      <c r="U627" s="3">
        <v>50</v>
      </c>
      <c r="V627" s="3">
        <v>140</v>
      </c>
      <c r="W627" s="3">
        <v>47</v>
      </c>
      <c r="X627" t="s">
        <v>35</v>
      </c>
    </row>
    <row r="628" spans="1:24" x14ac:dyDescent="0.25">
      <c r="A628">
        <v>580</v>
      </c>
      <c r="B628" s="3">
        <v>81</v>
      </c>
      <c r="C628" s="3">
        <v>-2</v>
      </c>
      <c r="D628" s="3">
        <f>Clean_Chain_Data[[#This Row],[Calculated Profit]]-Clean_Chain_Data[[#This Row],[Target_profit]]</f>
        <v>-22</v>
      </c>
      <c r="E628" s="1">
        <v>41808</v>
      </c>
      <c r="F628">
        <v>551</v>
      </c>
      <c r="G628">
        <v>104</v>
      </c>
      <c r="H628" s="2">
        <f>Clean_Chain_Data[[#This Row],[Profit]]/Clean_Chain_Data[[#This Row],[Sales]]</f>
        <v>0.49746192893401014</v>
      </c>
      <c r="I628" t="s">
        <v>39</v>
      </c>
      <c r="J628" t="s">
        <v>29</v>
      </c>
      <c r="K628" s="3">
        <v>26</v>
      </c>
      <c r="L628" t="s">
        <v>40</v>
      </c>
      <c r="M628" t="s">
        <v>45</v>
      </c>
      <c r="N628" t="s">
        <v>52</v>
      </c>
      <c r="O628" s="3">
        <v>98</v>
      </c>
      <c r="P628" s="3">
        <f>Clean_Chain_Data[[#This Row],[Sales]]-(Clean_Chain_Data[[#This Row],[Cogs]]+Clean_Chain_Data[[#This Row],[Total_expenses]])</f>
        <v>78</v>
      </c>
      <c r="Q628" s="3">
        <v>197</v>
      </c>
      <c r="R628" t="s">
        <v>47</v>
      </c>
      <c r="S628" s="3">
        <v>90</v>
      </c>
      <c r="T628">
        <v>130</v>
      </c>
      <c r="U628" s="3">
        <v>100</v>
      </c>
      <c r="V628" s="3">
        <v>220</v>
      </c>
      <c r="W628" s="3">
        <v>38</v>
      </c>
      <c r="X628" t="s">
        <v>35</v>
      </c>
    </row>
    <row r="629" spans="1:24" x14ac:dyDescent="0.25">
      <c r="A629">
        <v>505</v>
      </c>
      <c r="B629" s="3">
        <v>20</v>
      </c>
      <c r="C629" s="3">
        <v>-12</v>
      </c>
      <c r="D629" s="3">
        <f>Clean_Chain_Data[[#This Row],[Calculated Profit]]-Clean_Chain_Data[[#This Row],[Target_profit]]</f>
        <v>-2</v>
      </c>
      <c r="E629" s="1">
        <v>41809</v>
      </c>
      <c r="F629">
        <v>-598</v>
      </c>
      <c r="G629">
        <v>25</v>
      </c>
      <c r="H629" s="2">
        <f>Clean_Chain_Data[[#This Row],[Profit]]/Clean_Chain_Data[[#This Row],[Sales]]</f>
        <v>-0.45833333333333331</v>
      </c>
      <c r="I629" t="s">
        <v>39</v>
      </c>
      <c r="J629" t="s">
        <v>29</v>
      </c>
      <c r="K629" s="3">
        <v>7</v>
      </c>
      <c r="L629" t="s">
        <v>40</v>
      </c>
      <c r="M629" t="s">
        <v>41</v>
      </c>
      <c r="N629" t="s">
        <v>54</v>
      </c>
      <c r="O629" s="3">
        <v>-22</v>
      </c>
      <c r="P629" s="3">
        <f>Clean_Chain_Data[[#This Row],[Sales]]-(Clean_Chain_Data[[#This Row],[Cogs]]+Clean_Chain_Data[[#This Row],[Total_expenses]])</f>
        <v>-12</v>
      </c>
      <c r="Q629" s="3">
        <v>48</v>
      </c>
      <c r="R629" t="s">
        <v>64</v>
      </c>
      <c r="S629" s="3">
        <v>10</v>
      </c>
      <c r="T629">
        <v>20</v>
      </c>
      <c r="U629" s="3">
        <v>-10</v>
      </c>
      <c r="V629" s="3">
        <v>30</v>
      </c>
      <c r="W629" s="3">
        <v>40</v>
      </c>
      <c r="X629" t="s">
        <v>35</v>
      </c>
    </row>
    <row r="630" spans="1:24" x14ac:dyDescent="0.25">
      <c r="A630">
        <v>918</v>
      </c>
      <c r="B630" s="3">
        <v>134</v>
      </c>
      <c r="C630" s="3">
        <v>90</v>
      </c>
      <c r="D630" s="3">
        <f>Clean_Chain_Data[[#This Row],[Calculated Profit]]-Clean_Chain_Data[[#This Row],[Target_profit]]</f>
        <v>52</v>
      </c>
      <c r="E630" s="1">
        <v>41810</v>
      </c>
      <c r="F630">
        <v>-2248</v>
      </c>
      <c r="G630">
        <v>186</v>
      </c>
      <c r="H630" s="2">
        <f>Clean_Chain_Data[[#This Row],[Profit]]/Clean_Chain_Data[[#This Row],[Sales]]</f>
        <v>0.52785923753665687</v>
      </c>
      <c r="I630" t="s">
        <v>39</v>
      </c>
      <c r="J630" t="s">
        <v>29</v>
      </c>
      <c r="K630" s="3">
        <v>41</v>
      </c>
      <c r="L630" t="s">
        <v>40</v>
      </c>
      <c r="M630" t="s">
        <v>41</v>
      </c>
      <c r="N630" t="s">
        <v>54</v>
      </c>
      <c r="O630" s="3">
        <v>180</v>
      </c>
      <c r="P630" s="3">
        <f>Clean_Chain_Data[[#This Row],[Sales]]-(Clean_Chain_Data[[#This Row],[Cogs]]+Clean_Chain_Data[[#This Row],[Total_expenses]])</f>
        <v>142</v>
      </c>
      <c r="Q630" s="3">
        <v>341</v>
      </c>
      <c r="R630" t="s">
        <v>47</v>
      </c>
      <c r="S630" s="3">
        <v>100</v>
      </c>
      <c r="T630">
        <v>140</v>
      </c>
      <c r="U630" s="3">
        <v>90</v>
      </c>
      <c r="V630" s="3">
        <v>240</v>
      </c>
      <c r="W630" s="3">
        <v>65</v>
      </c>
      <c r="X630" t="s">
        <v>35</v>
      </c>
    </row>
    <row r="631" spans="1:24" x14ac:dyDescent="0.25">
      <c r="A631">
        <v>985</v>
      </c>
      <c r="B631" s="3">
        <v>94</v>
      </c>
      <c r="C631" s="3">
        <v>44</v>
      </c>
      <c r="D631" s="3">
        <f>Clean_Chain_Data[[#This Row],[Calculated Profit]]-Clean_Chain_Data[[#This Row],[Target_profit]]</f>
        <v>21</v>
      </c>
      <c r="E631" s="1">
        <v>41811</v>
      </c>
      <c r="F631">
        <v>540</v>
      </c>
      <c r="G631">
        <v>120</v>
      </c>
      <c r="H631" s="2">
        <f>Clean_Chain_Data[[#This Row],[Profit]]/Clean_Chain_Data[[#This Row],[Sales]]</f>
        <v>0.5</v>
      </c>
      <c r="I631" t="s">
        <v>39</v>
      </c>
      <c r="J631" t="s">
        <v>29</v>
      </c>
      <c r="K631" s="3">
        <v>31</v>
      </c>
      <c r="L631" t="s">
        <v>23</v>
      </c>
      <c r="M631" t="s">
        <v>24</v>
      </c>
      <c r="N631" t="s">
        <v>57</v>
      </c>
      <c r="O631" s="3">
        <v>114</v>
      </c>
      <c r="P631" s="3">
        <f>Clean_Chain_Data[[#This Row],[Sales]]-(Clean_Chain_Data[[#This Row],[Cogs]]+Clean_Chain_Data[[#This Row],[Total_expenses]])</f>
        <v>91</v>
      </c>
      <c r="Q631" s="3">
        <v>228</v>
      </c>
      <c r="R631" t="s">
        <v>55</v>
      </c>
      <c r="S631" s="3">
        <v>80</v>
      </c>
      <c r="T631">
        <v>110</v>
      </c>
      <c r="U631" s="3">
        <v>70</v>
      </c>
      <c r="V631" s="3">
        <v>190</v>
      </c>
      <c r="W631" s="3">
        <v>43</v>
      </c>
      <c r="X631" t="s">
        <v>27</v>
      </c>
    </row>
    <row r="632" spans="1:24" x14ac:dyDescent="0.25">
      <c r="A632">
        <v>505</v>
      </c>
      <c r="B632" s="3">
        <v>16</v>
      </c>
      <c r="C632" s="3">
        <v>3</v>
      </c>
      <c r="D632" s="3">
        <f>Clean_Chain_Data[[#This Row],[Calculated Profit]]-Clean_Chain_Data[[#This Row],[Target_profit]]</f>
        <v>2</v>
      </c>
      <c r="E632" s="1">
        <v>41812</v>
      </c>
      <c r="F632">
        <v>851</v>
      </c>
      <c r="G632">
        <v>25</v>
      </c>
      <c r="H632" s="2">
        <f>Clean_Chain_Data[[#This Row],[Profit]]/Clean_Chain_Data[[#This Row],[Sales]]</f>
        <v>0.29545454545454547</v>
      </c>
      <c r="I632" t="s">
        <v>39</v>
      </c>
      <c r="J632" t="s">
        <v>29</v>
      </c>
      <c r="K632" s="3">
        <v>4</v>
      </c>
      <c r="L632" t="s">
        <v>23</v>
      </c>
      <c r="M632" t="s">
        <v>24</v>
      </c>
      <c r="N632" t="s">
        <v>57</v>
      </c>
      <c r="O632" s="3">
        <v>13</v>
      </c>
      <c r="P632" s="3">
        <f>Clean_Chain_Data[[#This Row],[Sales]]-(Clean_Chain_Data[[#This Row],[Cogs]]+Clean_Chain_Data[[#This Row],[Total_expenses]])</f>
        <v>12</v>
      </c>
      <c r="Q632" s="3">
        <v>44</v>
      </c>
      <c r="R632" t="s">
        <v>64</v>
      </c>
      <c r="S632" s="3">
        <v>10</v>
      </c>
      <c r="T632">
        <v>20</v>
      </c>
      <c r="U632" s="3">
        <v>10</v>
      </c>
      <c r="V632" s="3">
        <v>30</v>
      </c>
      <c r="W632" s="3">
        <v>16</v>
      </c>
      <c r="X632" t="s">
        <v>27</v>
      </c>
    </row>
    <row r="633" spans="1:24" x14ac:dyDescent="0.25">
      <c r="A633">
        <v>580</v>
      </c>
      <c r="B633" s="3">
        <v>105</v>
      </c>
      <c r="C633" s="3">
        <v>0</v>
      </c>
      <c r="D633" s="3">
        <f>Clean_Chain_Data[[#This Row],[Calculated Profit]]-Clean_Chain_Data[[#This Row],[Target_profit]]</f>
        <v>6</v>
      </c>
      <c r="E633" s="1">
        <v>41813</v>
      </c>
      <c r="F633">
        <v>716</v>
      </c>
      <c r="G633">
        <v>145</v>
      </c>
      <c r="H633" s="2">
        <f>Clean_Chain_Data[[#This Row],[Profit]]/Clean_Chain_Data[[#This Row],[Sales]]</f>
        <v>0.11278195488721804</v>
      </c>
      <c r="I633" t="s">
        <v>39</v>
      </c>
      <c r="J633" t="s">
        <v>29</v>
      </c>
      <c r="K633" s="3">
        <v>95</v>
      </c>
      <c r="L633" t="s">
        <v>23</v>
      </c>
      <c r="M633" t="s">
        <v>24</v>
      </c>
      <c r="N633" t="s">
        <v>25</v>
      </c>
      <c r="O633" s="3">
        <v>30</v>
      </c>
      <c r="P633" s="3">
        <f>Clean_Chain_Data[[#This Row],[Sales]]-(Clean_Chain_Data[[#This Row],[Cogs]]+Clean_Chain_Data[[#This Row],[Total_expenses]])</f>
        <v>36</v>
      </c>
      <c r="Q633" s="3">
        <v>266</v>
      </c>
      <c r="R633" t="s">
        <v>47</v>
      </c>
      <c r="S633" s="3">
        <v>90</v>
      </c>
      <c r="T633">
        <v>140</v>
      </c>
      <c r="U633" s="3">
        <v>30</v>
      </c>
      <c r="V633" s="3">
        <v>230</v>
      </c>
      <c r="W633" s="3">
        <v>125</v>
      </c>
      <c r="X633" t="s">
        <v>27</v>
      </c>
    </row>
    <row r="634" spans="1:24" x14ac:dyDescent="0.25">
      <c r="A634">
        <v>860</v>
      </c>
      <c r="B634" s="3">
        <v>125</v>
      </c>
      <c r="C634" s="3">
        <v>-15</v>
      </c>
      <c r="D634" s="3">
        <f>Clean_Chain_Data[[#This Row],[Calculated Profit]]-Clean_Chain_Data[[#This Row],[Target_profit]]</f>
        <v>-15</v>
      </c>
      <c r="E634" s="1">
        <v>41814</v>
      </c>
      <c r="F634">
        <v>1119</v>
      </c>
      <c r="G634">
        <v>188</v>
      </c>
      <c r="H634" s="2">
        <f>Clean_Chain_Data[[#This Row],[Profit]]/Clean_Chain_Data[[#This Row],[Sales]]</f>
        <v>0.36741214057507987</v>
      </c>
      <c r="I634" t="s">
        <v>39</v>
      </c>
      <c r="J634" t="s">
        <v>31</v>
      </c>
      <c r="K634" s="3">
        <v>41</v>
      </c>
      <c r="L634" t="s">
        <v>40</v>
      </c>
      <c r="M634" t="s">
        <v>45</v>
      </c>
      <c r="N634" t="s">
        <v>52</v>
      </c>
      <c r="O634" s="3">
        <v>115</v>
      </c>
      <c r="P634" s="3">
        <f>Clean_Chain_Data[[#This Row],[Sales]]-(Clean_Chain_Data[[#This Row],[Cogs]]+Clean_Chain_Data[[#This Row],[Total_expenses]])</f>
        <v>115</v>
      </c>
      <c r="Q634" s="3">
        <v>313</v>
      </c>
      <c r="R634" t="s">
        <v>44</v>
      </c>
      <c r="S634" s="3">
        <v>100</v>
      </c>
      <c r="T634">
        <v>160</v>
      </c>
      <c r="U634" s="3">
        <v>130</v>
      </c>
      <c r="V634" s="3">
        <v>260</v>
      </c>
      <c r="W634" s="3">
        <v>73</v>
      </c>
      <c r="X634" t="s">
        <v>35</v>
      </c>
    </row>
    <row r="635" spans="1:24" x14ac:dyDescent="0.25">
      <c r="A635">
        <v>203</v>
      </c>
      <c r="B635" s="3">
        <v>60</v>
      </c>
      <c r="C635" s="3">
        <v>-39</v>
      </c>
      <c r="D635" s="3">
        <f>Clean_Chain_Data[[#This Row],[Calculated Profit]]-Clean_Chain_Data[[#This Row],[Target_profit]]</f>
        <v>-39</v>
      </c>
      <c r="E635" s="1">
        <v>41815</v>
      </c>
      <c r="F635">
        <v>606</v>
      </c>
      <c r="G635">
        <v>84</v>
      </c>
      <c r="H635" s="2">
        <f>Clean_Chain_Data[[#This Row],[Profit]]/Clean_Chain_Data[[#This Row],[Sales]]</f>
        <v>6.9444444444444441E-3</v>
      </c>
      <c r="I635" t="s">
        <v>39</v>
      </c>
      <c r="J635" t="s">
        <v>31</v>
      </c>
      <c r="K635" s="3">
        <v>54</v>
      </c>
      <c r="L635" t="s">
        <v>40</v>
      </c>
      <c r="M635" t="s">
        <v>41</v>
      </c>
      <c r="N635" t="s">
        <v>53</v>
      </c>
      <c r="O635" s="3">
        <v>1</v>
      </c>
      <c r="P635" s="3">
        <f>Clean_Chain_Data[[#This Row],[Sales]]-(Clean_Chain_Data[[#This Row],[Cogs]]+Clean_Chain_Data[[#This Row],[Total_expenses]])</f>
        <v>1</v>
      </c>
      <c r="Q635" s="3">
        <v>144</v>
      </c>
      <c r="R635" t="s">
        <v>44</v>
      </c>
      <c r="S635" s="3">
        <v>40</v>
      </c>
      <c r="T635">
        <v>90</v>
      </c>
      <c r="U635" s="3">
        <v>40</v>
      </c>
      <c r="V635" s="3">
        <v>130</v>
      </c>
      <c r="W635" s="3">
        <v>83</v>
      </c>
      <c r="X635" t="s">
        <v>35</v>
      </c>
    </row>
    <row r="636" spans="1:24" x14ac:dyDescent="0.25">
      <c r="A636">
        <v>203</v>
      </c>
      <c r="B636" s="3">
        <v>130</v>
      </c>
      <c r="C636" s="3">
        <v>-8</v>
      </c>
      <c r="D636" s="3">
        <f>Clean_Chain_Data[[#This Row],[Calculated Profit]]-Clean_Chain_Data[[#This Row],[Target_profit]]</f>
        <v>-8</v>
      </c>
      <c r="E636" s="1">
        <v>41816</v>
      </c>
      <c r="F636">
        <v>1134</v>
      </c>
      <c r="G636">
        <v>195</v>
      </c>
      <c r="H636" s="2">
        <f>Clean_Chain_Data[[#This Row],[Profit]]/Clean_Chain_Data[[#This Row],[Sales]]</f>
        <v>0.37538461538461537</v>
      </c>
      <c r="I636" t="s">
        <v>39</v>
      </c>
      <c r="J636" t="s">
        <v>31</v>
      </c>
      <c r="K636" s="3">
        <v>42</v>
      </c>
      <c r="L636" t="s">
        <v>40</v>
      </c>
      <c r="M636" t="s">
        <v>45</v>
      </c>
      <c r="N636" t="s">
        <v>52</v>
      </c>
      <c r="O636" s="3">
        <v>122</v>
      </c>
      <c r="P636" s="3">
        <f>Clean_Chain_Data[[#This Row],[Sales]]-(Clean_Chain_Data[[#This Row],[Cogs]]+Clean_Chain_Data[[#This Row],[Total_expenses]])</f>
        <v>122</v>
      </c>
      <c r="Q636" s="3">
        <v>325</v>
      </c>
      <c r="R636" t="s">
        <v>44</v>
      </c>
      <c r="S636" s="3">
        <v>110</v>
      </c>
      <c r="T636">
        <v>180</v>
      </c>
      <c r="U636" s="3">
        <v>130</v>
      </c>
      <c r="V636" s="3">
        <v>290</v>
      </c>
      <c r="W636" s="3">
        <v>73</v>
      </c>
      <c r="X636" t="s">
        <v>35</v>
      </c>
    </row>
    <row r="637" spans="1:24" x14ac:dyDescent="0.25">
      <c r="A637">
        <v>203</v>
      </c>
      <c r="B637" s="3">
        <v>115</v>
      </c>
      <c r="C637" s="3">
        <v>-5</v>
      </c>
      <c r="D637" s="3">
        <f>Clean_Chain_Data[[#This Row],[Calculated Profit]]-Clean_Chain_Data[[#This Row],[Target_profit]]</f>
        <v>-5</v>
      </c>
      <c r="E637" s="1">
        <v>41817</v>
      </c>
      <c r="F637">
        <v>1166</v>
      </c>
      <c r="G637">
        <v>174</v>
      </c>
      <c r="H637" s="2">
        <f>Clean_Chain_Data[[#This Row],[Profit]]/Clean_Chain_Data[[#This Row],[Sales]]</f>
        <v>0.36332179930795849</v>
      </c>
      <c r="I637" t="s">
        <v>39</v>
      </c>
      <c r="J637" t="s">
        <v>31</v>
      </c>
      <c r="K637" s="3">
        <v>37</v>
      </c>
      <c r="L637" t="s">
        <v>40</v>
      </c>
      <c r="M637" t="s">
        <v>45</v>
      </c>
      <c r="N637" t="s">
        <v>52</v>
      </c>
      <c r="O637" s="3">
        <v>105</v>
      </c>
      <c r="P637" s="3">
        <f>Clean_Chain_Data[[#This Row],[Sales]]-(Clean_Chain_Data[[#This Row],[Cogs]]+Clean_Chain_Data[[#This Row],[Total_expenses]])</f>
        <v>105</v>
      </c>
      <c r="Q637" s="3">
        <v>289</v>
      </c>
      <c r="R637" t="s">
        <v>44</v>
      </c>
      <c r="S637" s="3">
        <v>100</v>
      </c>
      <c r="T637">
        <v>160</v>
      </c>
      <c r="U637" s="3">
        <v>110</v>
      </c>
      <c r="V637" s="3">
        <v>260</v>
      </c>
      <c r="W637" s="3">
        <v>69</v>
      </c>
      <c r="X637" t="s">
        <v>35</v>
      </c>
    </row>
    <row r="638" spans="1:24" x14ac:dyDescent="0.25">
      <c r="A638">
        <v>203</v>
      </c>
      <c r="B638" s="3">
        <v>125</v>
      </c>
      <c r="C638" s="3">
        <v>41</v>
      </c>
      <c r="D638" s="3">
        <f>Clean_Chain_Data[[#This Row],[Calculated Profit]]-Clean_Chain_Data[[#This Row],[Target_profit]]</f>
        <v>6</v>
      </c>
      <c r="E638" s="1">
        <v>41818</v>
      </c>
      <c r="F638">
        <v>1119</v>
      </c>
      <c r="G638">
        <v>188</v>
      </c>
      <c r="H638" s="2">
        <f>Clean_Chain_Data[[#This Row],[Profit]]/Clean_Chain_Data[[#This Row],[Sales]]</f>
        <v>0.5119760479041916</v>
      </c>
      <c r="I638" t="s">
        <v>39</v>
      </c>
      <c r="J638" t="s">
        <v>31</v>
      </c>
      <c r="K638" s="3">
        <v>41</v>
      </c>
      <c r="L638" t="s">
        <v>40</v>
      </c>
      <c r="M638" t="s">
        <v>45</v>
      </c>
      <c r="N638" t="s">
        <v>52</v>
      </c>
      <c r="O638" s="3">
        <v>171</v>
      </c>
      <c r="P638" s="3">
        <f>Clean_Chain_Data[[#This Row],[Sales]]-(Clean_Chain_Data[[#This Row],[Cogs]]+Clean_Chain_Data[[#This Row],[Total_expenses]])</f>
        <v>136</v>
      </c>
      <c r="Q638" s="3">
        <v>334</v>
      </c>
      <c r="R638" t="s">
        <v>44</v>
      </c>
      <c r="S638" s="3">
        <v>100</v>
      </c>
      <c r="T638">
        <v>160</v>
      </c>
      <c r="U638" s="3">
        <v>130</v>
      </c>
      <c r="V638" s="3">
        <v>260</v>
      </c>
      <c r="W638" s="3">
        <v>73</v>
      </c>
      <c r="X638" t="s">
        <v>35</v>
      </c>
    </row>
    <row r="639" spans="1:24" x14ac:dyDescent="0.25">
      <c r="A639">
        <v>959</v>
      </c>
      <c r="B639" s="3">
        <v>60</v>
      </c>
      <c r="C639" s="3">
        <v>-39</v>
      </c>
      <c r="D639" s="3">
        <f>Clean_Chain_Data[[#This Row],[Calculated Profit]]-Clean_Chain_Data[[#This Row],[Target_profit]]</f>
        <v>-30</v>
      </c>
      <c r="E639" s="1">
        <v>41819</v>
      </c>
      <c r="F639">
        <v>606</v>
      </c>
      <c r="G639">
        <v>84</v>
      </c>
      <c r="H639" s="2">
        <f>Clean_Chain_Data[[#This Row],[Profit]]/Clean_Chain_Data[[#This Row],[Sales]]</f>
        <v>6.5359477124183009E-3</v>
      </c>
      <c r="I639" t="s">
        <v>39</v>
      </c>
      <c r="J639" t="s">
        <v>31</v>
      </c>
      <c r="K639" s="3">
        <v>54</v>
      </c>
      <c r="L639" t="s">
        <v>40</v>
      </c>
      <c r="M639" t="s">
        <v>41</v>
      </c>
      <c r="N639" t="s">
        <v>53</v>
      </c>
      <c r="O639" s="3">
        <v>1</v>
      </c>
      <c r="P639" s="3">
        <f>Clean_Chain_Data[[#This Row],[Sales]]-(Clean_Chain_Data[[#This Row],[Cogs]]+Clean_Chain_Data[[#This Row],[Total_expenses]])</f>
        <v>10</v>
      </c>
      <c r="Q639" s="3">
        <v>153</v>
      </c>
      <c r="R639" t="s">
        <v>44</v>
      </c>
      <c r="S639" s="3">
        <v>40</v>
      </c>
      <c r="T639">
        <v>90</v>
      </c>
      <c r="U639" s="3">
        <v>40</v>
      </c>
      <c r="V639" s="3">
        <v>130</v>
      </c>
      <c r="W639" s="3">
        <v>83</v>
      </c>
      <c r="X639" t="s">
        <v>35</v>
      </c>
    </row>
    <row r="640" spans="1:24" x14ac:dyDescent="0.25">
      <c r="A640">
        <v>203</v>
      </c>
      <c r="B640" s="3">
        <v>130</v>
      </c>
      <c r="C640" s="3">
        <v>51</v>
      </c>
      <c r="D640" s="3">
        <f>Clean_Chain_Data[[#This Row],[Calculated Profit]]-Clean_Chain_Data[[#This Row],[Target_profit]]</f>
        <v>13</v>
      </c>
      <c r="E640" s="1">
        <v>41820</v>
      </c>
      <c r="F640">
        <v>1134</v>
      </c>
      <c r="G640">
        <v>195</v>
      </c>
      <c r="H640" s="2">
        <f>Clean_Chain_Data[[#This Row],[Profit]]/Clean_Chain_Data[[#This Row],[Sales]]</f>
        <v>0.52312138728323698</v>
      </c>
      <c r="I640" t="s">
        <v>39</v>
      </c>
      <c r="J640" t="s">
        <v>31</v>
      </c>
      <c r="K640" s="3">
        <v>42</v>
      </c>
      <c r="L640" t="s">
        <v>40</v>
      </c>
      <c r="M640" t="s">
        <v>45</v>
      </c>
      <c r="N640" t="s">
        <v>52</v>
      </c>
      <c r="O640" s="3">
        <v>181</v>
      </c>
      <c r="P640" s="3">
        <f>Clean_Chain_Data[[#This Row],[Sales]]-(Clean_Chain_Data[[#This Row],[Cogs]]+Clean_Chain_Data[[#This Row],[Total_expenses]])</f>
        <v>143</v>
      </c>
      <c r="Q640" s="3">
        <v>346</v>
      </c>
      <c r="R640" t="s">
        <v>44</v>
      </c>
      <c r="S640" s="3">
        <v>110</v>
      </c>
      <c r="T640">
        <v>180</v>
      </c>
      <c r="U640" s="3">
        <v>130</v>
      </c>
      <c r="V640" s="3">
        <v>290</v>
      </c>
      <c r="W640" s="3">
        <v>73</v>
      </c>
      <c r="X640" t="s">
        <v>35</v>
      </c>
    </row>
    <row r="641" spans="1:24" x14ac:dyDescent="0.25">
      <c r="A641">
        <v>959</v>
      </c>
      <c r="B641" s="3">
        <v>115</v>
      </c>
      <c r="C641" s="3">
        <v>46</v>
      </c>
      <c r="D641" s="3">
        <f>Clean_Chain_Data[[#This Row],[Calculated Profit]]-Clean_Chain_Data[[#This Row],[Target_profit]]</f>
        <v>14</v>
      </c>
      <c r="E641" s="1">
        <v>41821</v>
      </c>
      <c r="F641">
        <v>1166</v>
      </c>
      <c r="G641">
        <v>174</v>
      </c>
      <c r="H641" s="2">
        <f>Clean_Chain_Data[[#This Row],[Profit]]/Clean_Chain_Data[[#This Row],[Sales]]</f>
        <v>0.50649350649350644</v>
      </c>
      <c r="I641" t="s">
        <v>39</v>
      </c>
      <c r="J641" t="s">
        <v>31</v>
      </c>
      <c r="K641" s="3">
        <v>37</v>
      </c>
      <c r="L641" t="s">
        <v>40</v>
      </c>
      <c r="M641" t="s">
        <v>45</v>
      </c>
      <c r="N641" t="s">
        <v>52</v>
      </c>
      <c r="O641" s="3">
        <v>156</v>
      </c>
      <c r="P641" s="3">
        <f>Clean_Chain_Data[[#This Row],[Sales]]-(Clean_Chain_Data[[#This Row],[Cogs]]+Clean_Chain_Data[[#This Row],[Total_expenses]])</f>
        <v>124</v>
      </c>
      <c r="Q641" s="3">
        <v>308</v>
      </c>
      <c r="R641" t="s">
        <v>44</v>
      </c>
      <c r="S641" s="3">
        <v>100</v>
      </c>
      <c r="T641">
        <v>160</v>
      </c>
      <c r="U641" s="3">
        <v>110</v>
      </c>
      <c r="V641" s="3">
        <v>260</v>
      </c>
      <c r="W641" s="3">
        <v>69</v>
      </c>
      <c r="X641" t="s">
        <v>35</v>
      </c>
    </row>
    <row r="642" spans="1:24" x14ac:dyDescent="0.25">
      <c r="A642">
        <v>561</v>
      </c>
      <c r="B642" s="3">
        <v>91</v>
      </c>
      <c r="C642" s="3">
        <v>-14</v>
      </c>
      <c r="D642" s="3">
        <f>Clean_Chain_Data[[#This Row],[Calculated Profit]]-Clean_Chain_Data[[#This Row],[Target_profit]]</f>
        <v>-14</v>
      </c>
      <c r="E642" s="1">
        <v>41822</v>
      </c>
      <c r="F642">
        <v>656</v>
      </c>
      <c r="G642">
        <v>127</v>
      </c>
      <c r="H642" s="2">
        <f>Clean_Chain_Data[[#This Row],[Profit]]/Clean_Chain_Data[[#This Row],[Sales]]</f>
        <v>0.34862385321100919</v>
      </c>
      <c r="I642" t="s">
        <v>21</v>
      </c>
      <c r="J642" t="s">
        <v>31</v>
      </c>
      <c r="K642" s="3">
        <v>28</v>
      </c>
      <c r="L642" t="s">
        <v>40</v>
      </c>
      <c r="M642" t="s">
        <v>45</v>
      </c>
      <c r="N642" t="s">
        <v>46</v>
      </c>
      <c r="O642" s="3">
        <v>76</v>
      </c>
      <c r="P642" s="3">
        <f>Clean_Chain_Data[[#This Row],[Sales]]-(Clean_Chain_Data[[#This Row],[Cogs]]+Clean_Chain_Data[[#This Row],[Total_expenses]])</f>
        <v>76</v>
      </c>
      <c r="Q642" s="3">
        <v>218</v>
      </c>
      <c r="R642" t="s">
        <v>34</v>
      </c>
      <c r="S642" s="3">
        <v>70</v>
      </c>
      <c r="T642">
        <v>110</v>
      </c>
      <c r="U642" s="3">
        <v>90</v>
      </c>
      <c r="V642" s="3">
        <v>180</v>
      </c>
      <c r="W642" s="3">
        <v>51</v>
      </c>
      <c r="X642" t="s">
        <v>27</v>
      </c>
    </row>
    <row r="643" spans="1:24" x14ac:dyDescent="0.25">
      <c r="A643">
        <v>239</v>
      </c>
      <c r="B643" s="3">
        <v>86</v>
      </c>
      <c r="C643" s="3">
        <v>-30</v>
      </c>
      <c r="D643" s="3">
        <f>Clean_Chain_Data[[#This Row],[Calculated Profit]]-Clean_Chain_Data[[#This Row],[Target_profit]]</f>
        <v>-30</v>
      </c>
      <c r="E643" s="1">
        <v>41823</v>
      </c>
      <c r="F643">
        <v>547</v>
      </c>
      <c r="G643">
        <v>116</v>
      </c>
      <c r="H643" s="2">
        <f>Clean_Chain_Data[[#This Row],[Profit]]/Clean_Chain_Data[[#This Row],[Sales]]</f>
        <v>0.29702970297029702</v>
      </c>
      <c r="I643" t="s">
        <v>21</v>
      </c>
      <c r="J643" t="s">
        <v>31</v>
      </c>
      <c r="K643" s="3">
        <v>28</v>
      </c>
      <c r="L643" t="s">
        <v>40</v>
      </c>
      <c r="M643" t="s">
        <v>41</v>
      </c>
      <c r="N643" t="s">
        <v>42</v>
      </c>
      <c r="O643" s="3">
        <v>60</v>
      </c>
      <c r="P643" s="3">
        <f>Clean_Chain_Data[[#This Row],[Sales]]-(Clean_Chain_Data[[#This Row],[Cogs]]+Clean_Chain_Data[[#This Row],[Total_expenses]])</f>
        <v>60</v>
      </c>
      <c r="Q643" s="3">
        <v>202</v>
      </c>
      <c r="R643" t="s">
        <v>34</v>
      </c>
      <c r="S643" s="3">
        <v>70</v>
      </c>
      <c r="T643">
        <v>110</v>
      </c>
      <c r="U643" s="3">
        <v>90</v>
      </c>
      <c r="V643" s="3">
        <v>180</v>
      </c>
      <c r="W643" s="3">
        <v>56</v>
      </c>
      <c r="X643" t="s">
        <v>27</v>
      </c>
    </row>
    <row r="644" spans="1:24" x14ac:dyDescent="0.25">
      <c r="A644">
        <v>407</v>
      </c>
      <c r="B644" s="3">
        <v>82</v>
      </c>
      <c r="C644" s="3">
        <v>-26</v>
      </c>
      <c r="D644" s="3">
        <f>Clean_Chain_Data[[#This Row],[Calculated Profit]]-Clean_Chain_Data[[#This Row],[Target_profit]]</f>
        <v>-26</v>
      </c>
      <c r="E644" s="1">
        <v>41824</v>
      </c>
      <c r="F644">
        <v>788</v>
      </c>
      <c r="G644">
        <v>123</v>
      </c>
      <c r="H644" s="2">
        <f>Clean_Chain_Data[[#This Row],[Profit]]/Clean_Chain_Data[[#This Row],[Sales]]</f>
        <v>0.31219512195121951</v>
      </c>
      <c r="I644" t="s">
        <v>21</v>
      </c>
      <c r="J644" t="s">
        <v>31</v>
      </c>
      <c r="K644" s="3">
        <v>27</v>
      </c>
      <c r="L644" t="s">
        <v>40</v>
      </c>
      <c r="M644" t="s">
        <v>45</v>
      </c>
      <c r="N644" t="s">
        <v>52</v>
      </c>
      <c r="O644" s="3">
        <v>64</v>
      </c>
      <c r="P644" s="3">
        <f>Clean_Chain_Data[[#This Row],[Sales]]-(Clean_Chain_Data[[#This Row],[Cogs]]+Clean_Chain_Data[[#This Row],[Total_expenses]])</f>
        <v>64</v>
      </c>
      <c r="Q644" s="3">
        <v>205</v>
      </c>
      <c r="R644" t="s">
        <v>34</v>
      </c>
      <c r="S644" s="3">
        <v>60</v>
      </c>
      <c r="T644">
        <v>110</v>
      </c>
      <c r="U644" s="3">
        <v>90</v>
      </c>
      <c r="V644" s="3">
        <v>170</v>
      </c>
      <c r="W644" s="3">
        <v>59</v>
      </c>
      <c r="X644" t="s">
        <v>35</v>
      </c>
    </row>
    <row r="645" spans="1:24" x14ac:dyDescent="0.25">
      <c r="A645">
        <v>857</v>
      </c>
      <c r="B645" s="3">
        <v>72</v>
      </c>
      <c r="C645" s="3">
        <v>18</v>
      </c>
      <c r="D645" s="3">
        <f>Clean_Chain_Data[[#This Row],[Calculated Profit]]-Clean_Chain_Data[[#This Row],[Target_profit]]</f>
        <v>18</v>
      </c>
      <c r="E645" s="1">
        <v>41825</v>
      </c>
      <c r="F645">
        <v>-3004</v>
      </c>
      <c r="G645">
        <v>402</v>
      </c>
      <c r="H645" s="2">
        <f>Clean_Chain_Data[[#This Row],[Profit]]/Clean_Chain_Data[[#This Row],[Sales]]</f>
        <v>0.73417721518987344</v>
      </c>
      <c r="I645" t="s">
        <v>21</v>
      </c>
      <c r="J645" t="s">
        <v>31</v>
      </c>
      <c r="K645" s="3">
        <v>23</v>
      </c>
      <c r="L645" t="s">
        <v>40</v>
      </c>
      <c r="M645" t="s">
        <v>45</v>
      </c>
      <c r="N645" t="s">
        <v>52</v>
      </c>
      <c r="O645" s="3">
        <v>348</v>
      </c>
      <c r="P645" s="3">
        <f>Clean_Chain_Data[[#This Row],[Sales]]-(Clean_Chain_Data[[#This Row],[Cogs]]+Clean_Chain_Data[[#This Row],[Total_expenses]])</f>
        <v>348</v>
      </c>
      <c r="Q645" s="3">
        <v>474</v>
      </c>
      <c r="R645" t="s">
        <v>62</v>
      </c>
      <c r="S645" s="3">
        <v>50</v>
      </c>
      <c r="T645">
        <v>350</v>
      </c>
      <c r="U645" s="3">
        <v>330</v>
      </c>
      <c r="V645" s="3">
        <v>400</v>
      </c>
      <c r="W645" s="3">
        <v>54</v>
      </c>
      <c r="X645" t="s">
        <v>35</v>
      </c>
    </row>
    <row r="646" spans="1:24" x14ac:dyDescent="0.25">
      <c r="A646">
        <v>315</v>
      </c>
      <c r="B646" s="3">
        <v>260</v>
      </c>
      <c r="C646" s="3">
        <v>17</v>
      </c>
      <c r="D646" s="3">
        <f>Clean_Chain_Data[[#This Row],[Calculated Profit]]-Clean_Chain_Data[[#This Row],[Target_profit]]</f>
        <v>17</v>
      </c>
      <c r="E646" s="1">
        <v>41826</v>
      </c>
      <c r="F646">
        <v>2548</v>
      </c>
      <c r="G646">
        <v>390</v>
      </c>
      <c r="H646" s="2">
        <f>Clean_Chain_Data[[#This Row],[Profit]]/Clean_Chain_Data[[#This Row],[Sales]]</f>
        <v>0.38</v>
      </c>
      <c r="I646" t="s">
        <v>21</v>
      </c>
      <c r="J646" t="s">
        <v>31</v>
      </c>
      <c r="K646" s="3">
        <v>91</v>
      </c>
      <c r="L646" t="s">
        <v>40</v>
      </c>
      <c r="M646" t="s">
        <v>45</v>
      </c>
      <c r="N646" t="s">
        <v>52</v>
      </c>
      <c r="O646" s="3">
        <v>247</v>
      </c>
      <c r="P646" s="3">
        <f>Clean_Chain_Data[[#This Row],[Sales]]-(Clean_Chain_Data[[#This Row],[Cogs]]+Clean_Chain_Data[[#This Row],[Total_expenses]])</f>
        <v>247</v>
      </c>
      <c r="Q646" s="3">
        <v>650</v>
      </c>
      <c r="R646" t="s">
        <v>67</v>
      </c>
      <c r="S646" s="3">
        <v>210</v>
      </c>
      <c r="T646">
        <v>330</v>
      </c>
      <c r="U646" s="3">
        <v>230</v>
      </c>
      <c r="V646" s="3">
        <v>540</v>
      </c>
      <c r="W646" s="3">
        <v>143</v>
      </c>
      <c r="X646" t="s">
        <v>35</v>
      </c>
    </row>
    <row r="647" spans="1:24" x14ac:dyDescent="0.25">
      <c r="A647">
        <v>239</v>
      </c>
      <c r="B647" s="3">
        <v>96</v>
      </c>
      <c r="C647" s="3">
        <v>-32</v>
      </c>
      <c r="D647" s="3">
        <f>Clean_Chain_Data[[#This Row],[Calculated Profit]]-Clean_Chain_Data[[#This Row],[Target_profit]]</f>
        <v>-32</v>
      </c>
      <c r="E647" s="1">
        <v>41827</v>
      </c>
      <c r="F647">
        <v>683</v>
      </c>
      <c r="G647">
        <v>134</v>
      </c>
      <c r="H647" s="2">
        <f>Clean_Chain_Data[[#This Row],[Profit]]/Clean_Chain_Data[[#This Row],[Sales]]</f>
        <v>7.8260869565217397E-2</v>
      </c>
      <c r="I647" t="s">
        <v>21</v>
      </c>
      <c r="J647" t="s">
        <v>31</v>
      </c>
      <c r="K647" s="3">
        <v>87</v>
      </c>
      <c r="L647" t="s">
        <v>40</v>
      </c>
      <c r="M647" t="s">
        <v>41</v>
      </c>
      <c r="N647" t="s">
        <v>53</v>
      </c>
      <c r="O647" s="3">
        <v>18</v>
      </c>
      <c r="P647" s="3">
        <f>Clean_Chain_Data[[#This Row],[Sales]]-(Clean_Chain_Data[[#This Row],[Cogs]]+Clean_Chain_Data[[#This Row],[Total_expenses]])</f>
        <v>18</v>
      </c>
      <c r="Q647" s="3">
        <v>230</v>
      </c>
      <c r="R647" t="s">
        <v>34</v>
      </c>
      <c r="S647" s="3">
        <v>80</v>
      </c>
      <c r="T647">
        <v>130</v>
      </c>
      <c r="U647" s="3">
        <v>50</v>
      </c>
      <c r="V647" s="3">
        <v>210</v>
      </c>
      <c r="W647" s="3">
        <v>116</v>
      </c>
      <c r="X647" t="s">
        <v>35</v>
      </c>
    </row>
    <row r="648" spans="1:24" x14ac:dyDescent="0.25">
      <c r="A648">
        <v>845</v>
      </c>
      <c r="B648" s="3">
        <v>125</v>
      </c>
      <c r="C648" s="3">
        <v>-32</v>
      </c>
      <c r="D648" s="3">
        <f>Clean_Chain_Data[[#This Row],[Calculated Profit]]-Clean_Chain_Data[[#This Row],[Target_profit]]</f>
        <v>-32</v>
      </c>
      <c r="E648" s="1">
        <v>41828</v>
      </c>
      <c r="F648">
        <v>3142</v>
      </c>
      <c r="G648">
        <v>-56</v>
      </c>
      <c r="H648" s="2">
        <f>Clean_Chain_Data[[#This Row],[Profit]]/Clean_Chain_Data[[#This Row],[Sales]]</f>
        <v>-2.9275362318840581</v>
      </c>
      <c r="I648" t="s">
        <v>21</v>
      </c>
      <c r="J648" t="s">
        <v>31</v>
      </c>
      <c r="K648" s="3">
        <v>113</v>
      </c>
      <c r="L648" t="s">
        <v>40</v>
      </c>
      <c r="M648" t="s">
        <v>41</v>
      </c>
      <c r="N648" t="s">
        <v>53</v>
      </c>
      <c r="O648" s="3">
        <v>-202</v>
      </c>
      <c r="P648" s="3">
        <f>Clean_Chain_Data[[#This Row],[Sales]]-(Clean_Chain_Data[[#This Row],[Cogs]]+Clean_Chain_Data[[#This Row],[Total_expenses]])</f>
        <v>-202</v>
      </c>
      <c r="Q648" s="3">
        <v>69</v>
      </c>
      <c r="R648" t="s">
        <v>67</v>
      </c>
      <c r="S648" s="3">
        <v>110</v>
      </c>
      <c r="T648">
        <v>-60</v>
      </c>
      <c r="U648" s="3">
        <v>-170</v>
      </c>
      <c r="V648" s="3">
        <v>50</v>
      </c>
      <c r="W648" s="3">
        <v>146</v>
      </c>
      <c r="X648" t="s">
        <v>35</v>
      </c>
    </row>
    <row r="649" spans="1:24" x14ac:dyDescent="0.25">
      <c r="A649">
        <v>781</v>
      </c>
      <c r="B649" s="3">
        <v>161</v>
      </c>
      <c r="C649" s="3">
        <v>-28</v>
      </c>
      <c r="D649" s="3">
        <f>Clean_Chain_Data[[#This Row],[Calculated Profit]]-Clean_Chain_Data[[#This Row],[Target_profit]]</f>
        <v>-28</v>
      </c>
      <c r="E649" s="1">
        <v>41829</v>
      </c>
      <c r="F649">
        <v>1267</v>
      </c>
      <c r="G649">
        <v>161</v>
      </c>
      <c r="H649" s="2">
        <f>Clean_Chain_Data[[#This Row],[Profit]]/Clean_Chain_Data[[#This Row],[Sales]]</f>
        <v>0.2857142857142857</v>
      </c>
      <c r="I649" t="s">
        <v>21</v>
      </c>
      <c r="J649" t="s">
        <v>31</v>
      </c>
      <c r="K649" s="3">
        <v>45</v>
      </c>
      <c r="L649" t="s">
        <v>40</v>
      </c>
      <c r="M649" t="s">
        <v>41</v>
      </c>
      <c r="N649" t="s">
        <v>66</v>
      </c>
      <c r="O649" s="3">
        <v>92</v>
      </c>
      <c r="P649" s="3">
        <f>Clean_Chain_Data[[#This Row],[Sales]]-(Clean_Chain_Data[[#This Row],[Cogs]]+Clean_Chain_Data[[#This Row],[Total_expenses]])</f>
        <v>92</v>
      </c>
      <c r="Q649" s="3">
        <v>322</v>
      </c>
      <c r="R649" t="s">
        <v>62</v>
      </c>
      <c r="S649" s="3">
        <v>140</v>
      </c>
      <c r="T649">
        <v>160</v>
      </c>
      <c r="U649" s="3">
        <v>120</v>
      </c>
      <c r="V649" s="3">
        <v>300</v>
      </c>
      <c r="W649" s="3">
        <v>69</v>
      </c>
      <c r="X649" t="s">
        <v>35</v>
      </c>
    </row>
    <row r="650" spans="1:24" x14ac:dyDescent="0.25">
      <c r="A650">
        <v>718</v>
      </c>
      <c r="B650" s="3">
        <v>239</v>
      </c>
      <c r="C650" s="3">
        <v>-15</v>
      </c>
      <c r="D650" s="3">
        <f>Clean_Chain_Data[[#This Row],[Calculated Profit]]-Clean_Chain_Data[[#This Row],[Target_profit]]</f>
        <v>-15</v>
      </c>
      <c r="E650" s="1">
        <v>41830</v>
      </c>
      <c r="F650">
        <v>1197</v>
      </c>
      <c r="G650">
        <v>526</v>
      </c>
      <c r="H650" s="2">
        <f>Clean_Chain_Data[[#This Row],[Profit]]/Clean_Chain_Data[[#This Row],[Sales]]</f>
        <v>0.56862745098039214</v>
      </c>
      <c r="I650" t="s">
        <v>21</v>
      </c>
      <c r="J650" t="s">
        <v>31</v>
      </c>
      <c r="K650" s="3">
        <v>66</v>
      </c>
      <c r="L650" t="s">
        <v>40</v>
      </c>
      <c r="M650" t="s">
        <v>41</v>
      </c>
      <c r="N650" t="s">
        <v>66</v>
      </c>
      <c r="O650" s="3">
        <v>435</v>
      </c>
      <c r="P650" s="3">
        <f>Clean_Chain_Data[[#This Row],[Sales]]-(Clean_Chain_Data[[#This Row],[Cogs]]+Clean_Chain_Data[[#This Row],[Total_expenses]])</f>
        <v>435</v>
      </c>
      <c r="Q650" s="3">
        <v>765</v>
      </c>
      <c r="R650" t="s">
        <v>67</v>
      </c>
      <c r="S650" s="3">
        <v>210</v>
      </c>
      <c r="T650">
        <v>510</v>
      </c>
      <c r="U650" s="3">
        <v>450</v>
      </c>
      <c r="V650" s="3">
        <v>720</v>
      </c>
      <c r="W650" s="3">
        <v>91</v>
      </c>
      <c r="X650" t="s">
        <v>35</v>
      </c>
    </row>
    <row r="651" spans="1:24" x14ac:dyDescent="0.25">
      <c r="A651">
        <v>386</v>
      </c>
      <c r="B651" s="3">
        <v>22</v>
      </c>
      <c r="C651" s="3">
        <v>-10</v>
      </c>
      <c r="D651" s="3">
        <f>Clean_Chain_Data[[#This Row],[Calculated Profit]]-Clean_Chain_Data[[#This Row],[Target_profit]]</f>
        <v>-10</v>
      </c>
      <c r="E651" s="1">
        <v>41831</v>
      </c>
      <c r="F651">
        <v>573</v>
      </c>
      <c r="G651">
        <v>29</v>
      </c>
      <c r="H651" s="2">
        <f>Clean_Chain_Data[[#This Row],[Profit]]/Clean_Chain_Data[[#This Row],[Sales]]</f>
        <v>0.19607843137254902</v>
      </c>
      <c r="I651" t="s">
        <v>21</v>
      </c>
      <c r="J651" t="s">
        <v>31</v>
      </c>
      <c r="K651" s="3">
        <v>7</v>
      </c>
      <c r="L651" t="s">
        <v>23</v>
      </c>
      <c r="M651" t="s">
        <v>24</v>
      </c>
      <c r="N651" t="s">
        <v>57</v>
      </c>
      <c r="O651" s="3">
        <v>10</v>
      </c>
      <c r="P651" s="3">
        <f>Clean_Chain_Data[[#This Row],[Sales]]-(Clean_Chain_Data[[#This Row],[Cogs]]+Clean_Chain_Data[[#This Row],[Total_expenses]])</f>
        <v>10</v>
      </c>
      <c r="Q651" s="3">
        <v>51</v>
      </c>
      <c r="R651" t="s">
        <v>34</v>
      </c>
      <c r="S651" s="3">
        <v>0</v>
      </c>
      <c r="T651">
        <v>20</v>
      </c>
      <c r="U651" s="3">
        <v>20</v>
      </c>
      <c r="V651" s="3">
        <v>20</v>
      </c>
      <c r="W651" s="3">
        <v>19</v>
      </c>
      <c r="X651" t="s">
        <v>27</v>
      </c>
    </row>
    <row r="652" spans="1:24" x14ac:dyDescent="0.25">
      <c r="A652">
        <v>845</v>
      </c>
      <c r="B652" s="3">
        <v>255</v>
      </c>
      <c r="C652" s="3">
        <v>59</v>
      </c>
      <c r="D652" s="3">
        <f>Clean_Chain_Data[[#This Row],[Calculated Profit]]-Clean_Chain_Data[[#This Row],[Target_profit]]</f>
        <v>59</v>
      </c>
      <c r="E652" s="1">
        <v>41832</v>
      </c>
      <c r="F652">
        <v>1622</v>
      </c>
      <c r="G652">
        <v>258</v>
      </c>
      <c r="H652" s="2">
        <f>Clean_Chain_Data[[#This Row],[Profit]]/Clean_Chain_Data[[#This Row],[Sales]]</f>
        <v>0.25146198830409355</v>
      </c>
      <c r="I652" t="s">
        <v>21</v>
      </c>
      <c r="J652" t="s">
        <v>31</v>
      </c>
      <c r="K652" s="3">
        <v>96</v>
      </c>
      <c r="L652" t="s">
        <v>23</v>
      </c>
      <c r="M652" t="s">
        <v>24</v>
      </c>
      <c r="N652" t="s">
        <v>25</v>
      </c>
      <c r="O652" s="3">
        <v>129</v>
      </c>
      <c r="P652" s="3">
        <f>Clean_Chain_Data[[#This Row],[Sales]]-(Clean_Chain_Data[[#This Row],[Cogs]]+Clean_Chain_Data[[#This Row],[Total_expenses]])</f>
        <v>129</v>
      </c>
      <c r="Q652" s="3">
        <v>513</v>
      </c>
      <c r="R652" t="s">
        <v>67</v>
      </c>
      <c r="S652" s="3">
        <v>140</v>
      </c>
      <c r="T652">
        <v>150</v>
      </c>
      <c r="U652" s="3">
        <v>70</v>
      </c>
      <c r="V652" s="3">
        <v>290</v>
      </c>
      <c r="W652" s="3">
        <v>129</v>
      </c>
      <c r="X652" t="s">
        <v>27</v>
      </c>
    </row>
    <row r="653" spans="1:24" x14ac:dyDescent="0.25">
      <c r="A653">
        <v>315</v>
      </c>
      <c r="B653" s="3">
        <v>239</v>
      </c>
      <c r="C653" s="3">
        <v>-70</v>
      </c>
      <c r="D653" s="3">
        <f>Clean_Chain_Data[[#This Row],[Calculated Profit]]-Clean_Chain_Data[[#This Row],[Target_profit]]</f>
        <v>-70</v>
      </c>
      <c r="E653" s="1">
        <v>41833</v>
      </c>
      <c r="F653">
        <v>4360</v>
      </c>
      <c r="G653">
        <v>-75</v>
      </c>
      <c r="H653" s="2">
        <f>Clean_Chain_Data[[#This Row],[Profit]]/Clean_Chain_Data[[#This Row],[Sales]]</f>
        <v>-1.0365853658536586</v>
      </c>
      <c r="I653" t="s">
        <v>21</v>
      </c>
      <c r="J653" t="s">
        <v>31</v>
      </c>
      <c r="K653" s="3">
        <v>74</v>
      </c>
      <c r="L653" t="s">
        <v>23</v>
      </c>
      <c r="M653" t="s">
        <v>24</v>
      </c>
      <c r="N653" t="s">
        <v>28</v>
      </c>
      <c r="O653" s="3">
        <v>-170</v>
      </c>
      <c r="P653" s="3">
        <f>Clean_Chain_Data[[#This Row],[Sales]]-(Clean_Chain_Data[[#This Row],[Cogs]]+Clean_Chain_Data[[#This Row],[Total_expenses]])</f>
        <v>-170</v>
      </c>
      <c r="Q653" s="3">
        <v>164</v>
      </c>
      <c r="R653" t="s">
        <v>67</v>
      </c>
      <c r="S653" s="3">
        <v>130</v>
      </c>
      <c r="T653">
        <v>-50</v>
      </c>
      <c r="U653" s="3">
        <v>-100</v>
      </c>
      <c r="V653" s="3">
        <v>80</v>
      </c>
      <c r="W653" s="3">
        <v>95</v>
      </c>
      <c r="X653" t="s">
        <v>27</v>
      </c>
    </row>
    <row r="654" spans="1:24" x14ac:dyDescent="0.25">
      <c r="A654">
        <v>516</v>
      </c>
      <c r="B654" s="3">
        <v>108</v>
      </c>
      <c r="C654" s="3">
        <v>-25</v>
      </c>
      <c r="D654" s="3">
        <f>Clean_Chain_Data[[#This Row],[Calculated Profit]]-Clean_Chain_Data[[#This Row],[Target_profit]]</f>
        <v>-25</v>
      </c>
      <c r="E654" s="1">
        <v>41834</v>
      </c>
      <c r="F654">
        <v>971</v>
      </c>
      <c r="G654">
        <v>157</v>
      </c>
      <c r="H654" s="2">
        <f>Clean_Chain_Data[[#This Row],[Profit]]/Clean_Chain_Data[[#This Row],[Sales]]</f>
        <v>0.43396226415094341</v>
      </c>
      <c r="I654" t="s">
        <v>21</v>
      </c>
      <c r="J654" t="s">
        <v>31</v>
      </c>
      <c r="K654" s="3">
        <v>30</v>
      </c>
      <c r="L654" t="s">
        <v>23</v>
      </c>
      <c r="M654" t="s">
        <v>32</v>
      </c>
      <c r="N654" t="s">
        <v>33</v>
      </c>
      <c r="O654" s="3">
        <v>115</v>
      </c>
      <c r="P654" s="3">
        <f>Clean_Chain_Data[[#This Row],[Sales]]-(Clean_Chain_Data[[#This Row],[Cogs]]+Clean_Chain_Data[[#This Row],[Total_expenses]])</f>
        <v>115</v>
      </c>
      <c r="Q654" s="3">
        <v>265</v>
      </c>
      <c r="R654" t="s">
        <v>67</v>
      </c>
      <c r="S654" s="3">
        <v>110</v>
      </c>
      <c r="T654">
        <v>170</v>
      </c>
      <c r="U654" s="3">
        <v>140</v>
      </c>
      <c r="V654" s="3">
        <v>280</v>
      </c>
      <c r="W654" s="3">
        <v>42</v>
      </c>
      <c r="X654" t="s">
        <v>35</v>
      </c>
    </row>
    <row r="655" spans="1:24" x14ac:dyDescent="0.25">
      <c r="A655">
        <v>716</v>
      </c>
      <c r="B655" s="3">
        <v>123</v>
      </c>
      <c r="C655" s="3">
        <v>-26</v>
      </c>
      <c r="D655" s="3">
        <f>Clean_Chain_Data[[#This Row],[Calculated Profit]]-Clean_Chain_Data[[#This Row],[Target_profit]]</f>
        <v>-26</v>
      </c>
      <c r="E655" s="1">
        <v>41835</v>
      </c>
      <c r="F655">
        <v>915</v>
      </c>
      <c r="G655">
        <v>179</v>
      </c>
      <c r="H655" s="2">
        <f>Clean_Chain_Data[[#This Row],[Profit]]/Clean_Chain_Data[[#This Row],[Sales]]</f>
        <v>0.44370860927152317</v>
      </c>
      <c r="I655" t="s">
        <v>21</v>
      </c>
      <c r="J655" t="s">
        <v>31</v>
      </c>
      <c r="K655" s="3">
        <v>34</v>
      </c>
      <c r="L655" t="s">
        <v>23</v>
      </c>
      <c r="M655" t="s">
        <v>32</v>
      </c>
      <c r="N655" t="s">
        <v>61</v>
      </c>
      <c r="O655" s="3">
        <v>134</v>
      </c>
      <c r="P655" s="3">
        <f>Clean_Chain_Data[[#This Row],[Sales]]-(Clean_Chain_Data[[#This Row],[Cogs]]+Clean_Chain_Data[[#This Row],[Total_expenses]])</f>
        <v>134</v>
      </c>
      <c r="Q655" s="3">
        <v>302</v>
      </c>
      <c r="R655" t="s">
        <v>67</v>
      </c>
      <c r="S655" s="3">
        <v>130</v>
      </c>
      <c r="T655">
        <v>190</v>
      </c>
      <c r="U655" s="3">
        <v>160</v>
      </c>
      <c r="V655" s="3">
        <v>320</v>
      </c>
      <c r="W655" s="3">
        <v>45</v>
      </c>
      <c r="X655" t="s">
        <v>35</v>
      </c>
    </row>
    <row r="656" spans="1:24" x14ac:dyDescent="0.25">
      <c r="A656">
        <v>518</v>
      </c>
      <c r="B656" s="3">
        <v>76</v>
      </c>
      <c r="C656" s="3">
        <v>-22</v>
      </c>
      <c r="D656" s="3">
        <f>Clean_Chain_Data[[#This Row],[Calculated Profit]]-Clean_Chain_Data[[#This Row],[Target_profit]]</f>
        <v>-22</v>
      </c>
      <c r="E656" s="1">
        <v>41836</v>
      </c>
      <c r="F656">
        <v>580</v>
      </c>
      <c r="G656">
        <v>111</v>
      </c>
      <c r="H656" s="2">
        <f>Clean_Chain_Data[[#This Row],[Profit]]/Clean_Chain_Data[[#This Row],[Sales]]</f>
        <v>0.41711229946524064</v>
      </c>
      <c r="I656" t="s">
        <v>21</v>
      </c>
      <c r="J656" t="s">
        <v>31</v>
      </c>
      <c r="K656" s="3">
        <v>21</v>
      </c>
      <c r="L656" t="s">
        <v>23</v>
      </c>
      <c r="M656" t="s">
        <v>32</v>
      </c>
      <c r="N656" t="s">
        <v>37</v>
      </c>
      <c r="O656" s="3">
        <v>78</v>
      </c>
      <c r="P656" s="3">
        <f>Clean_Chain_Data[[#This Row],[Sales]]-(Clean_Chain_Data[[#This Row],[Cogs]]+Clean_Chain_Data[[#This Row],[Total_expenses]])</f>
        <v>78</v>
      </c>
      <c r="Q656" s="3">
        <v>187</v>
      </c>
      <c r="R656" t="s">
        <v>67</v>
      </c>
      <c r="S656" s="3">
        <v>80</v>
      </c>
      <c r="T656">
        <v>120</v>
      </c>
      <c r="U656" s="3">
        <v>100</v>
      </c>
      <c r="V656" s="3">
        <v>200</v>
      </c>
      <c r="W656" s="3">
        <v>33</v>
      </c>
      <c r="X656" t="s">
        <v>35</v>
      </c>
    </row>
    <row r="657" spans="1:24" x14ac:dyDescent="0.25">
      <c r="A657">
        <v>772</v>
      </c>
      <c r="B657" s="3">
        <v>102</v>
      </c>
      <c r="C657" s="3">
        <v>-1</v>
      </c>
      <c r="D657" s="3">
        <f>Clean_Chain_Data[[#This Row],[Calculated Profit]]-Clean_Chain_Data[[#This Row],[Target_profit]]</f>
        <v>-1</v>
      </c>
      <c r="E657" s="1">
        <v>41837</v>
      </c>
      <c r="F657">
        <v>666</v>
      </c>
      <c r="G657">
        <v>143</v>
      </c>
      <c r="H657" s="2">
        <f>Clean_Chain_Data[[#This Row],[Profit]]/Clean_Chain_Data[[#This Row],[Sales]]</f>
        <v>0.36326530612244901</v>
      </c>
      <c r="I657" t="s">
        <v>21</v>
      </c>
      <c r="J657" t="s">
        <v>31</v>
      </c>
      <c r="K657" s="3">
        <v>31</v>
      </c>
      <c r="L657" t="s">
        <v>40</v>
      </c>
      <c r="M657" t="s">
        <v>45</v>
      </c>
      <c r="N657" t="s">
        <v>46</v>
      </c>
      <c r="O657" s="3">
        <v>89</v>
      </c>
      <c r="P657" s="3">
        <f>Clean_Chain_Data[[#This Row],[Sales]]-(Clean_Chain_Data[[#This Row],[Cogs]]+Clean_Chain_Data[[#This Row],[Total_expenses]])</f>
        <v>89</v>
      </c>
      <c r="Q657" s="3">
        <v>245</v>
      </c>
      <c r="R657" t="s">
        <v>34</v>
      </c>
      <c r="S657" s="3">
        <v>90</v>
      </c>
      <c r="T657">
        <v>130</v>
      </c>
      <c r="U657" s="3">
        <v>90</v>
      </c>
      <c r="V657" s="3">
        <v>220</v>
      </c>
      <c r="W657" s="3">
        <v>54</v>
      </c>
      <c r="X657" t="s">
        <v>27</v>
      </c>
    </row>
    <row r="658" spans="1:24" x14ac:dyDescent="0.25">
      <c r="A658">
        <v>561</v>
      </c>
      <c r="B658" s="3">
        <v>77</v>
      </c>
      <c r="C658" s="3">
        <v>-9</v>
      </c>
      <c r="D658" s="3">
        <f>Clean_Chain_Data[[#This Row],[Calculated Profit]]-Clean_Chain_Data[[#This Row],[Target_profit]]</f>
        <v>-9</v>
      </c>
      <c r="E658" s="1">
        <v>41838</v>
      </c>
      <c r="F658">
        <v>557</v>
      </c>
      <c r="G658">
        <v>103</v>
      </c>
      <c r="H658" s="2">
        <f>Clean_Chain_Data[[#This Row],[Profit]]/Clean_Chain_Data[[#This Row],[Sales]]</f>
        <v>0.28333333333333333</v>
      </c>
      <c r="I658" t="s">
        <v>21</v>
      </c>
      <c r="J658" t="s">
        <v>31</v>
      </c>
      <c r="K658" s="3">
        <v>25</v>
      </c>
      <c r="L658" t="s">
        <v>40</v>
      </c>
      <c r="M658" t="s">
        <v>41</v>
      </c>
      <c r="N658" t="s">
        <v>42</v>
      </c>
      <c r="O658" s="3">
        <v>51</v>
      </c>
      <c r="P658" s="3">
        <f>Clean_Chain_Data[[#This Row],[Sales]]-(Clean_Chain_Data[[#This Row],[Cogs]]+Clean_Chain_Data[[#This Row],[Total_expenses]])</f>
        <v>51</v>
      </c>
      <c r="Q658" s="3">
        <v>180</v>
      </c>
      <c r="R658" t="s">
        <v>34</v>
      </c>
      <c r="S658" s="3">
        <v>70</v>
      </c>
      <c r="T658">
        <v>100</v>
      </c>
      <c r="U658" s="3">
        <v>60</v>
      </c>
      <c r="V658" s="3">
        <v>170</v>
      </c>
      <c r="W658" s="3">
        <v>52</v>
      </c>
      <c r="X658" t="s">
        <v>27</v>
      </c>
    </row>
    <row r="659" spans="1:24" x14ac:dyDescent="0.25">
      <c r="A659">
        <v>754</v>
      </c>
      <c r="B659" s="3">
        <v>78</v>
      </c>
      <c r="C659" s="3">
        <v>3</v>
      </c>
      <c r="D659" s="3">
        <f>Clean_Chain_Data[[#This Row],[Calculated Profit]]-Clean_Chain_Data[[#This Row],[Target_profit]]</f>
        <v>3</v>
      </c>
      <c r="E659" s="1">
        <v>41839</v>
      </c>
      <c r="F659">
        <v>798</v>
      </c>
      <c r="G659">
        <v>119</v>
      </c>
      <c r="H659" s="2">
        <f>Clean_Chain_Data[[#This Row],[Profit]]/Clean_Chain_Data[[#This Row],[Sales]]</f>
        <v>0.31979695431472083</v>
      </c>
      <c r="I659" t="s">
        <v>21</v>
      </c>
      <c r="J659" t="s">
        <v>31</v>
      </c>
      <c r="K659" s="3">
        <v>25</v>
      </c>
      <c r="L659" t="s">
        <v>40</v>
      </c>
      <c r="M659" t="s">
        <v>45</v>
      </c>
      <c r="N659" t="s">
        <v>52</v>
      </c>
      <c r="O659" s="3">
        <v>63</v>
      </c>
      <c r="P659" s="3">
        <f>Clean_Chain_Data[[#This Row],[Sales]]-(Clean_Chain_Data[[#This Row],[Cogs]]+Clean_Chain_Data[[#This Row],[Total_expenses]])</f>
        <v>63</v>
      </c>
      <c r="Q659" s="3">
        <v>197</v>
      </c>
      <c r="R659" t="s">
        <v>34</v>
      </c>
      <c r="S659" s="3">
        <v>70</v>
      </c>
      <c r="T659">
        <v>100</v>
      </c>
      <c r="U659" s="3">
        <v>60</v>
      </c>
      <c r="V659" s="3">
        <v>170</v>
      </c>
      <c r="W659" s="3">
        <v>56</v>
      </c>
      <c r="X659" t="s">
        <v>35</v>
      </c>
    </row>
    <row r="660" spans="1:24" x14ac:dyDescent="0.25">
      <c r="A660">
        <v>978</v>
      </c>
      <c r="B660" s="3">
        <v>75</v>
      </c>
      <c r="C660" s="3">
        <v>24</v>
      </c>
      <c r="D660" s="3">
        <f>Clean_Chain_Data[[#This Row],[Calculated Profit]]-Clean_Chain_Data[[#This Row],[Target_profit]]</f>
        <v>24</v>
      </c>
      <c r="E660" s="1">
        <v>41840</v>
      </c>
      <c r="F660">
        <v>-3287</v>
      </c>
      <c r="G660">
        <v>379</v>
      </c>
      <c r="H660" s="2">
        <f>Clean_Chain_Data[[#This Row],[Profit]]/Clean_Chain_Data[[#This Row],[Sales]]</f>
        <v>0.71365638766519823</v>
      </c>
      <c r="I660" t="s">
        <v>21</v>
      </c>
      <c r="J660" t="s">
        <v>31</v>
      </c>
      <c r="K660" s="3">
        <v>24</v>
      </c>
      <c r="L660" t="s">
        <v>40</v>
      </c>
      <c r="M660" t="s">
        <v>45</v>
      </c>
      <c r="N660" t="s">
        <v>52</v>
      </c>
      <c r="O660" s="3">
        <v>324</v>
      </c>
      <c r="P660" s="3">
        <f>Clean_Chain_Data[[#This Row],[Sales]]-(Clean_Chain_Data[[#This Row],[Cogs]]+Clean_Chain_Data[[#This Row],[Total_expenses]])</f>
        <v>324</v>
      </c>
      <c r="Q660" s="3">
        <v>454</v>
      </c>
      <c r="R660" t="s">
        <v>62</v>
      </c>
      <c r="S660" s="3">
        <v>60</v>
      </c>
      <c r="T660">
        <v>340</v>
      </c>
      <c r="U660" s="3">
        <v>300</v>
      </c>
      <c r="V660" s="3">
        <v>400</v>
      </c>
      <c r="W660" s="3">
        <v>55</v>
      </c>
      <c r="X660" t="s">
        <v>35</v>
      </c>
    </row>
    <row r="661" spans="1:24" x14ac:dyDescent="0.25">
      <c r="A661">
        <v>347</v>
      </c>
      <c r="B661" s="3">
        <v>249</v>
      </c>
      <c r="C661" s="3">
        <v>6</v>
      </c>
      <c r="D661" s="3">
        <f>Clean_Chain_Data[[#This Row],[Calculated Profit]]-Clean_Chain_Data[[#This Row],[Target_profit]]</f>
        <v>6</v>
      </c>
      <c r="E661" s="1">
        <v>41841</v>
      </c>
      <c r="F661">
        <v>2580</v>
      </c>
      <c r="G661">
        <v>374</v>
      </c>
      <c r="H661" s="2">
        <f>Clean_Chain_Data[[#This Row],[Profit]]/Clean_Chain_Data[[#This Row],[Sales]]</f>
        <v>0.37881219903691815</v>
      </c>
      <c r="I661" t="s">
        <v>21</v>
      </c>
      <c r="J661" t="s">
        <v>31</v>
      </c>
      <c r="K661" s="3">
        <v>87</v>
      </c>
      <c r="L661" t="s">
        <v>40</v>
      </c>
      <c r="M661" t="s">
        <v>45</v>
      </c>
      <c r="N661" t="s">
        <v>52</v>
      </c>
      <c r="O661" s="3">
        <v>236</v>
      </c>
      <c r="P661" s="3">
        <f>Clean_Chain_Data[[#This Row],[Sales]]-(Clean_Chain_Data[[#This Row],[Cogs]]+Clean_Chain_Data[[#This Row],[Total_expenses]])</f>
        <v>236</v>
      </c>
      <c r="Q661" s="3">
        <v>623</v>
      </c>
      <c r="R661" t="s">
        <v>67</v>
      </c>
      <c r="S661" s="3">
        <v>220</v>
      </c>
      <c r="T661">
        <v>340</v>
      </c>
      <c r="U661" s="3">
        <v>230</v>
      </c>
      <c r="V661" s="3">
        <v>560</v>
      </c>
      <c r="W661" s="3">
        <v>138</v>
      </c>
      <c r="X661" t="s">
        <v>35</v>
      </c>
    </row>
    <row r="662" spans="1:24" x14ac:dyDescent="0.25">
      <c r="A662">
        <v>754</v>
      </c>
      <c r="B662" s="3">
        <v>94</v>
      </c>
      <c r="C662" s="3">
        <v>-5</v>
      </c>
      <c r="D662" s="3">
        <f>Clean_Chain_Data[[#This Row],[Calculated Profit]]-Clean_Chain_Data[[#This Row],[Target_profit]]</f>
        <v>-5</v>
      </c>
      <c r="E662" s="1">
        <v>41842</v>
      </c>
      <c r="F662">
        <v>694</v>
      </c>
      <c r="G662">
        <v>130</v>
      </c>
      <c r="H662" s="2">
        <f>Clean_Chain_Data[[#This Row],[Profit]]/Clean_Chain_Data[[#This Row],[Sales]]</f>
        <v>6.6964285714285712E-2</v>
      </c>
      <c r="I662" t="s">
        <v>21</v>
      </c>
      <c r="J662" t="s">
        <v>31</v>
      </c>
      <c r="K662" s="3">
        <v>85</v>
      </c>
      <c r="L662" t="s">
        <v>40</v>
      </c>
      <c r="M662" t="s">
        <v>41</v>
      </c>
      <c r="N662" t="s">
        <v>53</v>
      </c>
      <c r="O662" s="3">
        <v>15</v>
      </c>
      <c r="P662" s="3">
        <f>Clean_Chain_Data[[#This Row],[Sales]]-(Clean_Chain_Data[[#This Row],[Cogs]]+Clean_Chain_Data[[#This Row],[Total_expenses]])</f>
        <v>15</v>
      </c>
      <c r="Q662" s="3">
        <v>224</v>
      </c>
      <c r="R662" t="s">
        <v>34</v>
      </c>
      <c r="S662" s="3">
        <v>90</v>
      </c>
      <c r="T662">
        <v>120</v>
      </c>
      <c r="U662" s="3">
        <v>20</v>
      </c>
      <c r="V662" s="3">
        <v>210</v>
      </c>
      <c r="W662" s="3">
        <v>115</v>
      </c>
      <c r="X662" t="s">
        <v>35</v>
      </c>
    </row>
    <row r="663" spans="1:24" x14ac:dyDescent="0.25">
      <c r="A663">
        <v>347</v>
      </c>
      <c r="B663" s="3">
        <v>121</v>
      </c>
      <c r="C663" s="3">
        <v>-12</v>
      </c>
      <c r="D663" s="3">
        <f>Clean_Chain_Data[[#This Row],[Calculated Profit]]-Clean_Chain_Data[[#This Row],[Target_profit]]</f>
        <v>-12</v>
      </c>
      <c r="E663" s="1">
        <v>41843</v>
      </c>
      <c r="F663">
        <v>3385</v>
      </c>
      <c r="G663">
        <v>-60</v>
      </c>
      <c r="H663" s="2">
        <f>Clean_Chain_Data[[#This Row],[Profit]]/Clean_Chain_Data[[#This Row],[Sales]]</f>
        <v>-3.3114754098360657</v>
      </c>
      <c r="I663" t="s">
        <v>21</v>
      </c>
      <c r="J663" t="s">
        <v>31</v>
      </c>
      <c r="K663" s="3">
        <v>109</v>
      </c>
      <c r="L663" t="s">
        <v>40</v>
      </c>
      <c r="M663" t="s">
        <v>41</v>
      </c>
      <c r="N663" t="s">
        <v>53</v>
      </c>
      <c r="O663" s="3">
        <v>-202</v>
      </c>
      <c r="P663" s="3">
        <f>Clean_Chain_Data[[#This Row],[Sales]]-(Clean_Chain_Data[[#This Row],[Cogs]]+Clean_Chain_Data[[#This Row],[Total_expenses]])</f>
        <v>-202</v>
      </c>
      <c r="Q663" s="3">
        <v>61</v>
      </c>
      <c r="R663" t="s">
        <v>67</v>
      </c>
      <c r="S663" s="3">
        <v>110</v>
      </c>
      <c r="T663">
        <v>-60</v>
      </c>
      <c r="U663" s="3">
        <v>-190</v>
      </c>
      <c r="V663" s="3">
        <v>50</v>
      </c>
      <c r="W663" s="3">
        <v>142</v>
      </c>
      <c r="X663" t="s">
        <v>35</v>
      </c>
    </row>
    <row r="664" spans="1:24" x14ac:dyDescent="0.25">
      <c r="A664">
        <v>508</v>
      </c>
      <c r="B664" s="3">
        <v>181</v>
      </c>
      <c r="C664" s="3">
        <v>-12</v>
      </c>
      <c r="D664" s="3">
        <f>Clean_Chain_Data[[#This Row],[Calculated Profit]]-Clean_Chain_Data[[#This Row],[Target_profit]]</f>
        <v>-12</v>
      </c>
      <c r="E664" s="1">
        <v>41844</v>
      </c>
      <c r="F664">
        <v>1283</v>
      </c>
      <c r="G664">
        <v>182</v>
      </c>
      <c r="H664" s="2">
        <f>Clean_Chain_Data[[#This Row],[Profit]]/Clean_Chain_Data[[#This Row],[Sales]]</f>
        <v>0.2975206611570248</v>
      </c>
      <c r="I664" t="s">
        <v>21</v>
      </c>
      <c r="J664" t="s">
        <v>31</v>
      </c>
      <c r="K664" s="3">
        <v>50</v>
      </c>
      <c r="L664" t="s">
        <v>40</v>
      </c>
      <c r="M664" t="s">
        <v>41</v>
      </c>
      <c r="N664" t="s">
        <v>66</v>
      </c>
      <c r="O664" s="3">
        <v>108</v>
      </c>
      <c r="P664" s="3">
        <f>Clean_Chain_Data[[#This Row],[Sales]]-(Clean_Chain_Data[[#This Row],[Cogs]]+Clean_Chain_Data[[#This Row],[Total_expenses]])</f>
        <v>108</v>
      </c>
      <c r="Q664" s="3">
        <v>363</v>
      </c>
      <c r="R664" t="s">
        <v>62</v>
      </c>
      <c r="S664" s="3">
        <v>170</v>
      </c>
      <c r="T664">
        <v>180</v>
      </c>
      <c r="U664" s="3">
        <v>120</v>
      </c>
      <c r="V664" s="3">
        <v>350</v>
      </c>
      <c r="W664" s="3">
        <v>74</v>
      </c>
      <c r="X664" t="s">
        <v>35</v>
      </c>
    </row>
    <row r="665" spans="1:24" x14ac:dyDescent="0.25">
      <c r="A665">
        <v>646</v>
      </c>
      <c r="B665" s="3">
        <v>211</v>
      </c>
      <c r="C665" s="3">
        <v>-9</v>
      </c>
      <c r="D665" s="3">
        <f>Clean_Chain_Data[[#This Row],[Calculated Profit]]-Clean_Chain_Data[[#This Row],[Target_profit]]</f>
        <v>-9</v>
      </c>
      <c r="E665" s="1">
        <v>41845</v>
      </c>
      <c r="F665">
        <v>933</v>
      </c>
      <c r="G665">
        <v>464</v>
      </c>
      <c r="H665" s="2">
        <f>Clean_Chain_Data[[#This Row],[Profit]]/Clean_Chain_Data[[#This Row],[Sales]]</f>
        <v>0.56444444444444442</v>
      </c>
      <c r="I665" t="s">
        <v>21</v>
      </c>
      <c r="J665" t="s">
        <v>31</v>
      </c>
      <c r="K665" s="3">
        <v>59</v>
      </c>
      <c r="L665" t="s">
        <v>40</v>
      </c>
      <c r="M665" t="s">
        <v>41</v>
      </c>
      <c r="N665" t="s">
        <v>66</v>
      </c>
      <c r="O665" s="3">
        <v>381</v>
      </c>
      <c r="P665" s="3">
        <f>Clean_Chain_Data[[#This Row],[Sales]]-(Clean_Chain_Data[[#This Row],[Cogs]]+Clean_Chain_Data[[#This Row],[Total_expenses]])</f>
        <v>381</v>
      </c>
      <c r="Q665" s="3">
        <v>675</v>
      </c>
      <c r="R665" t="s">
        <v>67</v>
      </c>
      <c r="S665" s="3">
        <v>200</v>
      </c>
      <c r="T665">
        <v>460</v>
      </c>
      <c r="U665" s="3">
        <v>390</v>
      </c>
      <c r="V665" s="3">
        <v>660</v>
      </c>
      <c r="W665" s="3">
        <v>83</v>
      </c>
      <c r="X665" t="s">
        <v>35</v>
      </c>
    </row>
    <row r="666" spans="1:24" x14ac:dyDescent="0.25">
      <c r="A666">
        <v>561</v>
      </c>
      <c r="B666" s="3">
        <v>22</v>
      </c>
      <c r="C666" s="3">
        <v>1</v>
      </c>
      <c r="D666" s="3">
        <f>Clean_Chain_Data[[#This Row],[Calculated Profit]]-Clean_Chain_Data[[#This Row],[Target_profit]]</f>
        <v>1</v>
      </c>
      <c r="E666" s="1">
        <v>41846</v>
      </c>
      <c r="F666">
        <v>570</v>
      </c>
      <c r="G666">
        <v>30</v>
      </c>
      <c r="H666" s="2">
        <f>Clean_Chain_Data[[#This Row],[Profit]]/Clean_Chain_Data[[#This Row],[Sales]]</f>
        <v>0.21153846153846154</v>
      </c>
      <c r="I666" t="s">
        <v>21</v>
      </c>
      <c r="J666" t="s">
        <v>31</v>
      </c>
      <c r="K666" s="3">
        <v>7</v>
      </c>
      <c r="L666" t="s">
        <v>23</v>
      </c>
      <c r="M666" t="s">
        <v>24</v>
      </c>
      <c r="N666" t="s">
        <v>57</v>
      </c>
      <c r="O666" s="3">
        <v>11</v>
      </c>
      <c r="P666" s="3">
        <f>Clean_Chain_Data[[#This Row],[Sales]]-(Clean_Chain_Data[[#This Row],[Cogs]]+Clean_Chain_Data[[#This Row],[Total_expenses]])</f>
        <v>11</v>
      </c>
      <c r="Q666" s="3">
        <v>52</v>
      </c>
      <c r="R666" t="s">
        <v>34</v>
      </c>
      <c r="S666" s="3">
        <v>10</v>
      </c>
      <c r="T666">
        <v>20</v>
      </c>
      <c r="U666" s="3">
        <v>10</v>
      </c>
      <c r="V666" s="3">
        <v>30</v>
      </c>
      <c r="W666" s="3">
        <v>19</v>
      </c>
      <c r="X666" t="s">
        <v>27</v>
      </c>
    </row>
    <row r="667" spans="1:24" x14ac:dyDescent="0.25">
      <c r="A667">
        <v>631</v>
      </c>
      <c r="B667" s="3">
        <v>245</v>
      </c>
      <c r="C667" s="3">
        <v>64</v>
      </c>
      <c r="D667" s="3">
        <f>Clean_Chain_Data[[#This Row],[Calculated Profit]]-Clean_Chain_Data[[#This Row],[Target_profit]]</f>
        <v>64</v>
      </c>
      <c r="E667" s="1">
        <v>41847</v>
      </c>
      <c r="F667">
        <v>1704</v>
      </c>
      <c r="G667">
        <v>331</v>
      </c>
      <c r="H667" s="2">
        <f>Clean_Chain_Data[[#This Row],[Profit]]/Clean_Chain_Data[[#This Row],[Sales]]</f>
        <v>0.35416666666666669</v>
      </c>
      <c r="I667" t="s">
        <v>21</v>
      </c>
      <c r="J667" t="s">
        <v>31</v>
      </c>
      <c r="K667" s="3">
        <v>93</v>
      </c>
      <c r="L667" t="s">
        <v>23</v>
      </c>
      <c r="M667" t="s">
        <v>24</v>
      </c>
      <c r="N667" t="s">
        <v>25</v>
      </c>
      <c r="O667" s="3">
        <v>204</v>
      </c>
      <c r="P667" s="3">
        <f>Clean_Chain_Data[[#This Row],[Sales]]-(Clean_Chain_Data[[#This Row],[Cogs]]+Clean_Chain_Data[[#This Row],[Total_expenses]])</f>
        <v>204</v>
      </c>
      <c r="Q667" s="3">
        <v>576</v>
      </c>
      <c r="R667" t="s">
        <v>67</v>
      </c>
      <c r="S667" s="3">
        <v>180</v>
      </c>
      <c r="T667">
        <v>240</v>
      </c>
      <c r="U667" s="3">
        <v>140</v>
      </c>
      <c r="V667" s="3">
        <v>420</v>
      </c>
      <c r="W667" s="3">
        <v>127</v>
      </c>
      <c r="X667" t="s">
        <v>27</v>
      </c>
    </row>
    <row r="668" spans="1:24" x14ac:dyDescent="0.25">
      <c r="A668">
        <v>914</v>
      </c>
      <c r="B668" s="3">
        <v>225</v>
      </c>
      <c r="C668" s="3">
        <v>-36</v>
      </c>
      <c r="D668" s="3">
        <f>Clean_Chain_Data[[#This Row],[Calculated Profit]]-Clean_Chain_Data[[#This Row],[Target_profit]]</f>
        <v>-36</v>
      </c>
      <c r="E668" s="1">
        <v>41848</v>
      </c>
      <c r="F668">
        <v>4742</v>
      </c>
      <c r="G668">
        <v>-65</v>
      </c>
      <c r="H668" s="2">
        <f>Clean_Chain_Data[[#This Row],[Profit]]/Clean_Chain_Data[[#This Row],[Sales]]</f>
        <v>-0.97499999999999998</v>
      </c>
      <c r="I668" t="s">
        <v>21</v>
      </c>
      <c r="J668" t="s">
        <v>31</v>
      </c>
      <c r="K668" s="3">
        <v>69</v>
      </c>
      <c r="L668" t="s">
        <v>23</v>
      </c>
      <c r="M668" t="s">
        <v>24</v>
      </c>
      <c r="N668" t="s">
        <v>28</v>
      </c>
      <c r="O668" s="3">
        <v>-156</v>
      </c>
      <c r="P668" s="3">
        <f>Clean_Chain_Data[[#This Row],[Sales]]-(Clean_Chain_Data[[#This Row],[Cogs]]+Clean_Chain_Data[[#This Row],[Total_expenses]])</f>
        <v>-156</v>
      </c>
      <c r="Q668" s="3">
        <v>160</v>
      </c>
      <c r="R668" t="s">
        <v>67</v>
      </c>
      <c r="S668" s="3">
        <v>160</v>
      </c>
      <c r="T668">
        <v>-50</v>
      </c>
      <c r="U668" s="3">
        <v>-120</v>
      </c>
      <c r="V668" s="3">
        <v>110</v>
      </c>
      <c r="W668" s="3">
        <v>91</v>
      </c>
      <c r="X668" t="s">
        <v>27</v>
      </c>
    </row>
    <row r="669" spans="1:24" x14ac:dyDescent="0.25">
      <c r="A669">
        <v>518</v>
      </c>
      <c r="B669" s="3">
        <v>81</v>
      </c>
      <c r="C669" s="3">
        <v>-6</v>
      </c>
      <c r="D669" s="3">
        <f>Clean_Chain_Data[[#This Row],[Calculated Profit]]-Clean_Chain_Data[[#This Row],[Target_profit]]</f>
        <v>-6</v>
      </c>
      <c r="E669" s="1">
        <v>41849</v>
      </c>
      <c r="F669">
        <v>984</v>
      </c>
      <c r="G669">
        <v>117</v>
      </c>
      <c r="H669" s="2">
        <f>Clean_Chain_Data[[#This Row],[Profit]]/Clean_Chain_Data[[#This Row],[Sales]]</f>
        <v>0.42424242424242425</v>
      </c>
      <c r="I669" t="s">
        <v>21</v>
      </c>
      <c r="J669" t="s">
        <v>31</v>
      </c>
      <c r="K669" s="3">
        <v>22</v>
      </c>
      <c r="L669" t="s">
        <v>23</v>
      </c>
      <c r="M669" t="s">
        <v>32</v>
      </c>
      <c r="N669" t="s">
        <v>33</v>
      </c>
      <c r="O669" s="3">
        <v>84</v>
      </c>
      <c r="P669" s="3">
        <f>Clean_Chain_Data[[#This Row],[Sales]]-(Clean_Chain_Data[[#This Row],[Cogs]]+Clean_Chain_Data[[#This Row],[Total_expenses]])</f>
        <v>84</v>
      </c>
      <c r="Q669" s="3">
        <v>198</v>
      </c>
      <c r="R669" t="s">
        <v>67</v>
      </c>
      <c r="S669" s="3">
        <v>80</v>
      </c>
      <c r="T669">
        <v>120</v>
      </c>
      <c r="U669" s="3">
        <v>90</v>
      </c>
      <c r="V669" s="3">
        <v>200</v>
      </c>
      <c r="W669" s="3">
        <v>33</v>
      </c>
      <c r="X669" t="s">
        <v>35</v>
      </c>
    </row>
    <row r="670" spans="1:24" x14ac:dyDescent="0.25">
      <c r="A670">
        <v>315</v>
      </c>
      <c r="B670" s="3">
        <v>118</v>
      </c>
      <c r="C670" s="3">
        <v>-3</v>
      </c>
      <c r="D670" s="3">
        <f>Clean_Chain_Data[[#This Row],[Calculated Profit]]-Clean_Chain_Data[[#This Row],[Target_profit]]</f>
        <v>-3</v>
      </c>
      <c r="E670" s="1">
        <v>41850</v>
      </c>
      <c r="F670">
        <v>930</v>
      </c>
      <c r="G670">
        <v>172</v>
      </c>
      <c r="H670" s="2">
        <f>Clean_Chain_Data[[#This Row],[Profit]]/Clean_Chain_Data[[#This Row],[Sales]]</f>
        <v>0.43793103448275861</v>
      </c>
      <c r="I670" t="s">
        <v>21</v>
      </c>
      <c r="J670" t="s">
        <v>31</v>
      </c>
      <c r="K670" s="3">
        <v>33</v>
      </c>
      <c r="L670" t="s">
        <v>23</v>
      </c>
      <c r="M670" t="s">
        <v>32</v>
      </c>
      <c r="N670" t="s">
        <v>61</v>
      </c>
      <c r="O670" s="3">
        <v>127</v>
      </c>
      <c r="P670" s="3">
        <f>Clean_Chain_Data[[#This Row],[Sales]]-(Clean_Chain_Data[[#This Row],[Cogs]]+Clean_Chain_Data[[#This Row],[Total_expenses]])</f>
        <v>127</v>
      </c>
      <c r="Q670" s="3">
        <v>290</v>
      </c>
      <c r="R670" t="s">
        <v>67</v>
      </c>
      <c r="S670" s="3">
        <v>120</v>
      </c>
      <c r="T670">
        <v>170</v>
      </c>
      <c r="U670" s="3">
        <v>130</v>
      </c>
      <c r="V670" s="3">
        <v>290</v>
      </c>
      <c r="W670" s="3">
        <v>45</v>
      </c>
      <c r="X670" t="s">
        <v>35</v>
      </c>
    </row>
    <row r="671" spans="1:24" x14ac:dyDescent="0.25">
      <c r="A671">
        <v>813</v>
      </c>
      <c r="B671" s="3">
        <v>134</v>
      </c>
      <c r="C671" s="3">
        <v>12</v>
      </c>
      <c r="D671" s="3">
        <f>Clean_Chain_Data[[#This Row],[Calculated Profit]]-Clean_Chain_Data[[#This Row],[Target_profit]]</f>
        <v>12</v>
      </c>
      <c r="E671" s="1">
        <v>41851</v>
      </c>
      <c r="F671">
        <v>690</v>
      </c>
      <c r="G671">
        <v>186</v>
      </c>
      <c r="H671" s="2">
        <f>Clean_Chain_Data[[#This Row],[Profit]]/Clean_Chain_Data[[#This Row],[Sales]]</f>
        <v>0.38124999999999998</v>
      </c>
      <c r="I671" t="s">
        <v>21</v>
      </c>
      <c r="J671" t="s">
        <v>31</v>
      </c>
      <c r="K671" s="3">
        <v>41</v>
      </c>
      <c r="L671" t="s">
        <v>40</v>
      </c>
      <c r="M671" t="s">
        <v>45</v>
      </c>
      <c r="N671" t="s">
        <v>46</v>
      </c>
      <c r="O671" s="3">
        <v>122</v>
      </c>
      <c r="P671" s="3">
        <f>Clean_Chain_Data[[#This Row],[Sales]]-(Clean_Chain_Data[[#This Row],[Cogs]]+Clean_Chain_Data[[#This Row],[Total_expenses]])</f>
        <v>122</v>
      </c>
      <c r="Q671" s="3">
        <v>320</v>
      </c>
      <c r="R671" t="s">
        <v>34</v>
      </c>
      <c r="S671" s="3">
        <v>120</v>
      </c>
      <c r="T671">
        <v>160</v>
      </c>
      <c r="U671" s="3">
        <v>110</v>
      </c>
      <c r="V671" s="3">
        <v>280</v>
      </c>
      <c r="W671" s="3">
        <v>64</v>
      </c>
      <c r="X671" t="s">
        <v>27</v>
      </c>
    </row>
    <row r="672" spans="1:24" x14ac:dyDescent="0.25">
      <c r="A672">
        <v>407</v>
      </c>
      <c r="B672" s="3">
        <v>83</v>
      </c>
      <c r="C672" s="3">
        <v>-12</v>
      </c>
      <c r="D672" s="3">
        <f>Clean_Chain_Data[[#This Row],[Calculated Profit]]-Clean_Chain_Data[[#This Row],[Target_profit]]</f>
        <v>-12</v>
      </c>
      <c r="E672" s="1">
        <v>41852</v>
      </c>
      <c r="F672">
        <v>575</v>
      </c>
      <c r="G672">
        <v>112</v>
      </c>
      <c r="H672" s="2">
        <f>Clean_Chain_Data[[#This Row],[Profit]]/Clean_Chain_Data[[#This Row],[Sales]]</f>
        <v>0.29743589743589743</v>
      </c>
      <c r="I672" t="s">
        <v>21</v>
      </c>
      <c r="J672" t="s">
        <v>31</v>
      </c>
      <c r="K672" s="3">
        <v>27</v>
      </c>
      <c r="L672" t="s">
        <v>40</v>
      </c>
      <c r="M672" t="s">
        <v>41</v>
      </c>
      <c r="N672" t="s">
        <v>42</v>
      </c>
      <c r="O672" s="3">
        <v>58</v>
      </c>
      <c r="P672" s="3">
        <f>Clean_Chain_Data[[#This Row],[Sales]]-(Clean_Chain_Data[[#This Row],[Cogs]]+Clean_Chain_Data[[#This Row],[Total_expenses]])</f>
        <v>58</v>
      </c>
      <c r="Q672" s="3">
        <v>195</v>
      </c>
      <c r="R672" t="s">
        <v>34</v>
      </c>
      <c r="S672" s="3">
        <v>80</v>
      </c>
      <c r="T672">
        <v>110</v>
      </c>
      <c r="U672" s="3">
        <v>70</v>
      </c>
      <c r="V672" s="3">
        <v>190</v>
      </c>
      <c r="W672" s="3">
        <v>54</v>
      </c>
      <c r="X672" t="s">
        <v>27</v>
      </c>
    </row>
    <row r="673" spans="1:24" x14ac:dyDescent="0.25">
      <c r="A673">
        <v>754</v>
      </c>
      <c r="B673" s="3">
        <v>88</v>
      </c>
      <c r="C673" s="3">
        <v>-7</v>
      </c>
      <c r="D673" s="3">
        <f>Clean_Chain_Data[[#This Row],[Calculated Profit]]-Clean_Chain_Data[[#This Row],[Target_profit]]</f>
        <v>-7</v>
      </c>
      <c r="E673" s="1">
        <v>41853</v>
      </c>
      <c r="F673">
        <v>817</v>
      </c>
      <c r="G673">
        <v>133</v>
      </c>
      <c r="H673" s="2">
        <f>Clean_Chain_Data[[#This Row],[Profit]]/Clean_Chain_Data[[#This Row],[Sales]]</f>
        <v>0.33031674208144796</v>
      </c>
      <c r="I673" t="s">
        <v>21</v>
      </c>
      <c r="J673" t="s">
        <v>31</v>
      </c>
      <c r="K673" s="3">
        <v>29</v>
      </c>
      <c r="L673" t="s">
        <v>40</v>
      </c>
      <c r="M673" t="s">
        <v>45</v>
      </c>
      <c r="N673" t="s">
        <v>52</v>
      </c>
      <c r="O673" s="3">
        <v>73</v>
      </c>
      <c r="P673" s="3">
        <f>Clean_Chain_Data[[#This Row],[Sales]]-(Clean_Chain_Data[[#This Row],[Cogs]]+Clean_Chain_Data[[#This Row],[Total_expenses]])</f>
        <v>73</v>
      </c>
      <c r="Q673" s="3">
        <v>221</v>
      </c>
      <c r="R673" t="s">
        <v>34</v>
      </c>
      <c r="S673" s="3">
        <v>70</v>
      </c>
      <c r="T673">
        <v>120</v>
      </c>
      <c r="U673" s="3">
        <v>80</v>
      </c>
      <c r="V673" s="3">
        <v>190</v>
      </c>
      <c r="W673" s="3">
        <v>60</v>
      </c>
      <c r="X673" t="s">
        <v>35</v>
      </c>
    </row>
    <row r="674" spans="1:24" x14ac:dyDescent="0.25">
      <c r="A674">
        <v>351</v>
      </c>
      <c r="B674" s="3">
        <v>67</v>
      </c>
      <c r="C674" s="3">
        <v>30</v>
      </c>
      <c r="D674" s="3">
        <f>Clean_Chain_Data[[#This Row],[Calculated Profit]]-Clean_Chain_Data[[#This Row],[Target_profit]]</f>
        <v>30</v>
      </c>
      <c r="E674" s="1">
        <v>41854</v>
      </c>
      <c r="F674">
        <v>-3534</v>
      </c>
      <c r="G674">
        <v>443</v>
      </c>
      <c r="H674" s="2">
        <f>Clean_Chain_Data[[#This Row],[Profit]]/Clean_Chain_Data[[#This Row],[Sales]]</f>
        <v>0.76470588235294112</v>
      </c>
      <c r="I674" t="s">
        <v>21</v>
      </c>
      <c r="J674" t="s">
        <v>31</v>
      </c>
      <c r="K674" s="3">
        <v>22</v>
      </c>
      <c r="L674" t="s">
        <v>40</v>
      </c>
      <c r="M674" t="s">
        <v>45</v>
      </c>
      <c r="N674" t="s">
        <v>52</v>
      </c>
      <c r="O674" s="3">
        <v>390</v>
      </c>
      <c r="P674" s="3">
        <f>Clean_Chain_Data[[#This Row],[Sales]]-(Clean_Chain_Data[[#This Row],[Cogs]]+Clean_Chain_Data[[#This Row],[Total_expenses]])</f>
        <v>390</v>
      </c>
      <c r="Q674" s="3">
        <v>510</v>
      </c>
      <c r="R674" t="s">
        <v>62</v>
      </c>
      <c r="S674" s="3">
        <v>60</v>
      </c>
      <c r="T674">
        <v>390</v>
      </c>
      <c r="U674" s="3">
        <v>360</v>
      </c>
      <c r="V674" s="3">
        <v>450</v>
      </c>
      <c r="W674" s="3">
        <v>53</v>
      </c>
      <c r="X674" t="s">
        <v>35</v>
      </c>
    </row>
    <row r="675" spans="1:24" x14ac:dyDescent="0.25">
      <c r="A675">
        <v>845</v>
      </c>
      <c r="B675" s="3">
        <v>279</v>
      </c>
      <c r="C675" s="3">
        <v>21</v>
      </c>
      <c r="D675" s="3">
        <f>Clean_Chain_Data[[#This Row],[Calculated Profit]]-Clean_Chain_Data[[#This Row],[Target_profit]]</f>
        <v>21</v>
      </c>
      <c r="E675" s="1">
        <v>41855</v>
      </c>
      <c r="F675">
        <v>2642</v>
      </c>
      <c r="G675">
        <v>420</v>
      </c>
      <c r="H675" s="2">
        <f>Clean_Chain_Data[[#This Row],[Profit]]/Clean_Chain_Data[[#This Row],[Sales]]</f>
        <v>0.38769670958512159</v>
      </c>
      <c r="I675" t="s">
        <v>21</v>
      </c>
      <c r="J675" t="s">
        <v>31</v>
      </c>
      <c r="K675" s="3">
        <v>97</v>
      </c>
      <c r="L675" t="s">
        <v>40</v>
      </c>
      <c r="M675" t="s">
        <v>45</v>
      </c>
      <c r="N675" t="s">
        <v>52</v>
      </c>
      <c r="O675" s="3">
        <v>271</v>
      </c>
      <c r="P675" s="3">
        <f>Clean_Chain_Data[[#This Row],[Sales]]-(Clean_Chain_Data[[#This Row],[Cogs]]+Clean_Chain_Data[[#This Row],[Total_expenses]])</f>
        <v>271</v>
      </c>
      <c r="Q675" s="3">
        <v>699</v>
      </c>
      <c r="R675" t="s">
        <v>67</v>
      </c>
      <c r="S675" s="3">
        <v>250</v>
      </c>
      <c r="T675">
        <v>370</v>
      </c>
      <c r="U675" s="3">
        <v>250</v>
      </c>
      <c r="V675" s="3">
        <v>620</v>
      </c>
      <c r="W675" s="3">
        <v>149</v>
      </c>
      <c r="X675" t="s">
        <v>35</v>
      </c>
    </row>
    <row r="676" spans="1:24" x14ac:dyDescent="0.25">
      <c r="A676">
        <v>305</v>
      </c>
      <c r="B676" s="3">
        <v>105</v>
      </c>
      <c r="C676" s="3">
        <v>-9</v>
      </c>
      <c r="D676" s="3">
        <f>Clean_Chain_Data[[#This Row],[Calculated Profit]]-Clean_Chain_Data[[#This Row],[Target_profit]]</f>
        <v>-9</v>
      </c>
      <c r="E676" s="1">
        <v>41856</v>
      </c>
      <c r="F676">
        <v>716</v>
      </c>
      <c r="G676">
        <v>145</v>
      </c>
      <c r="H676" s="2">
        <f>Clean_Chain_Data[[#This Row],[Profit]]/Clean_Chain_Data[[#This Row],[Sales]]</f>
        <v>8.4000000000000005E-2</v>
      </c>
      <c r="I676" t="s">
        <v>21</v>
      </c>
      <c r="J676" t="s">
        <v>31</v>
      </c>
      <c r="K676" s="3">
        <v>95</v>
      </c>
      <c r="L676" t="s">
        <v>40</v>
      </c>
      <c r="M676" t="s">
        <v>41</v>
      </c>
      <c r="N676" t="s">
        <v>53</v>
      </c>
      <c r="O676" s="3">
        <v>21</v>
      </c>
      <c r="P676" s="3">
        <f>Clean_Chain_Data[[#This Row],[Sales]]-(Clean_Chain_Data[[#This Row],[Cogs]]+Clean_Chain_Data[[#This Row],[Total_expenses]])</f>
        <v>21</v>
      </c>
      <c r="Q676" s="3">
        <v>250</v>
      </c>
      <c r="R676" t="s">
        <v>34</v>
      </c>
      <c r="S676" s="3">
        <v>100</v>
      </c>
      <c r="T676">
        <v>140</v>
      </c>
      <c r="U676" s="3">
        <v>30</v>
      </c>
      <c r="V676" s="3">
        <v>240</v>
      </c>
      <c r="W676" s="3">
        <v>124</v>
      </c>
      <c r="X676" t="s">
        <v>35</v>
      </c>
    </row>
    <row r="677" spans="1:24" x14ac:dyDescent="0.25">
      <c r="A677">
        <v>212</v>
      </c>
      <c r="B677" s="3">
        <v>135</v>
      </c>
      <c r="C677" s="3">
        <v>-14</v>
      </c>
      <c r="D677" s="3">
        <f>Clean_Chain_Data[[#This Row],[Calculated Profit]]-Clean_Chain_Data[[#This Row],[Target_profit]]</f>
        <v>-14</v>
      </c>
      <c r="E677" s="1">
        <v>41857</v>
      </c>
      <c r="F677">
        <v>3641</v>
      </c>
      <c r="G677">
        <v>-69</v>
      </c>
      <c r="H677" s="2">
        <f>Clean_Chain_Data[[#This Row],[Profit]]/Clean_Chain_Data[[#This Row],[Sales]]</f>
        <v>-3.393939393939394</v>
      </c>
      <c r="I677" t="s">
        <v>21</v>
      </c>
      <c r="J677" t="s">
        <v>31</v>
      </c>
      <c r="K677" s="3">
        <v>122</v>
      </c>
      <c r="L677" t="s">
        <v>40</v>
      </c>
      <c r="M677" t="s">
        <v>41</v>
      </c>
      <c r="N677" t="s">
        <v>53</v>
      </c>
      <c r="O677" s="3">
        <v>-224</v>
      </c>
      <c r="P677" s="3">
        <f>Clean_Chain_Data[[#This Row],[Sales]]-(Clean_Chain_Data[[#This Row],[Cogs]]+Clean_Chain_Data[[#This Row],[Total_expenses]])</f>
        <v>-224</v>
      </c>
      <c r="Q677" s="3">
        <v>66</v>
      </c>
      <c r="R677" t="s">
        <v>67</v>
      </c>
      <c r="S677" s="3">
        <v>130</v>
      </c>
      <c r="T677">
        <v>-70</v>
      </c>
      <c r="U677" s="3">
        <v>-210</v>
      </c>
      <c r="V677" s="3">
        <v>60</v>
      </c>
      <c r="W677" s="3">
        <v>155</v>
      </c>
      <c r="X677" t="s">
        <v>35</v>
      </c>
    </row>
    <row r="678" spans="1:24" x14ac:dyDescent="0.25">
      <c r="A678">
        <v>351</v>
      </c>
      <c r="B678" s="3">
        <v>153</v>
      </c>
      <c r="C678" s="3">
        <v>7</v>
      </c>
      <c r="D678" s="3">
        <f>Clean_Chain_Data[[#This Row],[Calculated Profit]]-Clean_Chain_Data[[#This Row],[Target_profit]]</f>
        <v>7</v>
      </c>
      <c r="E678" s="1">
        <v>41858</v>
      </c>
      <c r="F678">
        <v>1319</v>
      </c>
      <c r="G678">
        <v>153</v>
      </c>
      <c r="H678" s="2">
        <f>Clean_Chain_Data[[#This Row],[Profit]]/Clean_Chain_Data[[#This Row],[Sales]]</f>
        <v>0.28431372549019607</v>
      </c>
      <c r="I678" t="s">
        <v>21</v>
      </c>
      <c r="J678" t="s">
        <v>31</v>
      </c>
      <c r="K678" s="3">
        <v>42</v>
      </c>
      <c r="L678" t="s">
        <v>40</v>
      </c>
      <c r="M678" t="s">
        <v>41</v>
      </c>
      <c r="N678" t="s">
        <v>66</v>
      </c>
      <c r="O678" s="3">
        <v>87</v>
      </c>
      <c r="P678" s="3">
        <f>Clean_Chain_Data[[#This Row],[Sales]]-(Clean_Chain_Data[[#This Row],[Cogs]]+Clean_Chain_Data[[#This Row],[Total_expenses]])</f>
        <v>87</v>
      </c>
      <c r="Q678" s="3">
        <v>306</v>
      </c>
      <c r="R678" t="s">
        <v>62</v>
      </c>
      <c r="S678" s="3">
        <v>150</v>
      </c>
      <c r="T678">
        <v>140</v>
      </c>
      <c r="U678" s="3">
        <v>80</v>
      </c>
      <c r="V678" s="3">
        <v>290</v>
      </c>
      <c r="W678" s="3">
        <v>66</v>
      </c>
      <c r="X678" t="s">
        <v>35</v>
      </c>
    </row>
    <row r="679" spans="1:24" x14ac:dyDescent="0.25">
      <c r="A679">
        <v>718</v>
      </c>
      <c r="B679" s="3">
        <v>250</v>
      </c>
      <c r="C679" s="3">
        <v>-8</v>
      </c>
      <c r="D679" s="3">
        <f>Clean_Chain_Data[[#This Row],[Calculated Profit]]-Clean_Chain_Data[[#This Row],[Target_profit]]</f>
        <v>-8</v>
      </c>
      <c r="E679" s="1">
        <v>41859</v>
      </c>
      <c r="F679">
        <v>723</v>
      </c>
      <c r="G679">
        <v>407</v>
      </c>
      <c r="H679" s="2">
        <f>Clean_Chain_Data[[#This Row],[Profit]]/Clean_Chain_Data[[#This Row],[Sales]]</f>
        <v>0.47488584474885842</v>
      </c>
      <c r="I679" t="s">
        <v>21</v>
      </c>
      <c r="J679" t="s">
        <v>31</v>
      </c>
      <c r="K679" s="3">
        <v>70</v>
      </c>
      <c r="L679" t="s">
        <v>40</v>
      </c>
      <c r="M679" t="s">
        <v>41</v>
      </c>
      <c r="N679" t="s">
        <v>66</v>
      </c>
      <c r="O679" s="3">
        <v>312</v>
      </c>
      <c r="P679" s="3">
        <f>Clean_Chain_Data[[#This Row],[Sales]]-(Clean_Chain_Data[[#This Row],[Cogs]]+Clean_Chain_Data[[#This Row],[Total_expenses]])</f>
        <v>312</v>
      </c>
      <c r="Q679" s="3">
        <v>657</v>
      </c>
      <c r="R679" t="s">
        <v>67</v>
      </c>
      <c r="S679" s="3">
        <v>240</v>
      </c>
      <c r="T679">
        <v>400</v>
      </c>
      <c r="U679" s="3">
        <v>320</v>
      </c>
      <c r="V679" s="3">
        <v>640</v>
      </c>
      <c r="W679" s="3">
        <v>95</v>
      </c>
      <c r="X679" t="s">
        <v>35</v>
      </c>
    </row>
    <row r="680" spans="1:24" x14ac:dyDescent="0.25">
      <c r="A680">
        <v>607</v>
      </c>
      <c r="B680" s="3">
        <v>294</v>
      </c>
      <c r="C680" s="3">
        <v>99</v>
      </c>
      <c r="D680" s="3">
        <f>Clean_Chain_Data[[#This Row],[Calculated Profit]]-Clean_Chain_Data[[#This Row],[Target_profit]]</f>
        <v>99</v>
      </c>
      <c r="E680" s="1">
        <v>41860</v>
      </c>
      <c r="F680">
        <v>1727</v>
      </c>
      <c r="G680">
        <v>453</v>
      </c>
      <c r="H680" s="2">
        <f>Clean_Chain_Data[[#This Row],[Profit]]/Clean_Chain_Data[[#This Row],[Sales]]</f>
        <v>0.41365461847389556</v>
      </c>
      <c r="I680" t="s">
        <v>21</v>
      </c>
      <c r="J680" t="s">
        <v>31</v>
      </c>
      <c r="K680" s="3">
        <v>111</v>
      </c>
      <c r="L680" t="s">
        <v>23</v>
      </c>
      <c r="M680" t="s">
        <v>24</v>
      </c>
      <c r="N680" t="s">
        <v>25</v>
      </c>
      <c r="O680" s="3">
        <v>309</v>
      </c>
      <c r="P680" s="3">
        <f>Clean_Chain_Data[[#This Row],[Sales]]-(Clean_Chain_Data[[#This Row],[Cogs]]+Clean_Chain_Data[[#This Row],[Total_expenses]])</f>
        <v>309</v>
      </c>
      <c r="Q680" s="3">
        <v>747</v>
      </c>
      <c r="R680" t="s">
        <v>67</v>
      </c>
      <c r="S680" s="3">
        <v>220</v>
      </c>
      <c r="T680">
        <v>320</v>
      </c>
      <c r="U680" s="3">
        <v>210</v>
      </c>
      <c r="V680" s="3">
        <v>540</v>
      </c>
      <c r="W680" s="3">
        <v>144</v>
      </c>
      <c r="X680" t="s">
        <v>27</v>
      </c>
    </row>
    <row r="681" spans="1:24" x14ac:dyDescent="0.25">
      <c r="A681">
        <v>716</v>
      </c>
      <c r="B681" s="3">
        <v>241</v>
      </c>
      <c r="C681" s="3">
        <v>-39</v>
      </c>
      <c r="D681" s="3">
        <f>Clean_Chain_Data[[#This Row],[Calculated Profit]]-Clean_Chain_Data[[#This Row],[Target_profit]]</f>
        <v>-39</v>
      </c>
      <c r="E681" s="1">
        <v>41861</v>
      </c>
      <c r="F681">
        <v>5121</v>
      </c>
      <c r="G681">
        <v>-93</v>
      </c>
      <c r="H681" s="2">
        <f>Clean_Chain_Data[[#This Row],[Profit]]/Clean_Chain_Data[[#This Row],[Sales]]</f>
        <v>-1.277027027027027</v>
      </c>
      <c r="I681" t="s">
        <v>21</v>
      </c>
      <c r="J681" t="s">
        <v>31</v>
      </c>
      <c r="K681" s="3">
        <v>74</v>
      </c>
      <c r="L681" t="s">
        <v>23</v>
      </c>
      <c r="M681" t="s">
        <v>24</v>
      </c>
      <c r="N681" t="s">
        <v>28</v>
      </c>
      <c r="O681" s="3">
        <v>-189</v>
      </c>
      <c r="P681" s="3">
        <f>Clean_Chain_Data[[#This Row],[Sales]]-(Clean_Chain_Data[[#This Row],[Cogs]]+Clean_Chain_Data[[#This Row],[Total_expenses]])</f>
        <v>-189</v>
      </c>
      <c r="Q681" s="3">
        <v>148</v>
      </c>
      <c r="R681" t="s">
        <v>67</v>
      </c>
      <c r="S681" s="3">
        <v>180</v>
      </c>
      <c r="T681">
        <v>-80</v>
      </c>
      <c r="U681" s="3">
        <v>-150</v>
      </c>
      <c r="V681" s="3">
        <v>100</v>
      </c>
      <c r="W681" s="3">
        <v>96</v>
      </c>
      <c r="X681" t="s">
        <v>27</v>
      </c>
    </row>
    <row r="682" spans="1:24" x14ac:dyDescent="0.25">
      <c r="A682">
        <v>716</v>
      </c>
      <c r="B682" s="3">
        <v>86</v>
      </c>
      <c r="C682" s="3">
        <v>-1</v>
      </c>
      <c r="D682" s="3">
        <f>Clean_Chain_Data[[#This Row],[Calculated Profit]]-Clean_Chain_Data[[#This Row],[Target_profit]]</f>
        <v>-1</v>
      </c>
      <c r="E682" s="1">
        <v>41862</v>
      </c>
      <c r="F682">
        <v>1003</v>
      </c>
      <c r="G682">
        <v>124</v>
      </c>
      <c r="H682" s="2">
        <f>Clean_Chain_Data[[#This Row],[Profit]]/Clean_Chain_Data[[#This Row],[Sales]]</f>
        <v>0.4238095238095238</v>
      </c>
      <c r="I682" t="s">
        <v>21</v>
      </c>
      <c r="J682" t="s">
        <v>31</v>
      </c>
      <c r="K682" s="3">
        <v>24</v>
      </c>
      <c r="L682" t="s">
        <v>23</v>
      </c>
      <c r="M682" t="s">
        <v>32</v>
      </c>
      <c r="N682" t="s">
        <v>33</v>
      </c>
      <c r="O682" s="3">
        <v>89</v>
      </c>
      <c r="P682" s="3">
        <f>Clean_Chain_Data[[#This Row],[Sales]]-(Clean_Chain_Data[[#This Row],[Cogs]]+Clean_Chain_Data[[#This Row],[Total_expenses]])</f>
        <v>89</v>
      </c>
      <c r="Q682" s="3">
        <v>210</v>
      </c>
      <c r="R682" t="s">
        <v>67</v>
      </c>
      <c r="S682" s="3">
        <v>90</v>
      </c>
      <c r="T682">
        <v>120</v>
      </c>
      <c r="U682" s="3">
        <v>90</v>
      </c>
      <c r="V682" s="3">
        <v>210</v>
      </c>
      <c r="W682" s="3">
        <v>35</v>
      </c>
      <c r="X682" t="s">
        <v>35</v>
      </c>
    </row>
    <row r="683" spans="1:24" x14ac:dyDescent="0.25">
      <c r="A683">
        <v>718</v>
      </c>
      <c r="B683" s="3">
        <v>123</v>
      </c>
      <c r="C683" s="3">
        <v>-17</v>
      </c>
      <c r="D683" s="3">
        <f>Clean_Chain_Data[[#This Row],[Calculated Profit]]-Clean_Chain_Data[[#This Row],[Target_profit]]</f>
        <v>-17</v>
      </c>
      <c r="E683" s="1">
        <v>41863</v>
      </c>
      <c r="F683">
        <v>959</v>
      </c>
      <c r="G683">
        <v>179</v>
      </c>
      <c r="H683" s="2">
        <f>Clean_Chain_Data[[#This Row],[Profit]]/Clean_Chain_Data[[#This Row],[Sales]]</f>
        <v>0.44039735099337746</v>
      </c>
      <c r="I683" t="s">
        <v>21</v>
      </c>
      <c r="J683" t="s">
        <v>31</v>
      </c>
      <c r="K683" s="3">
        <v>34</v>
      </c>
      <c r="L683" t="s">
        <v>23</v>
      </c>
      <c r="M683" t="s">
        <v>32</v>
      </c>
      <c r="N683" t="s">
        <v>61</v>
      </c>
      <c r="O683" s="3">
        <v>133</v>
      </c>
      <c r="P683" s="3">
        <f>Clean_Chain_Data[[#This Row],[Sales]]-(Clean_Chain_Data[[#This Row],[Cogs]]+Clean_Chain_Data[[#This Row],[Total_expenses]])</f>
        <v>133</v>
      </c>
      <c r="Q683" s="3">
        <v>302</v>
      </c>
      <c r="R683" t="s">
        <v>67</v>
      </c>
      <c r="S683" s="3">
        <v>120</v>
      </c>
      <c r="T683">
        <v>190</v>
      </c>
      <c r="U683" s="3">
        <v>150</v>
      </c>
      <c r="V683" s="3">
        <v>310</v>
      </c>
      <c r="W683" s="3">
        <v>46</v>
      </c>
      <c r="X683" t="s">
        <v>35</v>
      </c>
    </row>
    <row r="684" spans="1:24" x14ac:dyDescent="0.25">
      <c r="A684">
        <v>772</v>
      </c>
      <c r="B684" s="3">
        <v>91</v>
      </c>
      <c r="C684" s="3">
        <v>23</v>
      </c>
      <c r="D684" s="3">
        <f>Clean_Chain_Data[[#This Row],[Calculated Profit]]-Clean_Chain_Data[[#This Row],[Target_profit]]</f>
        <v>0</v>
      </c>
      <c r="E684" s="1">
        <v>41864</v>
      </c>
      <c r="F684">
        <v>656</v>
      </c>
      <c r="G684">
        <v>127</v>
      </c>
      <c r="H684" s="2">
        <f>Clean_Chain_Data[[#This Row],[Profit]]/Clean_Chain_Data[[#This Row],[Sales]]</f>
        <v>0.48706896551724138</v>
      </c>
      <c r="I684" t="s">
        <v>21</v>
      </c>
      <c r="J684" t="s">
        <v>31</v>
      </c>
      <c r="K684" s="3">
        <v>28</v>
      </c>
      <c r="L684" t="s">
        <v>40</v>
      </c>
      <c r="M684" t="s">
        <v>45</v>
      </c>
      <c r="N684" t="s">
        <v>46</v>
      </c>
      <c r="O684" s="3">
        <v>113</v>
      </c>
      <c r="P684" s="3">
        <f>Clean_Chain_Data[[#This Row],[Sales]]-(Clean_Chain_Data[[#This Row],[Cogs]]+Clean_Chain_Data[[#This Row],[Total_expenses]])</f>
        <v>90</v>
      </c>
      <c r="Q684" s="3">
        <v>232</v>
      </c>
      <c r="R684" t="s">
        <v>34</v>
      </c>
      <c r="S684" s="3">
        <v>70</v>
      </c>
      <c r="T684">
        <v>110</v>
      </c>
      <c r="U684" s="3">
        <v>90</v>
      </c>
      <c r="V684" s="3">
        <v>180</v>
      </c>
      <c r="W684" s="3">
        <v>51</v>
      </c>
      <c r="X684" t="s">
        <v>27</v>
      </c>
    </row>
    <row r="685" spans="1:24" x14ac:dyDescent="0.25">
      <c r="A685">
        <v>321</v>
      </c>
      <c r="B685" s="3">
        <v>86</v>
      </c>
      <c r="C685" s="3">
        <v>-1</v>
      </c>
      <c r="D685" s="3">
        <f>Clean_Chain_Data[[#This Row],[Calculated Profit]]-Clean_Chain_Data[[#This Row],[Target_profit]]</f>
        <v>-17</v>
      </c>
      <c r="E685" s="1">
        <v>41865</v>
      </c>
      <c r="F685">
        <v>547</v>
      </c>
      <c r="G685">
        <v>116</v>
      </c>
      <c r="H685" s="2">
        <f>Clean_Chain_Data[[#This Row],[Profit]]/Clean_Chain_Data[[#This Row],[Sales]]</f>
        <v>0.413953488372093</v>
      </c>
      <c r="I685" t="s">
        <v>21</v>
      </c>
      <c r="J685" t="s">
        <v>31</v>
      </c>
      <c r="K685" s="3">
        <v>28</v>
      </c>
      <c r="L685" t="s">
        <v>40</v>
      </c>
      <c r="M685" t="s">
        <v>41</v>
      </c>
      <c r="N685" t="s">
        <v>42</v>
      </c>
      <c r="O685" s="3">
        <v>89</v>
      </c>
      <c r="P685" s="3">
        <f>Clean_Chain_Data[[#This Row],[Sales]]-(Clean_Chain_Data[[#This Row],[Cogs]]+Clean_Chain_Data[[#This Row],[Total_expenses]])</f>
        <v>73</v>
      </c>
      <c r="Q685" s="3">
        <v>215</v>
      </c>
      <c r="R685" t="s">
        <v>34</v>
      </c>
      <c r="S685" s="3">
        <v>70</v>
      </c>
      <c r="T685">
        <v>110</v>
      </c>
      <c r="U685" s="3">
        <v>90</v>
      </c>
      <c r="V685" s="3">
        <v>180</v>
      </c>
      <c r="W685" s="3">
        <v>56</v>
      </c>
      <c r="X685" t="s">
        <v>27</v>
      </c>
    </row>
    <row r="686" spans="1:24" x14ac:dyDescent="0.25">
      <c r="A686">
        <v>954</v>
      </c>
      <c r="B686" s="3">
        <v>82</v>
      </c>
      <c r="C686" s="3">
        <v>5</v>
      </c>
      <c r="D686" s="3">
        <f>Clean_Chain_Data[[#This Row],[Calculated Profit]]-Clean_Chain_Data[[#This Row],[Target_profit]]</f>
        <v>-13</v>
      </c>
      <c r="E686" s="1">
        <v>41866</v>
      </c>
      <c r="F686">
        <v>788</v>
      </c>
      <c r="G686">
        <v>123</v>
      </c>
      <c r="H686" s="2">
        <f>Clean_Chain_Data[[#This Row],[Profit]]/Clean_Chain_Data[[#This Row],[Sales]]</f>
        <v>0.43577981651376146</v>
      </c>
      <c r="I686" t="s">
        <v>21</v>
      </c>
      <c r="J686" t="s">
        <v>31</v>
      </c>
      <c r="K686" s="3">
        <v>27</v>
      </c>
      <c r="L686" t="s">
        <v>40</v>
      </c>
      <c r="M686" t="s">
        <v>45</v>
      </c>
      <c r="N686" t="s">
        <v>52</v>
      </c>
      <c r="O686" s="3">
        <v>95</v>
      </c>
      <c r="P686" s="3">
        <f>Clean_Chain_Data[[#This Row],[Sales]]-(Clean_Chain_Data[[#This Row],[Cogs]]+Clean_Chain_Data[[#This Row],[Total_expenses]])</f>
        <v>77</v>
      </c>
      <c r="Q686" s="3">
        <v>218</v>
      </c>
      <c r="R686" t="s">
        <v>34</v>
      </c>
      <c r="S686" s="3">
        <v>60</v>
      </c>
      <c r="T686">
        <v>110</v>
      </c>
      <c r="U686" s="3">
        <v>90</v>
      </c>
      <c r="V686" s="3">
        <v>170</v>
      </c>
      <c r="W686" s="3">
        <v>59</v>
      </c>
      <c r="X686" t="s">
        <v>35</v>
      </c>
    </row>
    <row r="687" spans="1:24" x14ac:dyDescent="0.25">
      <c r="A687">
        <v>857</v>
      </c>
      <c r="B687" s="3">
        <v>72</v>
      </c>
      <c r="C687" s="3">
        <v>186</v>
      </c>
      <c r="D687" s="3">
        <f>Clean_Chain_Data[[#This Row],[Calculated Profit]]-Clean_Chain_Data[[#This Row],[Target_profit]]</f>
        <v>49</v>
      </c>
      <c r="E687" s="1">
        <v>41867</v>
      </c>
      <c r="F687">
        <v>-3004</v>
      </c>
      <c r="G687">
        <v>402</v>
      </c>
      <c r="H687" s="2">
        <f>Clean_Chain_Data[[#This Row],[Profit]]/Clean_Chain_Data[[#This Row],[Sales]]</f>
        <v>1.0217821782178218</v>
      </c>
      <c r="I687" t="s">
        <v>21</v>
      </c>
      <c r="J687" t="s">
        <v>31</v>
      </c>
      <c r="K687" s="3">
        <v>23</v>
      </c>
      <c r="L687" t="s">
        <v>40</v>
      </c>
      <c r="M687" t="s">
        <v>45</v>
      </c>
      <c r="N687" t="s">
        <v>52</v>
      </c>
      <c r="O687" s="3">
        <v>516</v>
      </c>
      <c r="P687" s="3">
        <f>Clean_Chain_Data[[#This Row],[Sales]]-(Clean_Chain_Data[[#This Row],[Cogs]]+Clean_Chain_Data[[#This Row],[Total_expenses]])</f>
        <v>379</v>
      </c>
      <c r="Q687" s="3">
        <v>505</v>
      </c>
      <c r="R687" t="s">
        <v>62</v>
      </c>
      <c r="S687" s="3">
        <v>50</v>
      </c>
      <c r="T687">
        <v>350</v>
      </c>
      <c r="U687" s="3">
        <v>330</v>
      </c>
      <c r="V687" s="3">
        <v>400</v>
      </c>
      <c r="W687" s="3">
        <v>54</v>
      </c>
      <c r="X687" t="s">
        <v>35</v>
      </c>
    </row>
    <row r="688" spans="1:24" x14ac:dyDescent="0.25">
      <c r="A688">
        <v>716</v>
      </c>
      <c r="B688" s="3">
        <v>260</v>
      </c>
      <c r="C688" s="3">
        <v>137</v>
      </c>
      <c r="D688" s="3">
        <f>Clean_Chain_Data[[#This Row],[Calculated Profit]]-Clean_Chain_Data[[#This Row],[Target_profit]]</f>
        <v>60</v>
      </c>
      <c r="E688" s="1">
        <v>41868</v>
      </c>
      <c r="F688">
        <v>2548</v>
      </c>
      <c r="G688">
        <v>390</v>
      </c>
      <c r="H688" s="2">
        <f>Clean_Chain_Data[[#This Row],[Profit]]/Clean_Chain_Data[[#This Row],[Sales]]</f>
        <v>0.5295815295815296</v>
      </c>
      <c r="I688" t="s">
        <v>21</v>
      </c>
      <c r="J688" t="s">
        <v>31</v>
      </c>
      <c r="K688" s="3">
        <v>91</v>
      </c>
      <c r="L688" t="s">
        <v>40</v>
      </c>
      <c r="M688" t="s">
        <v>45</v>
      </c>
      <c r="N688" t="s">
        <v>52</v>
      </c>
      <c r="O688" s="3">
        <v>367</v>
      </c>
      <c r="P688" s="3">
        <f>Clean_Chain_Data[[#This Row],[Sales]]-(Clean_Chain_Data[[#This Row],[Cogs]]+Clean_Chain_Data[[#This Row],[Total_expenses]])</f>
        <v>290</v>
      </c>
      <c r="Q688" s="3">
        <v>693</v>
      </c>
      <c r="R688" t="s">
        <v>67</v>
      </c>
      <c r="S688" s="3">
        <v>210</v>
      </c>
      <c r="T688">
        <v>330</v>
      </c>
      <c r="U688" s="3">
        <v>230</v>
      </c>
      <c r="V688" s="3">
        <v>540</v>
      </c>
      <c r="W688" s="3">
        <v>143</v>
      </c>
      <c r="X688" t="s">
        <v>35</v>
      </c>
    </row>
    <row r="689" spans="1:24" x14ac:dyDescent="0.25">
      <c r="A689">
        <v>727</v>
      </c>
      <c r="B689" s="3">
        <v>96</v>
      </c>
      <c r="C689" s="3">
        <v>-23</v>
      </c>
      <c r="D689" s="3">
        <f>Clean_Chain_Data[[#This Row],[Calculated Profit]]-Clean_Chain_Data[[#This Row],[Target_profit]]</f>
        <v>-17</v>
      </c>
      <c r="E689" s="1">
        <v>41869</v>
      </c>
      <c r="F689">
        <v>683</v>
      </c>
      <c r="G689">
        <v>134</v>
      </c>
      <c r="H689" s="2">
        <f>Clean_Chain_Data[[#This Row],[Profit]]/Clean_Chain_Data[[#This Row],[Sales]]</f>
        <v>0.11020408163265306</v>
      </c>
      <c r="I689" t="s">
        <v>21</v>
      </c>
      <c r="J689" t="s">
        <v>31</v>
      </c>
      <c r="K689" s="3">
        <v>87</v>
      </c>
      <c r="L689" t="s">
        <v>40</v>
      </c>
      <c r="M689" t="s">
        <v>41</v>
      </c>
      <c r="N689" t="s">
        <v>53</v>
      </c>
      <c r="O689" s="3">
        <v>27</v>
      </c>
      <c r="P689" s="3">
        <f>Clean_Chain_Data[[#This Row],[Sales]]-(Clean_Chain_Data[[#This Row],[Cogs]]+Clean_Chain_Data[[#This Row],[Total_expenses]])</f>
        <v>33</v>
      </c>
      <c r="Q689" s="3">
        <v>245</v>
      </c>
      <c r="R689" t="s">
        <v>34</v>
      </c>
      <c r="S689" s="3">
        <v>80</v>
      </c>
      <c r="T689">
        <v>130</v>
      </c>
      <c r="U689" s="3">
        <v>50</v>
      </c>
      <c r="V689" s="3">
        <v>210</v>
      </c>
      <c r="W689" s="3">
        <v>116</v>
      </c>
      <c r="X689" t="s">
        <v>35</v>
      </c>
    </row>
    <row r="690" spans="1:24" x14ac:dyDescent="0.25">
      <c r="A690">
        <v>914</v>
      </c>
      <c r="B690" s="3">
        <v>125</v>
      </c>
      <c r="C690" s="3">
        <v>-130</v>
      </c>
      <c r="D690" s="3">
        <f>Clean_Chain_Data[[#This Row],[Calculated Profit]]-Clean_Chain_Data[[#This Row],[Target_profit]]</f>
        <v>-27</v>
      </c>
      <c r="E690" s="1">
        <v>41870</v>
      </c>
      <c r="F690">
        <v>3142</v>
      </c>
      <c r="G690">
        <v>-56</v>
      </c>
      <c r="H690" s="2">
        <f>Clean_Chain_Data[[#This Row],[Profit]]/Clean_Chain_Data[[#This Row],[Sales]]</f>
        <v>-4.0540540540540544</v>
      </c>
      <c r="I690" t="s">
        <v>21</v>
      </c>
      <c r="J690" t="s">
        <v>31</v>
      </c>
      <c r="K690" s="3">
        <v>113</v>
      </c>
      <c r="L690" t="s">
        <v>40</v>
      </c>
      <c r="M690" t="s">
        <v>41</v>
      </c>
      <c r="N690" t="s">
        <v>53</v>
      </c>
      <c r="O690" s="3">
        <v>-300</v>
      </c>
      <c r="P690" s="3">
        <f>Clean_Chain_Data[[#This Row],[Sales]]-(Clean_Chain_Data[[#This Row],[Cogs]]+Clean_Chain_Data[[#This Row],[Total_expenses]])</f>
        <v>-197</v>
      </c>
      <c r="Q690" s="3">
        <v>74</v>
      </c>
      <c r="R690" t="s">
        <v>67</v>
      </c>
      <c r="S690" s="3">
        <v>110</v>
      </c>
      <c r="T690">
        <v>-60</v>
      </c>
      <c r="U690" s="3">
        <v>-170</v>
      </c>
      <c r="V690" s="3">
        <v>50</v>
      </c>
      <c r="W690" s="3">
        <v>146</v>
      </c>
      <c r="X690" t="s">
        <v>35</v>
      </c>
    </row>
    <row r="691" spans="1:24" x14ac:dyDescent="0.25">
      <c r="A691">
        <v>508</v>
      </c>
      <c r="B691" s="3">
        <v>161</v>
      </c>
      <c r="C691" s="3">
        <v>17</v>
      </c>
      <c r="D691" s="3">
        <f>Clean_Chain_Data[[#This Row],[Calculated Profit]]-Clean_Chain_Data[[#This Row],[Target_profit]]</f>
        <v>-7</v>
      </c>
      <c r="E691" s="1">
        <v>41871</v>
      </c>
      <c r="F691">
        <v>1267</v>
      </c>
      <c r="G691">
        <v>161</v>
      </c>
      <c r="H691" s="2">
        <f>Clean_Chain_Data[[#This Row],[Profit]]/Clean_Chain_Data[[#This Row],[Sales]]</f>
        <v>0.39941690962099125</v>
      </c>
      <c r="I691" t="s">
        <v>21</v>
      </c>
      <c r="J691" t="s">
        <v>31</v>
      </c>
      <c r="K691" s="3">
        <v>45</v>
      </c>
      <c r="L691" t="s">
        <v>40</v>
      </c>
      <c r="M691" t="s">
        <v>41</v>
      </c>
      <c r="N691" t="s">
        <v>66</v>
      </c>
      <c r="O691" s="3">
        <v>137</v>
      </c>
      <c r="P691" s="3">
        <f>Clean_Chain_Data[[#This Row],[Sales]]-(Clean_Chain_Data[[#This Row],[Cogs]]+Clean_Chain_Data[[#This Row],[Total_expenses]])</f>
        <v>113</v>
      </c>
      <c r="Q691" s="3">
        <v>343</v>
      </c>
      <c r="R691" t="s">
        <v>62</v>
      </c>
      <c r="S691" s="3">
        <v>140</v>
      </c>
      <c r="T691">
        <v>160</v>
      </c>
      <c r="U691" s="3">
        <v>120</v>
      </c>
      <c r="V691" s="3">
        <v>300</v>
      </c>
      <c r="W691" s="3">
        <v>69</v>
      </c>
      <c r="X691" t="s">
        <v>35</v>
      </c>
    </row>
    <row r="692" spans="1:24" x14ac:dyDescent="0.25">
      <c r="A692">
        <v>212</v>
      </c>
      <c r="B692" s="3">
        <v>239</v>
      </c>
      <c r="C692" s="3">
        <v>196</v>
      </c>
      <c r="D692" s="3">
        <f>Clean_Chain_Data[[#This Row],[Calculated Profit]]-Clean_Chain_Data[[#This Row],[Target_profit]]</f>
        <v>35</v>
      </c>
      <c r="E692" s="1">
        <v>41872</v>
      </c>
      <c r="F692">
        <v>1197</v>
      </c>
      <c r="G692">
        <v>526</v>
      </c>
      <c r="H692" s="2">
        <f>Clean_Chain_Data[[#This Row],[Profit]]/Clean_Chain_Data[[#This Row],[Sales]]</f>
        <v>0.79263803680981593</v>
      </c>
      <c r="I692" t="s">
        <v>21</v>
      </c>
      <c r="J692" t="s">
        <v>31</v>
      </c>
      <c r="K692" s="3">
        <v>66</v>
      </c>
      <c r="L692" t="s">
        <v>40</v>
      </c>
      <c r="M692" t="s">
        <v>41</v>
      </c>
      <c r="N692" t="s">
        <v>66</v>
      </c>
      <c r="O692" s="3">
        <v>646</v>
      </c>
      <c r="P692" s="3">
        <f>Clean_Chain_Data[[#This Row],[Sales]]-(Clean_Chain_Data[[#This Row],[Cogs]]+Clean_Chain_Data[[#This Row],[Total_expenses]])</f>
        <v>485</v>
      </c>
      <c r="Q692" s="3">
        <v>815</v>
      </c>
      <c r="R692" t="s">
        <v>67</v>
      </c>
      <c r="S692" s="3">
        <v>210</v>
      </c>
      <c r="T692">
        <v>510</v>
      </c>
      <c r="U692" s="3">
        <v>450</v>
      </c>
      <c r="V692" s="3">
        <v>720</v>
      </c>
      <c r="W692" s="3">
        <v>91</v>
      </c>
      <c r="X692" t="s">
        <v>35</v>
      </c>
    </row>
    <row r="693" spans="1:24" x14ac:dyDescent="0.25">
      <c r="A693">
        <v>904</v>
      </c>
      <c r="B693" s="3">
        <v>22</v>
      </c>
      <c r="C693" s="3">
        <v>-5</v>
      </c>
      <c r="D693" s="3">
        <f>Clean_Chain_Data[[#This Row],[Calculated Profit]]-Clean_Chain_Data[[#This Row],[Target_profit]]</f>
        <v>-7</v>
      </c>
      <c r="E693" s="1">
        <v>41873</v>
      </c>
      <c r="F693">
        <v>573</v>
      </c>
      <c r="G693">
        <v>29</v>
      </c>
      <c r="H693" s="2">
        <f>Clean_Chain_Data[[#This Row],[Profit]]/Clean_Chain_Data[[#This Row],[Sales]]</f>
        <v>0.27777777777777779</v>
      </c>
      <c r="I693" t="s">
        <v>21</v>
      </c>
      <c r="J693" t="s">
        <v>31</v>
      </c>
      <c r="K693" s="3">
        <v>7</v>
      </c>
      <c r="L693" t="s">
        <v>23</v>
      </c>
      <c r="M693" t="s">
        <v>24</v>
      </c>
      <c r="N693" t="s">
        <v>57</v>
      </c>
      <c r="O693" s="3">
        <v>15</v>
      </c>
      <c r="P693" s="3">
        <f>Clean_Chain_Data[[#This Row],[Sales]]-(Clean_Chain_Data[[#This Row],[Cogs]]+Clean_Chain_Data[[#This Row],[Total_expenses]])</f>
        <v>13</v>
      </c>
      <c r="Q693" s="3">
        <v>54</v>
      </c>
      <c r="R693" t="s">
        <v>34</v>
      </c>
      <c r="S693" s="3">
        <v>0</v>
      </c>
      <c r="T693">
        <v>20</v>
      </c>
      <c r="U693" s="3">
        <v>20</v>
      </c>
      <c r="V693" s="3">
        <v>20</v>
      </c>
      <c r="W693" s="3">
        <v>19</v>
      </c>
      <c r="X693" t="s">
        <v>27</v>
      </c>
    </row>
    <row r="694" spans="1:24" x14ac:dyDescent="0.25">
      <c r="A694">
        <v>585</v>
      </c>
      <c r="B694" s="3">
        <v>255</v>
      </c>
      <c r="C694" s="3">
        <v>121</v>
      </c>
      <c r="D694" s="3">
        <f>Clean_Chain_Data[[#This Row],[Calculated Profit]]-Clean_Chain_Data[[#This Row],[Target_profit]]</f>
        <v>93</v>
      </c>
      <c r="E694" s="1">
        <v>41874</v>
      </c>
      <c r="F694">
        <v>1622</v>
      </c>
      <c r="G694">
        <v>258</v>
      </c>
      <c r="H694" s="2">
        <f>Clean_Chain_Data[[#This Row],[Profit]]/Clean_Chain_Data[[#This Row],[Sales]]</f>
        <v>0.34917733089579522</v>
      </c>
      <c r="I694" t="s">
        <v>21</v>
      </c>
      <c r="J694" t="s">
        <v>31</v>
      </c>
      <c r="K694" s="3">
        <v>96</v>
      </c>
      <c r="L694" t="s">
        <v>23</v>
      </c>
      <c r="M694" t="s">
        <v>24</v>
      </c>
      <c r="N694" t="s">
        <v>25</v>
      </c>
      <c r="O694" s="3">
        <v>191</v>
      </c>
      <c r="P694" s="3">
        <f>Clean_Chain_Data[[#This Row],[Sales]]-(Clean_Chain_Data[[#This Row],[Cogs]]+Clean_Chain_Data[[#This Row],[Total_expenses]])</f>
        <v>163</v>
      </c>
      <c r="Q694" s="3">
        <v>547</v>
      </c>
      <c r="R694" t="s">
        <v>67</v>
      </c>
      <c r="S694" s="3">
        <v>140</v>
      </c>
      <c r="T694">
        <v>150</v>
      </c>
      <c r="U694" s="3">
        <v>70</v>
      </c>
      <c r="V694" s="3">
        <v>290</v>
      </c>
      <c r="W694" s="3">
        <v>129</v>
      </c>
      <c r="X694" t="s">
        <v>27</v>
      </c>
    </row>
    <row r="695" spans="1:24" x14ac:dyDescent="0.25">
      <c r="A695">
        <v>631</v>
      </c>
      <c r="B695" s="3">
        <v>239</v>
      </c>
      <c r="C695" s="3">
        <v>-152</v>
      </c>
      <c r="D695" s="3">
        <f>Clean_Chain_Data[[#This Row],[Calculated Profit]]-Clean_Chain_Data[[#This Row],[Target_profit]]</f>
        <v>-59</v>
      </c>
      <c r="E695" s="1">
        <v>41875</v>
      </c>
      <c r="F695">
        <v>4360</v>
      </c>
      <c r="G695">
        <v>-75</v>
      </c>
      <c r="H695" s="2">
        <f>Clean_Chain_Data[[#This Row],[Profit]]/Clean_Chain_Data[[#This Row],[Sales]]</f>
        <v>-1.44</v>
      </c>
      <c r="I695" t="s">
        <v>21</v>
      </c>
      <c r="J695" t="s">
        <v>31</v>
      </c>
      <c r="K695" s="3">
        <v>74</v>
      </c>
      <c r="L695" t="s">
        <v>23</v>
      </c>
      <c r="M695" t="s">
        <v>24</v>
      </c>
      <c r="N695" t="s">
        <v>28</v>
      </c>
      <c r="O695" s="3">
        <v>-252</v>
      </c>
      <c r="P695" s="3">
        <f>Clean_Chain_Data[[#This Row],[Sales]]-(Clean_Chain_Data[[#This Row],[Cogs]]+Clean_Chain_Data[[#This Row],[Total_expenses]])</f>
        <v>-159</v>
      </c>
      <c r="Q695" s="3">
        <v>175</v>
      </c>
      <c r="R695" t="s">
        <v>67</v>
      </c>
      <c r="S695" s="3">
        <v>130</v>
      </c>
      <c r="T695">
        <v>-50</v>
      </c>
      <c r="U695" s="3">
        <v>-100</v>
      </c>
      <c r="V695" s="3">
        <v>80</v>
      </c>
      <c r="W695" s="3">
        <v>95</v>
      </c>
      <c r="X695" t="s">
        <v>27</v>
      </c>
    </row>
    <row r="696" spans="1:24" x14ac:dyDescent="0.25">
      <c r="A696">
        <v>585</v>
      </c>
      <c r="B696" s="3">
        <v>108</v>
      </c>
      <c r="C696" s="3">
        <v>31</v>
      </c>
      <c r="D696" s="3">
        <f>Clean_Chain_Data[[#This Row],[Calculated Profit]]-Clean_Chain_Data[[#This Row],[Target_profit]]</f>
        <v>-8</v>
      </c>
      <c r="E696" s="1">
        <v>41876</v>
      </c>
      <c r="F696">
        <v>971</v>
      </c>
      <c r="G696">
        <v>157</v>
      </c>
      <c r="H696" s="2">
        <f>Clean_Chain_Data[[#This Row],[Profit]]/Clean_Chain_Data[[#This Row],[Sales]]</f>
        <v>0.6063829787234043</v>
      </c>
      <c r="I696" t="s">
        <v>21</v>
      </c>
      <c r="J696" t="s">
        <v>31</v>
      </c>
      <c r="K696" s="3">
        <v>30</v>
      </c>
      <c r="L696" t="s">
        <v>23</v>
      </c>
      <c r="M696" t="s">
        <v>32</v>
      </c>
      <c r="N696" t="s">
        <v>33</v>
      </c>
      <c r="O696" s="3">
        <v>171</v>
      </c>
      <c r="P696" s="3">
        <f>Clean_Chain_Data[[#This Row],[Sales]]-(Clean_Chain_Data[[#This Row],[Cogs]]+Clean_Chain_Data[[#This Row],[Total_expenses]])</f>
        <v>132</v>
      </c>
      <c r="Q696" s="3">
        <v>282</v>
      </c>
      <c r="R696" t="s">
        <v>67</v>
      </c>
      <c r="S696" s="3">
        <v>110</v>
      </c>
      <c r="T696">
        <v>170</v>
      </c>
      <c r="U696" s="3">
        <v>140</v>
      </c>
      <c r="V696" s="3">
        <v>280</v>
      </c>
      <c r="W696" s="3">
        <v>42</v>
      </c>
      <c r="X696" t="s">
        <v>35</v>
      </c>
    </row>
    <row r="697" spans="1:24" x14ac:dyDescent="0.25">
      <c r="A697">
        <v>718</v>
      </c>
      <c r="B697" s="3">
        <v>123</v>
      </c>
      <c r="C697" s="3">
        <v>39</v>
      </c>
      <c r="D697" s="3">
        <f>Clean_Chain_Data[[#This Row],[Calculated Profit]]-Clean_Chain_Data[[#This Row],[Target_profit]]</f>
        <v>-6</v>
      </c>
      <c r="E697" s="1">
        <v>41877</v>
      </c>
      <c r="F697">
        <v>915</v>
      </c>
      <c r="G697">
        <v>179</v>
      </c>
      <c r="H697" s="2">
        <f>Clean_Chain_Data[[#This Row],[Profit]]/Clean_Chain_Data[[#This Row],[Sales]]</f>
        <v>0.61801242236024845</v>
      </c>
      <c r="I697" t="s">
        <v>21</v>
      </c>
      <c r="J697" t="s">
        <v>31</v>
      </c>
      <c r="K697" s="3">
        <v>34</v>
      </c>
      <c r="L697" t="s">
        <v>23</v>
      </c>
      <c r="M697" t="s">
        <v>32</v>
      </c>
      <c r="N697" t="s">
        <v>61</v>
      </c>
      <c r="O697" s="3">
        <v>199</v>
      </c>
      <c r="P697" s="3">
        <f>Clean_Chain_Data[[#This Row],[Sales]]-(Clean_Chain_Data[[#This Row],[Cogs]]+Clean_Chain_Data[[#This Row],[Total_expenses]])</f>
        <v>154</v>
      </c>
      <c r="Q697" s="3">
        <v>322</v>
      </c>
      <c r="R697" t="s">
        <v>67</v>
      </c>
      <c r="S697" s="3">
        <v>130</v>
      </c>
      <c r="T697">
        <v>190</v>
      </c>
      <c r="U697" s="3">
        <v>160</v>
      </c>
      <c r="V697" s="3">
        <v>320</v>
      </c>
      <c r="W697" s="3">
        <v>45</v>
      </c>
      <c r="X697" t="s">
        <v>35</v>
      </c>
    </row>
    <row r="698" spans="1:24" x14ac:dyDescent="0.25">
      <c r="A698">
        <v>607</v>
      </c>
      <c r="B698" s="3">
        <v>76</v>
      </c>
      <c r="C698" s="3">
        <v>16</v>
      </c>
      <c r="D698" s="3">
        <f>Clean_Chain_Data[[#This Row],[Calculated Profit]]-Clean_Chain_Data[[#This Row],[Target_profit]]</f>
        <v>-10</v>
      </c>
      <c r="E698" s="1">
        <v>41878</v>
      </c>
      <c r="F698">
        <v>580</v>
      </c>
      <c r="G698">
        <v>111</v>
      </c>
      <c r="H698" s="2">
        <f>Clean_Chain_Data[[#This Row],[Profit]]/Clean_Chain_Data[[#This Row],[Sales]]</f>
        <v>0.58291457286432158</v>
      </c>
      <c r="I698" t="s">
        <v>21</v>
      </c>
      <c r="J698" t="s">
        <v>31</v>
      </c>
      <c r="K698" s="3">
        <v>21</v>
      </c>
      <c r="L698" t="s">
        <v>23</v>
      </c>
      <c r="M698" t="s">
        <v>32</v>
      </c>
      <c r="N698" t="s">
        <v>37</v>
      </c>
      <c r="O698" s="3">
        <v>116</v>
      </c>
      <c r="P698" s="3">
        <f>Clean_Chain_Data[[#This Row],[Sales]]-(Clean_Chain_Data[[#This Row],[Cogs]]+Clean_Chain_Data[[#This Row],[Total_expenses]])</f>
        <v>90</v>
      </c>
      <c r="Q698" s="3">
        <v>199</v>
      </c>
      <c r="R698" t="s">
        <v>67</v>
      </c>
      <c r="S698" s="3">
        <v>80</v>
      </c>
      <c r="T698">
        <v>120</v>
      </c>
      <c r="U698" s="3">
        <v>100</v>
      </c>
      <c r="V698" s="3">
        <v>200</v>
      </c>
      <c r="W698" s="3">
        <v>33</v>
      </c>
      <c r="X698" t="s">
        <v>35</v>
      </c>
    </row>
    <row r="699" spans="1:24" x14ac:dyDescent="0.25">
      <c r="A699">
        <v>904</v>
      </c>
      <c r="B699" s="3">
        <v>102</v>
      </c>
      <c r="C699" s="3">
        <v>42</v>
      </c>
      <c r="D699" s="3">
        <f>Clean_Chain_Data[[#This Row],[Calculated Profit]]-Clean_Chain_Data[[#This Row],[Target_profit]]</f>
        <v>15</v>
      </c>
      <c r="E699" s="1">
        <v>41879</v>
      </c>
      <c r="F699">
        <v>666</v>
      </c>
      <c r="G699">
        <v>143</v>
      </c>
      <c r="H699" s="2">
        <f>Clean_Chain_Data[[#This Row],[Profit]]/Clean_Chain_Data[[#This Row],[Sales]]</f>
        <v>0.50574712643678166</v>
      </c>
      <c r="I699" t="s">
        <v>21</v>
      </c>
      <c r="J699" t="s">
        <v>31</v>
      </c>
      <c r="K699" s="3">
        <v>31</v>
      </c>
      <c r="L699" t="s">
        <v>40</v>
      </c>
      <c r="M699" t="s">
        <v>45</v>
      </c>
      <c r="N699" t="s">
        <v>46</v>
      </c>
      <c r="O699" s="3">
        <v>132</v>
      </c>
      <c r="P699" s="3">
        <f>Clean_Chain_Data[[#This Row],[Sales]]-(Clean_Chain_Data[[#This Row],[Cogs]]+Clean_Chain_Data[[#This Row],[Total_expenses]])</f>
        <v>105</v>
      </c>
      <c r="Q699" s="3">
        <v>261</v>
      </c>
      <c r="R699" t="s">
        <v>34</v>
      </c>
      <c r="S699" s="3">
        <v>90</v>
      </c>
      <c r="T699">
        <v>130</v>
      </c>
      <c r="U699" s="3">
        <v>90</v>
      </c>
      <c r="V699" s="3">
        <v>220</v>
      </c>
      <c r="W699" s="3">
        <v>54</v>
      </c>
      <c r="X699" t="s">
        <v>27</v>
      </c>
    </row>
    <row r="700" spans="1:24" x14ac:dyDescent="0.25">
      <c r="A700">
        <v>772</v>
      </c>
      <c r="B700" s="3">
        <v>77</v>
      </c>
      <c r="C700" s="3">
        <v>16</v>
      </c>
      <c r="D700" s="3">
        <f>Clean_Chain_Data[[#This Row],[Calculated Profit]]-Clean_Chain_Data[[#This Row],[Target_profit]]</f>
        <v>3</v>
      </c>
      <c r="E700" s="1">
        <v>41880</v>
      </c>
      <c r="F700">
        <v>557</v>
      </c>
      <c r="G700">
        <v>103</v>
      </c>
      <c r="H700" s="2">
        <f>Clean_Chain_Data[[#This Row],[Profit]]/Clean_Chain_Data[[#This Row],[Sales]]</f>
        <v>0.39583333333333331</v>
      </c>
      <c r="I700" t="s">
        <v>21</v>
      </c>
      <c r="J700" t="s">
        <v>31</v>
      </c>
      <c r="K700" s="3">
        <v>25</v>
      </c>
      <c r="L700" t="s">
        <v>40</v>
      </c>
      <c r="M700" t="s">
        <v>41</v>
      </c>
      <c r="N700" t="s">
        <v>42</v>
      </c>
      <c r="O700" s="3">
        <v>76</v>
      </c>
      <c r="P700" s="3">
        <f>Clean_Chain_Data[[#This Row],[Sales]]-(Clean_Chain_Data[[#This Row],[Cogs]]+Clean_Chain_Data[[#This Row],[Total_expenses]])</f>
        <v>63</v>
      </c>
      <c r="Q700" s="3">
        <v>192</v>
      </c>
      <c r="R700" t="s">
        <v>34</v>
      </c>
      <c r="S700" s="3">
        <v>70</v>
      </c>
      <c r="T700">
        <v>100</v>
      </c>
      <c r="U700" s="3">
        <v>60</v>
      </c>
      <c r="V700" s="3">
        <v>170</v>
      </c>
      <c r="W700" s="3">
        <v>52</v>
      </c>
      <c r="X700" t="s">
        <v>27</v>
      </c>
    </row>
    <row r="701" spans="1:24" x14ac:dyDescent="0.25">
      <c r="A701">
        <v>786</v>
      </c>
      <c r="B701" s="3">
        <v>78</v>
      </c>
      <c r="C701" s="3">
        <v>33</v>
      </c>
      <c r="D701" s="3">
        <f>Clean_Chain_Data[[#This Row],[Calculated Profit]]-Clean_Chain_Data[[#This Row],[Target_profit]]</f>
        <v>16</v>
      </c>
      <c r="E701" s="1">
        <v>41881</v>
      </c>
      <c r="F701">
        <v>798</v>
      </c>
      <c r="G701">
        <v>119</v>
      </c>
      <c r="H701" s="2">
        <f>Clean_Chain_Data[[#This Row],[Profit]]/Clean_Chain_Data[[#This Row],[Sales]]</f>
        <v>0.44285714285714284</v>
      </c>
      <c r="I701" t="s">
        <v>21</v>
      </c>
      <c r="J701" t="s">
        <v>31</v>
      </c>
      <c r="K701" s="3">
        <v>25</v>
      </c>
      <c r="L701" t="s">
        <v>40</v>
      </c>
      <c r="M701" t="s">
        <v>45</v>
      </c>
      <c r="N701" t="s">
        <v>52</v>
      </c>
      <c r="O701" s="3">
        <v>93</v>
      </c>
      <c r="P701" s="3">
        <f>Clean_Chain_Data[[#This Row],[Sales]]-(Clean_Chain_Data[[#This Row],[Cogs]]+Clean_Chain_Data[[#This Row],[Total_expenses]])</f>
        <v>76</v>
      </c>
      <c r="Q701" s="3">
        <v>210</v>
      </c>
      <c r="R701" t="s">
        <v>34</v>
      </c>
      <c r="S701" s="3">
        <v>70</v>
      </c>
      <c r="T701">
        <v>100</v>
      </c>
      <c r="U701" s="3">
        <v>60</v>
      </c>
      <c r="V701" s="3">
        <v>170</v>
      </c>
      <c r="W701" s="3">
        <v>56</v>
      </c>
      <c r="X701" t="s">
        <v>35</v>
      </c>
    </row>
    <row r="702" spans="1:24" x14ac:dyDescent="0.25">
      <c r="A702">
        <v>857</v>
      </c>
      <c r="B702" s="3">
        <v>75</v>
      </c>
      <c r="C702" s="3">
        <v>181</v>
      </c>
      <c r="D702" s="3">
        <f>Clean_Chain_Data[[#This Row],[Calculated Profit]]-Clean_Chain_Data[[#This Row],[Target_profit]]</f>
        <v>54</v>
      </c>
      <c r="E702" s="1">
        <v>41882</v>
      </c>
      <c r="F702">
        <v>-3287</v>
      </c>
      <c r="G702">
        <v>379</v>
      </c>
      <c r="H702" s="2">
        <f>Clean_Chain_Data[[#This Row],[Profit]]/Clean_Chain_Data[[#This Row],[Sales]]</f>
        <v>0.99380165289256195</v>
      </c>
      <c r="I702" t="s">
        <v>21</v>
      </c>
      <c r="J702" t="s">
        <v>31</v>
      </c>
      <c r="K702" s="3">
        <v>24</v>
      </c>
      <c r="L702" t="s">
        <v>40</v>
      </c>
      <c r="M702" t="s">
        <v>45</v>
      </c>
      <c r="N702" t="s">
        <v>52</v>
      </c>
      <c r="O702" s="3">
        <v>481</v>
      </c>
      <c r="P702" s="3">
        <f>Clean_Chain_Data[[#This Row],[Sales]]-(Clean_Chain_Data[[#This Row],[Cogs]]+Clean_Chain_Data[[#This Row],[Total_expenses]])</f>
        <v>354</v>
      </c>
      <c r="Q702" s="3">
        <v>484</v>
      </c>
      <c r="R702" t="s">
        <v>62</v>
      </c>
      <c r="S702" s="3">
        <v>60</v>
      </c>
      <c r="T702">
        <v>340</v>
      </c>
      <c r="U702" s="3">
        <v>300</v>
      </c>
      <c r="V702" s="3">
        <v>400</v>
      </c>
      <c r="W702" s="3">
        <v>55</v>
      </c>
      <c r="X702" t="s">
        <v>35</v>
      </c>
    </row>
    <row r="703" spans="1:24" x14ac:dyDescent="0.25">
      <c r="A703">
        <v>607</v>
      </c>
      <c r="B703" s="3">
        <v>249</v>
      </c>
      <c r="C703" s="3">
        <v>120</v>
      </c>
      <c r="D703" s="3">
        <f>Clean_Chain_Data[[#This Row],[Calculated Profit]]-Clean_Chain_Data[[#This Row],[Target_profit]]</f>
        <v>47</v>
      </c>
      <c r="E703" s="1">
        <v>41883</v>
      </c>
      <c r="F703">
        <v>2580</v>
      </c>
      <c r="G703">
        <v>374</v>
      </c>
      <c r="H703" s="2">
        <f>Clean_Chain_Data[[#This Row],[Profit]]/Clean_Chain_Data[[#This Row],[Sales]]</f>
        <v>0.52710843373493976</v>
      </c>
      <c r="I703" t="s">
        <v>21</v>
      </c>
      <c r="J703" t="s">
        <v>31</v>
      </c>
      <c r="K703" s="3">
        <v>87</v>
      </c>
      <c r="L703" t="s">
        <v>40</v>
      </c>
      <c r="M703" t="s">
        <v>45</v>
      </c>
      <c r="N703" t="s">
        <v>52</v>
      </c>
      <c r="O703" s="3">
        <v>350</v>
      </c>
      <c r="P703" s="3">
        <f>Clean_Chain_Data[[#This Row],[Sales]]-(Clean_Chain_Data[[#This Row],[Cogs]]+Clean_Chain_Data[[#This Row],[Total_expenses]])</f>
        <v>277</v>
      </c>
      <c r="Q703" s="3">
        <v>664</v>
      </c>
      <c r="R703" t="s">
        <v>67</v>
      </c>
      <c r="S703" s="3">
        <v>220</v>
      </c>
      <c r="T703">
        <v>340</v>
      </c>
      <c r="U703" s="3">
        <v>230</v>
      </c>
      <c r="V703" s="3">
        <v>560</v>
      </c>
      <c r="W703" s="3">
        <v>138</v>
      </c>
      <c r="X703" t="s">
        <v>35</v>
      </c>
    </row>
    <row r="704" spans="1:24" x14ac:dyDescent="0.25">
      <c r="A704">
        <v>813</v>
      </c>
      <c r="B704" s="3">
        <v>94</v>
      </c>
      <c r="C704" s="3">
        <v>2</v>
      </c>
      <c r="D704" s="3">
        <f>Clean_Chain_Data[[#This Row],[Calculated Profit]]-Clean_Chain_Data[[#This Row],[Target_profit]]</f>
        <v>10</v>
      </c>
      <c r="E704" s="1">
        <v>41884</v>
      </c>
      <c r="F704">
        <v>694</v>
      </c>
      <c r="G704">
        <v>130</v>
      </c>
      <c r="H704" s="2">
        <f>Clean_Chain_Data[[#This Row],[Profit]]/Clean_Chain_Data[[#This Row],[Sales]]</f>
        <v>9.2050209205020925E-2</v>
      </c>
      <c r="I704" t="s">
        <v>21</v>
      </c>
      <c r="J704" t="s">
        <v>31</v>
      </c>
      <c r="K704" s="3">
        <v>85</v>
      </c>
      <c r="L704" t="s">
        <v>40</v>
      </c>
      <c r="M704" t="s">
        <v>41</v>
      </c>
      <c r="N704" t="s">
        <v>53</v>
      </c>
      <c r="O704" s="3">
        <v>22</v>
      </c>
      <c r="P704" s="3">
        <f>Clean_Chain_Data[[#This Row],[Sales]]-(Clean_Chain_Data[[#This Row],[Cogs]]+Clean_Chain_Data[[#This Row],[Total_expenses]])</f>
        <v>30</v>
      </c>
      <c r="Q704" s="3">
        <v>239</v>
      </c>
      <c r="R704" t="s">
        <v>34</v>
      </c>
      <c r="S704" s="3">
        <v>90</v>
      </c>
      <c r="T704">
        <v>120</v>
      </c>
      <c r="U704" s="3">
        <v>20</v>
      </c>
      <c r="V704" s="3">
        <v>210</v>
      </c>
      <c r="W704" s="3">
        <v>115</v>
      </c>
      <c r="X704" t="s">
        <v>35</v>
      </c>
    </row>
    <row r="705" spans="1:24" x14ac:dyDescent="0.25">
      <c r="A705">
        <v>914</v>
      </c>
      <c r="B705" s="3">
        <v>121</v>
      </c>
      <c r="C705" s="3">
        <v>-110</v>
      </c>
      <c r="D705" s="3">
        <f>Clean_Chain_Data[[#This Row],[Calculated Profit]]-Clean_Chain_Data[[#This Row],[Target_profit]]</f>
        <v>-8</v>
      </c>
      <c r="E705" s="1">
        <v>41885</v>
      </c>
      <c r="F705">
        <v>3385</v>
      </c>
      <c r="G705">
        <v>-60</v>
      </c>
      <c r="H705" s="2">
        <f>Clean_Chain_Data[[#This Row],[Profit]]/Clean_Chain_Data[[#This Row],[Sales]]</f>
        <v>-4.615384615384615</v>
      </c>
      <c r="I705" t="s">
        <v>21</v>
      </c>
      <c r="J705" t="s">
        <v>31</v>
      </c>
      <c r="K705" s="3">
        <v>109</v>
      </c>
      <c r="L705" t="s">
        <v>40</v>
      </c>
      <c r="M705" t="s">
        <v>41</v>
      </c>
      <c r="N705" t="s">
        <v>53</v>
      </c>
      <c r="O705" s="3">
        <v>-300</v>
      </c>
      <c r="P705" s="3">
        <f>Clean_Chain_Data[[#This Row],[Sales]]-(Clean_Chain_Data[[#This Row],[Cogs]]+Clean_Chain_Data[[#This Row],[Total_expenses]])</f>
        <v>-198</v>
      </c>
      <c r="Q705" s="3">
        <v>65</v>
      </c>
      <c r="R705" t="s">
        <v>67</v>
      </c>
      <c r="S705" s="3">
        <v>110</v>
      </c>
      <c r="T705">
        <v>-60</v>
      </c>
      <c r="U705" s="3">
        <v>-190</v>
      </c>
      <c r="V705" s="3">
        <v>50</v>
      </c>
      <c r="W705" s="3">
        <v>142</v>
      </c>
      <c r="X705" t="s">
        <v>35</v>
      </c>
    </row>
    <row r="706" spans="1:24" x14ac:dyDescent="0.25">
      <c r="A706">
        <v>617</v>
      </c>
      <c r="B706" s="3">
        <v>181</v>
      </c>
      <c r="C706" s="3">
        <v>40</v>
      </c>
      <c r="D706" s="3">
        <f>Clean_Chain_Data[[#This Row],[Calculated Profit]]-Clean_Chain_Data[[#This Row],[Target_profit]]</f>
        <v>12</v>
      </c>
      <c r="E706" s="1">
        <v>41886</v>
      </c>
      <c r="F706">
        <v>1283</v>
      </c>
      <c r="G706">
        <v>182</v>
      </c>
      <c r="H706" s="2">
        <f>Clean_Chain_Data[[#This Row],[Profit]]/Clean_Chain_Data[[#This Row],[Sales]]</f>
        <v>0.41343669250645992</v>
      </c>
      <c r="I706" t="s">
        <v>21</v>
      </c>
      <c r="J706" t="s">
        <v>31</v>
      </c>
      <c r="K706" s="3">
        <v>50</v>
      </c>
      <c r="L706" t="s">
        <v>40</v>
      </c>
      <c r="M706" t="s">
        <v>41</v>
      </c>
      <c r="N706" t="s">
        <v>66</v>
      </c>
      <c r="O706" s="3">
        <v>160</v>
      </c>
      <c r="P706" s="3">
        <f>Clean_Chain_Data[[#This Row],[Sales]]-(Clean_Chain_Data[[#This Row],[Cogs]]+Clean_Chain_Data[[#This Row],[Total_expenses]])</f>
        <v>132</v>
      </c>
      <c r="Q706" s="3">
        <v>387</v>
      </c>
      <c r="R706" t="s">
        <v>62</v>
      </c>
      <c r="S706" s="3">
        <v>170</v>
      </c>
      <c r="T706">
        <v>180</v>
      </c>
      <c r="U706" s="3">
        <v>120</v>
      </c>
      <c r="V706" s="3">
        <v>350</v>
      </c>
      <c r="W706" s="3">
        <v>74</v>
      </c>
      <c r="X706" t="s">
        <v>35</v>
      </c>
    </row>
    <row r="707" spans="1:24" x14ac:dyDescent="0.25">
      <c r="A707">
        <v>917</v>
      </c>
      <c r="B707" s="3">
        <v>211</v>
      </c>
      <c r="C707" s="3">
        <v>175</v>
      </c>
      <c r="D707" s="3">
        <f>Clean_Chain_Data[[#This Row],[Calculated Profit]]-Clean_Chain_Data[[#This Row],[Target_profit]]</f>
        <v>35</v>
      </c>
      <c r="E707" s="1">
        <v>41887</v>
      </c>
      <c r="F707">
        <v>933</v>
      </c>
      <c r="G707">
        <v>464</v>
      </c>
      <c r="H707" s="2">
        <f>Clean_Chain_Data[[#This Row],[Profit]]/Clean_Chain_Data[[#This Row],[Sales]]</f>
        <v>0.78581363004172466</v>
      </c>
      <c r="I707" t="s">
        <v>21</v>
      </c>
      <c r="J707" t="s">
        <v>31</v>
      </c>
      <c r="K707" s="3">
        <v>59</v>
      </c>
      <c r="L707" t="s">
        <v>40</v>
      </c>
      <c r="M707" t="s">
        <v>41</v>
      </c>
      <c r="N707" t="s">
        <v>66</v>
      </c>
      <c r="O707" s="3">
        <v>565</v>
      </c>
      <c r="P707" s="3">
        <f>Clean_Chain_Data[[#This Row],[Sales]]-(Clean_Chain_Data[[#This Row],[Cogs]]+Clean_Chain_Data[[#This Row],[Total_expenses]])</f>
        <v>425</v>
      </c>
      <c r="Q707" s="3">
        <v>719</v>
      </c>
      <c r="R707" t="s">
        <v>67</v>
      </c>
      <c r="S707" s="3">
        <v>200</v>
      </c>
      <c r="T707">
        <v>460</v>
      </c>
      <c r="U707" s="3">
        <v>390</v>
      </c>
      <c r="V707" s="3">
        <v>660</v>
      </c>
      <c r="W707" s="3">
        <v>83</v>
      </c>
      <c r="X707" t="s">
        <v>35</v>
      </c>
    </row>
    <row r="708" spans="1:24" x14ac:dyDescent="0.25">
      <c r="A708">
        <v>727</v>
      </c>
      <c r="B708" s="3">
        <v>22</v>
      </c>
      <c r="C708" s="3">
        <v>6</v>
      </c>
      <c r="D708" s="3">
        <f>Clean_Chain_Data[[#This Row],[Calculated Profit]]-Clean_Chain_Data[[#This Row],[Target_profit]]</f>
        <v>4</v>
      </c>
      <c r="E708" s="1">
        <v>41888</v>
      </c>
      <c r="F708">
        <v>570</v>
      </c>
      <c r="G708">
        <v>30</v>
      </c>
      <c r="H708" s="2">
        <f>Clean_Chain_Data[[#This Row],[Profit]]/Clean_Chain_Data[[#This Row],[Sales]]</f>
        <v>0.29090909090909089</v>
      </c>
      <c r="I708" t="s">
        <v>21</v>
      </c>
      <c r="J708" t="s">
        <v>31</v>
      </c>
      <c r="K708" s="3">
        <v>7</v>
      </c>
      <c r="L708" t="s">
        <v>23</v>
      </c>
      <c r="M708" t="s">
        <v>24</v>
      </c>
      <c r="N708" t="s">
        <v>57</v>
      </c>
      <c r="O708" s="3">
        <v>16</v>
      </c>
      <c r="P708" s="3">
        <f>Clean_Chain_Data[[#This Row],[Sales]]-(Clean_Chain_Data[[#This Row],[Cogs]]+Clean_Chain_Data[[#This Row],[Total_expenses]])</f>
        <v>14</v>
      </c>
      <c r="Q708" s="3">
        <v>55</v>
      </c>
      <c r="R708" t="s">
        <v>34</v>
      </c>
      <c r="S708" s="3">
        <v>10</v>
      </c>
      <c r="T708">
        <v>20</v>
      </c>
      <c r="U708" s="3">
        <v>10</v>
      </c>
      <c r="V708" s="3">
        <v>30</v>
      </c>
      <c r="W708" s="3">
        <v>19</v>
      </c>
      <c r="X708" t="s">
        <v>27</v>
      </c>
    </row>
    <row r="709" spans="1:24" x14ac:dyDescent="0.25">
      <c r="A709">
        <v>585</v>
      </c>
      <c r="B709" s="3">
        <v>245</v>
      </c>
      <c r="C709" s="3">
        <v>163</v>
      </c>
      <c r="D709" s="3">
        <f>Clean_Chain_Data[[#This Row],[Calculated Profit]]-Clean_Chain_Data[[#This Row],[Target_profit]]</f>
        <v>102</v>
      </c>
      <c r="E709" s="1">
        <v>41889</v>
      </c>
      <c r="F709">
        <v>1704</v>
      </c>
      <c r="G709">
        <v>331</v>
      </c>
      <c r="H709" s="2">
        <f>Clean_Chain_Data[[#This Row],[Profit]]/Clean_Chain_Data[[#This Row],[Sales]]</f>
        <v>0.49348534201954397</v>
      </c>
      <c r="I709" t="s">
        <v>21</v>
      </c>
      <c r="J709" t="s">
        <v>31</v>
      </c>
      <c r="K709" s="3">
        <v>93</v>
      </c>
      <c r="L709" t="s">
        <v>23</v>
      </c>
      <c r="M709" t="s">
        <v>24</v>
      </c>
      <c r="N709" t="s">
        <v>25</v>
      </c>
      <c r="O709" s="3">
        <v>303</v>
      </c>
      <c r="P709" s="3">
        <f>Clean_Chain_Data[[#This Row],[Sales]]-(Clean_Chain_Data[[#This Row],[Cogs]]+Clean_Chain_Data[[#This Row],[Total_expenses]])</f>
        <v>242</v>
      </c>
      <c r="Q709" s="3">
        <v>614</v>
      </c>
      <c r="R709" t="s">
        <v>67</v>
      </c>
      <c r="S709" s="3">
        <v>180</v>
      </c>
      <c r="T709">
        <v>240</v>
      </c>
      <c r="U709" s="3">
        <v>140</v>
      </c>
      <c r="V709" s="3">
        <v>420</v>
      </c>
      <c r="W709" s="3">
        <v>127</v>
      </c>
      <c r="X709" t="s">
        <v>27</v>
      </c>
    </row>
    <row r="710" spans="1:24" x14ac:dyDescent="0.25">
      <c r="A710">
        <v>518</v>
      </c>
      <c r="B710" s="3">
        <v>225</v>
      </c>
      <c r="C710" s="3">
        <v>-112</v>
      </c>
      <c r="D710" s="3">
        <f>Clean_Chain_Data[[#This Row],[Calculated Profit]]-Clean_Chain_Data[[#This Row],[Target_profit]]</f>
        <v>-25</v>
      </c>
      <c r="E710" s="1">
        <v>41890</v>
      </c>
      <c r="F710">
        <v>4742</v>
      </c>
      <c r="G710">
        <v>-65</v>
      </c>
      <c r="H710" s="2">
        <f>Clean_Chain_Data[[#This Row],[Profit]]/Clean_Chain_Data[[#This Row],[Sales]]</f>
        <v>-1.3567251461988303</v>
      </c>
      <c r="I710" t="s">
        <v>21</v>
      </c>
      <c r="J710" t="s">
        <v>31</v>
      </c>
      <c r="K710" s="3">
        <v>69</v>
      </c>
      <c r="L710" t="s">
        <v>23</v>
      </c>
      <c r="M710" t="s">
        <v>24</v>
      </c>
      <c r="N710" t="s">
        <v>28</v>
      </c>
      <c r="O710" s="3">
        <v>-232</v>
      </c>
      <c r="P710" s="3">
        <f>Clean_Chain_Data[[#This Row],[Sales]]-(Clean_Chain_Data[[#This Row],[Cogs]]+Clean_Chain_Data[[#This Row],[Total_expenses]])</f>
        <v>-145</v>
      </c>
      <c r="Q710" s="3">
        <v>171</v>
      </c>
      <c r="R710" t="s">
        <v>67</v>
      </c>
      <c r="S710" s="3">
        <v>160</v>
      </c>
      <c r="T710">
        <v>-50</v>
      </c>
      <c r="U710" s="3">
        <v>-120</v>
      </c>
      <c r="V710" s="3">
        <v>110</v>
      </c>
      <c r="W710" s="3">
        <v>91</v>
      </c>
      <c r="X710" t="s">
        <v>27</v>
      </c>
    </row>
    <row r="711" spans="1:24" x14ac:dyDescent="0.25">
      <c r="A711">
        <v>516</v>
      </c>
      <c r="B711" s="3">
        <v>81</v>
      </c>
      <c r="C711" s="3">
        <v>35</v>
      </c>
      <c r="D711" s="3">
        <f>Clean_Chain_Data[[#This Row],[Calculated Profit]]-Clean_Chain_Data[[#This Row],[Target_profit]]</f>
        <v>7</v>
      </c>
      <c r="E711" s="1">
        <v>41891</v>
      </c>
      <c r="F711">
        <v>984</v>
      </c>
      <c r="G711">
        <v>117</v>
      </c>
      <c r="H711" s="2">
        <f>Clean_Chain_Data[[#This Row],[Profit]]/Clean_Chain_Data[[#This Row],[Sales]]</f>
        <v>0.59241706161137442</v>
      </c>
      <c r="I711" t="s">
        <v>21</v>
      </c>
      <c r="J711" t="s">
        <v>31</v>
      </c>
      <c r="K711" s="3">
        <v>22</v>
      </c>
      <c r="L711" t="s">
        <v>23</v>
      </c>
      <c r="M711" t="s">
        <v>32</v>
      </c>
      <c r="N711" t="s">
        <v>33</v>
      </c>
      <c r="O711" s="3">
        <v>125</v>
      </c>
      <c r="P711" s="3">
        <f>Clean_Chain_Data[[#This Row],[Sales]]-(Clean_Chain_Data[[#This Row],[Cogs]]+Clean_Chain_Data[[#This Row],[Total_expenses]])</f>
        <v>97</v>
      </c>
      <c r="Q711" s="3">
        <v>211</v>
      </c>
      <c r="R711" t="s">
        <v>67</v>
      </c>
      <c r="S711" s="3">
        <v>80</v>
      </c>
      <c r="T711">
        <v>120</v>
      </c>
      <c r="U711" s="3">
        <v>90</v>
      </c>
      <c r="V711" s="3">
        <v>200</v>
      </c>
      <c r="W711" s="3">
        <v>33</v>
      </c>
      <c r="X711" t="s">
        <v>35</v>
      </c>
    </row>
    <row r="712" spans="1:24" x14ac:dyDescent="0.25">
      <c r="A712">
        <v>914</v>
      </c>
      <c r="B712" s="3">
        <v>118</v>
      </c>
      <c r="C712" s="3">
        <v>58</v>
      </c>
      <c r="D712" s="3">
        <f>Clean_Chain_Data[[#This Row],[Calculated Profit]]-Clean_Chain_Data[[#This Row],[Target_profit]]</f>
        <v>16</v>
      </c>
      <c r="E712" s="1">
        <v>41892</v>
      </c>
      <c r="F712">
        <v>930</v>
      </c>
      <c r="G712">
        <v>172</v>
      </c>
      <c r="H712" s="2">
        <f>Clean_Chain_Data[[#This Row],[Profit]]/Clean_Chain_Data[[#This Row],[Sales]]</f>
        <v>0.60841423948220064</v>
      </c>
      <c r="I712" t="s">
        <v>21</v>
      </c>
      <c r="J712" t="s">
        <v>31</v>
      </c>
      <c r="K712" s="3">
        <v>33</v>
      </c>
      <c r="L712" t="s">
        <v>23</v>
      </c>
      <c r="M712" t="s">
        <v>32</v>
      </c>
      <c r="N712" t="s">
        <v>61</v>
      </c>
      <c r="O712" s="3">
        <v>188</v>
      </c>
      <c r="P712" s="3">
        <f>Clean_Chain_Data[[#This Row],[Sales]]-(Clean_Chain_Data[[#This Row],[Cogs]]+Clean_Chain_Data[[#This Row],[Total_expenses]])</f>
        <v>146</v>
      </c>
      <c r="Q712" s="3">
        <v>309</v>
      </c>
      <c r="R712" t="s">
        <v>67</v>
      </c>
      <c r="S712" s="3">
        <v>120</v>
      </c>
      <c r="T712">
        <v>170</v>
      </c>
      <c r="U712" s="3">
        <v>130</v>
      </c>
      <c r="V712" s="3">
        <v>290</v>
      </c>
      <c r="W712" s="3">
        <v>45</v>
      </c>
      <c r="X712" t="s">
        <v>35</v>
      </c>
    </row>
    <row r="713" spans="1:24" x14ac:dyDescent="0.25">
      <c r="A713">
        <v>727</v>
      </c>
      <c r="B713" s="3">
        <v>134</v>
      </c>
      <c r="C713" s="3">
        <v>71</v>
      </c>
      <c r="D713" s="3">
        <f>Clean_Chain_Data[[#This Row],[Calculated Profit]]-Clean_Chain_Data[[#This Row],[Target_profit]]</f>
        <v>33</v>
      </c>
      <c r="E713" s="1">
        <v>41893</v>
      </c>
      <c r="F713">
        <v>690</v>
      </c>
      <c r="G713">
        <v>186</v>
      </c>
      <c r="H713" s="2">
        <f>Clean_Chain_Data[[#This Row],[Profit]]/Clean_Chain_Data[[#This Row],[Sales]]</f>
        <v>0.53079178885630496</v>
      </c>
      <c r="I713" t="s">
        <v>21</v>
      </c>
      <c r="J713" t="s">
        <v>31</v>
      </c>
      <c r="K713" s="3">
        <v>41</v>
      </c>
      <c r="L713" t="s">
        <v>40</v>
      </c>
      <c r="M713" t="s">
        <v>45</v>
      </c>
      <c r="N713" t="s">
        <v>46</v>
      </c>
      <c r="O713" s="3">
        <v>181</v>
      </c>
      <c r="P713" s="3">
        <f>Clean_Chain_Data[[#This Row],[Sales]]-(Clean_Chain_Data[[#This Row],[Cogs]]+Clean_Chain_Data[[#This Row],[Total_expenses]])</f>
        <v>143</v>
      </c>
      <c r="Q713" s="3">
        <v>341</v>
      </c>
      <c r="R713" t="s">
        <v>34</v>
      </c>
      <c r="S713" s="3">
        <v>120</v>
      </c>
      <c r="T713">
        <v>160</v>
      </c>
      <c r="U713" s="3">
        <v>110</v>
      </c>
      <c r="V713" s="3">
        <v>280</v>
      </c>
      <c r="W713" s="3">
        <v>64</v>
      </c>
      <c r="X713" t="s">
        <v>27</v>
      </c>
    </row>
    <row r="714" spans="1:24" x14ac:dyDescent="0.25">
      <c r="A714">
        <v>386</v>
      </c>
      <c r="B714" s="3">
        <v>83</v>
      </c>
      <c r="C714" s="3">
        <v>16</v>
      </c>
      <c r="D714" s="3">
        <f>Clean_Chain_Data[[#This Row],[Calculated Profit]]-Clean_Chain_Data[[#This Row],[Target_profit]]</f>
        <v>1</v>
      </c>
      <c r="E714" s="1">
        <v>41894</v>
      </c>
      <c r="F714">
        <v>575</v>
      </c>
      <c r="G714">
        <v>112</v>
      </c>
      <c r="H714" s="2">
        <f>Clean_Chain_Data[[#This Row],[Profit]]/Clean_Chain_Data[[#This Row],[Sales]]</f>
        <v>0.41346153846153844</v>
      </c>
      <c r="I714" t="s">
        <v>21</v>
      </c>
      <c r="J714" t="s">
        <v>31</v>
      </c>
      <c r="K714" s="3">
        <v>27</v>
      </c>
      <c r="L714" t="s">
        <v>40</v>
      </c>
      <c r="M714" t="s">
        <v>41</v>
      </c>
      <c r="N714" t="s">
        <v>42</v>
      </c>
      <c r="O714" s="3">
        <v>86</v>
      </c>
      <c r="P714" s="3">
        <f>Clean_Chain_Data[[#This Row],[Sales]]-(Clean_Chain_Data[[#This Row],[Cogs]]+Clean_Chain_Data[[#This Row],[Total_expenses]])</f>
        <v>71</v>
      </c>
      <c r="Q714" s="3">
        <v>208</v>
      </c>
      <c r="R714" t="s">
        <v>34</v>
      </c>
      <c r="S714" s="3">
        <v>80</v>
      </c>
      <c r="T714">
        <v>110</v>
      </c>
      <c r="U714" s="3">
        <v>70</v>
      </c>
      <c r="V714" s="3">
        <v>190</v>
      </c>
      <c r="W714" s="3">
        <v>54</v>
      </c>
      <c r="X714" t="s">
        <v>27</v>
      </c>
    </row>
    <row r="715" spans="1:24" x14ac:dyDescent="0.25">
      <c r="A715">
        <v>407</v>
      </c>
      <c r="B715" s="3">
        <v>88</v>
      </c>
      <c r="C715" s="3">
        <v>28</v>
      </c>
      <c r="D715" s="3">
        <f>Clean_Chain_Data[[#This Row],[Calculated Profit]]-Clean_Chain_Data[[#This Row],[Target_profit]]</f>
        <v>8</v>
      </c>
      <c r="E715" s="1">
        <v>41895</v>
      </c>
      <c r="F715">
        <v>817</v>
      </c>
      <c r="G715">
        <v>133</v>
      </c>
      <c r="H715" s="2">
        <f>Clean_Chain_Data[[#This Row],[Profit]]/Clean_Chain_Data[[#This Row],[Sales]]</f>
        <v>0.4576271186440678</v>
      </c>
      <c r="I715" t="s">
        <v>21</v>
      </c>
      <c r="J715" t="s">
        <v>31</v>
      </c>
      <c r="K715" s="3">
        <v>29</v>
      </c>
      <c r="L715" t="s">
        <v>40</v>
      </c>
      <c r="M715" t="s">
        <v>45</v>
      </c>
      <c r="N715" t="s">
        <v>52</v>
      </c>
      <c r="O715" s="3">
        <v>108</v>
      </c>
      <c r="P715" s="3">
        <f>Clean_Chain_Data[[#This Row],[Sales]]-(Clean_Chain_Data[[#This Row],[Cogs]]+Clean_Chain_Data[[#This Row],[Total_expenses]])</f>
        <v>88</v>
      </c>
      <c r="Q715" s="3">
        <v>236</v>
      </c>
      <c r="R715" t="s">
        <v>34</v>
      </c>
      <c r="S715" s="3">
        <v>70</v>
      </c>
      <c r="T715">
        <v>120</v>
      </c>
      <c r="U715" s="3">
        <v>80</v>
      </c>
      <c r="V715" s="3">
        <v>190</v>
      </c>
      <c r="W715" s="3">
        <v>60</v>
      </c>
      <c r="X715" t="s">
        <v>35</v>
      </c>
    </row>
    <row r="716" spans="1:24" x14ac:dyDescent="0.25">
      <c r="A716">
        <v>351</v>
      </c>
      <c r="B716" s="3">
        <v>67</v>
      </c>
      <c r="C716" s="3">
        <v>219</v>
      </c>
      <c r="D716" s="3">
        <f>Clean_Chain_Data[[#This Row],[Calculated Profit]]-Clean_Chain_Data[[#This Row],[Target_profit]]</f>
        <v>63</v>
      </c>
      <c r="E716" s="1">
        <v>41896</v>
      </c>
      <c r="F716">
        <v>-3534</v>
      </c>
      <c r="G716">
        <v>443</v>
      </c>
      <c r="H716" s="2">
        <f>Clean_Chain_Data[[#This Row],[Profit]]/Clean_Chain_Data[[#This Row],[Sales]]</f>
        <v>1.0662983425414365</v>
      </c>
      <c r="I716" t="s">
        <v>21</v>
      </c>
      <c r="J716" t="s">
        <v>31</v>
      </c>
      <c r="K716" s="3">
        <v>22</v>
      </c>
      <c r="L716" t="s">
        <v>40</v>
      </c>
      <c r="M716" t="s">
        <v>45</v>
      </c>
      <c r="N716" t="s">
        <v>52</v>
      </c>
      <c r="O716" s="3">
        <v>579</v>
      </c>
      <c r="P716" s="3">
        <f>Clean_Chain_Data[[#This Row],[Sales]]-(Clean_Chain_Data[[#This Row],[Cogs]]+Clean_Chain_Data[[#This Row],[Total_expenses]])</f>
        <v>423</v>
      </c>
      <c r="Q716" s="3">
        <v>543</v>
      </c>
      <c r="R716" t="s">
        <v>62</v>
      </c>
      <c r="S716" s="3">
        <v>60</v>
      </c>
      <c r="T716">
        <v>390</v>
      </c>
      <c r="U716" s="3">
        <v>360</v>
      </c>
      <c r="V716" s="3">
        <v>450</v>
      </c>
      <c r="W716" s="3">
        <v>53</v>
      </c>
      <c r="X716" t="s">
        <v>35</v>
      </c>
    </row>
    <row r="717" spans="1:24" x14ac:dyDescent="0.25">
      <c r="A717">
        <v>315</v>
      </c>
      <c r="B717" s="3">
        <v>279</v>
      </c>
      <c r="C717" s="3">
        <v>152</v>
      </c>
      <c r="D717" s="3">
        <f>Clean_Chain_Data[[#This Row],[Calculated Profit]]-Clean_Chain_Data[[#This Row],[Target_profit]]</f>
        <v>67</v>
      </c>
      <c r="E717" s="1">
        <v>41897</v>
      </c>
      <c r="F717">
        <v>2642</v>
      </c>
      <c r="G717">
        <v>420</v>
      </c>
      <c r="H717" s="2">
        <f>Clean_Chain_Data[[#This Row],[Profit]]/Clean_Chain_Data[[#This Row],[Sales]]</f>
        <v>0.53959731543624156</v>
      </c>
      <c r="I717" t="s">
        <v>21</v>
      </c>
      <c r="J717" t="s">
        <v>31</v>
      </c>
      <c r="K717" s="3">
        <v>97</v>
      </c>
      <c r="L717" t="s">
        <v>40</v>
      </c>
      <c r="M717" t="s">
        <v>45</v>
      </c>
      <c r="N717" t="s">
        <v>52</v>
      </c>
      <c r="O717" s="3">
        <v>402</v>
      </c>
      <c r="P717" s="3">
        <f>Clean_Chain_Data[[#This Row],[Sales]]-(Clean_Chain_Data[[#This Row],[Cogs]]+Clean_Chain_Data[[#This Row],[Total_expenses]])</f>
        <v>317</v>
      </c>
      <c r="Q717" s="3">
        <v>745</v>
      </c>
      <c r="R717" t="s">
        <v>67</v>
      </c>
      <c r="S717" s="3">
        <v>250</v>
      </c>
      <c r="T717">
        <v>370</v>
      </c>
      <c r="U717" s="3">
        <v>250</v>
      </c>
      <c r="V717" s="3">
        <v>620</v>
      </c>
      <c r="W717" s="3">
        <v>149</v>
      </c>
      <c r="X717" t="s">
        <v>35</v>
      </c>
    </row>
    <row r="718" spans="1:24" x14ac:dyDescent="0.25">
      <c r="A718">
        <v>305</v>
      </c>
      <c r="B718" s="3">
        <v>105</v>
      </c>
      <c r="C718" s="3">
        <v>1</v>
      </c>
      <c r="D718" s="3">
        <f>Clean_Chain_Data[[#This Row],[Calculated Profit]]-Clean_Chain_Data[[#This Row],[Target_profit]]</f>
        <v>7</v>
      </c>
      <c r="E718" s="1">
        <v>41898</v>
      </c>
      <c r="F718">
        <v>716</v>
      </c>
      <c r="G718">
        <v>145</v>
      </c>
      <c r="H718" s="2">
        <f>Clean_Chain_Data[[#This Row],[Profit]]/Clean_Chain_Data[[#This Row],[Sales]]</f>
        <v>0.11654135338345864</v>
      </c>
      <c r="I718" t="s">
        <v>21</v>
      </c>
      <c r="J718" t="s">
        <v>31</v>
      </c>
      <c r="K718" s="3">
        <v>95</v>
      </c>
      <c r="L718" t="s">
        <v>40</v>
      </c>
      <c r="M718" t="s">
        <v>41</v>
      </c>
      <c r="N718" t="s">
        <v>53</v>
      </c>
      <c r="O718" s="3">
        <v>31</v>
      </c>
      <c r="P718" s="3">
        <f>Clean_Chain_Data[[#This Row],[Sales]]-(Clean_Chain_Data[[#This Row],[Cogs]]+Clean_Chain_Data[[#This Row],[Total_expenses]])</f>
        <v>37</v>
      </c>
      <c r="Q718" s="3">
        <v>266</v>
      </c>
      <c r="R718" t="s">
        <v>34</v>
      </c>
      <c r="S718" s="3">
        <v>100</v>
      </c>
      <c r="T718">
        <v>140</v>
      </c>
      <c r="U718" s="3">
        <v>30</v>
      </c>
      <c r="V718" s="3">
        <v>240</v>
      </c>
      <c r="W718" s="3">
        <v>124</v>
      </c>
      <c r="X718" t="s">
        <v>35</v>
      </c>
    </row>
    <row r="719" spans="1:24" x14ac:dyDescent="0.25">
      <c r="A719">
        <v>845</v>
      </c>
      <c r="B719" s="3">
        <v>135</v>
      </c>
      <c r="C719" s="3">
        <v>-122</v>
      </c>
      <c r="D719" s="3">
        <f>Clean_Chain_Data[[#This Row],[Calculated Profit]]-Clean_Chain_Data[[#This Row],[Target_profit]]</f>
        <v>-10</v>
      </c>
      <c r="E719" s="1">
        <v>41899</v>
      </c>
      <c r="F719">
        <v>3641</v>
      </c>
      <c r="G719">
        <v>-69</v>
      </c>
      <c r="H719" s="2">
        <f>Clean_Chain_Data[[#This Row],[Profit]]/Clean_Chain_Data[[#This Row],[Sales]]</f>
        <v>-4.7428571428571429</v>
      </c>
      <c r="I719" t="s">
        <v>21</v>
      </c>
      <c r="J719" t="s">
        <v>31</v>
      </c>
      <c r="K719" s="3">
        <v>122</v>
      </c>
      <c r="L719" t="s">
        <v>40</v>
      </c>
      <c r="M719" t="s">
        <v>41</v>
      </c>
      <c r="N719" t="s">
        <v>53</v>
      </c>
      <c r="O719" s="3">
        <v>-332</v>
      </c>
      <c r="P719" s="3">
        <f>Clean_Chain_Data[[#This Row],[Sales]]-(Clean_Chain_Data[[#This Row],[Cogs]]+Clean_Chain_Data[[#This Row],[Total_expenses]])</f>
        <v>-220</v>
      </c>
      <c r="Q719" s="3">
        <v>70</v>
      </c>
      <c r="R719" t="s">
        <v>67</v>
      </c>
      <c r="S719" s="3">
        <v>130</v>
      </c>
      <c r="T719">
        <v>-70</v>
      </c>
      <c r="U719" s="3">
        <v>-210</v>
      </c>
      <c r="V719" s="3">
        <v>60</v>
      </c>
      <c r="W719" s="3">
        <v>155</v>
      </c>
      <c r="X719" t="s">
        <v>35</v>
      </c>
    </row>
    <row r="720" spans="1:24" x14ac:dyDescent="0.25">
      <c r="A720">
        <v>857</v>
      </c>
      <c r="B720" s="3">
        <v>153</v>
      </c>
      <c r="C720" s="3">
        <v>49</v>
      </c>
      <c r="D720" s="3">
        <f>Clean_Chain_Data[[#This Row],[Calculated Profit]]-Clean_Chain_Data[[#This Row],[Target_profit]]</f>
        <v>27</v>
      </c>
      <c r="E720" s="1">
        <v>41900</v>
      </c>
      <c r="F720">
        <v>1319</v>
      </c>
      <c r="G720">
        <v>153</v>
      </c>
      <c r="H720" s="2">
        <f>Clean_Chain_Data[[#This Row],[Profit]]/Clean_Chain_Data[[#This Row],[Sales]]</f>
        <v>0.39570552147239263</v>
      </c>
      <c r="I720" t="s">
        <v>21</v>
      </c>
      <c r="J720" t="s">
        <v>31</v>
      </c>
      <c r="K720" s="3">
        <v>42</v>
      </c>
      <c r="L720" t="s">
        <v>40</v>
      </c>
      <c r="M720" t="s">
        <v>41</v>
      </c>
      <c r="N720" t="s">
        <v>66</v>
      </c>
      <c r="O720" s="3">
        <v>129</v>
      </c>
      <c r="P720" s="3">
        <f>Clean_Chain_Data[[#This Row],[Sales]]-(Clean_Chain_Data[[#This Row],[Cogs]]+Clean_Chain_Data[[#This Row],[Total_expenses]])</f>
        <v>107</v>
      </c>
      <c r="Q720" s="3">
        <v>326</v>
      </c>
      <c r="R720" t="s">
        <v>62</v>
      </c>
      <c r="S720" s="3">
        <v>150</v>
      </c>
      <c r="T720">
        <v>140</v>
      </c>
      <c r="U720" s="3">
        <v>80</v>
      </c>
      <c r="V720" s="3">
        <v>290</v>
      </c>
      <c r="W720" s="3">
        <v>66</v>
      </c>
      <c r="X720" t="s">
        <v>35</v>
      </c>
    </row>
    <row r="721" spans="1:24" x14ac:dyDescent="0.25">
      <c r="A721">
        <v>518</v>
      </c>
      <c r="B721" s="3">
        <v>250</v>
      </c>
      <c r="C721" s="3">
        <v>143</v>
      </c>
      <c r="D721" s="3">
        <f>Clean_Chain_Data[[#This Row],[Calculated Profit]]-Clean_Chain_Data[[#This Row],[Target_profit]]</f>
        <v>35</v>
      </c>
      <c r="E721" s="1">
        <v>41901</v>
      </c>
      <c r="F721">
        <v>723</v>
      </c>
      <c r="G721">
        <v>407</v>
      </c>
      <c r="H721" s="2">
        <f>Clean_Chain_Data[[#This Row],[Profit]]/Clean_Chain_Data[[#This Row],[Sales]]</f>
        <v>0.66142857142857148</v>
      </c>
      <c r="I721" t="s">
        <v>21</v>
      </c>
      <c r="J721" t="s">
        <v>31</v>
      </c>
      <c r="K721" s="3">
        <v>70</v>
      </c>
      <c r="L721" t="s">
        <v>40</v>
      </c>
      <c r="M721" t="s">
        <v>41</v>
      </c>
      <c r="N721" t="s">
        <v>66</v>
      </c>
      <c r="O721" s="3">
        <v>463</v>
      </c>
      <c r="P721" s="3">
        <f>Clean_Chain_Data[[#This Row],[Sales]]-(Clean_Chain_Data[[#This Row],[Cogs]]+Clean_Chain_Data[[#This Row],[Total_expenses]])</f>
        <v>355</v>
      </c>
      <c r="Q721" s="3">
        <v>700</v>
      </c>
      <c r="R721" t="s">
        <v>67</v>
      </c>
      <c r="S721" s="3">
        <v>240</v>
      </c>
      <c r="T721">
        <v>400</v>
      </c>
      <c r="U721" s="3">
        <v>320</v>
      </c>
      <c r="V721" s="3">
        <v>640</v>
      </c>
      <c r="W721" s="3">
        <v>95</v>
      </c>
      <c r="X721" t="s">
        <v>35</v>
      </c>
    </row>
    <row r="722" spans="1:24" x14ac:dyDescent="0.25">
      <c r="A722">
        <v>631</v>
      </c>
      <c r="B722" s="3">
        <v>294</v>
      </c>
      <c r="C722" s="3">
        <v>249</v>
      </c>
      <c r="D722" s="3">
        <f>Clean_Chain_Data[[#This Row],[Calculated Profit]]-Clean_Chain_Data[[#This Row],[Target_profit]]</f>
        <v>148</v>
      </c>
      <c r="E722" s="1">
        <v>41902</v>
      </c>
      <c r="F722">
        <v>1727</v>
      </c>
      <c r="G722">
        <v>453</v>
      </c>
      <c r="H722" s="2">
        <f>Clean_Chain_Data[[#This Row],[Profit]]/Clean_Chain_Data[[#This Row],[Sales]]</f>
        <v>0.5766331658291457</v>
      </c>
      <c r="I722" t="s">
        <v>21</v>
      </c>
      <c r="J722" t="s">
        <v>31</v>
      </c>
      <c r="K722" s="3">
        <v>111</v>
      </c>
      <c r="L722" t="s">
        <v>23</v>
      </c>
      <c r="M722" t="s">
        <v>24</v>
      </c>
      <c r="N722" t="s">
        <v>25</v>
      </c>
      <c r="O722" s="3">
        <v>459</v>
      </c>
      <c r="P722" s="3">
        <f>Clean_Chain_Data[[#This Row],[Sales]]-(Clean_Chain_Data[[#This Row],[Cogs]]+Clean_Chain_Data[[#This Row],[Total_expenses]])</f>
        <v>358</v>
      </c>
      <c r="Q722" s="3">
        <v>796</v>
      </c>
      <c r="R722" t="s">
        <v>67</v>
      </c>
      <c r="S722" s="3">
        <v>220</v>
      </c>
      <c r="T722">
        <v>320</v>
      </c>
      <c r="U722" s="3">
        <v>210</v>
      </c>
      <c r="V722" s="3">
        <v>540</v>
      </c>
      <c r="W722" s="3">
        <v>144</v>
      </c>
      <c r="X722" t="s">
        <v>27</v>
      </c>
    </row>
    <row r="723" spans="1:24" x14ac:dyDescent="0.25">
      <c r="A723">
        <v>716</v>
      </c>
      <c r="B723" s="3">
        <v>241</v>
      </c>
      <c r="C723" s="3">
        <v>-130</v>
      </c>
      <c r="D723" s="3">
        <f>Clean_Chain_Data[[#This Row],[Calculated Profit]]-Clean_Chain_Data[[#This Row],[Target_profit]]</f>
        <v>-29</v>
      </c>
      <c r="E723" s="1">
        <v>41903</v>
      </c>
      <c r="F723">
        <v>5121</v>
      </c>
      <c r="G723">
        <v>-93</v>
      </c>
      <c r="H723" s="2">
        <f>Clean_Chain_Data[[#This Row],[Profit]]/Clean_Chain_Data[[#This Row],[Sales]]</f>
        <v>-1.7721518987341771</v>
      </c>
      <c r="I723" t="s">
        <v>21</v>
      </c>
      <c r="J723" t="s">
        <v>31</v>
      </c>
      <c r="K723" s="3">
        <v>74</v>
      </c>
      <c r="L723" t="s">
        <v>23</v>
      </c>
      <c r="M723" t="s">
        <v>24</v>
      </c>
      <c r="N723" t="s">
        <v>28</v>
      </c>
      <c r="O723" s="3">
        <v>-280</v>
      </c>
      <c r="P723" s="3">
        <f>Clean_Chain_Data[[#This Row],[Sales]]-(Clean_Chain_Data[[#This Row],[Cogs]]+Clean_Chain_Data[[#This Row],[Total_expenses]])</f>
        <v>-179</v>
      </c>
      <c r="Q723" s="3">
        <v>158</v>
      </c>
      <c r="R723" t="s">
        <v>67</v>
      </c>
      <c r="S723" s="3">
        <v>180</v>
      </c>
      <c r="T723">
        <v>-80</v>
      </c>
      <c r="U723" s="3">
        <v>-150</v>
      </c>
      <c r="V723" s="3">
        <v>100</v>
      </c>
      <c r="W723" s="3">
        <v>96</v>
      </c>
      <c r="X723" t="s">
        <v>27</v>
      </c>
    </row>
    <row r="724" spans="1:24" x14ac:dyDescent="0.25">
      <c r="A724">
        <v>718</v>
      </c>
      <c r="B724" s="3">
        <v>86</v>
      </c>
      <c r="C724" s="3">
        <v>42</v>
      </c>
      <c r="D724" s="3">
        <f>Clean_Chain_Data[[#This Row],[Calculated Profit]]-Clean_Chain_Data[[#This Row],[Target_profit]]</f>
        <v>13</v>
      </c>
      <c r="E724" s="1">
        <v>41904</v>
      </c>
      <c r="F724">
        <v>1003</v>
      </c>
      <c r="G724">
        <v>124</v>
      </c>
      <c r="H724" s="2">
        <f>Clean_Chain_Data[[#This Row],[Profit]]/Clean_Chain_Data[[#This Row],[Sales]]</f>
        <v>0.5892857142857143</v>
      </c>
      <c r="I724" t="s">
        <v>21</v>
      </c>
      <c r="J724" t="s">
        <v>31</v>
      </c>
      <c r="K724" s="3">
        <v>24</v>
      </c>
      <c r="L724" t="s">
        <v>23</v>
      </c>
      <c r="M724" t="s">
        <v>32</v>
      </c>
      <c r="N724" t="s">
        <v>33</v>
      </c>
      <c r="O724" s="3">
        <v>132</v>
      </c>
      <c r="P724" s="3">
        <f>Clean_Chain_Data[[#This Row],[Sales]]-(Clean_Chain_Data[[#This Row],[Cogs]]+Clean_Chain_Data[[#This Row],[Total_expenses]])</f>
        <v>103</v>
      </c>
      <c r="Q724" s="3">
        <v>224</v>
      </c>
      <c r="R724" t="s">
        <v>67</v>
      </c>
      <c r="S724" s="3">
        <v>90</v>
      </c>
      <c r="T724">
        <v>120</v>
      </c>
      <c r="U724" s="3">
        <v>90</v>
      </c>
      <c r="V724" s="3">
        <v>210</v>
      </c>
      <c r="W724" s="3">
        <v>35</v>
      </c>
      <c r="X724" t="s">
        <v>35</v>
      </c>
    </row>
    <row r="725" spans="1:24" x14ac:dyDescent="0.25">
      <c r="A725">
        <v>518</v>
      </c>
      <c r="B725" s="3">
        <v>123</v>
      </c>
      <c r="C725" s="3">
        <v>47</v>
      </c>
      <c r="D725" s="3">
        <f>Clean_Chain_Data[[#This Row],[Calculated Profit]]-Clean_Chain_Data[[#This Row],[Target_profit]]</f>
        <v>3</v>
      </c>
      <c r="E725" s="1">
        <v>41905</v>
      </c>
      <c r="F725">
        <v>959</v>
      </c>
      <c r="G725">
        <v>179</v>
      </c>
      <c r="H725" s="2">
        <f>Clean_Chain_Data[[#This Row],[Profit]]/Clean_Chain_Data[[#This Row],[Sales]]</f>
        <v>0.61180124223602483</v>
      </c>
      <c r="I725" t="s">
        <v>21</v>
      </c>
      <c r="J725" t="s">
        <v>31</v>
      </c>
      <c r="K725" s="3">
        <v>34</v>
      </c>
      <c r="L725" t="s">
        <v>23</v>
      </c>
      <c r="M725" t="s">
        <v>32</v>
      </c>
      <c r="N725" t="s">
        <v>61</v>
      </c>
      <c r="O725" s="3">
        <v>197</v>
      </c>
      <c r="P725" s="3">
        <f>Clean_Chain_Data[[#This Row],[Sales]]-(Clean_Chain_Data[[#This Row],[Cogs]]+Clean_Chain_Data[[#This Row],[Total_expenses]])</f>
        <v>153</v>
      </c>
      <c r="Q725" s="3">
        <v>322</v>
      </c>
      <c r="R725" t="s">
        <v>67</v>
      </c>
      <c r="S725" s="3">
        <v>120</v>
      </c>
      <c r="T725">
        <v>190</v>
      </c>
      <c r="U725" s="3">
        <v>150</v>
      </c>
      <c r="V725" s="3">
        <v>310</v>
      </c>
      <c r="W725" s="3">
        <v>46</v>
      </c>
      <c r="X725" t="s">
        <v>35</v>
      </c>
    </row>
    <row r="726" spans="1:24" x14ac:dyDescent="0.25">
      <c r="A726">
        <v>719</v>
      </c>
      <c r="B726" s="3">
        <v>108</v>
      </c>
      <c r="C726" s="3">
        <v>-34</v>
      </c>
      <c r="D726" s="3">
        <f>Clean_Chain_Data[[#This Row],[Calculated Profit]]-Clean_Chain_Data[[#This Row],[Target_profit]]</f>
        <v>-34</v>
      </c>
      <c r="E726" s="1">
        <v>41906</v>
      </c>
      <c r="F726">
        <v>971</v>
      </c>
      <c r="G726">
        <v>157</v>
      </c>
      <c r="H726" s="2">
        <f>Clean_Chain_Data[[#This Row],[Profit]]/Clean_Chain_Data[[#This Row],[Sales]]</f>
        <v>0.43773584905660379</v>
      </c>
      <c r="I726" t="s">
        <v>21</v>
      </c>
      <c r="J726" t="s">
        <v>22</v>
      </c>
      <c r="K726" s="3">
        <v>30</v>
      </c>
      <c r="L726" t="s">
        <v>40</v>
      </c>
      <c r="M726" t="s">
        <v>45</v>
      </c>
      <c r="N726" t="s">
        <v>46</v>
      </c>
      <c r="O726" s="3">
        <v>116</v>
      </c>
      <c r="P726" s="3">
        <f>Clean_Chain_Data[[#This Row],[Sales]]-(Clean_Chain_Data[[#This Row],[Cogs]]+Clean_Chain_Data[[#This Row],[Total_expenses]])</f>
        <v>116</v>
      </c>
      <c r="Q726" s="3">
        <v>265</v>
      </c>
      <c r="R726" t="s">
        <v>26</v>
      </c>
      <c r="S726" s="3">
        <v>100</v>
      </c>
      <c r="T726">
        <v>160</v>
      </c>
      <c r="U726" s="3">
        <v>150</v>
      </c>
      <c r="V726" s="3">
        <v>260</v>
      </c>
      <c r="W726" s="3">
        <v>41</v>
      </c>
      <c r="X726" t="s">
        <v>27</v>
      </c>
    </row>
    <row r="727" spans="1:24" x14ac:dyDescent="0.25">
      <c r="A727">
        <v>815</v>
      </c>
      <c r="B727" s="3">
        <v>122</v>
      </c>
      <c r="C727" s="3">
        <v>-45</v>
      </c>
      <c r="D727" s="3">
        <f>Clean_Chain_Data[[#This Row],[Calculated Profit]]-Clean_Chain_Data[[#This Row],[Target_profit]]</f>
        <v>-45</v>
      </c>
      <c r="E727" s="1">
        <v>41907</v>
      </c>
      <c r="F727">
        <v>789</v>
      </c>
      <c r="G727">
        <v>176</v>
      </c>
      <c r="H727" s="2">
        <f>Clean_Chain_Data[[#This Row],[Profit]]/Clean_Chain_Data[[#This Row],[Sales]]</f>
        <v>0.38590604026845637</v>
      </c>
      <c r="I727" t="s">
        <v>21</v>
      </c>
      <c r="J727" t="s">
        <v>22</v>
      </c>
      <c r="K727" s="3">
        <v>39</v>
      </c>
      <c r="L727" t="s">
        <v>40</v>
      </c>
      <c r="M727" t="s">
        <v>45</v>
      </c>
      <c r="N727" t="s">
        <v>46</v>
      </c>
      <c r="O727" s="3">
        <v>115</v>
      </c>
      <c r="P727" s="3">
        <f>Clean_Chain_Data[[#This Row],[Sales]]-(Clean_Chain_Data[[#This Row],[Cogs]]+Clean_Chain_Data[[#This Row],[Total_expenses]])</f>
        <v>115</v>
      </c>
      <c r="Q727" s="3">
        <v>298</v>
      </c>
      <c r="R727" t="s">
        <v>63</v>
      </c>
      <c r="S727" s="3">
        <v>110</v>
      </c>
      <c r="T727">
        <v>190</v>
      </c>
      <c r="U727" s="3">
        <v>160</v>
      </c>
      <c r="V727" s="3">
        <v>300</v>
      </c>
      <c r="W727" s="3">
        <v>61</v>
      </c>
      <c r="X727" t="s">
        <v>27</v>
      </c>
    </row>
    <row r="728" spans="1:24" x14ac:dyDescent="0.25">
      <c r="A728">
        <v>303</v>
      </c>
      <c r="B728" s="3">
        <v>72</v>
      </c>
      <c r="C728" s="3">
        <v>-74</v>
      </c>
      <c r="D728" s="3">
        <f>Clean_Chain_Data[[#This Row],[Calculated Profit]]-Clean_Chain_Data[[#This Row],[Target_profit]]</f>
        <v>-74</v>
      </c>
      <c r="E728" s="1">
        <v>41908</v>
      </c>
      <c r="F728">
        <v>650</v>
      </c>
      <c r="G728">
        <v>110</v>
      </c>
      <c r="H728" s="2">
        <f>Clean_Chain_Data[[#This Row],[Profit]]/Clean_Chain_Data[[#This Row],[Sales]]</f>
        <v>0.30769230769230771</v>
      </c>
      <c r="I728" t="s">
        <v>21</v>
      </c>
      <c r="J728" t="s">
        <v>22</v>
      </c>
      <c r="K728" s="3">
        <v>23</v>
      </c>
      <c r="L728" t="s">
        <v>40</v>
      </c>
      <c r="M728" t="s">
        <v>41</v>
      </c>
      <c r="N728" t="s">
        <v>42</v>
      </c>
      <c r="O728" s="3">
        <v>56</v>
      </c>
      <c r="P728" s="3">
        <f>Clean_Chain_Data[[#This Row],[Sales]]-(Clean_Chain_Data[[#This Row],[Cogs]]+Clean_Chain_Data[[#This Row],[Total_expenses]])</f>
        <v>56</v>
      </c>
      <c r="Q728" s="3">
        <v>182</v>
      </c>
      <c r="R728" t="s">
        <v>26</v>
      </c>
      <c r="S728" s="3">
        <v>100</v>
      </c>
      <c r="T728">
        <v>160</v>
      </c>
      <c r="U728" s="3">
        <v>130</v>
      </c>
      <c r="V728" s="3">
        <v>260</v>
      </c>
      <c r="W728" s="3">
        <v>54</v>
      </c>
      <c r="X728" t="s">
        <v>27</v>
      </c>
    </row>
    <row r="729" spans="1:24" x14ac:dyDescent="0.25">
      <c r="A729">
        <v>312</v>
      </c>
      <c r="B729" s="3">
        <v>239</v>
      </c>
      <c r="C729" s="3">
        <v>-151</v>
      </c>
      <c r="D729" s="3">
        <f>Clean_Chain_Data[[#This Row],[Calculated Profit]]-Clean_Chain_Data[[#This Row],[Target_profit]]</f>
        <v>-151</v>
      </c>
      <c r="E729" s="1">
        <v>41909</v>
      </c>
      <c r="F729">
        <v>1755</v>
      </c>
      <c r="G729">
        <v>239</v>
      </c>
      <c r="H729" s="2">
        <f>Clean_Chain_Data[[#This Row],[Profit]]/Clean_Chain_Data[[#This Row],[Sales]]</f>
        <v>0.31171548117154813</v>
      </c>
      <c r="I729" t="s">
        <v>21</v>
      </c>
      <c r="J729" t="s">
        <v>22</v>
      </c>
      <c r="K729" s="3">
        <v>66</v>
      </c>
      <c r="L729" t="s">
        <v>40</v>
      </c>
      <c r="M729" t="s">
        <v>41</v>
      </c>
      <c r="N729" t="s">
        <v>42</v>
      </c>
      <c r="O729" s="3">
        <v>149</v>
      </c>
      <c r="P729" s="3">
        <f>Clean_Chain_Data[[#This Row],[Sales]]-(Clean_Chain_Data[[#This Row],[Cogs]]+Clean_Chain_Data[[#This Row],[Total_expenses]])</f>
        <v>149</v>
      </c>
      <c r="Q729" s="3">
        <v>478</v>
      </c>
      <c r="R729" t="s">
        <v>63</v>
      </c>
      <c r="S729" s="3">
        <v>340</v>
      </c>
      <c r="T729">
        <v>370</v>
      </c>
      <c r="U729" s="3">
        <v>300</v>
      </c>
      <c r="V729" s="3">
        <v>710</v>
      </c>
      <c r="W729" s="3">
        <v>90</v>
      </c>
      <c r="X729" t="s">
        <v>27</v>
      </c>
    </row>
    <row r="730" spans="1:24" x14ac:dyDescent="0.25">
      <c r="A730">
        <v>614</v>
      </c>
      <c r="B730" s="3">
        <v>54</v>
      </c>
      <c r="C730" s="3">
        <v>-58</v>
      </c>
      <c r="D730" s="3">
        <f>Clean_Chain_Data[[#This Row],[Calculated Profit]]-Clean_Chain_Data[[#This Row],[Target_profit]]</f>
        <v>-58</v>
      </c>
      <c r="E730" s="1">
        <v>41910</v>
      </c>
      <c r="F730">
        <v>404</v>
      </c>
      <c r="G730">
        <v>66</v>
      </c>
      <c r="H730" s="2">
        <f>Clean_Chain_Data[[#This Row],[Profit]]/Clean_Chain_Data[[#This Row],[Sales]]</f>
        <v>0.1</v>
      </c>
      <c r="I730" t="s">
        <v>21</v>
      </c>
      <c r="J730" t="s">
        <v>22</v>
      </c>
      <c r="K730" s="3">
        <v>20</v>
      </c>
      <c r="L730" t="s">
        <v>40</v>
      </c>
      <c r="M730" t="s">
        <v>41</v>
      </c>
      <c r="N730" t="s">
        <v>42</v>
      </c>
      <c r="O730" s="3">
        <v>12</v>
      </c>
      <c r="P730" s="3">
        <f>Clean_Chain_Data[[#This Row],[Sales]]-(Clean_Chain_Data[[#This Row],[Cogs]]+Clean_Chain_Data[[#This Row],[Total_expenses]])</f>
        <v>12</v>
      </c>
      <c r="Q730" s="3">
        <v>120</v>
      </c>
      <c r="R730" t="s">
        <v>65</v>
      </c>
      <c r="S730" s="3">
        <v>70</v>
      </c>
      <c r="T730">
        <v>100</v>
      </c>
      <c r="U730" s="3">
        <v>70</v>
      </c>
      <c r="V730" s="3">
        <v>170</v>
      </c>
      <c r="W730" s="3">
        <v>54</v>
      </c>
      <c r="X730" t="s">
        <v>27</v>
      </c>
    </row>
    <row r="731" spans="1:24" x14ac:dyDescent="0.25">
      <c r="A731">
        <v>970</v>
      </c>
      <c r="B731" s="3">
        <v>123</v>
      </c>
      <c r="C731" s="3">
        <v>-27</v>
      </c>
      <c r="D731" s="3">
        <f>Clean_Chain_Data[[#This Row],[Calculated Profit]]-Clean_Chain_Data[[#This Row],[Target_profit]]</f>
        <v>-27</v>
      </c>
      <c r="E731" s="1">
        <v>41911</v>
      </c>
      <c r="F731">
        <v>915</v>
      </c>
      <c r="G731">
        <v>179</v>
      </c>
      <c r="H731" s="2">
        <f>Clean_Chain_Data[[#This Row],[Profit]]/Clean_Chain_Data[[#This Row],[Sales]]</f>
        <v>0.44039735099337746</v>
      </c>
      <c r="I731" t="s">
        <v>21</v>
      </c>
      <c r="J731" t="s">
        <v>22</v>
      </c>
      <c r="K731" s="3">
        <v>34</v>
      </c>
      <c r="L731" t="s">
        <v>40</v>
      </c>
      <c r="M731" t="s">
        <v>45</v>
      </c>
      <c r="N731" t="s">
        <v>50</v>
      </c>
      <c r="O731" s="3">
        <v>133</v>
      </c>
      <c r="P731" s="3">
        <f>Clean_Chain_Data[[#This Row],[Sales]]-(Clean_Chain_Data[[#This Row],[Cogs]]+Clean_Chain_Data[[#This Row],[Total_expenses]])</f>
        <v>133</v>
      </c>
      <c r="Q731" s="3">
        <v>302</v>
      </c>
      <c r="R731" t="s">
        <v>26</v>
      </c>
      <c r="S731" s="3">
        <v>120</v>
      </c>
      <c r="T731">
        <v>180</v>
      </c>
      <c r="U731" s="3">
        <v>160</v>
      </c>
      <c r="V731" s="3">
        <v>300</v>
      </c>
      <c r="W731" s="3">
        <v>46</v>
      </c>
      <c r="X731" t="s">
        <v>35</v>
      </c>
    </row>
    <row r="732" spans="1:24" x14ac:dyDescent="0.25">
      <c r="A732">
        <v>815</v>
      </c>
      <c r="B732" s="3">
        <v>154</v>
      </c>
      <c r="C732" s="3">
        <v>-40</v>
      </c>
      <c r="D732" s="3">
        <f>Clean_Chain_Data[[#This Row],[Calculated Profit]]-Clean_Chain_Data[[#This Row],[Target_profit]]</f>
        <v>-40</v>
      </c>
      <c r="E732" s="1">
        <v>41912</v>
      </c>
      <c r="F732">
        <v>1132</v>
      </c>
      <c r="G732">
        <v>213</v>
      </c>
      <c r="H732" s="2">
        <f>Clean_Chain_Data[[#This Row],[Profit]]/Clean_Chain_Data[[#This Row],[Sales]]</f>
        <v>0.32697547683923706</v>
      </c>
      <c r="I732" t="s">
        <v>21</v>
      </c>
      <c r="J732" t="s">
        <v>22</v>
      </c>
      <c r="K732" s="3">
        <v>50</v>
      </c>
      <c r="L732" t="s">
        <v>40</v>
      </c>
      <c r="M732" t="s">
        <v>45</v>
      </c>
      <c r="N732" t="s">
        <v>52</v>
      </c>
      <c r="O732" s="3">
        <v>120</v>
      </c>
      <c r="P732" s="3">
        <f>Clean_Chain_Data[[#This Row],[Sales]]-(Clean_Chain_Data[[#This Row],[Cogs]]+Clean_Chain_Data[[#This Row],[Total_expenses]])</f>
        <v>120</v>
      </c>
      <c r="Q732" s="3">
        <v>367</v>
      </c>
      <c r="R732" t="s">
        <v>63</v>
      </c>
      <c r="S732" s="3">
        <v>150</v>
      </c>
      <c r="T732">
        <v>220</v>
      </c>
      <c r="U732" s="3">
        <v>160</v>
      </c>
      <c r="V732" s="3">
        <v>370</v>
      </c>
      <c r="W732" s="3">
        <v>93</v>
      </c>
      <c r="X732" t="s">
        <v>35</v>
      </c>
    </row>
    <row r="733" spans="1:24" x14ac:dyDescent="0.25">
      <c r="A733">
        <v>303</v>
      </c>
      <c r="B733" s="3">
        <v>76</v>
      </c>
      <c r="C733" s="3">
        <v>-91</v>
      </c>
      <c r="D733" s="3">
        <f>Clean_Chain_Data[[#This Row],[Calculated Profit]]-Clean_Chain_Data[[#This Row],[Target_profit]]</f>
        <v>-91</v>
      </c>
      <c r="E733" s="1">
        <v>41913</v>
      </c>
      <c r="F733">
        <v>580</v>
      </c>
      <c r="G733">
        <v>111</v>
      </c>
      <c r="H733" s="2">
        <f>Clean_Chain_Data[[#This Row],[Profit]]/Clean_Chain_Data[[#This Row],[Sales]]</f>
        <v>0.42245989304812837</v>
      </c>
      <c r="I733" t="s">
        <v>21</v>
      </c>
      <c r="J733" t="s">
        <v>22</v>
      </c>
      <c r="K733" s="3">
        <v>21</v>
      </c>
      <c r="L733" t="s">
        <v>40</v>
      </c>
      <c r="M733" t="s">
        <v>41</v>
      </c>
      <c r="N733" t="s">
        <v>53</v>
      </c>
      <c r="O733" s="3">
        <v>79</v>
      </c>
      <c r="P733" s="3">
        <f>Clean_Chain_Data[[#This Row],[Sales]]-(Clean_Chain_Data[[#This Row],[Cogs]]+Clean_Chain_Data[[#This Row],[Total_expenses]])</f>
        <v>79</v>
      </c>
      <c r="Q733" s="3">
        <v>187</v>
      </c>
      <c r="R733" t="s">
        <v>26</v>
      </c>
      <c r="S733" s="3">
        <v>100</v>
      </c>
      <c r="T733">
        <v>180</v>
      </c>
      <c r="U733" s="3">
        <v>170</v>
      </c>
      <c r="V733" s="3">
        <v>280</v>
      </c>
      <c r="W733" s="3">
        <v>32</v>
      </c>
      <c r="X733" t="s">
        <v>35</v>
      </c>
    </row>
    <row r="734" spans="1:24" x14ac:dyDescent="0.25">
      <c r="A734">
        <v>815</v>
      </c>
      <c r="B734" s="3">
        <v>257</v>
      </c>
      <c r="C734" s="3">
        <v>-196</v>
      </c>
      <c r="D734" s="3">
        <f>Clean_Chain_Data[[#This Row],[Calculated Profit]]-Clean_Chain_Data[[#This Row],[Target_profit]]</f>
        <v>-196</v>
      </c>
      <c r="E734" s="1">
        <v>41914</v>
      </c>
      <c r="F734">
        <v>1662</v>
      </c>
      <c r="G734">
        <v>341</v>
      </c>
      <c r="H734" s="2">
        <f>Clean_Chain_Data[[#This Row],[Profit]]/Clean_Chain_Data[[#This Row],[Sales]]</f>
        <v>0.37458193979933108</v>
      </c>
      <c r="I734" t="s">
        <v>21</v>
      </c>
      <c r="J734" t="s">
        <v>22</v>
      </c>
      <c r="K734" s="3">
        <v>84</v>
      </c>
      <c r="L734" t="s">
        <v>40</v>
      </c>
      <c r="M734" t="s">
        <v>41</v>
      </c>
      <c r="N734" t="s">
        <v>53</v>
      </c>
      <c r="O734" s="3">
        <v>224</v>
      </c>
      <c r="P734" s="3">
        <f>Clean_Chain_Data[[#This Row],[Sales]]-(Clean_Chain_Data[[#This Row],[Cogs]]+Clean_Chain_Data[[#This Row],[Total_expenses]])</f>
        <v>224</v>
      </c>
      <c r="Q734" s="3">
        <v>598</v>
      </c>
      <c r="R734" t="s">
        <v>63</v>
      </c>
      <c r="S734" s="3">
        <v>370</v>
      </c>
      <c r="T734">
        <v>520</v>
      </c>
      <c r="U734" s="3">
        <v>420</v>
      </c>
      <c r="V734" s="3">
        <v>890</v>
      </c>
      <c r="W734" s="3">
        <v>117</v>
      </c>
      <c r="X734" t="s">
        <v>35</v>
      </c>
    </row>
    <row r="735" spans="1:24" x14ac:dyDescent="0.25">
      <c r="A735">
        <v>567</v>
      </c>
      <c r="B735" s="3">
        <v>161</v>
      </c>
      <c r="C735" s="3">
        <v>-98</v>
      </c>
      <c r="D735" s="3">
        <f>Clean_Chain_Data[[#This Row],[Calculated Profit]]-Clean_Chain_Data[[#This Row],[Target_profit]]</f>
        <v>-98</v>
      </c>
      <c r="E735" s="1">
        <v>41915</v>
      </c>
      <c r="F735">
        <v>1267</v>
      </c>
      <c r="G735">
        <v>161</v>
      </c>
      <c r="H735" s="2">
        <f>Clean_Chain_Data[[#This Row],[Profit]]/Clean_Chain_Data[[#This Row],[Sales]]</f>
        <v>0.2857142857142857</v>
      </c>
      <c r="I735" t="s">
        <v>21</v>
      </c>
      <c r="J735" t="s">
        <v>22</v>
      </c>
      <c r="K735" s="3">
        <v>45</v>
      </c>
      <c r="L735" t="s">
        <v>40</v>
      </c>
      <c r="M735" t="s">
        <v>41</v>
      </c>
      <c r="N735" t="s">
        <v>53</v>
      </c>
      <c r="O735" s="3">
        <v>92</v>
      </c>
      <c r="P735" s="3">
        <f>Clean_Chain_Data[[#This Row],[Sales]]-(Clean_Chain_Data[[#This Row],[Cogs]]+Clean_Chain_Data[[#This Row],[Total_expenses]])</f>
        <v>92</v>
      </c>
      <c r="Q735" s="3">
        <v>322</v>
      </c>
      <c r="R735" t="s">
        <v>65</v>
      </c>
      <c r="S735" s="3">
        <v>230</v>
      </c>
      <c r="T735">
        <v>240</v>
      </c>
      <c r="U735" s="3">
        <v>190</v>
      </c>
      <c r="V735" s="3">
        <v>470</v>
      </c>
      <c r="W735" s="3">
        <v>69</v>
      </c>
      <c r="X735" t="s">
        <v>35</v>
      </c>
    </row>
    <row r="736" spans="1:24" x14ac:dyDescent="0.25">
      <c r="A736">
        <v>719</v>
      </c>
      <c r="B736" s="3">
        <v>161</v>
      </c>
      <c r="C736" s="3">
        <v>-18</v>
      </c>
      <c r="D736" s="3">
        <f>Clean_Chain_Data[[#This Row],[Calculated Profit]]-Clean_Chain_Data[[#This Row],[Target_profit]]</f>
        <v>-18</v>
      </c>
      <c r="E736" s="1">
        <v>41916</v>
      </c>
      <c r="F736">
        <v>1267</v>
      </c>
      <c r="G736">
        <v>161</v>
      </c>
      <c r="H736" s="2">
        <f>Clean_Chain_Data[[#This Row],[Profit]]/Clean_Chain_Data[[#This Row],[Sales]]</f>
        <v>0.2857142857142857</v>
      </c>
      <c r="I736" t="s">
        <v>21</v>
      </c>
      <c r="J736" t="s">
        <v>22</v>
      </c>
      <c r="K736" s="3">
        <v>45</v>
      </c>
      <c r="L736" t="s">
        <v>23</v>
      </c>
      <c r="M736" t="s">
        <v>24</v>
      </c>
      <c r="N736" t="s">
        <v>57</v>
      </c>
      <c r="O736" s="3">
        <v>92</v>
      </c>
      <c r="P736" s="3">
        <f>Clean_Chain_Data[[#This Row],[Sales]]-(Clean_Chain_Data[[#This Row],[Cogs]]+Clean_Chain_Data[[#This Row],[Total_expenses]])</f>
        <v>92</v>
      </c>
      <c r="Q736" s="3">
        <v>322</v>
      </c>
      <c r="R736" t="s">
        <v>26</v>
      </c>
      <c r="S736" s="3">
        <v>120</v>
      </c>
      <c r="T736">
        <v>140</v>
      </c>
      <c r="U736" s="3">
        <v>110</v>
      </c>
      <c r="V736" s="3">
        <v>260</v>
      </c>
      <c r="W736" s="3">
        <v>69</v>
      </c>
      <c r="X736" t="s">
        <v>27</v>
      </c>
    </row>
    <row r="737" spans="1:24" x14ac:dyDescent="0.25">
      <c r="A737">
        <v>708</v>
      </c>
      <c r="B737" s="3">
        <v>123</v>
      </c>
      <c r="C737" s="3">
        <v>-7</v>
      </c>
      <c r="D737" s="3">
        <f>Clean_Chain_Data[[#This Row],[Calculated Profit]]-Clean_Chain_Data[[#This Row],[Target_profit]]</f>
        <v>-7</v>
      </c>
      <c r="E737" s="1">
        <v>41917</v>
      </c>
      <c r="F737">
        <v>915</v>
      </c>
      <c r="G737">
        <v>179</v>
      </c>
      <c r="H737" s="2">
        <f>Clean_Chain_Data[[#This Row],[Profit]]/Clean_Chain_Data[[#This Row],[Sales]]</f>
        <v>0.44039735099337746</v>
      </c>
      <c r="I737" t="s">
        <v>21</v>
      </c>
      <c r="J737" t="s">
        <v>22</v>
      </c>
      <c r="K737" s="3">
        <v>34</v>
      </c>
      <c r="L737" t="s">
        <v>23</v>
      </c>
      <c r="M737" t="s">
        <v>24</v>
      </c>
      <c r="N737" t="s">
        <v>57</v>
      </c>
      <c r="O737" s="3">
        <v>133</v>
      </c>
      <c r="P737" s="3">
        <f>Clean_Chain_Data[[#This Row],[Sales]]-(Clean_Chain_Data[[#This Row],[Cogs]]+Clean_Chain_Data[[#This Row],[Total_expenses]])</f>
        <v>133</v>
      </c>
      <c r="Q737" s="3">
        <v>302</v>
      </c>
      <c r="R737" t="s">
        <v>63</v>
      </c>
      <c r="S737" s="3">
        <v>90</v>
      </c>
      <c r="T737">
        <v>150</v>
      </c>
      <c r="U737" s="3">
        <v>140</v>
      </c>
      <c r="V737" s="3">
        <v>240</v>
      </c>
      <c r="W737" s="3">
        <v>46</v>
      </c>
      <c r="X737" t="s">
        <v>27</v>
      </c>
    </row>
    <row r="738" spans="1:24" x14ac:dyDescent="0.25">
      <c r="A738">
        <v>815</v>
      </c>
      <c r="B738" s="3">
        <v>108</v>
      </c>
      <c r="C738" s="3">
        <v>-4</v>
      </c>
      <c r="D738" s="3">
        <f>Clean_Chain_Data[[#This Row],[Calculated Profit]]-Clean_Chain_Data[[#This Row],[Target_profit]]</f>
        <v>-4</v>
      </c>
      <c r="E738" s="1">
        <v>41918</v>
      </c>
      <c r="F738">
        <v>971</v>
      </c>
      <c r="G738">
        <v>157</v>
      </c>
      <c r="H738" s="2">
        <f>Clean_Chain_Data[[#This Row],[Profit]]/Clean_Chain_Data[[#This Row],[Sales]]</f>
        <v>0.43773584905660379</v>
      </c>
      <c r="I738" t="s">
        <v>21</v>
      </c>
      <c r="J738" t="s">
        <v>22</v>
      </c>
      <c r="K738" s="3">
        <v>30</v>
      </c>
      <c r="L738" t="s">
        <v>23</v>
      </c>
      <c r="M738" t="s">
        <v>24</v>
      </c>
      <c r="N738" t="s">
        <v>28</v>
      </c>
      <c r="O738" s="3">
        <v>116</v>
      </c>
      <c r="P738" s="3">
        <f>Clean_Chain_Data[[#This Row],[Sales]]-(Clean_Chain_Data[[#This Row],[Cogs]]+Clean_Chain_Data[[#This Row],[Total_expenses]])</f>
        <v>116</v>
      </c>
      <c r="Q738" s="3">
        <v>265</v>
      </c>
      <c r="R738" t="s">
        <v>63</v>
      </c>
      <c r="S738" s="3">
        <v>80</v>
      </c>
      <c r="T738">
        <v>130</v>
      </c>
      <c r="U738" s="3">
        <v>120</v>
      </c>
      <c r="V738" s="3">
        <v>210</v>
      </c>
      <c r="W738" s="3">
        <v>41</v>
      </c>
      <c r="X738" t="s">
        <v>27</v>
      </c>
    </row>
    <row r="739" spans="1:24" x14ac:dyDescent="0.25">
      <c r="A739">
        <v>234</v>
      </c>
      <c r="B739" s="3">
        <v>82</v>
      </c>
      <c r="C739" s="3">
        <v>5</v>
      </c>
      <c r="D739" s="3">
        <f>Clean_Chain_Data[[#This Row],[Calculated Profit]]-Clean_Chain_Data[[#This Row],[Target_profit]]</f>
        <v>5</v>
      </c>
      <c r="E739" s="1">
        <v>41919</v>
      </c>
      <c r="F739">
        <v>788</v>
      </c>
      <c r="G739">
        <v>123</v>
      </c>
      <c r="H739" s="2">
        <f>Clean_Chain_Data[[#This Row],[Profit]]/Clean_Chain_Data[[#This Row],[Sales]]</f>
        <v>0.31707317073170732</v>
      </c>
      <c r="I739" t="s">
        <v>21</v>
      </c>
      <c r="J739" t="s">
        <v>22</v>
      </c>
      <c r="K739" s="3">
        <v>27</v>
      </c>
      <c r="L739" t="s">
        <v>23</v>
      </c>
      <c r="M739" t="s">
        <v>32</v>
      </c>
      <c r="N739" t="s">
        <v>33</v>
      </c>
      <c r="O739" s="3">
        <v>65</v>
      </c>
      <c r="P739" s="3">
        <f>Clean_Chain_Data[[#This Row],[Sales]]-(Clean_Chain_Data[[#This Row],[Cogs]]+Clean_Chain_Data[[#This Row],[Total_expenses]])</f>
        <v>65</v>
      </c>
      <c r="Q739" s="3">
        <v>205</v>
      </c>
      <c r="R739" t="s">
        <v>65</v>
      </c>
      <c r="S739" s="3">
        <v>50</v>
      </c>
      <c r="T739">
        <v>90</v>
      </c>
      <c r="U739" s="3">
        <v>60</v>
      </c>
      <c r="V739" s="3">
        <v>140</v>
      </c>
      <c r="W739" s="3">
        <v>58</v>
      </c>
      <c r="X739" t="s">
        <v>35</v>
      </c>
    </row>
    <row r="740" spans="1:24" x14ac:dyDescent="0.25">
      <c r="A740">
        <v>614</v>
      </c>
      <c r="B740" s="3">
        <v>91</v>
      </c>
      <c r="C740" s="3">
        <v>-4</v>
      </c>
      <c r="D740" s="3">
        <f>Clean_Chain_Data[[#This Row],[Calculated Profit]]-Clean_Chain_Data[[#This Row],[Target_profit]]</f>
        <v>-4</v>
      </c>
      <c r="E740" s="1">
        <v>41920</v>
      </c>
      <c r="F740">
        <v>656</v>
      </c>
      <c r="G740">
        <v>127</v>
      </c>
      <c r="H740" s="2">
        <f>Clean_Chain_Data[[#This Row],[Profit]]/Clean_Chain_Data[[#This Row],[Sales]]</f>
        <v>0.34862385321100919</v>
      </c>
      <c r="I740" t="s">
        <v>21</v>
      </c>
      <c r="J740" t="s">
        <v>22</v>
      </c>
      <c r="K740" s="3">
        <v>28</v>
      </c>
      <c r="L740" t="s">
        <v>23</v>
      </c>
      <c r="M740" t="s">
        <v>32</v>
      </c>
      <c r="N740" t="s">
        <v>61</v>
      </c>
      <c r="O740" s="3">
        <v>76</v>
      </c>
      <c r="P740" s="3">
        <f>Clean_Chain_Data[[#This Row],[Sales]]-(Clean_Chain_Data[[#This Row],[Cogs]]+Clean_Chain_Data[[#This Row],[Total_expenses]])</f>
        <v>76</v>
      </c>
      <c r="Q740" s="3">
        <v>218</v>
      </c>
      <c r="R740" t="s">
        <v>65</v>
      </c>
      <c r="S740" s="3">
        <v>50</v>
      </c>
      <c r="T740">
        <v>100</v>
      </c>
      <c r="U740" s="3">
        <v>80</v>
      </c>
      <c r="V740" s="3">
        <v>150</v>
      </c>
      <c r="W740" s="3">
        <v>51</v>
      </c>
      <c r="X740" t="s">
        <v>35</v>
      </c>
    </row>
    <row r="741" spans="1:24" x14ac:dyDescent="0.25">
      <c r="A741">
        <v>720</v>
      </c>
      <c r="B741" s="3">
        <v>90</v>
      </c>
      <c r="C741" s="3">
        <v>-6</v>
      </c>
      <c r="D741" s="3">
        <f>Clean_Chain_Data[[#This Row],[Calculated Profit]]-Clean_Chain_Data[[#This Row],[Target_profit]]</f>
        <v>-6</v>
      </c>
      <c r="E741" s="1">
        <v>41921</v>
      </c>
      <c r="F741">
        <v>572</v>
      </c>
      <c r="G741">
        <v>115</v>
      </c>
      <c r="H741" s="2">
        <f>Clean_Chain_Data[[#This Row],[Profit]]/Clean_Chain_Data[[#This Row],[Sales]]</f>
        <v>0.36097560975609755</v>
      </c>
      <c r="I741" t="s">
        <v>21</v>
      </c>
      <c r="J741" t="s">
        <v>22</v>
      </c>
      <c r="K741" s="3">
        <v>29</v>
      </c>
      <c r="L741" t="s">
        <v>23</v>
      </c>
      <c r="M741" t="s">
        <v>32</v>
      </c>
      <c r="N741" t="s">
        <v>37</v>
      </c>
      <c r="O741" s="3">
        <v>74</v>
      </c>
      <c r="P741" s="3">
        <f>Clean_Chain_Data[[#This Row],[Sales]]-(Clean_Chain_Data[[#This Row],[Cogs]]+Clean_Chain_Data[[#This Row],[Total_expenses]])</f>
        <v>74</v>
      </c>
      <c r="Q741" s="3">
        <v>205</v>
      </c>
      <c r="R741" t="s">
        <v>26</v>
      </c>
      <c r="S741" s="3">
        <v>50</v>
      </c>
      <c r="T741">
        <v>90</v>
      </c>
      <c r="U741" s="3">
        <v>80</v>
      </c>
      <c r="V741" s="3">
        <v>140</v>
      </c>
      <c r="W741" s="3">
        <v>41</v>
      </c>
      <c r="X741" t="s">
        <v>35</v>
      </c>
    </row>
    <row r="742" spans="1:24" x14ac:dyDescent="0.25">
      <c r="A742">
        <v>641</v>
      </c>
      <c r="B742" s="3">
        <v>10</v>
      </c>
      <c r="C742" s="3">
        <v>-12</v>
      </c>
      <c r="D742" s="3">
        <f>Clean_Chain_Data[[#This Row],[Calculated Profit]]-Clean_Chain_Data[[#This Row],[Target_profit]]</f>
        <v>-12</v>
      </c>
      <c r="E742" s="1">
        <v>41922</v>
      </c>
      <c r="F742">
        <v>598</v>
      </c>
      <c r="G742">
        <v>13</v>
      </c>
      <c r="H742" s="2">
        <f>Clean_Chain_Data[[#This Row],[Profit]]/Clean_Chain_Data[[#This Row],[Sales]]</f>
        <v>-8.6956521739130432E-2</v>
      </c>
      <c r="I742" t="s">
        <v>39</v>
      </c>
      <c r="J742" t="s">
        <v>22</v>
      </c>
      <c r="K742" s="3">
        <v>3</v>
      </c>
      <c r="L742" t="s">
        <v>40</v>
      </c>
      <c r="M742" t="s">
        <v>45</v>
      </c>
      <c r="N742" t="s">
        <v>46</v>
      </c>
      <c r="O742" s="3">
        <v>-2</v>
      </c>
      <c r="P742" s="3">
        <f>Clean_Chain_Data[[#This Row],[Sales]]-(Clean_Chain_Data[[#This Row],[Cogs]]+Clean_Chain_Data[[#This Row],[Total_expenses]])</f>
        <v>-2</v>
      </c>
      <c r="Q742" s="3">
        <v>23</v>
      </c>
      <c r="R742" t="s">
        <v>43</v>
      </c>
      <c r="S742" s="3">
        <v>0</v>
      </c>
      <c r="T742">
        <v>10</v>
      </c>
      <c r="U742" s="3">
        <v>10</v>
      </c>
      <c r="V742" s="3">
        <v>10</v>
      </c>
      <c r="W742" s="3">
        <v>15</v>
      </c>
      <c r="X742" t="s">
        <v>27</v>
      </c>
    </row>
    <row r="743" spans="1:24" x14ac:dyDescent="0.25">
      <c r="A743">
        <v>715</v>
      </c>
      <c r="B743" s="3">
        <v>86</v>
      </c>
      <c r="C743" s="3">
        <v>-39</v>
      </c>
      <c r="D743" s="3">
        <f>Clean_Chain_Data[[#This Row],[Calculated Profit]]-Clean_Chain_Data[[#This Row],[Target_profit]]</f>
        <v>-39</v>
      </c>
      <c r="E743" s="1">
        <v>41923</v>
      </c>
      <c r="F743">
        <v>547</v>
      </c>
      <c r="G743">
        <v>116</v>
      </c>
      <c r="H743" s="2">
        <f>Clean_Chain_Data[[#This Row],[Profit]]/Clean_Chain_Data[[#This Row],[Sales]]</f>
        <v>0.30198019801980197</v>
      </c>
      <c r="I743" t="s">
        <v>39</v>
      </c>
      <c r="J743" t="s">
        <v>22</v>
      </c>
      <c r="K743" s="3">
        <v>28</v>
      </c>
      <c r="L743" t="s">
        <v>40</v>
      </c>
      <c r="M743" t="s">
        <v>45</v>
      </c>
      <c r="N743" t="s">
        <v>46</v>
      </c>
      <c r="O743" s="3">
        <v>61</v>
      </c>
      <c r="P743" s="3">
        <f>Clean_Chain_Data[[#This Row],[Sales]]-(Clean_Chain_Data[[#This Row],[Cogs]]+Clean_Chain_Data[[#This Row],[Total_expenses]])</f>
        <v>61</v>
      </c>
      <c r="Q743" s="3">
        <v>202</v>
      </c>
      <c r="R743" t="s">
        <v>59</v>
      </c>
      <c r="S743" s="3">
        <v>80</v>
      </c>
      <c r="T743">
        <v>120</v>
      </c>
      <c r="U743" s="3">
        <v>100</v>
      </c>
      <c r="V743" s="3">
        <v>200</v>
      </c>
      <c r="W743" s="3">
        <v>55</v>
      </c>
      <c r="X743" t="s">
        <v>27</v>
      </c>
    </row>
    <row r="744" spans="1:24" x14ac:dyDescent="0.25">
      <c r="A744">
        <v>816</v>
      </c>
      <c r="B744" s="3">
        <v>79</v>
      </c>
      <c r="C744" s="3">
        <v>-35</v>
      </c>
      <c r="D744" s="3">
        <f>Clean_Chain_Data[[#This Row],[Calculated Profit]]-Clean_Chain_Data[[#This Row],[Target_profit]]</f>
        <v>-35</v>
      </c>
      <c r="E744" s="1">
        <v>41924</v>
      </c>
      <c r="F744">
        <v>593</v>
      </c>
      <c r="G744">
        <v>98</v>
      </c>
      <c r="H744" s="2">
        <f>Clean_Chain_Data[[#This Row],[Profit]]/Clean_Chain_Data[[#This Row],[Sales]]</f>
        <v>0.19774011299435029</v>
      </c>
      <c r="I744" t="s">
        <v>39</v>
      </c>
      <c r="J744" t="s">
        <v>22</v>
      </c>
      <c r="K744" s="3">
        <v>30</v>
      </c>
      <c r="L744" t="s">
        <v>40</v>
      </c>
      <c r="M744" t="s">
        <v>45</v>
      </c>
      <c r="N744" t="s">
        <v>52</v>
      </c>
      <c r="O744" s="3">
        <v>35</v>
      </c>
      <c r="P744" s="3">
        <f>Clean_Chain_Data[[#This Row],[Sales]]-(Clean_Chain_Data[[#This Row],[Cogs]]+Clean_Chain_Data[[#This Row],[Total_expenses]])</f>
        <v>35</v>
      </c>
      <c r="Q744" s="3">
        <v>177</v>
      </c>
      <c r="R744" t="s">
        <v>58</v>
      </c>
      <c r="S744" s="3">
        <v>70</v>
      </c>
      <c r="T744">
        <v>100</v>
      </c>
      <c r="U744" s="3">
        <v>70</v>
      </c>
      <c r="V744" s="3">
        <v>170</v>
      </c>
      <c r="W744" s="3">
        <v>63</v>
      </c>
      <c r="X744" t="s">
        <v>35</v>
      </c>
    </row>
    <row r="745" spans="1:24" x14ac:dyDescent="0.25">
      <c r="A745">
        <v>715</v>
      </c>
      <c r="B745" s="3">
        <v>96</v>
      </c>
      <c r="C745" s="3">
        <v>-42</v>
      </c>
      <c r="D745" s="3">
        <f>Clean_Chain_Data[[#This Row],[Calculated Profit]]-Clean_Chain_Data[[#This Row],[Target_profit]]</f>
        <v>-42</v>
      </c>
      <c r="E745" s="1">
        <v>41925</v>
      </c>
      <c r="F745">
        <v>683</v>
      </c>
      <c r="G745">
        <v>134</v>
      </c>
      <c r="H745" s="2">
        <f>Clean_Chain_Data[[#This Row],[Profit]]/Clean_Chain_Data[[#This Row],[Sales]]</f>
        <v>7.8260869565217397E-2</v>
      </c>
      <c r="I745" t="s">
        <v>39</v>
      </c>
      <c r="J745" t="s">
        <v>22</v>
      </c>
      <c r="K745" s="3">
        <v>87</v>
      </c>
      <c r="L745" t="s">
        <v>40</v>
      </c>
      <c r="M745" t="s">
        <v>45</v>
      </c>
      <c r="N745" t="s">
        <v>52</v>
      </c>
      <c r="O745" s="3">
        <v>18</v>
      </c>
      <c r="P745" s="3">
        <f>Clean_Chain_Data[[#This Row],[Sales]]-(Clean_Chain_Data[[#This Row],[Cogs]]+Clean_Chain_Data[[#This Row],[Total_expenses]])</f>
        <v>18</v>
      </c>
      <c r="Q745" s="3">
        <v>230</v>
      </c>
      <c r="R745" t="s">
        <v>59</v>
      </c>
      <c r="S745" s="3">
        <v>90</v>
      </c>
      <c r="T745">
        <v>140</v>
      </c>
      <c r="U745" s="3">
        <v>60</v>
      </c>
      <c r="V745" s="3">
        <v>230</v>
      </c>
      <c r="W745" s="3">
        <v>116</v>
      </c>
      <c r="X745" t="s">
        <v>35</v>
      </c>
    </row>
    <row r="746" spans="1:24" x14ac:dyDescent="0.25">
      <c r="A746">
        <v>314</v>
      </c>
      <c r="B746" s="3">
        <v>40</v>
      </c>
      <c r="C746" s="3">
        <v>-54</v>
      </c>
      <c r="D746" s="3">
        <f>Clean_Chain_Data[[#This Row],[Calculated Profit]]-Clean_Chain_Data[[#This Row],[Target_profit]]</f>
        <v>-54</v>
      </c>
      <c r="E746" s="1">
        <v>41926</v>
      </c>
      <c r="F746">
        <v>881</v>
      </c>
      <c r="G746">
        <v>59</v>
      </c>
      <c r="H746" s="2">
        <f>Clean_Chain_Data[[#This Row],[Profit]]/Clean_Chain_Data[[#This Row],[Sales]]</f>
        <v>0.36363636363636365</v>
      </c>
      <c r="I746" t="s">
        <v>39</v>
      </c>
      <c r="J746" t="s">
        <v>22</v>
      </c>
      <c r="K746" s="3">
        <v>11</v>
      </c>
      <c r="L746" t="s">
        <v>40</v>
      </c>
      <c r="M746" t="s">
        <v>41</v>
      </c>
      <c r="N746" t="s">
        <v>53</v>
      </c>
      <c r="O746" s="3">
        <v>36</v>
      </c>
      <c r="P746" s="3">
        <f>Clean_Chain_Data[[#This Row],[Sales]]-(Clean_Chain_Data[[#This Row],[Cogs]]+Clean_Chain_Data[[#This Row],[Total_expenses]])</f>
        <v>36</v>
      </c>
      <c r="Q746" s="3">
        <v>99</v>
      </c>
      <c r="R746" t="s">
        <v>58</v>
      </c>
      <c r="S746" s="3">
        <v>50</v>
      </c>
      <c r="T746">
        <v>90</v>
      </c>
      <c r="U746" s="3">
        <v>90</v>
      </c>
      <c r="V746" s="3">
        <v>140</v>
      </c>
      <c r="W746" s="3">
        <v>23</v>
      </c>
      <c r="X746" t="s">
        <v>35</v>
      </c>
    </row>
    <row r="747" spans="1:24" x14ac:dyDescent="0.25">
      <c r="A747">
        <v>608</v>
      </c>
      <c r="B747" s="3">
        <v>80</v>
      </c>
      <c r="C747" s="3">
        <v>-72</v>
      </c>
      <c r="D747" s="3">
        <f>Clean_Chain_Data[[#This Row],[Calculated Profit]]-Clean_Chain_Data[[#This Row],[Target_profit]]</f>
        <v>-72</v>
      </c>
      <c r="E747" s="1">
        <v>41927</v>
      </c>
      <c r="F747">
        <v>1055</v>
      </c>
      <c r="G747">
        <v>94</v>
      </c>
      <c r="H747" s="2">
        <f>Clean_Chain_Data[[#This Row],[Profit]]/Clean_Chain_Data[[#This Row],[Sales]]</f>
        <v>0.27586206896551724</v>
      </c>
      <c r="I747" t="s">
        <v>39</v>
      </c>
      <c r="J747" t="s">
        <v>22</v>
      </c>
      <c r="K747" s="3">
        <v>24</v>
      </c>
      <c r="L747" t="s">
        <v>40</v>
      </c>
      <c r="M747" t="s">
        <v>41</v>
      </c>
      <c r="N747" t="s">
        <v>53</v>
      </c>
      <c r="O747" s="3">
        <v>48</v>
      </c>
      <c r="P747" s="3">
        <f>Clean_Chain_Data[[#This Row],[Sales]]-(Clean_Chain_Data[[#This Row],[Cogs]]+Clean_Chain_Data[[#This Row],[Total_expenses]])</f>
        <v>48</v>
      </c>
      <c r="Q747" s="3">
        <v>174</v>
      </c>
      <c r="R747" t="s">
        <v>59</v>
      </c>
      <c r="S747" s="3">
        <v>110</v>
      </c>
      <c r="T747">
        <v>140</v>
      </c>
      <c r="U747" s="3">
        <v>120</v>
      </c>
      <c r="V747" s="3">
        <v>250</v>
      </c>
      <c r="W747" s="3">
        <v>46</v>
      </c>
      <c r="X747" t="s">
        <v>35</v>
      </c>
    </row>
    <row r="748" spans="1:24" x14ac:dyDescent="0.25">
      <c r="A748">
        <v>712</v>
      </c>
      <c r="B748" s="3">
        <v>257</v>
      </c>
      <c r="C748" s="3">
        <v>14</v>
      </c>
      <c r="D748" s="3">
        <f>Clean_Chain_Data[[#This Row],[Calculated Profit]]-Clean_Chain_Data[[#This Row],[Target_profit]]</f>
        <v>14</v>
      </c>
      <c r="E748" s="1">
        <v>41928</v>
      </c>
      <c r="F748">
        <v>1662</v>
      </c>
      <c r="G748">
        <v>341</v>
      </c>
      <c r="H748" s="2">
        <f>Clean_Chain_Data[[#This Row],[Profit]]/Clean_Chain_Data[[#This Row],[Sales]]</f>
        <v>0.37458193979933108</v>
      </c>
      <c r="I748" t="s">
        <v>39</v>
      </c>
      <c r="J748" t="s">
        <v>22</v>
      </c>
      <c r="K748" s="3">
        <v>84</v>
      </c>
      <c r="L748" t="s">
        <v>23</v>
      </c>
      <c r="M748" t="s">
        <v>24</v>
      </c>
      <c r="N748" t="s">
        <v>57</v>
      </c>
      <c r="O748" s="3">
        <v>224</v>
      </c>
      <c r="P748" s="3">
        <f>Clean_Chain_Data[[#This Row],[Sales]]-(Clean_Chain_Data[[#This Row],[Cogs]]+Clean_Chain_Data[[#This Row],[Total_expenses]])</f>
        <v>224</v>
      </c>
      <c r="Q748" s="3">
        <v>598</v>
      </c>
      <c r="R748" t="s">
        <v>43</v>
      </c>
      <c r="S748" s="3">
        <v>200</v>
      </c>
      <c r="T748">
        <v>280</v>
      </c>
      <c r="U748" s="3">
        <v>210</v>
      </c>
      <c r="V748" s="3">
        <v>480</v>
      </c>
      <c r="W748" s="3">
        <v>117</v>
      </c>
      <c r="X748" t="s">
        <v>27</v>
      </c>
    </row>
    <row r="749" spans="1:24" x14ac:dyDescent="0.25">
      <c r="A749">
        <v>641</v>
      </c>
      <c r="B749" s="3">
        <v>122</v>
      </c>
      <c r="C749" s="3">
        <v>-16</v>
      </c>
      <c r="D749" s="3">
        <f>Clean_Chain_Data[[#This Row],[Calculated Profit]]-Clean_Chain_Data[[#This Row],[Target_profit]]</f>
        <v>-16</v>
      </c>
      <c r="E749" s="1">
        <v>41929</v>
      </c>
      <c r="F749">
        <v>789</v>
      </c>
      <c r="G749">
        <v>176</v>
      </c>
      <c r="H749" s="2">
        <f>Clean_Chain_Data[[#This Row],[Profit]]/Clean_Chain_Data[[#This Row],[Sales]]</f>
        <v>0.3825503355704698</v>
      </c>
      <c r="I749" t="s">
        <v>39</v>
      </c>
      <c r="J749" t="s">
        <v>22</v>
      </c>
      <c r="K749" s="3">
        <v>39</v>
      </c>
      <c r="L749" t="s">
        <v>23</v>
      </c>
      <c r="M749" t="s">
        <v>24</v>
      </c>
      <c r="N749" t="s">
        <v>25</v>
      </c>
      <c r="O749" s="3">
        <v>114</v>
      </c>
      <c r="P749" s="3">
        <f>Clean_Chain_Data[[#This Row],[Sales]]-(Clean_Chain_Data[[#This Row],[Cogs]]+Clean_Chain_Data[[#This Row],[Total_expenses]])</f>
        <v>114</v>
      </c>
      <c r="Q749" s="3">
        <v>298</v>
      </c>
      <c r="R749" t="s">
        <v>43</v>
      </c>
      <c r="S749" s="3">
        <v>90</v>
      </c>
      <c r="T749">
        <v>150</v>
      </c>
      <c r="U749" s="3">
        <v>130</v>
      </c>
      <c r="V749" s="3">
        <v>240</v>
      </c>
      <c r="W749" s="3">
        <v>62</v>
      </c>
      <c r="X749" t="s">
        <v>27</v>
      </c>
    </row>
    <row r="750" spans="1:24" x14ac:dyDescent="0.25">
      <c r="A750">
        <v>573</v>
      </c>
      <c r="B750" s="3">
        <v>86</v>
      </c>
      <c r="C750" s="3">
        <v>-36</v>
      </c>
      <c r="D750" s="3">
        <f>Clean_Chain_Data[[#This Row],[Calculated Profit]]-Clean_Chain_Data[[#This Row],[Target_profit]]</f>
        <v>-36</v>
      </c>
      <c r="E750" s="1">
        <v>41930</v>
      </c>
      <c r="F750">
        <v>1698</v>
      </c>
      <c r="G750">
        <v>23</v>
      </c>
      <c r="H750" s="2">
        <f>Clean_Chain_Data[[#This Row],[Profit]]/Clean_Chain_Data[[#This Row],[Sales]]</f>
        <v>-0.23853211009174313</v>
      </c>
      <c r="I750" t="s">
        <v>39</v>
      </c>
      <c r="J750" t="s">
        <v>22</v>
      </c>
      <c r="K750" s="3">
        <v>26</v>
      </c>
      <c r="L750" t="s">
        <v>23</v>
      </c>
      <c r="M750" t="s">
        <v>24</v>
      </c>
      <c r="N750" t="s">
        <v>25</v>
      </c>
      <c r="O750" s="3">
        <v>-26</v>
      </c>
      <c r="P750" s="3">
        <f>Clean_Chain_Data[[#This Row],[Sales]]-(Clean_Chain_Data[[#This Row],[Cogs]]+Clean_Chain_Data[[#This Row],[Total_expenses]])</f>
        <v>-26</v>
      </c>
      <c r="Q750" s="3">
        <v>109</v>
      </c>
      <c r="R750" t="s">
        <v>58</v>
      </c>
      <c r="S750" s="3">
        <v>60</v>
      </c>
      <c r="T750">
        <v>20</v>
      </c>
      <c r="U750" s="3">
        <v>10</v>
      </c>
      <c r="V750" s="3">
        <v>80</v>
      </c>
      <c r="W750" s="3">
        <v>49</v>
      </c>
      <c r="X750" t="s">
        <v>27</v>
      </c>
    </row>
    <row r="751" spans="1:24" x14ac:dyDescent="0.25">
      <c r="A751">
        <v>563</v>
      </c>
      <c r="B751" s="3">
        <v>239</v>
      </c>
      <c r="C751" s="3">
        <v>39</v>
      </c>
      <c r="D751" s="3">
        <f>Clean_Chain_Data[[#This Row],[Calculated Profit]]-Clean_Chain_Data[[#This Row],[Target_profit]]</f>
        <v>39</v>
      </c>
      <c r="E751" s="1">
        <v>41931</v>
      </c>
      <c r="F751">
        <v>1755</v>
      </c>
      <c r="G751">
        <v>239</v>
      </c>
      <c r="H751" s="2">
        <f>Clean_Chain_Data[[#This Row],[Profit]]/Clean_Chain_Data[[#This Row],[Sales]]</f>
        <v>0.31171548117154813</v>
      </c>
      <c r="I751" t="s">
        <v>39</v>
      </c>
      <c r="J751" t="s">
        <v>22</v>
      </c>
      <c r="K751" s="3">
        <v>66</v>
      </c>
      <c r="L751" t="s">
        <v>23</v>
      </c>
      <c r="M751" t="s">
        <v>32</v>
      </c>
      <c r="N751" t="s">
        <v>33</v>
      </c>
      <c r="O751" s="3">
        <v>149</v>
      </c>
      <c r="P751" s="3">
        <f>Clean_Chain_Data[[#This Row],[Sales]]-(Clean_Chain_Data[[#This Row],[Cogs]]+Clean_Chain_Data[[#This Row],[Total_expenses]])</f>
        <v>149</v>
      </c>
      <c r="Q751" s="3">
        <v>478</v>
      </c>
      <c r="R751" t="s">
        <v>43</v>
      </c>
      <c r="S751" s="3">
        <v>170</v>
      </c>
      <c r="T751">
        <v>170</v>
      </c>
      <c r="U751" s="3">
        <v>110</v>
      </c>
      <c r="V751" s="3">
        <v>340</v>
      </c>
      <c r="W751" s="3">
        <v>90</v>
      </c>
      <c r="X751" t="s">
        <v>35</v>
      </c>
    </row>
    <row r="752" spans="1:24" x14ac:dyDescent="0.25">
      <c r="A752">
        <v>563</v>
      </c>
      <c r="B752" s="3">
        <v>255</v>
      </c>
      <c r="C752" s="3">
        <v>53</v>
      </c>
      <c r="D752" s="3">
        <f>Clean_Chain_Data[[#This Row],[Calculated Profit]]-Clean_Chain_Data[[#This Row],[Target_profit]]</f>
        <v>53</v>
      </c>
      <c r="E752" s="1">
        <v>41932</v>
      </c>
      <c r="F752">
        <v>1756</v>
      </c>
      <c r="G752">
        <v>312</v>
      </c>
      <c r="H752" s="2">
        <f>Clean_Chain_Data[[#This Row],[Profit]]/Clean_Chain_Data[[#This Row],[Sales]]</f>
        <v>0.32275132275132273</v>
      </c>
      <c r="I752" t="s">
        <v>39</v>
      </c>
      <c r="J752" t="s">
        <v>22</v>
      </c>
      <c r="K752" s="3">
        <v>96</v>
      </c>
      <c r="L752" t="s">
        <v>23</v>
      </c>
      <c r="M752" t="s">
        <v>32</v>
      </c>
      <c r="N752" t="s">
        <v>61</v>
      </c>
      <c r="O752" s="3">
        <v>183</v>
      </c>
      <c r="P752" s="3">
        <f>Clean_Chain_Data[[#This Row],[Sales]]-(Clean_Chain_Data[[#This Row],[Cogs]]+Clean_Chain_Data[[#This Row],[Total_expenses]])</f>
        <v>183</v>
      </c>
      <c r="Q752" s="3">
        <v>567</v>
      </c>
      <c r="R752" t="s">
        <v>43</v>
      </c>
      <c r="S752" s="3">
        <v>170</v>
      </c>
      <c r="T752">
        <v>230</v>
      </c>
      <c r="U752" s="3">
        <v>130</v>
      </c>
      <c r="V752" s="3">
        <v>400</v>
      </c>
      <c r="W752" s="3">
        <v>129</v>
      </c>
      <c r="X752" t="s">
        <v>35</v>
      </c>
    </row>
    <row r="753" spans="1:24" x14ac:dyDescent="0.25">
      <c r="A753">
        <v>417</v>
      </c>
      <c r="B753" s="3">
        <v>25</v>
      </c>
      <c r="C753" s="3">
        <v>-11</v>
      </c>
      <c r="D753" s="3">
        <f>Clean_Chain_Data[[#This Row],[Calculated Profit]]-Clean_Chain_Data[[#This Row],[Target_profit]]</f>
        <v>-11</v>
      </c>
      <c r="E753" s="1">
        <v>41933</v>
      </c>
      <c r="F753">
        <v>209</v>
      </c>
      <c r="G753">
        <v>31</v>
      </c>
      <c r="H753" s="2">
        <f>Clean_Chain_Data[[#This Row],[Profit]]/Clean_Chain_Data[[#This Row],[Sales]]</f>
        <v>-0.19642857142857142</v>
      </c>
      <c r="I753" t="s">
        <v>39</v>
      </c>
      <c r="J753" t="s">
        <v>22</v>
      </c>
      <c r="K753" s="3">
        <v>9</v>
      </c>
      <c r="L753" t="s">
        <v>23</v>
      </c>
      <c r="M753" t="s">
        <v>32</v>
      </c>
      <c r="N753" t="s">
        <v>61</v>
      </c>
      <c r="O753" s="3">
        <v>-11</v>
      </c>
      <c r="P753" s="3">
        <f>Clean_Chain_Data[[#This Row],[Sales]]-(Clean_Chain_Data[[#This Row],[Cogs]]+Clean_Chain_Data[[#This Row],[Total_expenses]])</f>
        <v>-11</v>
      </c>
      <c r="Q753" s="3">
        <v>56</v>
      </c>
      <c r="R753" t="s">
        <v>58</v>
      </c>
      <c r="S753" s="3">
        <v>10</v>
      </c>
      <c r="T753">
        <v>20</v>
      </c>
      <c r="U753" s="3">
        <v>0</v>
      </c>
      <c r="V753" s="3">
        <v>30</v>
      </c>
      <c r="W753" s="3">
        <v>42</v>
      </c>
      <c r="X753" t="s">
        <v>35</v>
      </c>
    </row>
    <row r="754" spans="1:24" x14ac:dyDescent="0.25">
      <c r="A754">
        <v>970</v>
      </c>
      <c r="B754" s="3">
        <v>81</v>
      </c>
      <c r="C754" s="3">
        <v>4</v>
      </c>
      <c r="D754" s="3">
        <f>Clean_Chain_Data[[#This Row],[Calculated Profit]]-Clean_Chain_Data[[#This Row],[Target_profit]]</f>
        <v>4</v>
      </c>
      <c r="E754" s="1">
        <v>41934</v>
      </c>
      <c r="F754">
        <v>984</v>
      </c>
      <c r="G754">
        <v>117</v>
      </c>
      <c r="H754" s="2">
        <f>Clean_Chain_Data[[#This Row],[Profit]]/Clean_Chain_Data[[#This Row],[Sales]]</f>
        <v>0.42424242424242425</v>
      </c>
      <c r="I754" t="s">
        <v>21</v>
      </c>
      <c r="J754" t="s">
        <v>22</v>
      </c>
      <c r="K754" s="3">
        <v>22</v>
      </c>
      <c r="L754" t="s">
        <v>40</v>
      </c>
      <c r="M754" t="s">
        <v>45</v>
      </c>
      <c r="N754" t="s">
        <v>46</v>
      </c>
      <c r="O754" s="3">
        <v>84</v>
      </c>
      <c r="P754" s="3">
        <f>Clean_Chain_Data[[#This Row],[Sales]]-(Clean_Chain_Data[[#This Row],[Cogs]]+Clean_Chain_Data[[#This Row],[Total_expenses]])</f>
        <v>84</v>
      </c>
      <c r="Q754" s="3">
        <v>198</v>
      </c>
      <c r="R754" t="s">
        <v>26</v>
      </c>
      <c r="S754" s="3">
        <v>80</v>
      </c>
      <c r="T754">
        <v>110</v>
      </c>
      <c r="U754" s="3">
        <v>80</v>
      </c>
      <c r="V754" s="3">
        <v>190</v>
      </c>
      <c r="W754" s="3">
        <v>33</v>
      </c>
      <c r="X754" t="s">
        <v>27</v>
      </c>
    </row>
    <row r="755" spans="1:24" x14ac:dyDescent="0.25">
      <c r="A755">
        <v>815</v>
      </c>
      <c r="B755" s="3">
        <v>113</v>
      </c>
      <c r="C755" s="3">
        <v>-4</v>
      </c>
      <c r="D755" s="3">
        <f>Clean_Chain_Data[[#This Row],[Calculated Profit]]-Clean_Chain_Data[[#This Row],[Target_profit]]</f>
        <v>-4</v>
      </c>
      <c r="E755" s="1">
        <v>41935</v>
      </c>
      <c r="F755">
        <v>803</v>
      </c>
      <c r="G755">
        <v>165</v>
      </c>
      <c r="H755" s="2">
        <f>Clean_Chain_Data[[#This Row],[Profit]]/Clean_Chain_Data[[#This Row],[Sales]]</f>
        <v>0.38129496402877699</v>
      </c>
      <c r="I755" t="s">
        <v>21</v>
      </c>
      <c r="J755" t="s">
        <v>22</v>
      </c>
      <c r="K755" s="3">
        <v>36</v>
      </c>
      <c r="L755" t="s">
        <v>40</v>
      </c>
      <c r="M755" t="s">
        <v>45</v>
      </c>
      <c r="N755" t="s">
        <v>46</v>
      </c>
      <c r="O755" s="3">
        <v>106</v>
      </c>
      <c r="P755" s="3">
        <f>Clean_Chain_Data[[#This Row],[Sales]]-(Clean_Chain_Data[[#This Row],[Cogs]]+Clean_Chain_Data[[#This Row],[Total_expenses]])</f>
        <v>106</v>
      </c>
      <c r="Q755" s="3">
        <v>278</v>
      </c>
      <c r="R755" t="s">
        <v>63</v>
      </c>
      <c r="S755" s="3">
        <v>110</v>
      </c>
      <c r="T755">
        <v>160</v>
      </c>
      <c r="U755" s="3">
        <v>110</v>
      </c>
      <c r="V755" s="3">
        <v>270</v>
      </c>
      <c r="W755" s="3">
        <v>59</v>
      </c>
      <c r="X755" t="s">
        <v>27</v>
      </c>
    </row>
    <row r="756" spans="1:24" x14ac:dyDescent="0.25">
      <c r="A756">
        <v>303</v>
      </c>
      <c r="B756" s="3">
        <v>75</v>
      </c>
      <c r="C756" s="3">
        <v>-42</v>
      </c>
      <c r="D756" s="3">
        <f>Clean_Chain_Data[[#This Row],[Calculated Profit]]-Clean_Chain_Data[[#This Row],[Target_profit]]</f>
        <v>-42</v>
      </c>
      <c r="E756" s="1">
        <v>41936</v>
      </c>
      <c r="F756">
        <v>659</v>
      </c>
      <c r="G756">
        <v>114</v>
      </c>
      <c r="H756" s="2">
        <f>Clean_Chain_Data[[#This Row],[Profit]]/Clean_Chain_Data[[#This Row],[Sales]]</f>
        <v>0.30687830687830686</v>
      </c>
      <c r="I756" t="s">
        <v>21</v>
      </c>
      <c r="J756" t="s">
        <v>22</v>
      </c>
      <c r="K756" s="3">
        <v>24</v>
      </c>
      <c r="L756" t="s">
        <v>40</v>
      </c>
      <c r="M756" t="s">
        <v>41</v>
      </c>
      <c r="N756" t="s">
        <v>42</v>
      </c>
      <c r="O756" s="3">
        <v>58</v>
      </c>
      <c r="P756" s="3">
        <f>Clean_Chain_Data[[#This Row],[Sales]]-(Clean_Chain_Data[[#This Row],[Cogs]]+Clean_Chain_Data[[#This Row],[Total_expenses]])</f>
        <v>58</v>
      </c>
      <c r="Q756" s="3">
        <v>189</v>
      </c>
      <c r="R756" t="s">
        <v>26</v>
      </c>
      <c r="S756" s="3">
        <v>90</v>
      </c>
      <c r="T756">
        <v>150</v>
      </c>
      <c r="U756" s="3">
        <v>100</v>
      </c>
      <c r="V756" s="3">
        <v>240</v>
      </c>
      <c r="W756" s="3">
        <v>56</v>
      </c>
      <c r="X756" t="s">
        <v>27</v>
      </c>
    </row>
    <row r="757" spans="1:24" x14ac:dyDescent="0.25">
      <c r="A757">
        <v>847</v>
      </c>
      <c r="B757" s="3">
        <v>211</v>
      </c>
      <c r="C757" s="3">
        <v>-71</v>
      </c>
      <c r="D757" s="3">
        <f>Clean_Chain_Data[[#This Row],[Calculated Profit]]-Clean_Chain_Data[[#This Row],[Target_profit]]</f>
        <v>-71</v>
      </c>
      <c r="E757" s="1">
        <v>41937</v>
      </c>
      <c r="F757">
        <v>1778</v>
      </c>
      <c r="G757">
        <v>212</v>
      </c>
      <c r="H757" s="2">
        <f>Clean_Chain_Data[[#This Row],[Profit]]/Clean_Chain_Data[[#This Row],[Sales]]</f>
        <v>0.30496453900709219</v>
      </c>
      <c r="I757" t="s">
        <v>21</v>
      </c>
      <c r="J757" t="s">
        <v>22</v>
      </c>
      <c r="K757" s="3">
        <v>59</v>
      </c>
      <c r="L757" t="s">
        <v>40</v>
      </c>
      <c r="M757" t="s">
        <v>41</v>
      </c>
      <c r="N757" t="s">
        <v>42</v>
      </c>
      <c r="O757" s="3">
        <v>129</v>
      </c>
      <c r="P757" s="3">
        <f>Clean_Chain_Data[[#This Row],[Sales]]-(Clean_Chain_Data[[#This Row],[Cogs]]+Clean_Chain_Data[[#This Row],[Total_expenses]])</f>
        <v>129</v>
      </c>
      <c r="Q757" s="3">
        <v>423</v>
      </c>
      <c r="R757" t="s">
        <v>63</v>
      </c>
      <c r="S757" s="3">
        <v>270</v>
      </c>
      <c r="T757">
        <v>270</v>
      </c>
      <c r="U757" s="3">
        <v>200</v>
      </c>
      <c r="V757" s="3">
        <v>540</v>
      </c>
      <c r="W757" s="3">
        <v>83</v>
      </c>
      <c r="X757" t="s">
        <v>27</v>
      </c>
    </row>
    <row r="758" spans="1:24" x14ac:dyDescent="0.25">
      <c r="A758">
        <v>970</v>
      </c>
      <c r="B758" s="3">
        <v>118</v>
      </c>
      <c r="C758" s="3">
        <v>-2</v>
      </c>
      <c r="D758" s="3">
        <f>Clean_Chain_Data[[#This Row],[Calculated Profit]]-Clean_Chain_Data[[#This Row],[Target_profit]]</f>
        <v>-2</v>
      </c>
      <c r="E758" s="1">
        <v>41938</v>
      </c>
      <c r="F758">
        <v>930</v>
      </c>
      <c r="G758">
        <v>172</v>
      </c>
      <c r="H758" s="2">
        <f>Clean_Chain_Data[[#This Row],[Profit]]/Clean_Chain_Data[[#This Row],[Sales]]</f>
        <v>0.44137931034482758</v>
      </c>
      <c r="I758" t="s">
        <v>21</v>
      </c>
      <c r="J758" t="s">
        <v>22</v>
      </c>
      <c r="K758" s="3">
        <v>33</v>
      </c>
      <c r="L758" t="s">
        <v>40</v>
      </c>
      <c r="M758" t="s">
        <v>45</v>
      </c>
      <c r="N758" t="s">
        <v>50</v>
      </c>
      <c r="O758" s="3">
        <v>128</v>
      </c>
      <c r="P758" s="3">
        <f>Clean_Chain_Data[[#This Row],[Sales]]-(Clean_Chain_Data[[#This Row],[Cogs]]+Clean_Chain_Data[[#This Row],[Total_expenses]])</f>
        <v>128</v>
      </c>
      <c r="Q758" s="3">
        <v>290</v>
      </c>
      <c r="R758" t="s">
        <v>26</v>
      </c>
      <c r="S758" s="3">
        <v>110</v>
      </c>
      <c r="T758">
        <v>170</v>
      </c>
      <c r="U758" s="3">
        <v>130</v>
      </c>
      <c r="V758" s="3">
        <v>280</v>
      </c>
      <c r="W758" s="3">
        <v>44</v>
      </c>
      <c r="X758" t="s">
        <v>35</v>
      </c>
    </row>
    <row r="759" spans="1:24" x14ac:dyDescent="0.25">
      <c r="A759">
        <v>815</v>
      </c>
      <c r="B759" s="3">
        <v>173</v>
      </c>
      <c r="C759" s="3">
        <v>-1</v>
      </c>
      <c r="D759" s="3">
        <f>Clean_Chain_Data[[#This Row],[Calculated Profit]]-Clean_Chain_Data[[#This Row],[Target_profit]]</f>
        <v>-1</v>
      </c>
      <c r="E759" s="1">
        <v>41939</v>
      </c>
      <c r="F759">
        <v>1150</v>
      </c>
      <c r="G759">
        <v>239</v>
      </c>
      <c r="H759" s="2">
        <f>Clean_Chain_Data[[#This Row],[Profit]]/Clean_Chain_Data[[#This Row],[Sales]]</f>
        <v>0.33737864077669905</v>
      </c>
      <c r="I759" t="s">
        <v>21</v>
      </c>
      <c r="J759" t="s">
        <v>22</v>
      </c>
      <c r="K759" s="3">
        <v>57</v>
      </c>
      <c r="L759" t="s">
        <v>40</v>
      </c>
      <c r="M759" t="s">
        <v>45</v>
      </c>
      <c r="N759" t="s">
        <v>52</v>
      </c>
      <c r="O759" s="3">
        <v>139</v>
      </c>
      <c r="P759" s="3">
        <f>Clean_Chain_Data[[#This Row],[Sales]]-(Clean_Chain_Data[[#This Row],[Cogs]]+Clean_Chain_Data[[#This Row],[Total_expenses]])</f>
        <v>139</v>
      </c>
      <c r="Q759" s="3">
        <v>412</v>
      </c>
      <c r="R759" t="s">
        <v>63</v>
      </c>
      <c r="S759" s="3">
        <v>170</v>
      </c>
      <c r="T759">
        <v>230</v>
      </c>
      <c r="U759" s="3">
        <v>140</v>
      </c>
      <c r="V759" s="3">
        <v>400</v>
      </c>
      <c r="W759" s="3">
        <v>100</v>
      </c>
      <c r="X759" t="s">
        <v>35</v>
      </c>
    </row>
    <row r="760" spans="1:24" x14ac:dyDescent="0.25">
      <c r="A760">
        <v>303</v>
      </c>
      <c r="B760" s="3">
        <v>50</v>
      </c>
      <c r="C760" s="3">
        <v>-22</v>
      </c>
      <c r="D760" s="3">
        <f>Clean_Chain_Data[[#This Row],[Calculated Profit]]-Clean_Chain_Data[[#This Row],[Target_profit]]</f>
        <v>-22</v>
      </c>
      <c r="E760" s="1">
        <v>41940</v>
      </c>
      <c r="F760">
        <v>589</v>
      </c>
      <c r="G760">
        <v>73</v>
      </c>
      <c r="H760" s="2">
        <f>Clean_Chain_Data[[#This Row],[Profit]]/Clean_Chain_Data[[#This Row],[Sales]]</f>
        <v>0.3902439024390244</v>
      </c>
      <c r="I760" t="s">
        <v>21</v>
      </c>
      <c r="J760" t="s">
        <v>22</v>
      </c>
      <c r="K760" s="3">
        <v>14</v>
      </c>
      <c r="L760" t="s">
        <v>40</v>
      </c>
      <c r="M760" t="s">
        <v>41</v>
      </c>
      <c r="N760" t="s">
        <v>53</v>
      </c>
      <c r="O760" s="3">
        <v>48</v>
      </c>
      <c r="P760" s="3">
        <f>Clean_Chain_Data[[#This Row],[Sales]]-(Clean_Chain_Data[[#This Row],[Cogs]]+Clean_Chain_Data[[#This Row],[Total_expenses]])</f>
        <v>48</v>
      </c>
      <c r="Q760" s="3">
        <v>123</v>
      </c>
      <c r="R760" t="s">
        <v>26</v>
      </c>
      <c r="S760" s="3">
        <v>60</v>
      </c>
      <c r="T760">
        <v>90</v>
      </c>
      <c r="U760" s="3">
        <v>70</v>
      </c>
      <c r="V760" s="3">
        <v>150</v>
      </c>
      <c r="W760" s="3">
        <v>25</v>
      </c>
      <c r="X760" t="s">
        <v>35</v>
      </c>
    </row>
    <row r="761" spans="1:24" x14ac:dyDescent="0.25">
      <c r="A761">
        <v>224</v>
      </c>
      <c r="B761" s="3">
        <v>228</v>
      </c>
      <c r="C761" s="3">
        <v>-94</v>
      </c>
      <c r="D761" s="3">
        <f>Clean_Chain_Data[[#This Row],[Calculated Profit]]-Clean_Chain_Data[[#This Row],[Target_profit]]</f>
        <v>-94</v>
      </c>
      <c r="E761" s="1">
        <v>41941</v>
      </c>
      <c r="F761">
        <v>1691</v>
      </c>
      <c r="G761">
        <v>304</v>
      </c>
      <c r="H761" s="2">
        <f>Clean_Chain_Data[[#This Row],[Profit]]/Clean_Chain_Data[[#This Row],[Sales]]</f>
        <v>0.36842105263157893</v>
      </c>
      <c r="I761" t="s">
        <v>21</v>
      </c>
      <c r="J761" t="s">
        <v>22</v>
      </c>
      <c r="K761" s="3">
        <v>75</v>
      </c>
      <c r="L761" t="s">
        <v>40</v>
      </c>
      <c r="M761" t="s">
        <v>41</v>
      </c>
      <c r="N761" t="s">
        <v>53</v>
      </c>
      <c r="O761" s="3">
        <v>196</v>
      </c>
      <c r="P761" s="3">
        <f>Clean_Chain_Data[[#This Row],[Sales]]-(Clean_Chain_Data[[#This Row],[Cogs]]+Clean_Chain_Data[[#This Row],[Total_expenses]])</f>
        <v>196</v>
      </c>
      <c r="Q761" s="3">
        <v>532</v>
      </c>
      <c r="R761" t="s">
        <v>63</v>
      </c>
      <c r="S761" s="3">
        <v>290</v>
      </c>
      <c r="T761">
        <v>390</v>
      </c>
      <c r="U761" s="3">
        <v>290</v>
      </c>
      <c r="V761" s="3">
        <v>680</v>
      </c>
      <c r="W761" s="3">
        <v>108</v>
      </c>
      <c r="X761" t="s">
        <v>35</v>
      </c>
    </row>
    <row r="762" spans="1:24" x14ac:dyDescent="0.25">
      <c r="A762">
        <v>440</v>
      </c>
      <c r="B762" s="3">
        <v>181</v>
      </c>
      <c r="C762" s="3">
        <v>-63</v>
      </c>
      <c r="D762" s="3">
        <f>Clean_Chain_Data[[#This Row],[Calculated Profit]]-Clean_Chain_Data[[#This Row],[Target_profit]]</f>
        <v>-63</v>
      </c>
      <c r="E762" s="1">
        <v>41942</v>
      </c>
      <c r="F762">
        <v>1283</v>
      </c>
      <c r="G762">
        <v>182</v>
      </c>
      <c r="H762" s="2">
        <f>Clean_Chain_Data[[#This Row],[Profit]]/Clean_Chain_Data[[#This Row],[Sales]]</f>
        <v>0.29476584022038566</v>
      </c>
      <c r="I762" t="s">
        <v>21</v>
      </c>
      <c r="J762" t="s">
        <v>22</v>
      </c>
      <c r="K762" s="3">
        <v>50</v>
      </c>
      <c r="L762" t="s">
        <v>40</v>
      </c>
      <c r="M762" t="s">
        <v>41</v>
      </c>
      <c r="N762" t="s">
        <v>53</v>
      </c>
      <c r="O762" s="3">
        <v>107</v>
      </c>
      <c r="P762" s="3">
        <f>Clean_Chain_Data[[#This Row],[Sales]]-(Clean_Chain_Data[[#This Row],[Cogs]]+Clean_Chain_Data[[#This Row],[Total_expenses]])</f>
        <v>107</v>
      </c>
      <c r="Q762" s="3">
        <v>363</v>
      </c>
      <c r="R762" t="s">
        <v>65</v>
      </c>
      <c r="S762" s="3">
        <v>230</v>
      </c>
      <c r="T762">
        <v>230</v>
      </c>
      <c r="U762" s="3">
        <v>170</v>
      </c>
      <c r="V762" s="3">
        <v>460</v>
      </c>
      <c r="W762" s="3">
        <v>75</v>
      </c>
      <c r="X762" t="s">
        <v>35</v>
      </c>
    </row>
    <row r="763" spans="1:24" x14ac:dyDescent="0.25">
      <c r="A763">
        <v>970</v>
      </c>
      <c r="B763" s="3">
        <v>181</v>
      </c>
      <c r="C763" s="3">
        <v>7</v>
      </c>
      <c r="D763" s="3">
        <f>Clean_Chain_Data[[#This Row],[Calculated Profit]]-Clean_Chain_Data[[#This Row],[Target_profit]]</f>
        <v>7</v>
      </c>
      <c r="E763" s="1">
        <v>41943</v>
      </c>
      <c r="F763">
        <v>1283</v>
      </c>
      <c r="G763">
        <v>182</v>
      </c>
      <c r="H763" s="2">
        <f>Clean_Chain_Data[[#This Row],[Profit]]/Clean_Chain_Data[[#This Row],[Sales]]</f>
        <v>0.29476584022038566</v>
      </c>
      <c r="I763" t="s">
        <v>21</v>
      </c>
      <c r="J763" t="s">
        <v>22</v>
      </c>
      <c r="K763" s="3">
        <v>50</v>
      </c>
      <c r="L763" t="s">
        <v>23</v>
      </c>
      <c r="M763" t="s">
        <v>24</v>
      </c>
      <c r="N763" t="s">
        <v>57</v>
      </c>
      <c r="O763" s="3">
        <v>107</v>
      </c>
      <c r="P763" s="3">
        <f>Clean_Chain_Data[[#This Row],[Sales]]-(Clean_Chain_Data[[#This Row],[Cogs]]+Clean_Chain_Data[[#This Row],[Total_expenses]])</f>
        <v>107</v>
      </c>
      <c r="Q763" s="3">
        <v>363</v>
      </c>
      <c r="R763" t="s">
        <v>26</v>
      </c>
      <c r="S763" s="3">
        <v>170</v>
      </c>
      <c r="T763">
        <v>160</v>
      </c>
      <c r="U763" s="3">
        <v>100</v>
      </c>
      <c r="V763" s="3">
        <v>330</v>
      </c>
      <c r="W763" s="3">
        <v>75</v>
      </c>
      <c r="X763" t="s">
        <v>27</v>
      </c>
    </row>
    <row r="764" spans="1:24" x14ac:dyDescent="0.25">
      <c r="A764">
        <v>312</v>
      </c>
      <c r="B764" s="3">
        <v>118</v>
      </c>
      <c r="C764" s="3">
        <v>17</v>
      </c>
      <c r="D764" s="3">
        <f>Clean_Chain_Data[[#This Row],[Calculated Profit]]-Clean_Chain_Data[[#This Row],[Target_profit]]</f>
        <v>17</v>
      </c>
      <c r="E764" s="1">
        <v>41944</v>
      </c>
      <c r="F764">
        <v>930</v>
      </c>
      <c r="G764">
        <v>172</v>
      </c>
      <c r="H764" s="2">
        <f>Clean_Chain_Data[[#This Row],[Profit]]/Clean_Chain_Data[[#This Row],[Sales]]</f>
        <v>0.43793103448275861</v>
      </c>
      <c r="I764" t="s">
        <v>21</v>
      </c>
      <c r="J764" t="s">
        <v>22</v>
      </c>
      <c r="K764" s="3">
        <v>33</v>
      </c>
      <c r="L764" t="s">
        <v>23</v>
      </c>
      <c r="M764" t="s">
        <v>24</v>
      </c>
      <c r="N764" t="s">
        <v>57</v>
      </c>
      <c r="O764" s="3">
        <v>127</v>
      </c>
      <c r="P764" s="3">
        <f>Clean_Chain_Data[[#This Row],[Sales]]-(Clean_Chain_Data[[#This Row],[Cogs]]+Clean_Chain_Data[[#This Row],[Total_expenses]])</f>
        <v>127</v>
      </c>
      <c r="Q764" s="3">
        <v>290</v>
      </c>
      <c r="R764" t="s">
        <v>63</v>
      </c>
      <c r="S764" s="3">
        <v>110</v>
      </c>
      <c r="T764">
        <v>150</v>
      </c>
      <c r="U764" s="3">
        <v>110</v>
      </c>
      <c r="V764" s="3">
        <v>260</v>
      </c>
      <c r="W764" s="3">
        <v>45</v>
      </c>
      <c r="X764" t="s">
        <v>27</v>
      </c>
    </row>
    <row r="765" spans="1:24" x14ac:dyDescent="0.25">
      <c r="A765">
        <v>630</v>
      </c>
      <c r="B765" s="3">
        <v>81</v>
      </c>
      <c r="C765" s="3">
        <v>4</v>
      </c>
      <c r="D765" s="3">
        <f>Clean_Chain_Data[[#This Row],[Calculated Profit]]-Clean_Chain_Data[[#This Row],[Target_profit]]</f>
        <v>4</v>
      </c>
      <c r="E765" s="1">
        <v>41945</v>
      </c>
      <c r="F765">
        <v>984</v>
      </c>
      <c r="G765">
        <v>117</v>
      </c>
      <c r="H765" s="2">
        <f>Clean_Chain_Data[[#This Row],[Profit]]/Clean_Chain_Data[[#This Row],[Sales]]</f>
        <v>0.42424242424242425</v>
      </c>
      <c r="I765" t="s">
        <v>21</v>
      </c>
      <c r="J765" t="s">
        <v>22</v>
      </c>
      <c r="K765" s="3">
        <v>22</v>
      </c>
      <c r="L765" t="s">
        <v>23</v>
      </c>
      <c r="M765" t="s">
        <v>24</v>
      </c>
      <c r="N765" t="s">
        <v>28</v>
      </c>
      <c r="O765" s="3">
        <v>84</v>
      </c>
      <c r="P765" s="3">
        <f>Clean_Chain_Data[[#This Row],[Sales]]-(Clean_Chain_Data[[#This Row],[Cogs]]+Clean_Chain_Data[[#This Row],[Total_expenses]])</f>
        <v>84</v>
      </c>
      <c r="Q765" s="3">
        <v>198</v>
      </c>
      <c r="R765" t="s">
        <v>63</v>
      </c>
      <c r="S765" s="3">
        <v>70</v>
      </c>
      <c r="T765">
        <v>110</v>
      </c>
      <c r="U765" s="3">
        <v>80</v>
      </c>
      <c r="V765" s="3">
        <v>180</v>
      </c>
      <c r="W765" s="3">
        <v>33</v>
      </c>
      <c r="X765" t="s">
        <v>27</v>
      </c>
    </row>
    <row r="766" spans="1:24" x14ac:dyDescent="0.25">
      <c r="A766">
        <v>330</v>
      </c>
      <c r="B766" s="3">
        <v>78</v>
      </c>
      <c r="C766" s="3">
        <v>2</v>
      </c>
      <c r="D766" s="3">
        <f>Clean_Chain_Data[[#This Row],[Calculated Profit]]-Clean_Chain_Data[[#This Row],[Target_profit]]</f>
        <v>2</v>
      </c>
      <c r="E766" s="1">
        <v>41946</v>
      </c>
      <c r="F766">
        <v>798</v>
      </c>
      <c r="G766">
        <v>119</v>
      </c>
      <c r="H766" s="2">
        <f>Clean_Chain_Data[[#This Row],[Profit]]/Clean_Chain_Data[[#This Row],[Sales]]</f>
        <v>0.31472081218274112</v>
      </c>
      <c r="I766" t="s">
        <v>21</v>
      </c>
      <c r="J766" t="s">
        <v>22</v>
      </c>
      <c r="K766" s="3">
        <v>25</v>
      </c>
      <c r="L766" t="s">
        <v>23</v>
      </c>
      <c r="M766" t="s">
        <v>32</v>
      </c>
      <c r="N766" t="s">
        <v>33</v>
      </c>
      <c r="O766" s="3">
        <v>62</v>
      </c>
      <c r="P766" s="3">
        <f>Clean_Chain_Data[[#This Row],[Sales]]-(Clean_Chain_Data[[#This Row],[Cogs]]+Clean_Chain_Data[[#This Row],[Total_expenses]])</f>
        <v>62</v>
      </c>
      <c r="Q766" s="3">
        <v>197</v>
      </c>
      <c r="R766" t="s">
        <v>65</v>
      </c>
      <c r="S766" s="3">
        <v>60</v>
      </c>
      <c r="T766">
        <v>100</v>
      </c>
      <c r="U766" s="3">
        <v>60</v>
      </c>
      <c r="V766" s="3">
        <v>160</v>
      </c>
      <c r="W766" s="3">
        <v>57</v>
      </c>
      <c r="X766" t="s">
        <v>35</v>
      </c>
    </row>
    <row r="767" spans="1:24" x14ac:dyDescent="0.25">
      <c r="A767">
        <v>630</v>
      </c>
      <c r="B767" s="3">
        <v>75</v>
      </c>
      <c r="C767" s="3">
        <v>9</v>
      </c>
      <c r="D767" s="3">
        <f>Clean_Chain_Data[[#This Row],[Calculated Profit]]-Clean_Chain_Data[[#This Row],[Target_profit]]</f>
        <v>9</v>
      </c>
      <c r="E767" s="1">
        <v>41947</v>
      </c>
      <c r="F767">
        <v>659</v>
      </c>
      <c r="G767">
        <v>114</v>
      </c>
      <c r="H767" s="2">
        <f>Clean_Chain_Data[[#This Row],[Profit]]/Clean_Chain_Data[[#This Row],[Sales]]</f>
        <v>0.31216931216931215</v>
      </c>
      <c r="I767" t="s">
        <v>21</v>
      </c>
      <c r="J767" t="s">
        <v>22</v>
      </c>
      <c r="K767" s="3">
        <v>24</v>
      </c>
      <c r="L767" t="s">
        <v>23</v>
      </c>
      <c r="M767" t="s">
        <v>32</v>
      </c>
      <c r="N767" t="s">
        <v>61</v>
      </c>
      <c r="O767" s="3">
        <v>59</v>
      </c>
      <c r="P767" s="3">
        <f>Clean_Chain_Data[[#This Row],[Sales]]-(Clean_Chain_Data[[#This Row],[Cogs]]+Clean_Chain_Data[[#This Row],[Total_expenses]])</f>
        <v>59</v>
      </c>
      <c r="Q767" s="3">
        <v>189</v>
      </c>
      <c r="R767" t="s">
        <v>63</v>
      </c>
      <c r="S767" s="3">
        <v>60</v>
      </c>
      <c r="T767">
        <v>90</v>
      </c>
      <c r="U767" s="3">
        <v>50</v>
      </c>
      <c r="V767" s="3">
        <v>150</v>
      </c>
      <c r="W767" s="3">
        <v>55</v>
      </c>
      <c r="X767" t="s">
        <v>35</v>
      </c>
    </row>
    <row r="768" spans="1:24" x14ac:dyDescent="0.25">
      <c r="A768">
        <v>419</v>
      </c>
      <c r="B768" s="3">
        <v>102</v>
      </c>
      <c r="C768" s="3">
        <v>19</v>
      </c>
      <c r="D768" s="3">
        <f>Clean_Chain_Data[[#This Row],[Calculated Profit]]-Clean_Chain_Data[[#This Row],[Target_profit]]</f>
        <v>19</v>
      </c>
      <c r="E768" s="1">
        <v>41948</v>
      </c>
      <c r="F768">
        <v>666</v>
      </c>
      <c r="G768">
        <v>143</v>
      </c>
      <c r="H768" s="2">
        <f>Clean_Chain_Data[[#This Row],[Profit]]/Clean_Chain_Data[[#This Row],[Sales]]</f>
        <v>0.36326530612244901</v>
      </c>
      <c r="I768" t="s">
        <v>21</v>
      </c>
      <c r="J768" t="s">
        <v>22</v>
      </c>
      <c r="K768" s="3">
        <v>31</v>
      </c>
      <c r="L768" t="s">
        <v>23</v>
      </c>
      <c r="M768" t="s">
        <v>32</v>
      </c>
      <c r="N768" t="s">
        <v>61</v>
      </c>
      <c r="O768" s="3">
        <v>89</v>
      </c>
      <c r="P768" s="3">
        <f>Clean_Chain_Data[[#This Row],[Sales]]-(Clean_Chain_Data[[#This Row],[Cogs]]+Clean_Chain_Data[[#This Row],[Total_expenses]])</f>
        <v>89</v>
      </c>
      <c r="Q768" s="3">
        <v>245</v>
      </c>
      <c r="R768" t="s">
        <v>65</v>
      </c>
      <c r="S768" s="3">
        <v>80</v>
      </c>
      <c r="T768">
        <v>120</v>
      </c>
      <c r="U768" s="3">
        <v>70</v>
      </c>
      <c r="V768" s="3">
        <v>200</v>
      </c>
      <c r="W768" s="3">
        <v>54</v>
      </c>
      <c r="X768" t="s">
        <v>35</v>
      </c>
    </row>
    <row r="769" spans="1:24" x14ac:dyDescent="0.25">
      <c r="A769">
        <v>719</v>
      </c>
      <c r="B769" s="3">
        <v>88</v>
      </c>
      <c r="C769" s="3">
        <v>10</v>
      </c>
      <c r="D769" s="3">
        <f>Clean_Chain_Data[[#This Row],[Calculated Profit]]-Clean_Chain_Data[[#This Row],[Target_profit]]</f>
        <v>10</v>
      </c>
      <c r="E769" s="1">
        <v>41949</v>
      </c>
      <c r="F769">
        <v>561</v>
      </c>
      <c r="G769">
        <v>112</v>
      </c>
      <c r="H769" s="2">
        <f>Clean_Chain_Data[[#This Row],[Profit]]/Clean_Chain_Data[[#This Row],[Sales]]</f>
        <v>0.35</v>
      </c>
      <c r="I769" t="s">
        <v>21</v>
      </c>
      <c r="J769" t="s">
        <v>22</v>
      </c>
      <c r="K769" s="3">
        <v>29</v>
      </c>
      <c r="L769" t="s">
        <v>23</v>
      </c>
      <c r="M769" t="s">
        <v>32</v>
      </c>
      <c r="N769" t="s">
        <v>37</v>
      </c>
      <c r="O769" s="3">
        <v>70</v>
      </c>
      <c r="P769" s="3">
        <f>Clean_Chain_Data[[#This Row],[Sales]]-(Clean_Chain_Data[[#This Row],[Cogs]]+Clean_Chain_Data[[#This Row],[Total_expenses]])</f>
        <v>70</v>
      </c>
      <c r="Q769" s="3">
        <v>200</v>
      </c>
      <c r="R769" t="s">
        <v>26</v>
      </c>
      <c r="S769" s="3">
        <v>70</v>
      </c>
      <c r="T769">
        <v>90</v>
      </c>
      <c r="U769" s="3">
        <v>60</v>
      </c>
      <c r="V769" s="3">
        <v>160</v>
      </c>
      <c r="W769" s="3">
        <v>42</v>
      </c>
      <c r="X769" t="s">
        <v>35</v>
      </c>
    </row>
    <row r="770" spans="1:24" x14ac:dyDescent="0.25">
      <c r="A770">
        <v>641</v>
      </c>
      <c r="B770" s="3">
        <v>10</v>
      </c>
      <c r="C770" s="3">
        <v>-13</v>
      </c>
      <c r="D770" s="3">
        <f>Clean_Chain_Data[[#This Row],[Calculated Profit]]-Clean_Chain_Data[[#This Row],[Target_profit]]</f>
        <v>-13</v>
      </c>
      <c r="E770" s="1">
        <v>41950</v>
      </c>
      <c r="F770">
        <v>596</v>
      </c>
      <c r="G770">
        <v>13</v>
      </c>
      <c r="H770" s="2">
        <f>Clean_Chain_Data[[#This Row],[Profit]]/Clean_Chain_Data[[#This Row],[Sales]]</f>
        <v>-0.13043478260869565</v>
      </c>
      <c r="I770" t="s">
        <v>39</v>
      </c>
      <c r="J770" t="s">
        <v>22</v>
      </c>
      <c r="K770" s="3">
        <v>3</v>
      </c>
      <c r="L770" t="s">
        <v>40</v>
      </c>
      <c r="M770" t="s">
        <v>45</v>
      </c>
      <c r="N770" t="s">
        <v>46</v>
      </c>
      <c r="O770" s="3">
        <v>-3</v>
      </c>
      <c r="P770" s="3">
        <f>Clean_Chain_Data[[#This Row],[Sales]]-(Clean_Chain_Data[[#This Row],[Cogs]]+Clean_Chain_Data[[#This Row],[Total_expenses]])</f>
        <v>-3</v>
      </c>
      <c r="Q770" s="3">
        <v>23</v>
      </c>
      <c r="R770" t="s">
        <v>43</v>
      </c>
      <c r="S770" s="3">
        <v>0</v>
      </c>
      <c r="T770">
        <v>20</v>
      </c>
      <c r="U770" s="3">
        <v>10</v>
      </c>
      <c r="V770" s="3">
        <v>20</v>
      </c>
      <c r="W770" s="3">
        <v>16</v>
      </c>
      <c r="X770" t="s">
        <v>27</v>
      </c>
    </row>
    <row r="771" spans="1:24" x14ac:dyDescent="0.25">
      <c r="A771">
        <v>262</v>
      </c>
      <c r="B771" s="3">
        <v>77</v>
      </c>
      <c r="C771" s="3">
        <v>-9</v>
      </c>
      <c r="D771" s="3">
        <f>Clean_Chain_Data[[#This Row],[Calculated Profit]]-Clean_Chain_Data[[#This Row],[Target_profit]]</f>
        <v>-9</v>
      </c>
      <c r="E771" s="1">
        <v>41951</v>
      </c>
      <c r="F771">
        <v>557</v>
      </c>
      <c r="G771">
        <v>103</v>
      </c>
      <c r="H771" s="2">
        <f>Clean_Chain_Data[[#This Row],[Profit]]/Clean_Chain_Data[[#This Row],[Sales]]</f>
        <v>0.28333333333333333</v>
      </c>
      <c r="I771" t="s">
        <v>39</v>
      </c>
      <c r="J771" t="s">
        <v>22</v>
      </c>
      <c r="K771" s="3">
        <v>25</v>
      </c>
      <c r="L771" t="s">
        <v>40</v>
      </c>
      <c r="M771" t="s">
        <v>45</v>
      </c>
      <c r="N771" t="s">
        <v>46</v>
      </c>
      <c r="O771" s="3">
        <v>51</v>
      </c>
      <c r="P771" s="3">
        <f>Clean_Chain_Data[[#This Row],[Sales]]-(Clean_Chain_Data[[#This Row],[Cogs]]+Clean_Chain_Data[[#This Row],[Total_expenses]])</f>
        <v>51</v>
      </c>
      <c r="Q771" s="3">
        <v>180</v>
      </c>
      <c r="R771" t="s">
        <v>59</v>
      </c>
      <c r="S771" s="3">
        <v>70</v>
      </c>
      <c r="T771">
        <v>100</v>
      </c>
      <c r="U771" s="3">
        <v>60</v>
      </c>
      <c r="V771" s="3">
        <v>170</v>
      </c>
      <c r="W771" s="3">
        <v>52</v>
      </c>
      <c r="X771" t="s">
        <v>27</v>
      </c>
    </row>
    <row r="772" spans="1:24" x14ac:dyDescent="0.25">
      <c r="A772">
        <v>563</v>
      </c>
      <c r="B772" s="3">
        <v>15</v>
      </c>
      <c r="C772" s="3">
        <v>-2</v>
      </c>
      <c r="D772" s="3">
        <f>Clean_Chain_Data[[#This Row],[Calculated Profit]]-Clean_Chain_Data[[#This Row],[Target_profit]]</f>
        <v>-2</v>
      </c>
      <c r="E772" s="1">
        <v>41952</v>
      </c>
      <c r="F772">
        <v>848</v>
      </c>
      <c r="G772">
        <v>24</v>
      </c>
      <c r="H772" s="2">
        <f>Clean_Chain_Data[[#This Row],[Profit]]/Clean_Chain_Data[[#This Row],[Sales]]</f>
        <v>0.20512820512820512</v>
      </c>
      <c r="I772" t="s">
        <v>39</v>
      </c>
      <c r="J772" t="s">
        <v>22</v>
      </c>
      <c r="K772" s="3">
        <v>4</v>
      </c>
      <c r="L772" t="s">
        <v>40</v>
      </c>
      <c r="M772" t="s">
        <v>45</v>
      </c>
      <c r="N772" t="s">
        <v>50</v>
      </c>
      <c r="O772" s="3">
        <v>8</v>
      </c>
      <c r="P772" s="3">
        <f>Clean_Chain_Data[[#This Row],[Sales]]-(Clean_Chain_Data[[#This Row],[Cogs]]+Clean_Chain_Data[[#This Row],[Total_expenses]])</f>
        <v>8</v>
      </c>
      <c r="Q772" s="3">
        <v>39</v>
      </c>
      <c r="R772" t="s">
        <v>43</v>
      </c>
      <c r="S772" s="3">
        <v>10</v>
      </c>
      <c r="T772">
        <v>20</v>
      </c>
      <c r="U772" s="3">
        <v>10</v>
      </c>
      <c r="V772" s="3">
        <v>30</v>
      </c>
      <c r="W772" s="3">
        <v>16</v>
      </c>
      <c r="X772" t="s">
        <v>35</v>
      </c>
    </row>
    <row r="773" spans="1:24" x14ac:dyDescent="0.25">
      <c r="A773">
        <v>573</v>
      </c>
      <c r="B773" s="3">
        <v>82</v>
      </c>
      <c r="C773" s="3">
        <v>-2</v>
      </c>
      <c r="D773" s="3">
        <f>Clean_Chain_Data[[#This Row],[Calculated Profit]]-Clean_Chain_Data[[#This Row],[Target_profit]]</f>
        <v>-2</v>
      </c>
      <c r="E773" s="1">
        <v>41953</v>
      </c>
      <c r="F773">
        <v>601</v>
      </c>
      <c r="G773">
        <v>102</v>
      </c>
      <c r="H773" s="2">
        <f>Clean_Chain_Data[[#This Row],[Profit]]/Clean_Chain_Data[[#This Row],[Sales]]</f>
        <v>0.20652173913043478</v>
      </c>
      <c r="I773" t="s">
        <v>39</v>
      </c>
      <c r="J773" t="s">
        <v>22</v>
      </c>
      <c r="K773" s="3">
        <v>31</v>
      </c>
      <c r="L773" t="s">
        <v>40</v>
      </c>
      <c r="M773" t="s">
        <v>45</v>
      </c>
      <c r="N773" t="s">
        <v>52</v>
      </c>
      <c r="O773" s="3">
        <v>38</v>
      </c>
      <c r="P773" s="3">
        <f>Clean_Chain_Data[[#This Row],[Sales]]-(Clean_Chain_Data[[#This Row],[Cogs]]+Clean_Chain_Data[[#This Row],[Total_expenses]])</f>
        <v>38</v>
      </c>
      <c r="Q773" s="3">
        <v>184</v>
      </c>
      <c r="R773" t="s">
        <v>58</v>
      </c>
      <c r="S773" s="3">
        <v>80</v>
      </c>
      <c r="T773">
        <v>100</v>
      </c>
      <c r="U773" s="3">
        <v>40</v>
      </c>
      <c r="V773" s="3">
        <v>180</v>
      </c>
      <c r="W773" s="3">
        <v>64</v>
      </c>
      <c r="X773" t="s">
        <v>35</v>
      </c>
    </row>
    <row r="774" spans="1:24" x14ac:dyDescent="0.25">
      <c r="A774">
        <v>262</v>
      </c>
      <c r="B774" s="3">
        <v>94</v>
      </c>
      <c r="C774" s="3">
        <v>-14</v>
      </c>
      <c r="D774" s="3">
        <f>Clean_Chain_Data[[#This Row],[Calculated Profit]]-Clean_Chain_Data[[#This Row],[Target_profit]]</f>
        <v>-14</v>
      </c>
      <c r="E774" s="1">
        <v>41954</v>
      </c>
      <c r="F774">
        <v>694</v>
      </c>
      <c r="G774">
        <v>130</v>
      </c>
      <c r="H774" s="2">
        <f>Clean_Chain_Data[[#This Row],[Profit]]/Clean_Chain_Data[[#This Row],[Sales]]</f>
        <v>7.1428571428571425E-2</v>
      </c>
      <c r="I774" t="s">
        <v>39</v>
      </c>
      <c r="J774" t="s">
        <v>22</v>
      </c>
      <c r="K774" s="3">
        <v>85</v>
      </c>
      <c r="L774" t="s">
        <v>40</v>
      </c>
      <c r="M774" t="s">
        <v>45</v>
      </c>
      <c r="N774" t="s">
        <v>52</v>
      </c>
      <c r="O774" s="3">
        <v>16</v>
      </c>
      <c r="P774" s="3">
        <f>Clean_Chain_Data[[#This Row],[Sales]]-(Clean_Chain_Data[[#This Row],[Cogs]]+Clean_Chain_Data[[#This Row],[Total_expenses]])</f>
        <v>16</v>
      </c>
      <c r="Q774" s="3">
        <v>224</v>
      </c>
      <c r="R774" t="s">
        <v>59</v>
      </c>
      <c r="S774" s="3">
        <v>90</v>
      </c>
      <c r="T774">
        <v>130</v>
      </c>
      <c r="U774" s="3">
        <v>30</v>
      </c>
      <c r="V774" s="3">
        <v>220</v>
      </c>
      <c r="W774" s="3">
        <v>114</v>
      </c>
      <c r="X774" t="s">
        <v>35</v>
      </c>
    </row>
    <row r="775" spans="1:24" x14ac:dyDescent="0.25">
      <c r="A775">
        <v>314</v>
      </c>
      <c r="B775" s="3">
        <v>54</v>
      </c>
      <c r="C775" s="3">
        <v>-29</v>
      </c>
      <c r="D775" s="3">
        <f>Clean_Chain_Data[[#This Row],[Calculated Profit]]-Clean_Chain_Data[[#This Row],[Target_profit]]</f>
        <v>-29</v>
      </c>
      <c r="E775" s="1">
        <v>41955</v>
      </c>
      <c r="F775">
        <v>885</v>
      </c>
      <c r="G775">
        <v>78</v>
      </c>
      <c r="H775" s="2">
        <f>Clean_Chain_Data[[#This Row],[Profit]]/Clean_Chain_Data[[#This Row],[Sales]]</f>
        <v>0.38636363636363635</v>
      </c>
      <c r="I775" t="s">
        <v>39</v>
      </c>
      <c r="J775" t="s">
        <v>22</v>
      </c>
      <c r="K775" s="3">
        <v>15</v>
      </c>
      <c r="L775" t="s">
        <v>40</v>
      </c>
      <c r="M775" t="s">
        <v>41</v>
      </c>
      <c r="N775" t="s">
        <v>53</v>
      </c>
      <c r="O775" s="3">
        <v>51</v>
      </c>
      <c r="P775" s="3">
        <f>Clean_Chain_Data[[#This Row],[Sales]]-(Clean_Chain_Data[[#This Row],[Cogs]]+Clean_Chain_Data[[#This Row],[Total_expenses]])</f>
        <v>51</v>
      </c>
      <c r="Q775" s="3">
        <v>132</v>
      </c>
      <c r="R775" t="s">
        <v>58</v>
      </c>
      <c r="S775" s="3">
        <v>60</v>
      </c>
      <c r="T775">
        <v>100</v>
      </c>
      <c r="U775" s="3">
        <v>80</v>
      </c>
      <c r="V775" s="3">
        <v>160</v>
      </c>
      <c r="W775" s="3">
        <v>27</v>
      </c>
      <c r="X775" t="s">
        <v>35</v>
      </c>
    </row>
    <row r="776" spans="1:24" x14ac:dyDescent="0.25">
      <c r="A776">
        <v>920</v>
      </c>
      <c r="B776" s="3">
        <v>75</v>
      </c>
      <c r="C776" s="3">
        <v>-25</v>
      </c>
      <c r="D776" s="3">
        <f>Clean_Chain_Data[[#This Row],[Calculated Profit]]-Clean_Chain_Data[[#This Row],[Target_profit]]</f>
        <v>-25</v>
      </c>
      <c r="E776" s="1">
        <v>41956</v>
      </c>
      <c r="F776">
        <v>1063</v>
      </c>
      <c r="G776">
        <v>89</v>
      </c>
      <c r="H776" s="2">
        <f>Clean_Chain_Data[[#This Row],[Profit]]/Clean_Chain_Data[[#This Row],[Sales]]</f>
        <v>0.27439024390243905</v>
      </c>
      <c r="I776" t="s">
        <v>39</v>
      </c>
      <c r="J776" t="s">
        <v>22</v>
      </c>
      <c r="K776" s="3">
        <v>23</v>
      </c>
      <c r="L776" t="s">
        <v>40</v>
      </c>
      <c r="M776" t="s">
        <v>41</v>
      </c>
      <c r="N776" t="s">
        <v>53</v>
      </c>
      <c r="O776" s="3">
        <v>45</v>
      </c>
      <c r="P776" s="3">
        <f>Clean_Chain_Data[[#This Row],[Sales]]-(Clean_Chain_Data[[#This Row],[Cogs]]+Clean_Chain_Data[[#This Row],[Total_expenses]])</f>
        <v>45</v>
      </c>
      <c r="Q776" s="3">
        <v>164</v>
      </c>
      <c r="R776" t="s">
        <v>59</v>
      </c>
      <c r="S776" s="3">
        <v>90</v>
      </c>
      <c r="T776">
        <v>110</v>
      </c>
      <c r="U776" s="3">
        <v>70</v>
      </c>
      <c r="V776" s="3">
        <v>200</v>
      </c>
      <c r="W776" s="3">
        <v>44</v>
      </c>
      <c r="X776" t="s">
        <v>35</v>
      </c>
    </row>
    <row r="777" spans="1:24" x14ac:dyDescent="0.25">
      <c r="A777">
        <v>712</v>
      </c>
      <c r="B777" s="3">
        <v>228</v>
      </c>
      <c r="C777" s="3">
        <v>16</v>
      </c>
      <c r="D777" s="3">
        <f>Clean_Chain_Data[[#This Row],[Calculated Profit]]-Clean_Chain_Data[[#This Row],[Target_profit]]</f>
        <v>16</v>
      </c>
      <c r="E777" s="1">
        <v>41957</v>
      </c>
      <c r="F777">
        <v>1691</v>
      </c>
      <c r="G777">
        <v>304</v>
      </c>
      <c r="H777" s="2">
        <f>Clean_Chain_Data[[#This Row],[Profit]]/Clean_Chain_Data[[#This Row],[Sales]]</f>
        <v>0.36842105263157893</v>
      </c>
      <c r="I777" t="s">
        <v>39</v>
      </c>
      <c r="J777" t="s">
        <v>22</v>
      </c>
      <c r="K777" s="3">
        <v>75</v>
      </c>
      <c r="L777" t="s">
        <v>23</v>
      </c>
      <c r="M777" t="s">
        <v>24</v>
      </c>
      <c r="N777" t="s">
        <v>57</v>
      </c>
      <c r="O777" s="3">
        <v>196</v>
      </c>
      <c r="P777" s="3">
        <f>Clean_Chain_Data[[#This Row],[Sales]]-(Clean_Chain_Data[[#This Row],[Cogs]]+Clean_Chain_Data[[#This Row],[Total_expenses]])</f>
        <v>196</v>
      </c>
      <c r="Q777" s="3">
        <v>532</v>
      </c>
      <c r="R777" t="s">
        <v>43</v>
      </c>
      <c r="S777" s="3">
        <v>210</v>
      </c>
      <c r="T777">
        <v>280</v>
      </c>
      <c r="U777" s="3">
        <v>180</v>
      </c>
      <c r="V777" s="3">
        <v>490</v>
      </c>
      <c r="W777" s="3">
        <v>108</v>
      </c>
      <c r="X777" t="s">
        <v>27</v>
      </c>
    </row>
    <row r="778" spans="1:24" x14ac:dyDescent="0.25">
      <c r="A778">
        <v>712</v>
      </c>
      <c r="B778" s="3">
        <v>113</v>
      </c>
      <c r="C778" s="3">
        <v>7</v>
      </c>
      <c r="D778" s="3">
        <f>Clean_Chain_Data[[#This Row],[Calculated Profit]]-Clean_Chain_Data[[#This Row],[Target_profit]]</f>
        <v>7</v>
      </c>
      <c r="E778" s="1">
        <v>41958</v>
      </c>
      <c r="F778">
        <v>803</v>
      </c>
      <c r="G778">
        <v>165</v>
      </c>
      <c r="H778" s="2">
        <f>Clean_Chain_Data[[#This Row],[Profit]]/Clean_Chain_Data[[#This Row],[Sales]]</f>
        <v>0.38489208633093525</v>
      </c>
      <c r="I778" t="s">
        <v>39</v>
      </c>
      <c r="J778" t="s">
        <v>22</v>
      </c>
      <c r="K778" s="3">
        <v>36</v>
      </c>
      <c r="L778" t="s">
        <v>23</v>
      </c>
      <c r="M778" t="s">
        <v>24</v>
      </c>
      <c r="N778" t="s">
        <v>25</v>
      </c>
      <c r="O778" s="3">
        <v>107</v>
      </c>
      <c r="P778" s="3">
        <f>Clean_Chain_Data[[#This Row],[Sales]]-(Clean_Chain_Data[[#This Row],[Cogs]]+Clean_Chain_Data[[#This Row],[Total_expenses]])</f>
        <v>107</v>
      </c>
      <c r="Q778" s="3">
        <v>278</v>
      </c>
      <c r="R778" t="s">
        <v>43</v>
      </c>
      <c r="S778" s="3">
        <v>100</v>
      </c>
      <c r="T778">
        <v>150</v>
      </c>
      <c r="U778" s="3">
        <v>100</v>
      </c>
      <c r="V778" s="3">
        <v>250</v>
      </c>
      <c r="W778" s="3">
        <v>58</v>
      </c>
      <c r="X778" t="s">
        <v>27</v>
      </c>
    </row>
    <row r="779" spans="1:24" x14ac:dyDescent="0.25">
      <c r="A779">
        <v>712</v>
      </c>
      <c r="B779" s="3">
        <v>211</v>
      </c>
      <c r="C779" s="3">
        <v>19</v>
      </c>
      <c r="D779" s="3">
        <f>Clean_Chain_Data[[#This Row],[Calculated Profit]]-Clean_Chain_Data[[#This Row],[Target_profit]]</f>
        <v>19</v>
      </c>
      <c r="E779" s="1">
        <v>41959</v>
      </c>
      <c r="F779">
        <v>1778</v>
      </c>
      <c r="G779">
        <v>212</v>
      </c>
      <c r="H779" s="2">
        <f>Clean_Chain_Data[[#This Row],[Profit]]/Clean_Chain_Data[[#This Row],[Sales]]</f>
        <v>0.30496453900709219</v>
      </c>
      <c r="I779" t="s">
        <v>39</v>
      </c>
      <c r="J779" t="s">
        <v>22</v>
      </c>
      <c r="K779" s="3">
        <v>59</v>
      </c>
      <c r="L779" t="s">
        <v>23</v>
      </c>
      <c r="M779" t="s">
        <v>32</v>
      </c>
      <c r="N779" t="s">
        <v>33</v>
      </c>
      <c r="O779" s="3">
        <v>129</v>
      </c>
      <c r="P779" s="3">
        <f>Clean_Chain_Data[[#This Row],[Sales]]-(Clean_Chain_Data[[#This Row],[Cogs]]+Clean_Chain_Data[[#This Row],[Total_expenses]])</f>
        <v>129</v>
      </c>
      <c r="Q779" s="3">
        <v>423</v>
      </c>
      <c r="R779" t="s">
        <v>43</v>
      </c>
      <c r="S779" s="3">
        <v>170</v>
      </c>
      <c r="T779">
        <v>180</v>
      </c>
      <c r="U779" s="3">
        <v>110</v>
      </c>
      <c r="V779" s="3">
        <v>350</v>
      </c>
      <c r="W779" s="3">
        <v>83</v>
      </c>
      <c r="X779" t="s">
        <v>35</v>
      </c>
    </row>
    <row r="780" spans="1:24" x14ac:dyDescent="0.25">
      <c r="A780">
        <v>319</v>
      </c>
      <c r="B780" s="3">
        <v>245</v>
      </c>
      <c r="C780" s="3">
        <v>43</v>
      </c>
      <c r="D780" s="3">
        <f>Clean_Chain_Data[[#This Row],[Calculated Profit]]-Clean_Chain_Data[[#This Row],[Target_profit]]</f>
        <v>43</v>
      </c>
      <c r="E780" s="1">
        <v>41960</v>
      </c>
      <c r="F780">
        <v>1784</v>
      </c>
      <c r="G780">
        <v>300</v>
      </c>
      <c r="H780" s="2">
        <f>Clean_Chain_Data[[#This Row],[Profit]]/Clean_Chain_Data[[#This Row],[Sales]]</f>
        <v>0.31743119266055048</v>
      </c>
      <c r="I780" t="s">
        <v>39</v>
      </c>
      <c r="J780" t="s">
        <v>22</v>
      </c>
      <c r="K780" s="3">
        <v>93</v>
      </c>
      <c r="L780" t="s">
        <v>23</v>
      </c>
      <c r="M780" t="s">
        <v>32</v>
      </c>
      <c r="N780" t="s">
        <v>61</v>
      </c>
      <c r="O780" s="3">
        <v>173</v>
      </c>
      <c r="P780" s="3">
        <f>Clean_Chain_Data[[#This Row],[Sales]]-(Clean_Chain_Data[[#This Row],[Cogs]]+Clean_Chain_Data[[#This Row],[Total_expenses]])</f>
        <v>173</v>
      </c>
      <c r="Q780" s="3">
        <v>545</v>
      </c>
      <c r="R780" t="s">
        <v>43</v>
      </c>
      <c r="S780" s="3">
        <v>200</v>
      </c>
      <c r="T780">
        <v>250</v>
      </c>
      <c r="U780" s="3">
        <v>130</v>
      </c>
      <c r="V780" s="3">
        <v>450</v>
      </c>
      <c r="W780" s="3">
        <v>127</v>
      </c>
      <c r="X780" t="s">
        <v>35</v>
      </c>
    </row>
    <row r="781" spans="1:24" x14ac:dyDescent="0.25">
      <c r="A781">
        <v>720</v>
      </c>
      <c r="B781" s="3">
        <v>86</v>
      </c>
      <c r="C781" s="3">
        <v>-2</v>
      </c>
      <c r="D781" s="3">
        <f>Clean_Chain_Data[[#This Row],[Calculated Profit]]-Clean_Chain_Data[[#This Row],[Target_profit]]</f>
        <v>-2</v>
      </c>
      <c r="E781" s="1">
        <v>41961</v>
      </c>
      <c r="F781">
        <v>1003</v>
      </c>
      <c r="G781">
        <v>124</v>
      </c>
      <c r="H781" s="2">
        <f>Clean_Chain_Data[[#This Row],[Profit]]/Clean_Chain_Data[[#This Row],[Sales]]</f>
        <v>0.41904761904761906</v>
      </c>
      <c r="I781" t="s">
        <v>21</v>
      </c>
      <c r="J781" t="s">
        <v>22</v>
      </c>
      <c r="K781" s="3">
        <v>24</v>
      </c>
      <c r="L781" t="s">
        <v>40</v>
      </c>
      <c r="M781" t="s">
        <v>45</v>
      </c>
      <c r="N781" t="s">
        <v>46</v>
      </c>
      <c r="O781" s="3">
        <v>88</v>
      </c>
      <c r="P781" s="3">
        <f>Clean_Chain_Data[[#This Row],[Sales]]-(Clean_Chain_Data[[#This Row],[Cogs]]+Clean_Chain_Data[[#This Row],[Total_expenses]])</f>
        <v>88</v>
      </c>
      <c r="Q781" s="3">
        <v>210</v>
      </c>
      <c r="R781" t="s">
        <v>26</v>
      </c>
      <c r="S781" s="3">
        <v>80</v>
      </c>
      <c r="T781">
        <v>120</v>
      </c>
      <c r="U781" s="3">
        <v>90</v>
      </c>
      <c r="V781" s="3">
        <v>200</v>
      </c>
      <c r="W781" s="3">
        <v>36</v>
      </c>
      <c r="X781" t="s">
        <v>27</v>
      </c>
    </row>
    <row r="782" spans="1:24" x14ac:dyDescent="0.25">
      <c r="A782">
        <v>630</v>
      </c>
      <c r="B782" s="3">
        <v>127</v>
      </c>
      <c r="C782" s="3">
        <v>-8</v>
      </c>
      <c r="D782" s="3">
        <f>Clean_Chain_Data[[#This Row],[Calculated Profit]]-Clean_Chain_Data[[#This Row],[Target_profit]]</f>
        <v>-8</v>
      </c>
      <c r="E782" s="1">
        <v>41962</v>
      </c>
      <c r="F782">
        <v>830</v>
      </c>
      <c r="G782">
        <v>185</v>
      </c>
      <c r="H782" s="2">
        <f>Clean_Chain_Data[[#This Row],[Profit]]/Clean_Chain_Data[[#This Row],[Sales]]</f>
        <v>0.39102564102564102</v>
      </c>
      <c r="I782" t="s">
        <v>21</v>
      </c>
      <c r="J782" t="s">
        <v>22</v>
      </c>
      <c r="K782" s="3">
        <v>40</v>
      </c>
      <c r="L782" t="s">
        <v>40</v>
      </c>
      <c r="M782" t="s">
        <v>45</v>
      </c>
      <c r="N782" t="s">
        <v>46</v>
      </c>
      <c r="O782" s="3">
        <v>122</v>
      </c>
      <c r="P782" s="3">
        <f>Clean_Chain_Data[[#This Row],[Sales]]-(Clean_Chain_Data[[#This Row],[Cogs]]+Clean_Chain_Data[[#This Row],[Total_expenses]])</f>
        <v>122</v>
      </c>
      <c r="Q782" s="3">
        <v>312</v>
      </c>
      <c r="R782" t="s">
        <v>63</v>
      </c>
      <c r="S782" s="3">
        <v>120</v>
      </c>
      <c r="T782">
        <v>180</v>
      </c>
      <c r="U782" s="3">
        <v>130</v>
      </c>
      <c r="V782" s="3">
        <v>300</v>
      </c>
      <c r="W782" s="3">
        <v>63</v>
      </c>
      <c r="X782" t="s">
        <v>27</v>
      </c>
    </row>
    <row r="783" spans="1:24" x14ac:dyDescent="0.25">
      <c r="A783">
        <v>970</v>
      </c>
      <c r="B783" s="3">
        <v>67</v>
      </c>
      <c r="C783" s="3">
        <v>-33</v>
      </c>
      <c r="D783" s="3">
        <f>Clean_Chain_Data[[#This Row],[Calculated Profit]]-Clean_Chain_Data[[#This Row],[Target_profit]]</f>
        <v>-33</v>
      </c>
      <c r="E783" s="1">
        <v>41963</v>
      </c>
      <c r="F783">
        <v>677</v>
      </c>
      <c r="G783">
        <v>101</v>
      </c>
      <c r="H783" s="2">
        <f>Clean_Chain_Data[[#This Row],[Profit]]/Clean_Chain_Data[[#This Row],[Sales]]</f>
        <v>0.27976190476190477</v>
      </c>
      <c r="I783" t="s">
        <v>21</v>
      </c>
      <c r="J783" t="s">
        <v>22</v>
      </c>
      <c r="K783" s="3">
        <v>22</v>
      </c>
      <c r="L783" t="s">
        <v>40</v>
      </c>
      <c r="M783" t="s">
        <v>41</v>
      </c>
      <c r="N783" t="s">
        <v>42</v>
      </c>
      <c r="O783" s="3">
        <v>47</v>
      </c>
      <c r="P783" s="3">
        <f>Clean_Chain_Data[[#This Row],[Sales]]-(Clean_Chain_Data[[#This Row],[Cogs]]+Clean_Chain_Data[[#This Row],[Total_expenses]])</f>
        <v>47</v>
      </c>
      <c r="Q783" s="3">
        <v>168</v>
      </c>
      <c r="R783" t="s">
        <v>26</v>
      </c>
      <c r="S783" s="3">
        <v>80</v>
      </c>
      <c r="T783">
        <v>130</v>
      </c>
      <c r="U783" s="3">
        <v>80</v>
      </c>
      <c r="V783" s="3">
        <v>210</v>
      </c>
      <c r="W783" s="3">
        <v>54</v>
      </c>
      <c r="X783" t="s">
        <v>27</v>
      </c>
    </row>
    <row r="784" spans="1:24" x14ac:dyDescent="0.25">
      <c r="A784">
        <v>630</v>
      </c>
      <c r="B784" s="3">
        <v>250</v>
      </c>
      <c r="C784" s="3">
        <v>-83</v>
      </c>
      <c r="D784" s="3">
        <f>Clean_Chain_Data[[#This Row],[Calculated Profit]]-Clean_Chain_Data[[#This Row],[Target_profit]]</f>
        <v>-83</v>
      </c>
      <c r="E784" s="1">
        <v>41964</v>
      </c>
      <c r="F784">
        <v>1820</v>
      </c>
      <c r="G784">
        <v>251</v>
      </c>
      <c r="H784" s="2">
        <f>Clean_Chain_Data[[#This Row],[Profit]]/Clean_Chain_Data[[#This Row],[Sales]]</f>
        <v>0.31337325349301398</v>
      </c>
      <c r="I784" t="s">
        <v>21</v>
      </c>
      <c r="J784" t="s">
        <v>22</v>
      </c>
      <c r="K784" s="3">
        <v>70</v>
      </c>
      <c r="L784" t="s">
        <v>40</v>
      </c>
      <c r="M784" t="s">
        <v>41</v>
      </c>
      <c r="N784" t="s">
        <v>42</v>
      </c>
      <c r="O784" s="3">
        <v>157</v>
      </c>
      <c r="P784" s="3">
        <f>Clean_Chain_Data[[#This Row],[Sales]]-(Clean_Chain_Data[[#This Row],[Cogs]]+Clean_Chain_Data[[#This Row],[Total_expenses]])</f>
        <v>157</v>
      </c>
      <c r="Q784" s="3">
        <v>501</v>
      </c>
      <c r="R784" t="s">
        <v>63</v>
      </c>
      <c r="S784" s="3">
        <v>320</v>
      </c>
      <c r="T784">
        <v>320</v>
      </c>
      <c r="U784" s="3">
        <v>240</v>
      </c>
      <c r="V784" s="3">
        <v>640</v>
      </c>
      <c r="W784" s="3">
        <v>94</v>
      </c>
      <c r="X784" t="s">
        <v>27</v>
      </c>
    </row>
    <row r="785" spans="1:24" x14ac:dyDescent="0.25">
      <c r="A785">
        <v>719</v>
      </c>
      <c r="B785" s="3">
        <v>123</v>
      </c>
      <c r="C785" s="3">
        <v>4</v>
      </c>
      <c r="D785" s="3">
        <f>Clean_Chain_Data[[#This Row],[Calculated Profit]]-Clean_Chain_Data[[#This Row],[Target_profit]]</f>
        <v>4</v>
      </c>
      <c r="E785" s="1">
        <v>41965</v>
      </c>
      <c r="F785">
        <v>959</v>
      </c>
      <c r="G785">
        <v>179</v>
      </c>
      <c r="H785" s="2">
        <f>Clean_Chain_Data[[#This Row],[Profit]]/Clean_Chain_Data[[#This Row],[Sales]]</f>
        <v>0.44370860927152317</v>
      </c>
      <c r="I785" t="s">
        <v>21</v>
      </c>
      <c r="J785" t="s">
        <v>22</v>
      </c>
      <c r="K785" s="3">
        <v>34</v>
      </c>
      <c r="L785" t="s">
        <v>40</v>
      </c>
      <c r="M785" t="s">
        <v>45</v>
      </c>
      <c r="N785" t="s">
        <v>50</v>
      </c>
      <c r="O785" s="3">
        <v>134</v>
      </c>
      <c r="P785" s="3">
        <f>Clean_Chain_Data[[#This Row],[Sales]]-(Clean_Chain_Data[[#This Row],[Cogs]]+Clean_Chain_Data[[#This Row],[Total_expenses]])</f>
        <v>134</v>
      </c>
      <c r="Q785" s="3">
        <v>302</v>
      </c>
      <c r="R785" t="s">
        <v>26</v>
      </c>
      <c r="S785" s="3">
        <v>120</v>
      </c>
      <c r="T785">
        <v>170</v>
      </c>
      <c r="U785" s="3">
        <v>130</v>
      </c>
      <c r="V785" s="3">
        <v>290</v>
      </c>
      <c r="W785" s="3">
        <v>45</v>
      </c>
      <c r="X785" t="s">
        <v>35</v>
      </c>
    </row>
    <row r="786" spans="1:24" x14ac:dyDescent="0.25">
      <c r="A786">
        <v>847</v>
      </c>
      <c r="B786" s="3">
        <v>224</v>
      </c>
      <c r="C786" s="3">
        <v>4</v>
      </c>
      <c r="D786" s="3">
        <f>Clean_Chain_Data[[#This Row],[Calculated Profit]]-Clean_Chain_Data[[#This Row],[Target_profit]]</f>
        <v>4</v>
      </c>
      <c r="E786" s="1">
        <v>41966</v>
      </c>
      <c r="F786">
        <v>1191</v>
      </c>
      <c r="G786">
        <v>310</v>
      </c>
      <c r="H786" s="2">
        <f>Clean_Chain_Data[[#This Row],[Profit]]/Clean_Chain_Data[[#This Row],[Sales]]</f>
        <v>0.36329588014981273</v>
      </c>
      <c r="I786" t="s">
        <v>21</v>
      </c>
      <c r="J786" t="s">
        <v>22</v>
      </c>
      <c r="K786" s="3">
        <v>73</v>
      </c>
      <c r="L786" t="s">
        <v>40</v>
      </c>
      <c r="M786" t="s">
        <v>45</v>
      </c>
      <c r="N786" t="s">
        <v>52</v>
      </c>
      <c r="O786" s="3">
        <v>194</v>
      </c>
      <c r="P786" s="3">
        <f>Clean_Chain_Data[[#This Row],[Sales]]-(Clean_Chain_Data[[#This Row],[Cogs]]+Clean_Chain_Data[[#This Row],[Total_expenses]])</f>
        <v>194</v>
      </c>
      <c r="Q786" s="3">
        <v>534</v>
      </c>
      <c r="R786" t="s">
        <v>63</v>
      </c>
      <c r="S786" s="3">
        <v>220</v>
      </c>
      <c r="T786">
        <v>300</v>
      </c>
      <c r="U786" s="3">
        <v>190</v>
      </c>
      <c r="V786" s="3">
        <v>520</v>
      </c>
      <c r="W786" s="3">
        <v>116</v>
      </c>
      <c r="X786" t="s">
        <v>35</v>
      </c>
    </row>
    <row r="787" spans="1:24" x14ac:dyDescent="0.25">
      <c r="A787">
        <v>970</v>
      </c>
      <c r="B787" s="3">
        <v>54</v>
      </c>
      <c r="C787" s="3">
        <v>-37</v>
      </c>
      <c r="D787" s="3">
        <f>Clean_Chain_Data[[#This Row],[Calculated Profit]]-Clean_Chain_Data[[#This Row],[Target_profit]]</f>
        <v>-37</v>
      </c>
      <c r="E787" s="1">
        <v>41967</v>
      </c>
      <c r="F787">
        <v>601</v>
      </c>
      <c r="G787">
        <v>79</v>
      </c>
      <c r="H787" s="2">
        <f>Clean_Chain_Data[[#This Row],[Profit]]/Clean_Chain_Data[[#This Row],[Sales]]</f>
        <v>0.39849624060150374</v>
      </c>
      <c r="I787" t="s">
        <v>21</v>
      </c>
      <c r="J787" t="s">
        <v>22</v>
      </c>
      <c r="K787" s="3">
        <v>15</v>
      </c>
      <c r="L787" t="s">
        <v>40</v>
      </c>
      <c r="M787" t="s">
        <v>41</v>
      </c>
      <c r="N787" t="s">
        <v>53</v>
      </c>
      <c r="O787" s="3">
        <v>53</v>
      </c>
      <c r="P787" s="3">
        <f>Clean_Chain_Data[[#This Row],[Sales]]-(Clean_Chain_Data[[#This Row],[Cogs]]+Clean_Chain_Data[[#This Row],[Total_expenses]])</f>
        <v>53</v>
      </c>
      <c r="Q787" s="3">
        <v>133</v>
      </c>
      <c r="R787" t="s">
        <v>26</v>
      </c>
      <c r="S787" s="3">
        <v>60</v>
      </c>
      <c r="T787">
        <v>110</v>
      </c>
      <c r="U787" s="3">
        <v>90</v>
      </c>
      <c r="V787" s="3">
        <v>170</v>
      </c>
      <c r="W787" s="3">
        <v>26</v>
      </c>
      <c r="X787" t="s">
        <v>35</v>
      </c>
    </row>
    <row r="788" spans="1:24" x14ac:dyDescent="0.25">
      <c r="A788">
        <v>815</v>
      </c>
      <c r="B788" s="3">
        <v>247</v>
      </c>
      <c r="C788" s="3">
        <v>-104</v>
      </c>
      <c r="D788" s="3">
        <f>Clean_Chain_Data[[#This Row],[Calculated Profit]]-Clean_Chain_Data[[#This Row],[Target_profit]]</f>
        <v>-104</v>
      </c>
      <c r="E788" s="1">
        <v>41968</v>
      </c>
      <c r="F788">
        <v>1744</v>
      </c>
      <c r="G788">
        <v>329</v>
      </c>
      <c r="H788" s="2">
        <f>Clean_Chain_Data[[#This Row],[Profit]]/Clean_Chain_Data[[#This Row],[Sales]]</f>
        <v>0.375</v>
      </c>
      <c r="I788" t="s">
        <v>21</v>
      </c>
      <c r="J788" t="s">
        <v>22</v>
      </c>
      <c r="K788" s="3">
        <v>81</v>
      </c>
      <c r="L788" t="s">
        <v>40</v>
      </c>
      <c r="M788" t="s">
        <v>41</v>
      </c>
      <c r="N788" t="s">
        <v>53</v>
      </c>
      <c r="O788" s="3">
        <v>216</v>
      </c>
      <c r="P788" s="3">
        <f>Clean_Chain_Data[[#This Row],[Sales]]-(Clean_Chain_Data[[#This Row],[Cogs]]+Clean_Chain_Data[[#This Row],[Total_expenses]])</f>
        <v>216</v>
      </c>
      <c r="Q788" s="3">
        <v>576</v>
      </c>
      <c r="R788" t="s">
        <v>63</v>
      </c>
      <c r="S788" s="3">
        <v>310</v>
      </c>
      <c r="T788">
        <v>420</v>
      </c>
      <c r="U788" s="3">
        <v>320</v>
      </c>
      <c r="V788" s="3">
        <v>730</v>
      </c>
      <c r="W788" s="3">
        <v>113</v>
      </c>
      <c r="X788" t="s">
        <v>35</v>
      </c>
    </row>
    <row r="789" spans="1:24" x14ac:dyDescent="0.25">
      <c r="A789">
        <v>740</v>
      </c>
      <c r="B789" s="3">
        <v>153</v>
      </c>
      <c r="C789" s="3">
        <v>-53</v>
      </c>
      <c r="D789" s="3">
        <f>Clean_Chain_Data[[#This Row],[Calculated Profit]]-Clean_Chain_Data[[#This Row],[Target_profit]]</f>
        <v>-53</v>
      </c>
      <c r="E789" s="1">
        <v>41969</v>
      </c>
      <c r="F789">
        <v>1319</v>
      </c>
      <c r="G789">
        <v>153</v>
      </c>
      <c r="H789" s="2">
        <f>Clean_Chain_Data[[#This Row],[Profit]]/Clean_Chain_Data[[#This Row],[Sales]]</f>
        <v>0.28431372549019607</v>
      </c>
      <c r="I789" t="s">
        <v>21</v>
      </c>
      <c r="J789" t="s">
        <v>22</v>
      </c>
      <c r="K789" s="3">
        <v>42</v>
      </c>
      <c r="L789" t="s">
        <v>40</v>
      </c>
      <c r="M789" t="s">
        <v>41</v>
      </c>
      <c r="N789" t="s">
        <v>53</v>
      </c>
      <c r="O789" s="3">
        <v>87</v>
      </c>
      <c r="P789" s="3">
        <f>Clean_Chain_Data[[#This Row],[Sales]]-(Clean_Chain_Data[[#This Row],[Cogs]]+Clean_Chain_Data[[#This Row],[Total_expenses]])</f>
        <v>87</v>
      </c>
      <c r="Q789" s="3">
        <v>306</v>
      </c>
      <c r="R789" t="s">
        <v>65</v>
      </c>
      <c r="S789" s="3">
        <v>190</v>
      </c>
      <c r="T789">
        <v>200</v>
      </c>
      <c r="U789" s="3">
        <v>140</v>
      </c>
      <c r="V789" s="3">
        <v>390</v>
      </c>
      <c r="W789" s="3">
        <v>66</v>
      </c>
      <c r="X789" t="s">
        <v>35</v>
      </c>
    </row>
    <row r="790" spans="1:24" x14ac:dyDescent="0.25">
      <c r="A790">
        <v>303</v>
      </c>
      <c r="B790" s="3">
        <v>153</v>
      </c>
      <c r="C790" s="3">
        <v>7</v>
      </c>
      <c r="D790" s="3">
        <f>Clean_Chain_Data[[#This Row],[Calculated Profit]]-Clean_Chain_Data[[#This Row],[Target_profit]]</f>
        <v>7</v>
      </c>
      <c r="E790" s="1">
        <v>41970</v>
      </c>
      <c r="F790">
        <v>1319</v>
      </c>
      <c r="G790">
        <v>153</v>
      </c>
      <c r="H790" s="2">
        <f>Clean_Chain_Data[[#This Row],[Profit]]/Clean_Chain_Data[[#This Row],[Sales]]</f>
        <v>0.28431372549019607</v>
      </c>
      <c r="I790" t="s">
        <v>21</v>
      </c>
      <c r="J790" t="s">
        <v>22</v>
      </c>
      <c r="K790" s="3">
        <v>42</v>
      </c>
      <c r="L790" t="s">
        <v>23</v>
      </c>
      <c r="M790" t="s">
        <v>24</v>
      </c>
      <c r="N790" t="s">
        <v>57</v>
      </c>
      <c r="O790" s="3">
        <v>87</v>
      </c>
      <c r="P790" s="3">
        <f>Clean_Chain_Data[[#This Row],[Sales]]-(Clean_Chain_Data[[#This Row],[Cogs]]+Clean_Chain_Data[[#This Row],[Total_expenses]])</f>
        <v>87</v>
      </c>
      <c r="Q790" s="3">
        <v>306</v>
      </c>
      <c r="R790" t="s">
        <v>26</v>
      </c>
      <c r="S790" s="3">
        <v>140</v>
      </c>
      <c r="T790">
        <v>140</v>
      </c>
      <c r="U790" s="3">
        <v>80</v>
      </c>
      <c r="V790" s="3">
        <v>280</v>
      </c>
      <c r="W790" s="3">
        <v>66</v>
      </c>
      <c r="X790" t="s">
        <v>27</v>
      </c>
    </row>
    <row r="791" spans="1:24" x14ac:dyDescent="0.25">
      <c r="A791">
        <v>309</v>
      </c>
      <c r="B791" s="3">
        <v>123</v>
      </c>
      <c r="C791" s="3">
        <v>3</v>
      </c>
      <c r="D791" s="3">
        <f>Clean_Chain_Data[[#This Row],[Calculated Profit]]-Clean_Chain_Data[[#This Row],[Target_profit]]</f>
        <v>3</v>
      </c>
      <c r="E791" s="1">
        <v>41971</v>
      </c>
      <c r="F791">
        <v>959</v>
      </c>
      <c r="G791">
        <v>179</v>
      </c>
      <c r="H791" s="2">
        <f>Clean_Chain_Data[[#This Row],[Profit]]/Clean_Chain_Data[[#This Row],[Sales]]</f>
        <v>0.44039735099337746</v>
      </c>
      <c r="I791" t="s">
        <v>21</v>
      </c>
      <c r="J791" t="s">
        <v>22</v>
      </c>
      <c r="K791" s="3">
        <v>34</v>
      </c>
      <c r="L791" t="s">
        <v>23</v>
      </c>
      <c r="M791" t="s">
        <v>24</v>
      </c>
      <c r="N791" t="s">
        <v>57</v>
      </c>
      <c r="O791" s="3">
        <v>133</v>
      </c>
      <c r="P791" s="3">
        <f>Clean_Chain_Data[[#This Row],[Sales]]-(Clean_Chain_Data[[#This Row],[Cogs]]+Clean_Chain_Data[[#This Row],[Total_expenses]])</f>
        <v>133</v>
      </c>
      <c r="Q791" s="3">
        <v>302</v>
      </c>
      <c r="R791" t="s">
        <v>63</v>
      </c>
      <c r="S791" s="3">
        <v>110</v>
      </c>
      <c r="T791">
        <v>170</v>
      </c>
      <c r="U791" s="3">
        <v>130</v>
      </c>
      <c r="V791" s="3">
        <v>280</v>
      </c>
      <c r="W791" s="3">
        <v>46</v>
      </c>
      <c r="X791" t="s">
        <v>27</v>
      </c>
    </row>
    <row r="792" spans="1:24" x14ac:dyDescent="0.25">
      <c r="A792">
        <v>630</v>
      </c>
      <c r="B792" s="3">
        <v>86</v>
      </c>
      <c r="C792" s="3">
        <v>8</v>
      </c>
      <c r="D792" s="3">
        <f>Clean_Chain_Data[[#This Row],[Calculated Profit]]-Clean_Chain_Data[[#This Row],[Target_profit]]</f>
        <v>8</v>
      </c>
      <c r="E792" s="1">
        <v>41972</v>
      </c>
      <c r="F792">
        <v>1003</v>
      </c>
      <c r="G792">
        <v>124</v>
      </c>
      <c r="H792" s="2">
        <f>Clean_Chain_Data[[#This Row],[Profit]]/Clean_Chain_Data[[#This Row],[Sales]]</f>
        <v>0.41904761904761906</v>
      </c>
      <c r="I792" t="s">
        <v>21</v>
      </c>
      <c r="J792" t="s">
        <v>22</v>
      </c>
      <c r="K792" s="3">
        <v>24</v>
      </c>
      <c r="L792" t="s">
        <v>23</v>
      </c>
      <c r="M792" t="s">
        <v>24</v>
      </c>
      <c r="N792" t="s">
        <v>28</v>
      </c>
      <c r="O792" s="3">
        <v>88</v>
      </c>
      <c r="P792" s="3">
        <f>Clean_Chain_Data[[#This Row],[Sales]]-(Clean_Chain_Data[[#This Row],[Cogs]]+Clean_Chain_Data[[#This Row],[Total_expenses]])</f>
        <v>88</v>
      </c>
      <c r="Q792" s="3">
        <v>210</v>
      </c>
      <c r="R792" t="s">
        <v>63</v>
      </c>
      <c r="S792" s="3">
        <v>80</v>
      </c>
      <c r="T792">
        <v>110</v>
      </c>
      <c r="U792" s="3">
        <v>80</v>
      </c>
      <c r="V792" s="3">
        <v>190</v>
      </c>
      <c r="W792" s="3">
        <v>36</v>
      </c>
      <c r="X792" t="s">
        <v>27</v>
      </c>
    </row>
    <row r="793" spans="1:24" x14ac:dyDescent="0.25">
      <c r="A793">
        <v>513</v>
      </c>
      <c r="B793" s="3">
        <v>88</v>
      </c>
      <c r="C793" s="3">
        <v>2</v>
      </c>
      <c r="D793" s="3">
        <f>Clean_Chain_Data[[#This Row],[Calculated Profit]]-Clean_Chain_Data[[#This Row],[Target_profit]]</f>
        <v>2</v>
      </c>
      <c r="E793" s="1">
        <v>41973</v>
      </c>
      <c r="F793">
        <v>817</v>
      </c>
      <c r="G793">
        <v>133</v>
      </c>
      <c r="H793" s="2">
        <f>Clean_Chain_Data[[#This Row],[Profit]]/Clean_Chain_Data[[#This Row],[Sales]]</f>
        <v>0.32579185520361992</v>
      </c>
      <c r="I793" t="s">
        <v>21</v>
      </c>
      <c r="J793" t="s">
        <v>22</v>
      </c>
      <c r="K793" s="3">
        <v>29</v>
      </c>
      <c r="L793" t="s">
        <v>23</v>
      </c>
      <c r="M793" t="s">
        <v>32</v>
      </c>
      <c r="N793" t="s">
        <v>33</v>
      </c>
      <c r="O793" s="3">
        <v>72</v>
      </c>
      <c r="P793" s="3">
        <f>Clean_Chain_Data[[#This Row],[Sales]]-(Clean_Chain_Data[[#This Row],[Cogs]]+Clean_Chain_Data[[#This Row],[Total_expenses]])</f>
        <v>72</v>
      </c>
      <c r="Q793" s="3">
        <v>221</v>
      </c>
      <c r="R793" t="s">
        <v>65</v>
      </c>
      <c r="S793" s="3">
        <v>70</v>
      </c>
      <c r="T793">
        <v>110</v>
      </c>
      <c r="U793" s="3">
        <v>70</v>
      </c>
      <c r="V793" s="3">
        <v>180</v>
      </c>
      <c r="W793" s="3">
        <v>61</v>
      </c>
      <c r="X793" t="s">
        <v>35</v>
      </c>
    </row>
    <row r="794" spans="1:24" x14ac:dyDescent="0.25">
      <c r="A794">
        <v>740</v>
      </c>
      <c r="B794" s="3">
        <v>134</v>
      </c>
      <c r="C794" s="3">
        <v>31</v>
      </c>
      <c r="D794" s="3">
        <f>Clean_Chain_Data[[#This Row],[Calculated Profit]]-Clean_Chain_Data[[#This Row],[Target_profit]]</f>
        <v>31</v>
      </c>
      <c r="E794" s="1">
        <v>41974</v>
      </c>
      <c r="F794">
        <v>690</v>
      </c>
      <c r="G794">
        <v>186</v>
      </c>
      <c r="H794" s="2">
        <f>Clean_Chain_Data[[#This Row],[Profit]]/Clean_Chain_Data[[#This Row],[Sales]]</f>
        <v>0.37812499999999999</v>
      </c>
      <c r="I794" t="s">
        <v>21</v>
      </c>
      <c r="J794" t="s">
        <v>22</v>
      </c>
      <c r="K794" s="3">
        <v>41</v>
      </c>
      <c r="L794" t="s">
        <v>23</v>
      </c>
      <c r="M794" t="s">
        <v>32</v>
      </c>
      <c r="N794" t="s">
        <v>61</v>
      </c>
      <c r="O794" s="3">
        <v>121</v>
      </c>
      <c r="P794" s="3">
        <f>Clean_Chain_Data[[#This Row],[Sales]]-(Clean_Chain_Data[[#This Row],[Cogs]]+Clean_Chain_Data[[#This Row],[Total_expenses]])</f>
        <v>121</v>
      </c>
      <c r="Q794" s="3">
        <v>320</v>
      </c>
      <c r="R794" t="s">
        <v>65</v>
      </c>
      <c r="S794" s="3">
        <v>110</v>
      </c>
      <c r="T794">
        <v>150</v>
      </c>
      <c r="U794" s="3">
        <v>90</v>
      </c>
      <c r="V794" s="3">
        <v>260</v>
      </c>
      <c r="W794" s="3">
        <v>65</v>
      </c>
      <c r="X794" t="s">
        <v>35</v>
      </c>
    </row>
    <row r="795" spans="1:24" x14ac:dyDescent="0.25">
      <c r="A795">
        <v>719</v>
      </c>
      <c r="B795" s="3">
        <v>81</v>
      </c>
      <c r="C795" s="3">
        <v>6</v>
      </c>
      <c r="D795" s="3">
        <f>Clean_Chain_Data[[#This Row],[Calculated Profit]]-Clean_Chain_Data[[#This Row],[Target_profit]]</f>
        <v>6</v>
      </c>
      <c r="E795" s="1">
        <v>41975</v>
      </c>
      <c r="F795">
        <v>551</v>
      </c>
      <c r="G795">
        <v>104</v>
      </c>
      <c r="H795" s="2">
        <f>Clean_Chain_Data[[#This Row],[Profit]]/Clean_Chain_Data[[#This Row],[Sales]]</f>
        <v>0.35675675675675678</v>
      </c>
      <c r="I795" t="s">
        <v>21</v>
      </c>
      <c r="J795" t="s">
        <v>22</v>
      </c>
      <c r="K795" s="3">
        <v>26</v>
      </c>
      <c r="L795" t="s">
        <v>23</v>
      </c>
      <c r="M795" t="s">
        <v>32</v>
      </c>
      <c r="N795" t="s">
        <v>37</v>
      </c>
      <c r="O795" s="3">
        <v>66</v>
      </c>
      <c r="P795" s="3">
        <f>Clean_Chain_Data[[#This Row],[Sales]]-(Clean_Chain_Data[[#This Row],[Cogs]]+Clean_Chain_Data[[#This Row],[Total_expenses]])</f>
        <v>66</v>
      </c>
      <c r="Q795" s="3">
        <v>185</v>
      </c>
      <c r="R795" t="s">
        <v>26</v>
      </c>
      <c r="S795" s="3">
        <v>60</v>
      </c>
      <c r="T795">
        <v>90</v>
      </c>
      <c r="U795" s="3">
        <v>60</v>
      </c>
      <c r="V795" s="3">
        <v>150</v>
      </c>
      <c r="W795" s="3">
        <v>38</v>
      </c>
      <c r="X795" t="s">
        <v>35</v>
      </c>
    </row>
    <row r="796" spans="1:24" x14ac:dyDescent="0.25">
      <c r="A796">
        <v>319</v>
      </c>
      <c r="B796" s="3">
        <v>10</v>
      </c>
      <c r="C796" s="3">
        <v>-11</v>
      </c>
      <c r="D796" s="3">
        <f>Clean_Chain_Data[[#This Row],[Calculated Profit]]-Clean_Chain_Data[[#This Row],[Target_profit]]</f>
        <v>-11</v>
      </c>
      <c r="E796" s="1">
        <v>41976</v>
      </c>
      <c r="F796">
        <v>594</v>
      </c>
      <c r="G796">
        <v>14</v>
      </c>
      <c r="H796" s="2">
        <f>Clean_Chain_Data[[#This Row],[Profit]]/Clean_Chain_Data[[#This Row],[Sales]]</f>
        <v>-4.1666666666666664E-2</v>
      </c>
      <c r="I796" t="s">
        <v>39</v>
      </c>
      <c r="J796" t="s">
        <v>22</v>
      </c>
      <c r="K796" s="3">
        <v>3</v>
      </c>
      <c r="L796" t="s">
        <v>40</v>
      </c>
      <c r="M796" t="s">
        <v>45</v>
      </c>
      <c r="N796" t="s">
        <v>46</v>
      </c>
      <c r="O796" s="3">
        <v>-1</v>
      </c>
      <c r="P796" s="3">
        <f>Clean_Chain_Data[[#This Row],[Sales]]-(Clean_Chain_Data[[#This Row],[Cogs]]+Clean_Chain_Data[[#This Row],[Total_expenses]])</f>
        <v>-1</v>
      </c>
      <c r="Q796" s="3">
        <v>24</v>
      </c>
      <c r="R796" t="s">
        <v>43</v>
      </c>
      <c r="S796" s="3">
        <v>0</v>
      </c>
      <c r="T796">
        <v>20</v>
      </c>
      <c r="U796" s="3">
        <v>10</v>
      </c>
      <c r="V796" s="3">
        <v>20</v>
      </c>
      <c r="W796" s="3">
        <v>15</v>
      </c>
      <c r="X796" t="s">
        <v>27</v>
      </c>
    </row>
    <row r="797" spans="1:24" x14ac:dyDescent="0.25">
      <c r="A797">
        <v>715</v>
      </c>
      <c r="B797" s="3">
        <v>83</v>
      </c>
      <c r="C797" s="3">
        <v>-13</v>
      </c>
      <c r="D797" s="3">
        <f>Clean_Chain_Data[[#This Row],[Calculated Profit]]-Clean_Chain_Data[[#This Row],[Target_profit]]</f>
        <v>-13</v>
      </c>
      <c r="E797" s="1">
        <v>41977</v>
      </c>
      <c r="F797">
        <v>575</v>
      </c>
      <c r="G797">
        <v>112</v>
      </c>
      <c r="H797" s="2">
        <f>Clean_Chain_Data[[#This Row],[Profit]]/Clean_Chain_Data[[#This Row],[Sales]]</f>
        <v>0.29230769230769232</v>
      </c>
      <c r="I797" t="s">
        <v>39</v>
      </c>
      <c r="J797" t="s">
        <v>22</v>
      </c>
      <c r="K797" s="3">
        <v>27</v>
      </c>
      <c r="L797" t="s">
        <v>40</v>
      </c>
      <c r="M797" t="s">
        <v>45</v>
      </c>
      <c r="N797" t="s">
        <v>46</v>
      </c>
      <c r="O797" s="3">
        <v>57</v>
      </c>
      <c r="P797" s="3">
        <f>Clean_Chain_Data[[#This Row],[Sales]]-(Clean_Chain_Data[[#This Row],[Cogs]]+Clean_Chain_Data[[#This Row],[Total_expenses]])</f>
        <v>57</v>
      </c>
      <c r="Q797" s="3">
        <v>195</v>
      </c>
      <c r="R797" t="s">
        <v>59</v>
      </c>
      <c r="S797" s="3">
        <v>80</v>
      </c>
      <c r="T797">
        <v>110</v>
      </c>
      <c r="U797" s="3">
        <v>70</v>
      </c>
      <c r="V797" s="3">
        <v>190</v>
      </c>
      <c r="W797" s="3">
        <v>55</v>
      </c>
      <c r="X797" t="s">
        <v>27</v>
      </c>
    </row>
    <row r="798" spans="1:24" x14ac:dyDescent="0.25">
      <c r="A798">
        <v>573</v>
      </c>
      <c r="B798" s="3">
        <v>68</v>
      </c>
      <c r="C798" s="3">
        <v>-14</v>
      </c>
      <c r="D798" s="3">
        <f>Clean_Chain_Data[[#This Row],[Calculated Profit]]-Clean_Chain_Data[[#This Row],[Target_profit]]</f>
        <v>-14</v>
      </c>
      <c r="E798" s="1">
        <v>41978</v>
      </c>
      <c r="F798">
        <v>619</v>
      </c>
      <c r="G798">
        <v>85</v>
      </c>
      <c r="H798" s="2">
        <f>Clean_Chain_Data[[#This Row],[Profit]]/Clean_Chain_Data[[#This Row],[Sales]]</f>
        <v>0.16993464052287582</v>
      </c>
      <c r="I798" t="s">
        <v>39</v>
      </c>
      <c r="J798" t="s">
        <v>22</v>
      </c>
      <c r="K798" s="3">
        <v>25</v>
      </c>
      <c r="L798" t="s">
        <v>40</v>
      </c>
      <c r="M798" t="s">
        <v>45</v>
      </c>
      <c r="N798" t="s">
        <v>52</v>
      </c>
      <c r="O798" s="3">
        <v>26</v>
      </c>
      <c r="P798" s="3">
        <f>Clean_Chain_Data[[#This Row],[Sales]]-(Clean_Chain_Data[[#This Row],[Cogs]]+Clean_Chain_Data[[#This Row],[Total_expenses]])</f>
        <v>26</v>
      </c>
      <c r="Q798" s="3">
        <v>153</v>
      </c>
      <c r="R798" t="s">
        <v>58</v>
      </c>
      <c r="S798" s="3">
        <v>60</v>
      </c>
      <c r="T798">
        <v>90</v>
      </c>
      <c r="U798" s="3">
        <v>40</v>
      </c>
      <c r="V798" s="3">
        <v>150</v>
      </c>
      <c r="W798" s="3">
        <v>59</v>
      </c>
      <c r="X798" t="s">
        <v>35</v>
      </c>
    </row>
    <row r="799" spans="1:24" x14ac:dyDescent="0.25">
      <c r="A799">
        <v>715</v>
      </c>
      <c r="B799" s="3">
        <v>105</v>
      </c>
      <c r="C799" s="3">
        <v>-10</v>
      </c>
      <c r="D799" s="3">
        <f>Clean_Chain_Data[[#This Row],[Calculated Profit]]-Clean_Chain_Data[[#This Row],[Target_profit]]</f>
        <v>-10</v>
      </c>
      <c r="E799" s="1">
        <v>41979</v>
      </c>
      <c r="F799">
        <v>716</v>
      </c>
      <c r="G799">
        <v>145</v>
      </c>
      <c r="H799" s="2">
        <f>Clean_Chain_Data[[#This Row],[Profit]]/Clean_Chain_Data[[#This Row],[Sales]]</f>
        <v>0.08</v>
      </c>
      <c r="I799" t="s">
        <v>39</v>
      </c>
      <c r="J799" t="s">
        <v>22</v>
      </c>
      <c r="K799" s="3">
        <v>95</v>
      </c>
      <c r="L799" t="s">
        <v>40</v>
      </c>
      <c r="M799" t="s">
        <v>45</v>
      </c>
      <c r="N799" t="s">
        <v>52</v>
      </c>
      <c r="O799" s="3">
        <v>20</v>
      </c>
      <c r="P799" s="3">
        <f>Clean_Chain_Data[[#This Row],[Sales]]-(Clean_Chain_Data[[#This Row],[Cogs]]+Clean_Chain_Data[[#This Row],[Total_expenses]])</f>
        <v>20</v>
      </c>
      <c r="Q799" s="3">
        <v>250</v>
      </c>
      <c r="R799" t="s">
        <v>59</v>
      </c>
      <c r="S799" s="3">
        <v>100</v>
      </c>
      <c r="T799">
        <v>140</v>
      </c>
      <c r="U799" s="3">
        <v>30</v>
      </c>
      <c r="V799" s="3">
        <v>240</v>
      </c>
      <c r="W799" s="3">
        <v>125</v>
      </c>
      <c r="X799" t="s">
        <v>35</v>
      </c>
    </row>
    <row r="800" spans="1:24" x14ac:dyDescent="0.25">
      <c r="A800">
        <v>314</v>
      </c>
      <c r="B800" s="3">
        <v>50</v>
      </c>
      <c r="C800" s="3">
        <v>-22</v>
      </c>
      <c r="D800" s="3">
        <f>Clean_Chain_Data[[#This Row],[Calculated Profit]]-Clean_Chain_Data[[#This Row],[Target_profit]]</f>
        <v>-22</v>
      </c>
      <c r="E800" s="1">
        <v>41980</v>
      </c>
      <c r="F800">
        <v>898</v>
      </c>
      <c r="G800">
        <v>73</v>
      </c>
      <c r="H800" s="2">
        <f>Clean_Chain_Data[[#This Row],[Profit]]/Clean_Chain_Data[[#This Row],[Sales]]</f>
        <v>0.3902439024390244</v>
      </c>
      <c r="I800" t="s">
        <v>39</v>
      </c>
      <c r="J800" t="s">
        <v>22</v>
      </c>
      <c r="K800" s="3">
        <v>14</v>
      </c>
      <c r="L800" t="s">
        <v>40</v>
      </c>
      <c r="M800" t="s">
        <v>41</v>
      </c>
      <c r="N800" t="s">
        <v>53</v>
      </c>
      <c r="O800" s="3">
        <v>48</v>
      </c>
      <c r="P800" s="3">
        <f>Clean_Chain_Data[[#This Row],[Sales]]-(Clean_Chain_Data[[#This Row],[Cogs]]+Clean_Chain_Data[[#This Row],[Total_expenses]])</f>
        <v>48</v>
      </c>
      <c r="Q800" s="3">
        <v>123</v>
      </c>
      <c r="R800" t="s">
        <v>58</v>
      </c>
      <c r="S800" s="3">
        <v>60</v>
      </c>
      <c r="T800">
        <v>90</v>
      </c>
      <c r="U800" s="3">
        <v>70</v>
      </c>
      <c r="V800" s="3">
        <v>150</v>
      </c>
      <c r="W800" s="3">
        <v>25</v>
      </c>
      <c r="X800" t="s">
        <v>35</v>
      </c>
    </row>
    <row r="801" spans="1:24" x14ac:dyDescent="0.25">
      <c r="A801">
        <v>715</v>
      </c>
      <c r="B801" s="3">
        <v>80</v>
      </c>
      <c r="C801" s="3">
        <v>-30</v>
      </c>
      <c r="D801" s="3">
        <f>Clean_Chain_Data[[#This Row],[Calculated Profit]]-Clean_Chain_Data[[#This Row],[Target_profit]]</f>
        <v>-30</v>
      </c>
      <c r="E801" s="1">
        <v>41981</v>
      </c>
      <c r="F801">
        <v>1079</v>
      </c>
      <c r="G801">
        <v>96</v>
      </c>
      <c r="H801" s="2">
        <f>Clean_Chain_Data[[#This Row],[Profit]]/Clean_Chain_Data[[#This Row],[Sales]]</f>
        <v>0.28409090909090912</v>
      </c>
      <c r="I801" t="s">
        <v>39</v>
      </c>
      <c r="J801" t="s">
        <v>22</v>
      </c>
      <c r="K801" s="3">
        <v>24</v>
      </c>
      <c r="L801" t="s">
        <v>40</v>
      </c>
      <c r="M801" t="s">
        <v>41</v>
      </c>
      <c r="N801" t="s">
        <v>53</v>
      </c>
      <c r="O801" s="3">
        <v>50</v>
      </c>
      <c r="P801" s="3">
        <f>Clean_Chain_Data[[#This Row],[Sales]]-(Clean_Chain_Data[[#This Row],[Cogs]]+Clean_Chain_Data[[#This Row],[Total_expenses]])</f>
        <v>50</v>
      </c>
      <c r="Q801" s="3">
        <v>176</v>
      </c>
      <c r="R801" t="s">
        <v>59</v>
      </c>
      <c r="S801" s="3">
        <v>100</v>
      </c>
      <c r="T801">
        <v>120</v>
      </c>
      <c r="U801" s="3">
        <v>80</v>
      </c>
      <c r="V801" s="3">
        <v>220</v>
      </c>
      <c r="W801" s="3">
        <v>46</v>
      </c>
      <c r="X801" t="s">
        <v>35</v>
      </c>
    </row>
    <row r="802" spans="1:24" x14ac:dyDescent="0.25">
      <c r="A802">
        <v>641</v>
      </c>
      <c r="B802" s="3">
        <v>247</v>
      </c>
      <c r="C802" s="3">
        <v>16</v>
      </c>
      <c r="D802" s="3">
        <f>Clean_Chain_Data[[#This Row],[Calculated Profit]]-Clean_Chain_Data[[#This Row],[Target_profit]]</f>
        <v>16</v>
      </c>
      <c r="E802" s="1">
        <v>41982</v>
      </c>
      <c r="F802">
        <v>1744</v>
      </c>
      <c r="G802">
        <v>329</v>
      </c>
      <c r="H802" s="2">
        <f>Clean_Chain_Data[[#This Row],[Profit]]/Clean_Chain_Data[[#This Row],[Sales]]</f>
        <v>0.375</v>
      </c>
      <c r="I802" t="s">
        <v>39</v>
      </c>
      <c r="J802" t="s">
        <v>22</v>
      </c>
      <c r="K802" s="3">
        <v>81</v>
      </c>
      <c r="L802" t="s">
        <v>23</v>
      </c>
      <c r="M802" t="s">
        <v>24</v>
      </c>
      <c r="N802" t="s">
        <v>57</v>
      </c>
      <c r="O802" s="3">
        <v>216</v>
      </c>
      <c r="P802" s="3">
        <f>Clean_Chain_Data[[#This Row],[Sales]]-(Clean_Chain_Data[[#This Row],[Cogs]]+Clean_Chain_Data[[#This Row],[Total_expenses]])</f>
        <v>216</v>
      </c>
      <c r="Q802" s="3">
        <v>576</v>
      </c>
      <c r="R802" t="s">
        <v>43</v>
      </c>
      <c r="S802" s="3">
        <v>230</v>
      </c>
      <c r="T802">
        <v>300</v>
      </c>
      <c r="U802" s="3">
        <v>200</v>
      </c>
      <c r="V802" s="3">
        <v>530</v>
      </c>
      <c r="W802" s="3">
        <v>113</v>
      </c>
      <c r="X802" t="s">
        <v>27</v>
      </c>
    </row>
    <row r="803" spans="1:24" x14ac:dyDescent="0.25">
      <c r="A803">
        <v>319</v>
      </c>
      <c r="B803" s="3">
        <v>127</v>
      </c>
      <c r="C803" s="3">
        <v>3</v>
      </c>
      <c r="D803" s="3">
        <f>Clean_Chain_Data[[#This Row],[Calculated Profit]]-Clean_Chain_Data[[#This Row],[Target_profit]]</f>
        <v>3</v>
      </c>
      <c r="E803" s="1">
        <v>41983</v>
      </c>
      <c r="F803">
        <v>830</v>
      </c>
      <c r="G803">
        <v>185</v>
      </c>
      <c r="H803" s="2">
        <f>Clean_Chain_Data[[#This Row],[Profit]]/Clean_Chain_Data[[#This Row],[Sales]]</f>
        <v>0.39423076923076922</v>
      </c>
      <c r="I803" t="s">
        <v>39</v>
      </c>
      <c r="J803" t="s">
        <v>22</v>
      </c>
      <c r="K803" s="3">
        <v>40</v>
      </c>
      <c r="L803" t="s">
        <v>23</v>
      </c>
      <c r="M803" t="s">
        <v>24</v>
      </c>
      <c r="N803" t="s">
        <v>25</v>
      </c>
      <c r="O803" s="3">
        <v>123</v>
      </c>
      <c r="P803" s="3">
        <f>Clean_Chain_Data[[#This Row],[Sales]]-(Clean_Chain_Data[[#This Row],[Cogs]]+Clean_Chain_Data[[#This Row],[Total_expenses]])</f>
        <v>123</v>
      </c>
      <c r="Q803" s="3">
        <v>312</v>
      </c>
      <c r="R803" t="s">
        <v>43</v>
      </c>
      <c r="S803" s="3">
        <v>120</v>
      </c>
      <c r="T803">
        <v>170</v>
      </c>
      <c r="U803" s="3">
        <v>120</v>
      </c>
      <c r="V803" s="3">
        <v>290</v>
      </c>
      <c r="W803" s="3">
        <v>62</v>
      </c>
      <c r="X803" t="s">
        <v>27</v>
      </c>
    </row>
    <row r="804" spans="1:24" x14ac:dyDescent="0.25">
      <c r="A804">
        <v>641</v>
      </c>
      <c r="B804" s="3">
        <v>250</v>
      </c>
      <c r="C804" s="3">
        <v>36</v>
      </c>
      <c r="D804" s="3">
        <f>Clean_Chain_Data[[#This Row],[Calculated Profit]]-Clean_Chain_Data[[#This Row],[Target_profit]]</f>
        <v>36</v>
      </c>
      <c r="E804" s="1">
        <v>41984</v>
      </c>
      <c r="F804">
        <v>1820</v>
      </c>
      <c r="G804">
        <v>251</v>
      </c>
      <c r="H804" s="2">
        <f>Clean_Chain_Data[[#This Row],[Profit]]/Clean_Chain_Data[[#This Row],[Sales]]</f>
        <v>0.31137724550898205</v>
      </c>
      <c r="I804" t="s">
        <v>39</v>
      </c>
      <c r="J804" t="s">
        <v>22</v>
      </c>
      <c r="K804" s="3">
        <v>70</v>
      </c>
      <c r="L804" t="s">
        <v>23</v>
      </c>
      <c r="M804" t="s">
        <v>32</v>
      </c>
      <c r="N804" t="s">
        <v>33</v>
      </c>
      <c r="O804" s="3">
        <v>156</v>
      </c>
      <c r="P804" s="3">
        <f>Clean_Chain_Data[[#This Row],[Sales]]-(Clean_Chain_Data[[#This Row],[Cogs]]+Clean_Chain_Data[[#This Row],[Total_expenses]])</f>
        <v>156</v>
      </c>
      <c r="Q804" s="3">
        <v>501</v>
      </c>
      <c r="R804" t="s">
        <v>43</v>
      </c>
      <c r="S804" s="3">
        <v>210</v>
      </c>
      <c r="T804">
        <v>200</v>
      </c>
      <c r="U804" s="3">
        <v>120</v>
      </c>
      <c r="V804" s="3">
        <v>410</v>
      </c>
      <c r="W804" s="3">
        <v>95</v>
      </c>
      <c r="X804" t="s">
        <v>35</v>
      </c>
    </row>
    <row r="805" spans="1:24" x14ac:dyDescent="0.25">
      <c r="A805">
        <v>641</v>
      </c>
      <c r="B805" s="3">
        <v>294</v>
      </c>
      <c r="C805" s="3">
        <v>46</v>
      </c>
      <c r="D805" s="3">
        <f>Clean_Chain_Data[[#This Row],[Calculated Profit]]-Clean_Chain_Data[[#This Row],[Target_profit]]</f>
        <v>46</v>
      </c>
      <c r="E805" s="1">
        <v>41985</v>
      </c>
      <c r="F805">
        <v>1838</v>
      </c>
      <c r="G805">
        <v>360</v>
      </c>
      <c r="H805" s="2">
        <f>Clean_Chain_Data[[#This Row],[Profit]]/Clean_Chain_Data[[#This Row],[Sales]]</f>
        <v>0.33027522935779818</v>
      </c>
      <c r="I805" t="s">
        <v>39</v>
      </c>
      <c r="J805" t="s">
        <v>22</v>
      </c>
      <c r="K805" s="3">
        <v>111</v>
      </c>
      <c r="L805" t="s">
        <v>23</v>
      </c>
      <c r="M805" t="s">
        <v>32</v>
      </c>
      <c r="N805" t="s">
        <v>61</v>
      </c>
      <c r="O805" s="3">
        <v>216</v>
      </c>
      <c r="P805" s="3">
        <f>Clean_Chain_Data[[#This Row],[Sales]]-(Clean_Chain_Data[[#This Row],[Cogs]]+Clean_Chain_Data[[#This Row],[Total_expenses]])</f>
        <v>216</v>
      </c>
      <c r="Q805" s="3">
        <v>654</v>
      </c>
      <c r="R805" t="s">
        <v>43</v>
      </c>
      <c r="S805" s="3">
        <v>240</v>
      </c>
      <c r="T805">
        <v>300</v>
      </c>
      <c r="U805" s="3">
        <v>170</v>
      </c>
      <c r="V805" s="3">
        <v>540</v>
      </c>
      <c r="W805" s="3">
        <v>144</v>
      </c>
      <c r="X805" t="s">
        <v>35</v>
      </c>
    </row>
    <row r="806" spans="1:24" x14ac:dyDescent="0.25">
      <c r="A806">
        <v>573</v>
      </c>
      <c r="B806" s="3">
        <v>20</v>
      </c>
      <c r="C806" s="3">
        <v>-6</v>
      </c>
      <c r="D806" s="3">
        <f>Clean_Chain_Data[[#This Row],[Calculated Profit]]-Clean_Chain_Data[[#This Row],[Target_profit]]</f>
        <v>-6</v>
      </c>
      <c r="E806" s="1">
        <v>41986</v>
      </c>
      <c r="F806">
        <v>218</v>
      </c>
      <c r="G806">
        <v>25</v>
      </c>
      <c r="H806" s="2">
        <f>Clean_Chain_Data[[#This Row],[Profit]]/Clean_Chain_Data[[#This Row],[Sales]]</f>
        <v>-0.35555555555555557</v>
      </c>
      <c r="I806" t="s">
        <v>39</v>
      </c>
      <c r="J806" t="s">
        <v>22</v>
      </c>
      <c r="K806" s="3">
        <v>7</v>
      </c>
      <c r="L806" t="s">
        <v>23</v>
      </c>
      <c r="M806" t="s">
        <v>32</v>
      </c>
      <c r="N806" t="s">
        <v>61</v>
      </c>
      <c r="O806" s="3">
        <v>-16</v>
      </c>
      <c r="P806" s="3">
        <f>Clean_Chain_Data[[#This Row],[Sales]]-(Clean_Chain_Data[[#This Row],[Cogs]]+Clean_Chain_Data[[#This Row],[Total_expenses]])</f>
        <v>-16</v>
      </c>
      <c r="Q806" s="3">
        <v>45</v>
      </c>
      <c r="R806" t="s">
        <v>58</v>
      </c>
      <c r="S806" s="3">
        <v>10</v>
      </c>
      <c r="T806">
        <v>20</v>
      </c>
      <c r="U806" s="3">
        <v>-10</v>
      </c>
      <c r="V806" s="3">
        <v>30</v>
      </c>
      <c r="W806" s="3">
        <v>41</v>
      </c>
      <c r="X806" t="s">
        <v>35</v>
      </c>
    </row>
    <row r="807" spans="1:24" x14ac:dyDescent="0.25">
      <c r="A807">
        <v>719</v>
      </c>
      <c r="B807" s="3">
        <v>108</v>
      </c>
      <c r="C807" s="3">
        <v>22</v>
      </c>
      <c r="D807" s="3">
        <f>Clean_Chain_Data[[#This Row],[Calculated Profit]]-Clean_Chain_Data[[#This Row],[Target_profit]]</f>
        <v>-17</v>
      </c>
      <c r="E807" s="1">
        <v>41987</v>
      </c>
      <c r="F807">
        <v>971</v>
      </c>
      <c r="G807">
        <v>157</v>
      </c>
      <c r="H807" s="2">
        <f>Clean_Chain_Data[[#This Row],[Profit]]/Clean_Chain_Data[[#This Row],[Sales]]</f>
        <v>0.60992907801418439</v>
      </c>
      <c r="I807" t="s">
        <v>21</v>
      </c>
      <c r="J807" t="s">
        <v>22</v>
      </c>
      <c r="K807" s="3">
        <v>30</v>
      </c>
      <c r="L807" t="s">
        <v>40</v>
      </c>
      <c r="M807" t="s">
        <v>45</v>
      </c>
      <c r="N807" t="s">
        <v>46</v>
      </c>
      <c r="O807" s="3">
        <v>172</v>
      </c>
      <c r="P807" s="3">
        <f>Clean_Chain_Data[[#This Row],[Sales]]-(Clean_Chain_Data[[#This Row],[Cogs]]+Clean_Chain_Data[[#This Row],[Total_expenses]])</f>
        <v>133</v>
      </c>
      <c r="Q807" s="3">
        <v>282</v>
      </c>
      <c r="R807" t="s">
        <v>26</v>
      </c>
      <c r="S807" s="3">
        <v>100</v>
      </c>
      <c r="T807">
        <v>160</v>
      </c>
      <c r="U807" s="3">
        <v>150</v>
      </c>
      <c r="V807" s="3">
        <v>260</v>
      </c>
      <c r="W807" s="3">
        <v>41</v>
      </c>
      <c r="X807" t="s">
        <v>27</v>
      </c>
    </row>
    <row r="808" spans="1:24" x14ac:dyDescent="0.25">
      <c r="A808">
        <v>815</v>
      </c>
      <c r="B808" s="3">
        <v>122</v>
      </c>
      <c r="C808" s="3">
        <v>11</v>
      </c>
      <c r="D808" s="3">
        <f>Clean_Chain_Data[[#This Row],[Calculated Profit]]-Clean_Chain_Data[[#This Row],[Target_profit]]</f>
        <v>-25</v>
      </c>
      <c r="E808" s="1">
        <v>41988</v>
      </c>
      <c r="F808">
        <v>789</v>
      </c>
      <c r="G808">
        <v>176</v>
      </c>
      <c r="H808" s="2">
        <f>Clean_Chain_Data[[#This Row],[Profit]]/Clean_Chain_Data[[#This Row],[Sales]]</f>
        <v>0.53773584905660377</v>
      </c>
      <c r="I808" t="s">
        <v>21</v>
      </c>
      <c r="J808" t="s">
        <v>22</v>
      </c>
      <c r="K808" s="3">
        <v>39</v>
      </c>
      <c r="L808" t="s">
        <v>40</v>
      </c>
      <c r="M808" t="s">
        <v>45</v>
      </c>
      <c r="N808" t="s">
        <v>46</v>
      </c>
      <c r="O808" s="3">
        <v>171</v>
      </c>
      <c r="P808" s="3">
        <f>Clean_Chain_Data[[#This Row],[Sales]]-(Clean_Chain_Data[[#This Row],[Cogs]]+Clean_Chain_Data[[#This Row],[Total_expenses]])</f>
        <v>135</v>
      </c>
      <c r="Q808" s="3">
        <v>318</v>
      </c>
      <c r="R808" t="s">
        <v>63</v>
      </c>
      <c r="S808" s="3">
        <v>110</v>
      </c>
      <c r="T808">
        <v>190</v>
      </c>
      <c r="U808" s="3">
        <v>160</v>
      </c>
      <c r="V808" s="3">
        <v>300</v>
      </c>
      <c r="W808" s="3">
        <v>61</v>
      </c>
      <c r="X808" t="s">
        <v>27</v>
      </c>
    </row>
    <row r="809" spans="1:24" x14ac:dyDescent="0.25">
      <c r="A809">
        <v>970</v>
      </c>
      <c r="B809" s="3">
        <v>72</v>
      </c>
      <c r="C809" s="3">
        <v>-47</v>
      </c>
      <c r="D809" s="3">
        <f>Clean_Chain_Data[[#This Row],[Calculated Profit]]-Clean_Chain_Data[[#This Row],[Target_profit]]</f>
        <v>-62</v>
      </c>
      <c r="E809" s="1">
        <v>41989</v>
      </c>
      <c r="F809">
        <v>650</v>
      </c>
      <c r="G809">
        <v>110</v>
      </c>
      <c r="H809" s="2">
        <f>Clean_Chain_Data[[#This Row],[Profit]]/Clean_Chain_Data[[#This Row],[Sales]]</f>
        <v>0.42783505154639173</v>
      </c>
      <c r="I809" t="s">
        <v>21</v>
      </c>
      <c r="J809" t="s">
        <v>22</v>
      </c>
      <c r="K809" s="3">
        <v>23</v>
      </c>
      <c r="L809" t="s">
        <v>40</v>
      </c>
      <c r="M809" t="s">
        <v>41</v>
      </c>
      <c r="N809" t="s">
        <v>42</v>
      </c>
      <c r="O809" s="3">
        <v>83</v>
      </c>
      <c r="P809" s="3">
        <f>Clean_Chain_Data[[#This Row],[Sales]]-(Clean_Chain_Data[[#This Row],[Cogs]]+Clean_Chain_Data[[#This Row],[Total_expenses]])</f>
        <v>68</v>
      </c>
      <c r="Q809" s="3">
        <v>194</v>
      </c>
      <c r="R809" t="s">
        <v>26</v>
      </c>
      <c r="S809" s="3">
        <v>100</v>
      </c>
      <c r="T809">
        <v>160</v>
      </c>
      <c r="U809" s="3">
        <v>130</v>
      </c>
      <c r="V809" s="3">
        <v>260</v>
      </c>
      <c r="W809" s="3">
        <v>54</v>
      </c>
      <c r="X809" t="s">
        <v>27</v>
      </c>
    </row>
    <row r="810" spans="1:24" x14ac:dyDescent="0.25">
      <c r="A810">
        <v>773</v>
      </c>
      <c r="B810" s="3">
        <v>239</v>
      </c>
      <c r="C810" s="3">
        <v>-79</v>
      </c>
      <c r="D810" s="3">
        <f>Clean_Chain_Data[[#This Row],[Calculated Profit]]-Clean_Chain_Data[[#This Row],[Target_profit]]</f>
        <v>-120</v>
      </c>
      <c r="E810" s="1">
        <v>41990</v>
      </c>
      <c r="F810">
        <v>1755</v>
      </c>
      <c r="G810">
        <v>239</v>
      </c>
      <c r="H810" s="2">
        <f>Clean_Chain_Data[[#This Row],[Profit]]/Clean_Chain_Data[[#This Row],[Sales]]</f>
        <v>0.43418467583497056</v>
      </c>
      <c r="I810" t="s">
        <v>21</v>
      </c>
      <c r="J810" t="s">
        <v>22</v>
      </c>
      <c r="K810" s="3">
        <v>66</v>
      </c>
      <c r="L810" t="s">
        <v>40</v>
      </c>
      <c r="M810" t="s">
        <v>41</v>
      </c>
      <c r="N810" t="s">
        <v>42</v>
      </c>
      <c r="O810" s="3">
        <v>221</v>
      </c>
      <c r="P810" s="3">
        <f>Clean_Chain_Data[[#This Row],[Sales]]-(Clean_Chain_Data[[#This Row],[Cogs]]+Clean_Chain_Data[[#This Row],[Total_expenses]])</f>
        <v>180</v>
      </c>
      <c r="Q810" s="3">
        <v>509</v>
      </c>
      <c r="R810" t="s">
        <v>63</v>
      </c>
      <c r="S810" s="3">
        <v>340</v>
      </c>
      <c r="T810">
        <v>370</v>
      </c>
      <c r="U810" s="3">
        <v>300</v>
      </c>
      <c r="V810" s="3">
        <v>710</v>
      </c>
      <c r="W810" s="3">
        <v>90</v>
      </c>
      <c r="X810" t="s">
        <v>27</v>
      </c>
    </row>
    <row r="811" spans="1:24" x14ac:dyDescent="0.25">
      <c r="A811">
        <v>419</v>
      </c>
      <c r="B811" s="3">
        <v>54</v>
      </c>
      <c r="C811" s="3">
        <v>-52</v>
      </c>
      <c r="D811" s="3">
        <f>Clean_Chain_Data[[#This Row],[Calculated Profit]]-Clean_Chain_Data[[#This Row],[Target_profit]]</f>
        <v>-50</v>
      </c>
      <c r="E811" s="1">
        <v>41991</v>
      </c>
      <c r="F811">
        <v>404</v>
      </c>
      <c r="G811">
        <v>66</v>
      </c>
      <c r="H811" s="2">
        <f>Clean_Chain_Data[[#This Row],[Profit]]/Clean_Chain_Data[[#This Row],[Sales]]</f>
        <v>0.140625</v>
      </c>
      <c r="I811" t="s">
        <v>21</v>
      </c>
      <c r="J811" t="s">
        <v>22</v>
      </c>
      <c r="K811" s="3">
        <v>20</v>
      </c>
      <c r="L811" t="s">
        <v>40</v>
      </c>
      <c r="M811" t="s">
        <v>41</v>
      </c>
      <c r="N811" t="s">
        <v>42</v>
      </c>
      <c r="O811" s="3">
        <v>18</v>
      </c>
      <c r="P811" s="3">
        <f>Clean_Chain_Data[[#This Row],[Sales]]-(Clean_Chain_Data[[#This Row],[Cogs]]+Clean_Chain_Data[[#This Row],[Total_expenses]])</f>
        <v>20</v>
      </c>
      <c r="Q811" s="3">
        <v>128</v>
      </c>
      <c r="R811" t="s">
        <v>65</v>
      </c>
      <c r="S811" s="3">
        <v>70</v>
      </c>
      <c r="T811">
        <v>100</v>
      </c>
      <c r="U811" s="3">
        <v>70</v>
      </c>
      <c r="V811" s="3">
        <v>170</v>
      </c>
      <c r="W811" s="3">
        <v>54</v>
      </c>
      <c r="X811" t="s">
        <v>27</v>
      </c>
    </row>
    <row r="812" spans="1:24" x14ac:dyDescent="0.25">
      <c r="A812">
        <v>719</v>
      </c>
      <c r="B812" s="3">
        <v>123</v>
      </c>
      <c r="C812" s="3">
        <v>37</v>
      </c>
      <c r="D812" s="3">
        <f>Clean_Chain_Data[[#This Row],[Calculated Profit]]-Clean_Chain_Data[[#This Row],[Target_profit]]</f>
        <v>-7</v>
      </c>
      <c r="E812" s="1">
        <v>41992</v>
      </c>
      <c r="F812">
        <v>915</v>
      </c>
      <c r="G812">
        <v>179</v>
      </c>
      <c r="H812" s="2">
        <f>Clean_Chain_Data[[#This Row],[Profit]]/Clean_Chain_Data[[#This Row],[Sales]]</f>
        <v>0.61180124223602483</v>
      </c>
      <c r="I812" t="s">
        <v>21</v>
      </c>
      <c r="J812" t="s">
        <v>22</v>
      </c>
      <c r="K812" s="3">
        <v>34</v>
      </c>
      <c r="L812" t="s">
        <v>40</v>
      </c>
      <c r="M812" t="s">
        <v>45</v>
      </c>
      <c r="N812" t="s">
        <v>50</v>
      </c>
      <c r="O812" s="3">
        <v>197</v>
      </c>
      <c r="P812" s="3">
        <f>Clean_Chain_Data[[#This Row],[Sales]]-(Clean_Chain_Data[[#This Row],[Cogs]]+Clean_Chain_Data[[#This Row],[Total_expenses]])</f>
        <v>153</v>
      </c>
      <c r="Q812" s="3">
        <v>322</v>
      </c>
      <c r="R812" t="s">
        <v>26</v>
      </c>
      <c r="S812" s="3">
        <v>120</v>
      </c>
      <c r="T812">
        <v>180</v>
      </c>
      <c r="U812" s="3">
        <v>160</v>
      </c>
      <c r="V812" s="3">
        <v>300</v>
      </c>
      <c r="W812" s="3">
        <v>46</v>
      </c>
      <c r="X812" t="s">
        <v>35</v>
      </c>
    </row>
    <row r="813" spans="1:24" x14ac:dyDescent="0.25">
      <c r="A813">
        <v>815</v>
      </c>
      <c r="B813" s="3">
        <v>154</v>
      </c>
      <c r="C813" s="3">
        <v>18</v>
      </c>
      <c r="D813" s="3">
        <f>Clean_Chain_Data[[#This Row],[Calculated Profit]]-Clean_Chain_Data[[#This Row],[Target_profit]]</f>
        <v>-16</v>
      </c>
      <c r="E813" s="1">
        <v>41993</v>
      </c>
      <c r="F813">
        <v>1132</v>
      </c>
      <c r="G813">
        <v>213</v>
      </c>
      <c r="H813" s="2">
        <f>Clean_Chain_Data[[#This Row],[Profit]]/Clean_Chain_Data[[#This Row],[Sales]]</f>
        <v>0.45524296675191817</v>
      </c>
      <c r="I813" t="s">
        <v>21</v>
      </c>
      <c r="J813" t="s">
        <v>22</v>
      </c>
      <c r="K813" s="3">
        <v>50</v>
      </c>
      <c r="L813" t="s">
        <v>40</v>
      </c>
      <c r="M813" t="s">
        <v>45</v>
      </c>
      <c r="N813" t="s">
        <v>52</v>
      </c>
      <c r="O813" s="3">
        <v>178</v>
      </c>
      <c r="P813" s="3">
        <f>Clean_Chain_Data[[#This Row],[Sales]]-(Clean_Chain_Data[[#This Row],[Cogs]]+Clean_Chain_Data[[#This Row],[Total_expenses]])</f>
        <v>144</v>
      </c>
      <c r="Q813" s="3">
        <v>391</v>
      </c>
      <c r="R813" t="s">
        <v>63</v>
      </c>
      <c r="S813" s="3">
        <v>150</v>
      </c>
      <c r="T813">
        <v>220</v>
      </c>
      <c r="U813" s="3">
        <v>160</v>
      </c>
      <c r="V813" s="3">
        <v>370</v>
      </c>
      <c r="W813" s="3">
        <v>93</v>
      </c>
      <c r="X813" t="s">
        <v>35</v>
      </c>
    </row>
    <row r="814" spans="1:24" x14ac:dyDescent="0.25">
      <c r="A814">
        <v>970</v>
      </c>
      <c r="B814" s="3">
        <v>76</v>
      </c>
      <c r="C814" s="3">
        <v>-53</v>
      </c>
      <c r="D814" s="3">
        <f>Clean_Chain_Data[[#This Row],[Calculated Profit]]-Clean_Chain_Data[[#This Row],[Target_profit]]</f>
        <v>-79</v>
      </c>
      <c r="E814" s="1">
        <v>41994</v>
      </c>
      <c r="F814">
        <v>580</v>
      </c>
      <c r="G814">
        <v>111</v>
      </c>
      <c r="H814" s="2">
        <f>Clean_Chain_Data[[#This Row],[Profit]]/Clean_Chain_Data[[#This Row],[Sales]]</f>
        <v>0.5879396984924623</v>
      </c>
      <c r="I814" t="s">
        <v>21</v>
      </c>
      <c r="J814" t="s">
        <v>22</v>
      </c>
      <c r="K814" s="3">
        <v>21</v>
      </c>
      <c r="L814" t="s">
        <v>40</v>
      </c>
      <c r="M814" t="s">
        <v>41</v>
      </c>
      <c r="N814" t="s">
        <v>53</v>
      </c>
      <c r="O814" s="3">
        <v>117</v>
      </c>
      <c r="P814" s="3">
        <f>Clean_Chain_Data[[#This Row],[Sales]]-(Clean_Chain_Data[[#This Row],[Cogs]]+Clean_Chain_Data[[#This Row],[Total_expenses]])</f>
        <v>91</v>
      </c>
      <c r="Q814" s="3">
        <v>199</v>
      </c>
      <c r="R814" t="s">
        <v>26</v>
      </c>
      <c r="S814" s="3">
        <v>100</v>
      </c>
      <c r="T814">
        <v>180</v>
      </c>
      <c r="U814" s="3">
        <v>170</v>
      </c>
      <c r="V814" s="3">
        <v>280</v>
      </c>
      <c r="W814" s="3">
        <v>32</v>
      </c>
      <c r="X814" t="s">
        <v>35</v>
      </c>
    </row>
    <row r="815" spans="1:24" x14ac:dyDescent="0.25">
      <c r="A815">
        <v>312</v>
      </c>
      <c r="B815" s="3">
        <v>257</v>
      </c>
      <c r="C815" s="3">
        <v>-88</v>
      </c>
      <c r="D815" s="3">
        <f>Clean_Chain_Data[[#This Row],[Calculated Profit]]-Clean_Chain_Data[[#This Row],[Target_profit]]</f>
        <v>-157</v>
      </c>
      <c r="E815" s="1">
        <v>41995</v>
      </c>
      <c r="F815">
        <v>1662</v>
      </c>
      <c r="G815">
        <v>341</v>
      </c>
      <c r="H815" s="2">
        <f>Clean_Chain_Data[[#This Row],[Profit]]/Clean_Chain_Data[[#This Row],[Sales]]</f>
        <v>0.52119309262166402</v>
      </c>
      <c r="I815" t="s">
        <v>21</v>
      </c>
      <c r="J815" t="s">
        <v>22</v>
      </c>
      <c r="K815" s="3">
        <v>84</v>
      </c>
      <c r="L815" t="s">
        <v>40</v>
      </c>
      <c r="M815" t="s">
        <v>41</v>
      </c>
      <c r="N815" t="s">
        <v>53</v>
      </c>
      <c r="O815" s="3">
        <v>332</v>
      </c>
      <c r="P815" s="3">
        <f>Clean_Chain_Data[[#This Row],[Sales]]-(Clean_Chain_Data[[#This Row],[Cogs]]+Clean_Chain_Data[[#This Row],[Total_expenses]])</f>
        <v>263</v>
      </c>
      <c r="Q815" s="3">
        <v>637</v>
      </c>
      <c r="R815" t="s">
        <v>63</v>
      </c>
      <c r="S815" s="3">
        <v>370</v>
      </c>
      <c r="T815">
        <v>520</v>
      </c>
      <c r="U815" s="3">
        <v>420</v>
      </c>
      <c r="V815" s="3">
        <v>890</v>
      </c>
      <c r="W815" s="3">
        <v>117</v>
      </c>
      <c r="X815" t="s">
        <v>35</v>
      </c>
    </row>
    <row r="816" spans="1:24" x14ac:dyDescent="0.25">
      <c r="A816">
        <v>513</v>
      </c>
      <c r="B816" s="3">
        <v>161</v>
      </c>
      <c r="C816" s="3">
        <v>-53</v>
      </c>
      <c r="D816" s="3">
        <f>Clean_Chain_Data[[#This Row],[Calculated Profit]]-Clean_Chain_Data[[#This Row],[Target_profit]]</f>
        <v>-77</v>
      </c>
      <c r="E816" s="1">
        <v>41996</v>
      </c>
      <c r="F816">
        <v>1267</v>
      </c>
      <c r="G816">
        <v>161</v>
      </c>
      <c r="H816" s="2">
        <f>Clean_Chain_Data[[#This Row],[Profit]]/Clean_Chain_Data[[#This Row],[Sales]]</f>
        <v>0.39941690962099125</v>
      </c>
      <c r="I816" t="s">
        <v>21</v>
      </c>
      <c r="J816" t="s">
        <v>22</v>
      </c>
      <c r="K816" s="3">
        <v>45</v>
      </c>
      <c r="L816" t="s">
        <v>40</v>
      </c>
      <c r="M816" t="s">
        <v>41</v>
      </c>
      <c r="N816" t="s">
        <v>53</v>
      </c>
      <c r="O816" s="3">
        <v>137</v>
      </c>
      <c r="P816" s="3">
        <f>Clean_Chain_Data[[#This Row],[Sales]]-(Clean_Chain_Data[[#This Row],[Cogs]]+Clean_Chain_Data[[#This Row],[Total_expenses]])</f>
        <v>113</v>
      </c>
      <c r="Q816" s="3">
        <v>343</v>
      </c>
      <c r="R816" t="s">
        <v>65</v>
      </c>
      <c r="S816" s="3">
        <v>230</v>
      </c>
      <c r="T816">
        <v>240</v>
      </c>
      <c r="U816" s="3">
        <v>190</v>
      </c>
      <c r="V816" s="3">
        <v>470</v>
      </c>
      <c r="W816" s="3">
        <v>69</v>
      </c>
      <c r="X816" t="s">
        <v>35</v>
      </c>
    </row>
    <row r="817" spans="1:24" x14ac:dyDescent="0.25">
      <c r="A817">
        <v>720</v>
      </c>
      <c r="B817" s="3">
        <v>161</v>
      </c>
      <c r="C817" s="3">
        <v>27</v>
      </c>
      <c r="D817" s="3">
        <f>Clean_Chain_Data[[#This Row],[Calculated Profit]]-Clean_Chain_Data[[#This Row],[Target_profit]]</f>
        <v>3</v>
      </c>
      <c r="E817" s="1">
        <v>41997</v>
      </c>
      <c r="F817">
        <v>1267</v>
      </c>
      <c r="G817">
        <v>161</v>
      </c>
      <c r="H817" s="2">
        <f>Clean_Chain_Data[[#This Row],[Profit]]/Clean_Chain_Data[[#This Row],[Sales]]</f>
        <v>0.39941690962099125</v>
      </c>
      <c r="I817" t="s">
        <v>21</v>
      </c>
      <c r="J817" t="s">
        <v>22</v>
      </c>
      <c r="K817" s="3">
        <v>45</v>
      </c>
      <c r="L817" t="s">
        <v>23</v>
      </c>
      <c r="M817" t="s">
        <v>24</v>
      </c>
      <c r="N817" t="s">
        <v>57</v>
      </c>
      <c r="O817" s="3">
        <v>137</v>
      </c>
      <c r="P817" s="3">
        <f>Clean_Chain_Data[[#This Row],[Sales]]-(Clean_Chain_Data[[#This Row],[Cogs]]+Clean_Chain_Data[[#This Row],[Total_expenses]])</f>
        <v>113</v>
      </c>
      <c r="Q817" s="3">
        <v>343</v>
      </c>
      <c r="R817" t="s">
        <v>26</v>
      </c>
      <c r="S817" s="3">
        <v>120</v>
      </c>
      <c r="T817">
        <v>140</v>
      </c>
      <c r="U817" s="3">
        <v>110</v>
      </c>
      <c r="V817" s="3">
        <v>260</v>
      </c>
      <c r="W817" s="3">
        <v>69</v>
      </c>
      <c r="X817" t="s">
        <v>27</v>
      </c>
    </row>
    <row r="818" spans="1:24" x14ac:dyDescent="0.25">
      <c r="A818">
        <v>708</v>
      </c>
      <c r="B818" s="3">
        <v>123</v>
      </c>
      <c r="C818" s="3">
        <v>57</v>
      </c>
      <c r="D818" s="3">
        <f>Clean_Chain_Data[[#This Row],[Calculated Profit]]-Clean_Chain_Data[[#This Row],[Target_profit]]</f>
        <v>13</v>
      </c>
      <c r="E818" s="1">
        <v>41998</v>
      </c>
      <c r="F818">
        <v>915</v>
      </c>
      <c r="G818">
        <v>179</v>
      </c>
      <c r="H818" s="2">
        <f>Clean_Chain_Data[[#This Row],[Profit]]/Clean_Chain_Data[[#This Row],[Sales]]</f>
        <v>0.61180124223602483</v>
      </c>
      <c r="I818" t="s">
        <v>21</v>
      </c>
      <c r="J818" t="s">
        <v>22</v>
      </c>
      <c r="K818" s="3">
        <v>34</v>
      </c>
      <c r="L818" t="s">
        <v>23</v>
      </c>
      <c r="M818" t="s">
        <v>24</v>
      </c>
      <c r="N818" t="s">
        <v>57</v>
      </c>
      <c r="O818" s="3">
        <v>197</v>
      </c>
      <c r="P818" s="3">
        <f>Clean_Chain_Data[[#This Row],[Sales]]-(Clean_Chain_Data[[#This Row],[Cogs]]+Clean_Chain_Data[[#This Row],[Total_expenses]])</f>
        <v>153</v>
      </c>
      <c r="Q818" s="3">
        <v>322</v>
      </c>
      <c r="R818" t="s">
        <v>63</v>
      </c>
      <c r="S818" s="3">
        <v>90</v>
      </c>
      <c r="T818">
        <v>150</v>
      </c>
      <c r="U818" s="3">
        <v>140</v>
      </c>
      <c r="V818" s="3">
        <v>240</v>
      </c>
      <c r="W818" s="3">
        <v>46</v>
      </c>
      <c r="X818" t="s">
        <v>27</v>
      </c>
    </row>
    <row r="819" spans="1:24" x14ac:dyDescent="0.25">
      <c r="A819">
        <v>815</v>
      </c>
      <c r="B819" s="3">
        <v>108</v>
      </c>
      <c r="C819" s="3">
        <v>52</v>
      </c>
      <c r="D819" s="3">
        <f>Clean_Chain_Data[[#This Row],[Calculated Profit]]-Clean_Chain_Data[[#This Row],[Target_profit]]</f>
        <v>13</v>
      </c>
      <c r="E819" s="1">
        <v>41999</v>
      </c>
      <c r="F819">
        <v>971</v>
      </c>
      <c r="G819">
        <v>157</v>
      </c>
      <c r="H819" s="2">
        <f>Clean_Chain_Data[[#This Row],[Profit]]/Clean_Chain_Data[[#This Row],[Sales]]</f>
        <v>0.60992907801418439</v>
      </c>
      <c r="I819" t="s">
        <v>21</v>
      </c>
      <c r="J819" t="s">
        <v>22</v>
      </c>
      <c r="K819" s="3">
        <v>30</v>
      </c>
      <c r="L819" t="s">
        <v>23</v>
      </c>
      <c r="M819" t="s">
        <v>24</v>
      </c>
      <c r="N819" t="s">
        <v>28</v>
      </c>
      <c r="O819" s="3">
        <v>172</v>
      </c>
      <c r="P819" s="3">
        <f>Clean_Chain_Data[[#This Row],[Sales]]-(Clean_Chain_Data[[#This Row],[Cogs]]+Clean_Chain_Data[[#This Row],[Total_expenses]])</f>
        <v>133</v>
      </c>
      <c r="Q819" s="3">
        <v>282</v>
      </c>
      <c r="R819" t="s">
        <v>63</v>
      </c>
      <c r="S819" s="3">
        <v>80</v>
      </c>
      <c r="T819">
        <v>130</v>
      </c>
      <c r="U819" s="3">
        <v>120</v>
      </c>
      <c r="V819" s="3">
        <v>210</v>
      </c>
      <c r="W819" s="3">
        <v>41</v>
      </c>
      <c r="X819" t="s">
        <v>27</v>
      </c>
    </row>
    <row r="820" spans="1:24" x14ac:dyDescent="0.25">
      <c r="A820">
        <v>419</v>
      </c>
      <c r="B820" s="3">
        <v>82</v>
      </c>
      <c r="C820" s="3">
        <v>36</v>
      </c>
      <c r="D820" s="3">
        <f>Clean_Chain_Data[[#This Row],[Calculated Profit]]-Clean_Chain_Data[[#This Row],[Target_profit]]</f>
        <v>18</v>
      </c>
      <c r="E820" s="1">
        <v>42000</v>
      </c>
      <c r="F820">
        <v>788</v>
      </c>
      <c r="G820">
        <v>123</v>
      </c>
      <c r="H820" s="2">
        <f>Clean_Chain_Data[[#This Row],[Profit]]/Clean_Chain_Data[[#This Row],[Sales]]</f>
        <v>0.44036697247706424</v>
      </c>
      <c r="I820" t="s">
        <v>21</v>
      </c>
      <c r="J820" t="s">
        <v>22</v>
      </c>
      <c r="K820" s="3">
        <v>27</v>
      </c>
      <c r="L820" t="s">
        <v>23</v>
      </c>
      <c r="M820" t="s">
        <v>32</v>
      </c>
      <c r="N820" t="s">
        <v>33</v>
      </c>
      <c r="O820" s="3">
        <v>96</v>
      </c>
      <c r="P820" s="3">
        <f>Clean_Chain_Data[[#This Row],[Sales]]-(Clean_Chain_Data[[#This Row],[Cogs]]+Clean_Chain_Data[[#This Row],[Total_expenses]])</f>
        <v>78</v>
      </c>
      <c r="Q820" s="3">
        <v>218</v>
      </c>
      <c r="R820" t="s">
        <v>65</v>
      </c>
      <c r="S820" s="3">
        <v>50</v>
      </c>
      <c r="T820">
        <v>90</v>
      </c>
      <c r="U820" s="3">
        <v>60</v>
      </c>
      <c r="V820" s="3">
        <v>140</v>
      </c>
      <c r="W820" s="3">
        <v>58</v>
      </c>
      <c r="X820" t="s">
        <v>35</v>
      </c>
    </row>
    <row r="821" spans="1:24" x14ac:dyDescent="0.25">
      <c r="A821">
        <v>419</v>
      </c>
      <c r="B821" s="3">
        <v>91</v>
      </c>
      <c r="C821" s="3">
        <v>33</v>
      </c>
      <c r="D821" s="3">
        <f>Clean_Chain_Data[[#This Row],[Calculated Profit]]-Clean_Chain_Data[[#This Row],[Target_profit]]</f>
        <v>10</v>
      </c>
      <c r="E821" s="1">
        <v>42001</v>
      </c>
      <c r="F821">
        <v>656</v>
      </c>
      <c r="G821">
        <v>127</v>
      </c>
      <c r="H821" s="2">
        <f>Clean_Chain_Data[[#This Row],[Profit]]/Clean_Chain_Data[[#This Row],[Sales]]</f>
        <v>0.48706896551724138</v>
      </c>
      <c r="I821" t="s">
        <v>21</v>
      </c>
      <c r="J821" t="s">
        <v>22</v>
      </c>
      <c r="K821" s="3">
        <v>28</v>
      </c>
      <c r="L821" t="s">
        <v>23</v>
      </c>
      <c r="M821" t="s">
        <v>32</v>
      </c>
      <c r="N821" t="s">
        <v>61</v>
      </c>
      <c r="O821" s="3">
        <v>113</v>
      </c>
      <c r="P821" s="3">
        <f>Clean_Chain_Data[[#This Row],[Sales]]-(Clean_Chain_Data[[#This Row],[Cogs]]+Clean_Chain_Data[[#This Row],[Total_expenses]])</f>
        <v>90</v>
      </c>
      <c r="Q821" s="3">
        <v>232</v>
      </c>
      <c r="R821" t="s">
        <v>65</v>
      </c>
      <c r="S821" s="3">
        <v>50</v>
      </c>
      <c r="T821">
        <v>100</v>
      </c>
      <c r="U821" s="3">
        <v>80</v>
      </c>
      <c r="V821" s="3">
        <v>150</v>
      </c>
      <c r="W821" s="3">
        <v>51</v>
      </c>
      <c r="X821" t="s">
        <v>35</v>
      </c>
    </row>
    <row r="822" spans="1:24" x14ac:dyDescent="0.25">
      <c r="A822">
        <v>970</v>
      </c>
      <c r="B822" s="3">
        <v>90</v>
      </c>
      <c r="C822" s="3">
        <v>30</v>
      </c>
      <c r="D822" s="3">
        <f>Clean_Chain_Data[[#This Row],[Calculated Profit]]-Clean_Chain_Data[[#This Row],[Target_profit]]</f>
        <v>7</v>
      </c>
      <c r="E822" s="1">
        <v>42002</v>
      </c>
      <c r="F822">
        <v>572</v>
      </c>
      <c r="G822">
        <v>115</v>
      </c>
      <c r="H822" s="2">
        <f>Clean_Chain_Data[[#This Row],[Profit]]/Clean_Chain_Data[[#This Row],[Sales]]</f>
        <v>0.50458715596330272</v>
      </c>
      <c r="I822" t="s">
        <v>21</v>
      </c>
      <c r="J822" t="s">
        <v>22</v>
      </c>
      <c r="K822" s="3">
        <v>29</v>
      </c>
      <c r="L822" t="s">
        <v>23</v>
      </c>
      <c r="M822" t="s">
        <v>32</v>
      </c>
      <c r="N822" t="s">
        <v>37</v>
      </c>
      <c r="O822" s="3">
        <v>110</v>
      </c>
      <c r="P822" s="3">
        <f>Clean_Chain_Data[[#This Row],[Sales]]-(Clean_Chain_Data[[#This Row],[Cogs]]+Clean_Chain_Data[[#This Row],[Total_expenses]])</f>
        <v>87</v>
      </c>
      <c r="Q822" s="3">
        <v>218</v>
      </c>
      <c r="R822" t="s">
        <v>26</v>
      </c>
      <c r="S822" s="3">
        <v>50</v>
      </c>
      <c r="T822">
        <v>90</v>
      </c>
      <c r="U822" s="3">
        <v>80</v>
      </c>
      <c r="V822" s="3">
        <v>140</v>
      </c>
      <c r="W822" s="3">
        <v>41</v>
      </c>
      <c r="X822" t="s">
        <v>35</v>
      </c>
    </row>
    <row r="823" spans="1:24" x14ac:dyDescent="0.25">
      <c r="A823">
        <v>641</v>
      </c>
      <c r="B823" s="3">
        <v>10</v>
      </c>
      <c r="C823" s="3">
        <v>-13</v>
      </c>
      <c r="D823" s="3">
        <f>Clean_Chain_Data[[#This Row],[Calculated Profit]]-Clean_Chain_Data[[#This Row],[Target_profit]]</f>
        <v>-10</v>
      </c>
      <c r="E823" s="1">
        <v>42003</v>
      </c>
      <c r="F823">
        <v>598</v>
      </c>
      <c r="G823">
        <v>13</v>
      </c>
      <c r="H823" s="2">
        <f>Clean_Chain_Data[[#This Row],[Profit]]/Clean_Chain_Data[[#This Row],[Sales]]</f>
        <v>-0.12</v>
      </c>
      <c r="I823" t="s">
        <v>39</v>
      </c>
      <c r="J823" t="s">
        <v>22</v>
      </c>
      <c r="K823" s="3">
        <v>3</v>
      </c>
      <c r="L823" t="s">
        <v>40</v>
      </c>
      <c r="M823" t="s">
        <v>45</v>
      </c>
      <c r="N823" t="s">
        <v>46</v>
      </c>
      <c r="O823" s="3">
        <v>-3</v>
      </c>
      <c r="P823" s="3">
        <f>Clean_Chain_Data[[#This Row],[Sales]]-(Clean_Chain_Data[[#This Row],[Cogs]]+Clean_Chain_Data[[#This Row],[Total_expenses]])</f>
        <v>0</v>
      </c>
      <c r="Q823" s="3">
        <v>25</v>
      </c>
      <c r="R823" t="s">
        <v>43</v>
      </c>
      <c r="S823" s="3">
        <v>0</v>
      </c>
      <c r="T823">
        <v>10</v>
      </c>
      <c r="U823" s="3">
        <v>10</v>
      </c>
      <c r="V823" s="3">
        <v>10</v>
      </c>
      <c r="W823" s="3">
        <v>15</v>
      </c>
      <c r="X823" t="s">
        <v>27</v>
      </c>
    </row>
    <row r="824" spans="1:24" x14ac:dyDescent="0.25">
      <c r="A824">
        <v>920</v>
      </c>
      <c r="B824" s="3">
        <v>86</v>
      </c>
      <c r="C824" s="3">
        <v>-9</v>
      </c>
      <c r="D824" s="3">
        <f>Clean_Chain_Data[[#This Row],[Calculated Profit]]-Clean_Chain_Data[[#This Row],[Target_profit]]</f>
        <v>-26</v>
      </c>
      <c r="E824" s="1">
        <v>42004</v>
      </c>
      <c r="F824">
        <v>547</v>
      </c>
      <c r="G824">
        <v>116</v>
      </c>
      <c r="H824" s="2">
        <f>Clean_Chain_Data[[#This Row],[Profit]]/Clean_Chain_Data[[#This Row],[Sales]]</f>
        <v>0.42325581395348838</v>
      </c>
      <c r="I824" t="s">
        <v>39</v>
      </c>
      <c r="J824" t="s">
        <v>22</v>
      </c>
      <c r="K824" s="3">
        <v>28</v>
      </c>
      <c r="L824" t="s">
        <v>40</v>
      </c>
      <c r="M824" t="s">
        <v>45</v>
      </c>
      <c r="N824" t="s">
        <v>46</v>
      </c>
      <c r="O824" s="3">
        <v>91</v>
      </c>
      <c r="P824" s="3">
        <f>Clean_Chain_Data[[#This Row],[Sales]]-(Clean_Chain_Data[[#This Row],[Cogs]]+Clean_Chain_Data[[#This Row],[Total_expenses]])</f>
        <v>74</v>
      </c>
      <c r="Q824" s="3">
        <v>215</v>
      </c>
      <c r="R824" t="s">
        <v>59</v>
      </c>
      <c r="S824" s="3">
        <v>80</v>
      </c>
      <c r="T824">
        <v>120</v>
      </c>
      <c r="U824" s="3">
        <v>100</v>
      </c>
      <c r="V824" s="3">
        <v>200</v>
      </c>
      <c r="W824" s="3">
        <v>55</v>
      </c>
      <c r="X824" t="s">
        <v>27</v>
      </c>
    </row>
    <row r="825" spans="1:24" x14ac:dyDescent="0.25">
      <c r="A825">
        <v>573</v>
      </c>
      <c r="B825" s="3">
        <v>79</v>
      </c>
      <c r="C825" s="3">
        <v>-18</v>
      </c>
      <c r="D825" s="3">
        <f>Clean_Chain_Data[[#This Row],[Calculated Profit]]-Clean_Chain_Data[[#This Row],[Target_profit]]</f>
        <v>-23</v>
      </c>
      <c r="E825" s="1">
        <v>42005</v>
      </c>
      <c r="F825">
        <v>593</v>
      </c>
      <c r="G825">
        <v>98</v>
      </c>
      <c r="H825" s="2">
        <f>Clean_Chain_Data[[#This Row],[Profit]]/Clean_Chain_Data[[#This Row],[Sales]]</f>
        <v>0.27513227513227512</v>
      </c>
      <c r="I825" t="s">
        <v>39</v>
      </c>
      <c r="J825" t="s">
        <v>22</v>
      </c>
      <c r="K825" s="3">
        <v>30</v>
      </c>
      <c r="L825" t="s">
        <v>40</v>
      </c>
      <c r="M825" t="s">
        <v>45</v>
      </c>
      <c r="N825" t="s">
        <v>52</v>
      </c>
      <c r="O825" s="3">
        <v>52</v>
      </c>
      <c r="P825" s="3">
        <f>Clean_Chain_Data[[#This Row],[Sales]]-(Clean_Chain_Data[[#This Row],[Cogs]]+Clean_Chain_Data[[#This Row],[Total_expenses]])</f>
        <v>47</v>
      </c>
      <c r="Q825" s="3">
        <v>189</v>
      </c>
      <c r="R825" t="s">
        <v>58</v>
      </c>
      <c r="S825" s="3">
        <v>70</v>
      </c>
      <c r="T825">
        <v>100</v>
      </c>
      <c r="U825" s="3">
        <v>70</v>
      </c>
      <c r="V825" s="3">
        <v>170</v>
      </c>
      <c r="W825" s="3">
        <v>63</v>
      </c>
      <c r="X825" t="s">
        <v>35</v>
      </c>
    </row>
    <row r="826" spans="1:24" x14ac:dyDescent="0.25">
      <c r="A826">
        <v>414</v>
      </c>
      <c r="B826" s="3">
        <v>96</v>
      </c>
      <c r="C826" s="3">
        <v>-33</v>
      </c>
      <c r="D826" s="3">
        <f>Clean_Chain_Data[[#This Row],[Calculated Profit]]-Clean_Chain_Data[[#This Row],[Target_profit]]</f>
        <v>-27</v>
      </c>
      <c r="E826" s="1">
        <v>42006</v>
      </c>
      <c r="F826">
        <v>683</v>
      </c>
      <c r="G826">
        <v>134</v>
      </c>
      <c r="H826" s="2">
        <f>Clean_Chain_Data[[#This Row],[Profit]]/Clean_Chain_Data[[#This Row],[Sales]]</f>
        <v>0.11020408163265306</v>
      </c>
      <c r="I826" t="s">
        <v>39</v>
      </c>
      <c r="J826" t="s">
        <v>22</v>
      </c>
      <c r="K826" s="3">
        <v>87</v>
      </c>
      <c r="L826" t="s">
        <v>40</v>
      </c>
      <c r="M826" t="s">
        <v>45</v>
      </c>
      <c r="N826" t="s">
        <v>52</v>
      </c>
      <c r="O826" s="3">
        <v>27</v>
      </c>
      <c r="P826" s="3">
        <f>Clean_Chain_Data[[#This Row],[Sales]]-(Clean_Chain_Data[[#This Row],[Cogs]]+Clean_Chain_Data[[#This Row],[Total_expenses]])</f>
        <v>33</v>
      </c>
      <c r="Q826" s="3">
        <v>245</v>
      </c>
      <c r="R826" t="s">
        <v>59</v>
      </c>
      <c r="S826" s="3">
        <v>90</v>
      </c>
      <c r="T826">
        <v>140</v>
      </c>
      <c r="U826" s="3">
        <v>60</v>
      </c>
      <c r="V826" s="3">
        <v>230</v>
      </c>
      <c r="W826" s="3">
        <v>116</v>
      </c>
      <c r="X826" t="s">
        <v>35</v>
      </c>
    </row>
    <row r="827" spans="1:24" x14ac:dyDescent="0.25">
      <c r="A827">
        <v>573</v>
      </c>
      <c r="B827" s="3">
        <v>40</v>
      </c>
      <c r="C827" s="3">
        <v>-37</v>
      </c>
      <c r="D827" s="3">
        <f>Clean_Chain_Data[[#This Row],[Calculated Profit]]-Clean_Chain_Data[[#This Row],[Target_profit]]</f>
        <v>-47</v>
      </c>
      <c r="E827" s="1">
        <v>42007</v>
      </c>
      <c r="F827">
        <v>881</v>
      </c>
      <c r="G827">
        <v>59</v>
      </c>
      <c r="H827" s="2">
        <f>Clean_Chain_Data[[#This Row],[Profit]]/Clean_Chain_Data[[#This Row],[Sales]]</f>
        <v>0.5</v>
      </c>
      <c r="I827" t="s">
        <v>39</v>
      </c>
      <c r="J827" t="s">
        <v>22</v>
      </c>
      <c r="K827" s="3">
        <v>11</v>
      </c>
      <c r="L827" t="s">
        <v>40</v>
      </c>
      <c r="M827" t="s">
        <v>41</v>
      </c>
      <c r="N827" t="s">
        <v>53</v>
      </c>
      <c r="O827" s="3">
        <v>53</v>
      </c>
      <c r="P827" s="3">
        <f>Clean_Chain_Data[[#This Row],[Sales]]-(Clean_Chain_Data[[#This Row],[Cogs]]+Clean_Chain_Data[[#This Row],[Total_expenses]])</f>
        <v>43</v>
      </c>
      <c r="Q827" s="3">
        <v>106</v>
      </c>
      <c r="R827" t="s">
        <v>58</v>
      </c>
      <c r="S827" s="3">
        <v>50</v>
      </c>
      <c r="T827">
        <v>90</v>
      </c>
      <c r="U827" s="3">
        <v>90</v>
      </c>
      <c r="V827" s="3">
        <v>140</v>
      </c>
      <c r="W827" s="3">
        <v>23</v>
      </c>
      <c r="X827" t="s">
        <v>35</v>
      </c>
    </row>
    <row r="828" spans="1:24" x14ac:dyDescent="0.25">
      <c r="A828">
        <v>262</v>
      </c>
      <c r="B828" s="3">
        <v>80</v>
      </c>
      <c r="C828" s="3">
        <v>-49</v>
      </c>
      <c r="D828" s="3">
        <f>Clean_Chain_Data[[#This Row],[Calculated Profit]]-Clean_Chain_Data[[#This Row],[Target_profit]]</f>
        <v>-61</v>
      </c>
      <c r="E828" s="1">
        <v>42008</v>
      </c>
      <c r="F828">
        <v>1055</v>
      </c>
      <c r="G828">
        <v>94</v>
      </c>
      <c r="H828" s="2">
        <f>Clean_Chain_Data[[#This Row],[Profit]]/Clean_Chain_Data[[#This Row],[Sales]]</f>
        <v>0.38378378378378381</v>
      </c>
      <c r="I828" t="s">
        <v>39</v>
      </c>
      <c r="J828" t="s">
        <v>22</v>
      </c>
      <c r="K828" s="3">
        <v>24</v>
      </c>
      <c r="L828" t="s">
        <v>40</v>
      </c>
      <c r="M828" t="s">
        <v>41</v>
      </c>
      <c r="N828" t="s">
        <v>53</v>
      </c>
      <c r="O828" s="3">
        <v>71</v>
      </c>
      <c r="P828" s="3">
        <f>Clean_Chain_Data[[#This Row],[Sales]]-(Clean_Chain_Data[[#This Row],[Cogs]]+Clean_Chain_Data[[#This Row],[Total_expenses]])</f>
        <v>59</v>
      </c>
      <c r="Q828" s="3">
        <v>185</v>
      </c>
      <c r="R828" t="s">
        <v>59</v>
      </c>
      <c r="S828" s="3">
        <v>110</v>
      </c>
      <c r="T828">
        <v>140</v>
      </c>
      <c r="U828" s="3">
        <v>120</v>
      </c>
      <c r="V828" s="3">
        <v>250</v>
      </c>
      <c r="W828" s="3">
        <v>46</v>
      </c>
      <c r="X828" t="s">
        <v>35</v>
      </c>
    </row>
    <row r="829" spans="1:24" x14ac:dyDescent="0.25">
      <c r="A829">
        <v>319</v>
      </c>
      <c r="B829" s="3">
        <v>257</v>
      </c>
      <c r="C829" s="3">
        <v>122</v>
      </c>
      <c r="D829" s="3">
        <f>Clean_Chain_Data[[#This Row],[Calculated Profit]]-Clean_Chain_Data[[#This Row],[Target_profit]]</f>
        <v>53</v>
      </c>
      <c r="E829" s="1">
        <v>42009</v>
      </c>
      <c r="F829">
        <v>1662</v>
      </c>
      <c r="G829">
        <v>341</v>
      </c>
      <c r="H829" s="2">
        <f>Clean_Chain_Data[[#This Row],[Profit]]/Clean_Chain_Data[[#This Row],[Sales]]</f>
        <v>0.52119309262166402</v>
      </c>
      <c r="I829" t="s">
        <v>39</v>
      </c>
      <c r="J829" t="s">
        <v>22</v>
      </c>
      <c r="K829" s="3">
        <v>84</v>
      </c>
      <c r="L829" t="s">
        <v>23</v>
      </c>
      <c r="M829" t="s">
        <v>24</v>
      </c>
      <c r="N829" t="s">
        <v>57</v>
      </c>
      <c r="O829" s="3">
        <v>332</v>
      </c>
      <c r="P829" s="3">
        <f>Clean_Chain_Data[[#This Row],[Sales]]-(Clean_Chain_Data[[#This Row],[Cogs]]+Clean_Chain_Data[[#This Row],[Total_expenses]])</f>
        <v>263</v>
      </c>
      <c r="Q829" s="3">
        <v>637</v>
      </c>
      <c r="R829" t="s">
        <v>43</v>
      </c>
      <c r="S829" s="3">
        <v>200</v>
      </c>
      <c r="T829">
        <v>280</v>
      </c>
      <c r="U829" s="3">
        <v>210</v>
      </c>
      <c r="V829" s="3">
        <v>480</v>
      </c>
      <c r="W829" s="3">
        <v>117</v>
      </c>
      <c r="X829" t="s">
        <v>27</v>
      </c>
    </row>
    <row r="830" spans="1:24" x14ac:dyDescent="0.25">
      <c r="A830">
        <v>515</v>
      </c>
      <c r="B830" s="3">
        <v>122</v>
      </c>
      <c r="C830" s="3">
        <v>39</v>
      </c>
      <c r="D830" s="3">
        <f>Clean_Chain_Data[[#This Row],[Calculated Profit]]-Clean_Chain_Data[[#This Row],[Target_profit]]</f>
        <v>4</v>
      </c>
      <c r="E830" s="1">
        <v>42010</v>
      </c>
      <c r="F830">
        <v>789</v>
      </c>
      <c r="G830">
        <v>176</v>
      </c>
      <c r="H830" s="2">
        <f>Clean_Chain_Data[[#This Row],[Profit]]/Clean_Chain_Data[[#This Row],[Sales]]</f>
        <v>0.53144654088050314</v>
      </c>
      <c r="I830" t="s">
        <v>39</v>
      </c>
      <c r="J830" t="s">
        <v>22</v>
      </c>
      <c r="K830" s="3">
        <v>39</v>
      </c>
      <c r="L830" t="s">
        <v>23</v>
      </c>
      <c r="M830" t="s">
        <v>24</v>
      </c>
      <c r="N830" t="s">
        <v>25</v>
      </c>
      <c r="O830" s="3">
        <v>169</v>
      </c>
      <c r="P830" s="3">
        <f>Clean_Chain_Data[[#This Row],[Sales]]-(Clean_Chain_Data[[#This Row],[Cogs]]+Clean_Chain_Data[[#This Row],[Total_expenses]])</f>
        <v>134</v>
      </c>
      <c r="Q830" s="3">
        <v>318</v>
      </c>
      <c r="R830" t="s">
        <v>43</v>
      </c>
      <c r="S830" s="3">
        <v>90</v>
      </c>
      <c r="T830">
        <v>150</v>
      </c>
      <c r="U830" s="3">
        <v>130</v>
      </c>
      <c r="V830" s="3">
        <v>240</v>
      </c>
      <c r="W830" s="3">
        <v>62</v>
      </c>
      <c r="X830" t="s">
        <v>27</v>
      </c>
    </row>
    <row r="831" spans="1:24" x14ac:dyDescent="0.25">
      <c r="A831">
        <v>417</v>
      </c>
      <c r="B831" s="3">
        <v>86</v>
      </c>
      <c r="C831" s="3">
        <v>-49</v>
      </c>
      <c r="D831" s="3">
        <f>Clean_Chain_Data[[#This Row],[Calculated Profit]]-Clean_Chain_Data[[#This Row],[Target_profit]]</f>
        <v>-29</v>
      </c>
      <c r="E831" s="1">
        <v>42011</v>
      </c>
      <c r="F831">
        <v>1698</v>
      </c>
      <c r="G831">
        <v>23</v>
      </c>
      <c r="H831" s="2">
        <f>Clean_Chain_Data[[#This Row],[Profit]]/Clean_Chain_Data[[#This Row],[Sales]]</f>
        <v>-0.33620689655172414</v>
      </c>
      <c r="I831" t="s">
        <v>39</v>
      </c>
      <c r="J831" t="s">
        <v>22</v>
      </c>
      <c r="K831" s="3">
        <v>26</v>
      </c>
      <c r="L831" t="s">
        <v>23</v>
      </c>
      <c r="M831" t="s">
        <v>24</v>
      </c>
      <c r="N831" t="s">
        <v>25</v>
      </c>
      <c r="O831" s="3">
        <v>-39</v>
      </c>
      <c r="P831" s="3">
        <f>Clean_Chain_Data[[#This Row],[Sales]]-(Clean_Chain_Data[[#This Row],[Cogs]]+Clean_Chain_Data[[#This Row],[Total_expenses]])</f>
        <v>-19</v>
      </c>
      <c r="Q831" s="3">
        <v>116</v>
      </c>
      <c r="R831" t="s">
        <v>58</v>
      </c>
      <c r="S831" s="3">
        <v>60</v>
      </c>
      <c r="T831">
        <v>20</v>
      </c>
      <c r="U831" s="3">
        <v>10</v>
      </c>
      <c r="V831" s="3">
        <v>80</v>
      </c>
      <c r="W831" s="3">
        <v>49</v>
      </c>
      <c r="X831" t="s">
        <v>27</v>
      </c>
    </row>
    <row r="832" spans="1:24" x14ac:dyDescent="0.25">
      <c r="A832">
        <v>515</v>
      </c>
      <c r="B832" s="3">
        <v>239</v>
      </c>
      <c r="C832" s="3">
        <v>111</v>
      </c>
      <c r="D832" s="3">
        <f>Clean_Chain_Data[[#This Row],[Calculated Profit]]-Clean_Chain_Data[[#This Row],[Target_profit]]</f>
        <v>70</v>
      </c>
      <c r="E832" s="1">
        <v>42012</v>
      </c>
      <c r="F832">
        <v>1755</v>
      </c>
      <c r="G832">
        <v>239</v>
      </c>
      <c r="H832" s="2">
        <f>Clean_Chain_Data[[#This Row],[Profit]]/Clean_Chain_Data[[#This Row],[Sales]]</f>
        <v>0.43418467583497056</v>
      </c>
      <c r="I832" t="s">
        <v>39</v>
      </c>
      <c r="J832" t="s">
        <v>22</v>
      </c>
      <c r="K832" s="3">
        <v>66</v>
      </c>
      <c r="L832" t="s">
        <v>23</v>
      </c>
      <c r="M832" t="s">
        <v>32</v>
      </c>
      <c r="N832" t="s">
        <v>33</v>
      </c>
      <c r="O832" s="3">
        <v>221</v>
      </c>
      <c r="P832" s="3">
        <f>Clean_Chain_Data[[#This Row],[Sales]]-(Clean_Chain_Data[[#This Row],[Cogs]]+Clean_Chain_Data[[#This Row],[Total_expenses]])</f>
        <v>180</v>
      </c>
      <c r="Q832" s="3">
        <v>509</v>
      </c>
      <c r="R832" t="s">
        <v>43</v>
      </c>
      <c r="S832" s="3">
        <v>170</v>
      </c>
      <c r="T832">
        <v>170</v>
      </c>
      <c r="U832" s="3">
        <v>110</v>
      </c>
      <c r="V832" s="3">
        <v>340</v>
      </c>
      <c r="W832" s="3">
        <v>90</v>
      </c>
      <c r="X832" t="s">
        <v>35</v>
      </c>
    </row>
    <row r="833" spans="1:24" x14ac:dyDescent="0.25">
      <c r="A833">
        <v>515</v>
      </c>
      <c r="B833" s="3">
        <v>255</v>
      </c>
      <c r="C833" s="3">
        <v>142</v>
      </c>
      <c r="D833" s="3">
        <f>Clean_Chain_Data[[#This Row],[Calculated Profit]]-Clean_Chain_Data[[#This Row],[Target_profit]]</f>
        <v>90</v>
      </c>
      <c r="E833" s="1">
        <v>42013</v>
      </c>
      <c r="F833">
        <v>1756</v>
      </c>
      <c r="G833">
        <v>312</v>
      </c>
      <c r="H833" s="2">
        <f>Clean_Chain_Data[[#This Row],[Profit]]/Clean_Chain_Data[[#This Row],[Sales]]</f>
        <v>0.45033112582781459</v>
      </c>
      <c r="I833" t="s">
        <v>39</v>
      </c>
      <c r="J833" t="s">
        <v>22</v>
      </c>
      <c r="K833" s="3">
        <v>96</v>
      </c>
      <c r="L833" t="s">
        <v>23</v>
      </c>
      <c r="M833" t="s">
        <v>32</v>
      </c>
      <c r="N833" t="s">
        <v>61</v>
      </c>
      <c r="O833" s="3">
        <v>272</v>
      </c>
      <c r="P833" s="3">
        <f>Clean_Chain_Data[[#This Row],[Sales]]-(Clean_Chain_Data[[#This Row],[Cogs]]+Clean_Chain_Data[[#This Row],[Total_expenses]])</f>
        <v>220</v>
      </c>
      <c r="Q833" s="3">
        <v>604</v>
      </c>
      <c r="R833" t="s">
        <v>43</v>
      </c>
      <c r="S833" s="3">
        <v>170</v>
      </c>
      <c r="T833">
        <v>230</v>
      </c>
      <c r="U833" s="3">
        <v>130</v>
      </c>
      <c r="V833" s="3">
        <v>400</v>
      </c>
      <c r="W833" s="3">
        <v>129</v>
      </c>
      <c r="X833" t="s">
        <v>35</v>
      </c>
    </row>
    <row r="834" spans="1:24" x14ac:dyDescent="0.25">
      <c r="A834">
        <v>573</v>
      </c>
      <c r="B834" s="3">
        <v>25</v>
      </c>
      <c r="C834" s="3">
        <v>-16</v>
      </c>
      <c r="D834" s="3">
        <f>Clean_Chain_Data[[#This Row],[Calculated Profit]]-Clean_Chain_Data[[#This Row],[Target_profit]]</f>
        <v>-7</v>
      </c>
      <c r="E834" s="1">
        <v>42014</v>
      </c>
      <c r="F834">
        <v>209</v>
      </c>
      <c r="G834">
        <v>31</v>
      </c>
      <c r="H834" s="2">
        <f>Clean_Chain_Data[[#This Row],[Profit]]/Clean_Chain_Data[[#This Row],[Sales]]</f>
        <v>-0.26666666666666666</v>
      </c>
      <c r="I834" t="s">
        <v>39</v>
      </c>
      <c r="J834" t="s">
        <v>22</v>
      </c>
      <c r="K834" s="3">
        <v>9</v>
      </c>
      <c r="L834" t="s">
        <v>23</v>
      </c>
      <c r="M834" t="s">
        <v>32</v>
      </c>
      <c r="N834" t="s">
        <v>61</v>
      </c>
      <c r="O834" s="3">
        <v>-16</v>
      </c>
      <c r="P834" s="3">
        <f>Clean_Chain_Data[[#This Row],[Sales]]-(Clean_Chain_Data[[#This Row],[Cogs]]+Clean_Chain_Data[[#This Row],[Total_expenses]])</f>
        <v>-7</v>
      </c>
      <c r="Q834" s="3">
        <v>60</v>
      </c>
      <c r="R834" t="s">
        <v>58</v>
      </c>
      <c r="S834" s="3">
        <v>10</v>
      </c>
      <c r="T834">
        <v>20</v>
      </c>
      <c r="U834" s="3">
        <v>0</v>
      </c>
      <c r="V834" s="3">
        <v>30</v>
      </c>
      <c r="W834" s="3">
        <v>42</v>
      </c>
      <c r="X834" t="s">
        <v>35</v>
      </c>
    </row>
    <row r="835" spans="1:24" x14ac:dyDescent="0.25">
      <c r="A835">
        <v>720</v>
      </c>
      <c r="B835" s="3">
        <v>81</v>
      </c>
      <c r="C835" s="3">
        <v>45</v>
      </c>
      <c r="D835" s="3">
        <f>Clean_Chain_Data[[#This Row],[Calculated Profit]]-Clean_Chain_Data[[#This Row],[Target_profit]]</f>
        <v>17</v>
      </c>
      <c r="E835" s="1">
        <v>42015</v>
      </c>
      <c r="F835">
        <v>984</v>
      </c>
      <c r="G835">
        <v>117</v>
      </c>
      <c r="H835" s="2">
        <f>Clean_Chain_Data[[#This Row],[Profit]]/Clean_Chain_Data[[#This Row],[Sales]]</f>
        <v>0.59241706161137442</v>
      </c>
      <c r="I835" t="s">
        <v>21</v>
      </c>
      <c r="J835" t="s">
        <v>22</v>
      </c>
      <c r="K835" s="3">
        <v>22</v>
      </c>
      <c r="L835" t="s">
        <v>40</v>
      </c>
      <c r="M835" t="s">
        <v>45</v>
      </c>
      <c r="N835" t="s">
        <v>46</v>
      </c>
      <c r="O835" s="3">
        <v>125</v>
      </c>
      <c r="P835" s="3">
        <f>Clean_Chain_Data[[#This Row],[Sales]]-(Clean_Chain_Data[[#This Row],[Cogs]]+Clean_Chain_Data[[#This Row],[Total_expenses]])</f>
        <v>97</v>
      </c>
      <c r="Q835" s="3">
        <v>211</v>
      </c>
      <c r="R835" t="s">
        <v>26</v>
      </c>
      <c r="S835" s="3">
        <v>80</v>
      </c>
      <c r="T835">
        <v>110</v>
      </c>
      <c r="U835" s="3">
        <v>80</v>
      </c>
      <c r="V835" s="3">
        <v>190</v>
      </c>
      <c r="W835" s="3">
        <v>33</v>
      </c>
      <c r="X835" t="s">
        <v>27</v>
      </c>
    </row>
    <row r="836" spans="1:24" x14ac:dyDescent="0.25">
      <c r="A836">
        <v>847</v>
      </c>
      <c r="B836" s="3">
        <v>113</v>
      </c>
      <c r="C836" s="3">
        <v>47</v>
      </c>
      <c r="D836" s="3">
        <f>Clean_Chain_Data[[#This Row],[Calculated Profit]]-Clean_Chain_Data[[#This Row],[Target_profit]]</f>
        <v>14</v>
      </c>
      <c r="E836" s="1">
        <v>42016</v>
      </c>
      <c r="F836">
        <v>803</v>
      </c>
      <c r="G836">
        <v>165</v>
      </c>
      <c r="H836" s="2">
        <f>Clean_Chain_Data[[#This Row],[Profit]]/Clean_Chain_Data[[#This Row],[Sales]]</f>
        <v>0.53040540540540537</v>
      </c>
      <c r="I836" t="s">
        <v>21</v>
      </c>
      <c r="J836" t="s">
        <v>22</v>
      </c>
      <c r="K836" s="3">
        <v>36</v>
      </c>
      <c r="L836" t="s">
        <v>40</v>
      </c>
      <c r="M836" t="s">
        <v>45</v>
      </c>
      <c r="N836" t="s">
        <v>46</v>
      </c>
      <c r="O836" s="3">
        <v>157</v>
      </c>
      <c r="P836" s="3">
        <f>Clean_Chain_Data[[#This Row],[Sales]]-(Clean_Chain_Data[[#This Row],[Cogs]]+Clean_Chain_Data[[#This Row],[Total_expenses]])</f>
        <v>124</v>
      </c>
      <c r="Q836" s="3">
        <v>296</v>
      </c>
      <c r="R836" t="s">
        <v>63</v>
      </c>
      <c r="S836" s="3">
        <v>110</v>
      </c>
      <c r="T836">
        <v>160</v>
      </c>
      <c r="U836" s="3">
        <v>110</v>
      </c>
      <c r="V836" s="3">
        <v>270</v>
      </c>
      <c r="W836" s="3">
        <v>59</v>
      </c>
      <c r="X836" t="s">
        <v>27</v>
      </c>
    </row>
    <row r="837" spans="1:24" x14ac:dyDescent="0.25">
      <c r="A837">
        <v>970</v>
      </c>
      <c r="B837" s="3">
        <v>75</v>
      </c>
      <c r="C837" s="3">
        <v>-14</v>
      </c>
      <c r="D837" s="3">
        <f>Clean_Chain_Data[[#This Row],[Calculated Profit]]-Clean_Chain_Data[[#This Row],[Target_profit]]</f>
        <v>-30</v>
      </c>
      <c r="E837" s="1">
        <v>42017</v>
      </c>
      <c r="F837">
        <v>659</v>
      </c>
      <c r="G837">
        <v>114</v>
      </c>
      <c r="H837" s="2">
        <f>Clean_Chain_Data[[#This Row],[Profit]]/Clean_Chain_Data[[#This Row],[Sales]]</f>
        <v>0.42786069651741293</v>
      </c>
      <c r="I837" t="s">
        <v>21</v>
      </c>
      <c r="J837" t="s">
        <v>22</v>
      </c>
      <c r="K837" s="3">
        <v>24</v>
      </c>
      <c r="L837" t="s">
        <v>40</v>
      </c>
      <c r="M837" t="s">
        <v>41</v>
      </c>
      <c r="N837" t="s">
        <v>42</v>
      </c>
      <c r="O837" s="3">
        <v>86</v>
      </c>
      <c r="P837" s="3">
        <f>Clean_Chain_Data[[#This Row],[Sales]]-(Clean_Chain_Data[[#This Row],[Cogs]]+Clean_Chain_Data[[#This Row],[Total_expenses]])</f>
        <v>70</v>
      </c>
      <c r="Q837" s="3">
        <v>201</v>
      </c>
      <c r="R837" t="s">
        <v>26</v>
      </c>
      <c r="S837" s="3">
        <v>90</v>
      </c>
      <c r="T837">
        <v>150</v>
      </c>
      <c r="U837" s="3">
        <v>100</v>
      </c>
      <c r="V837" s="3">
        <v>240</v>
      </c>
      <c r="W837" s="3">
        <v>56</v>
      </c>
      <c r="X837" t="s">
        <v>27</v>
      </c>
    </row>
    <row r="838" spans="1:24" x14ac:dyDescent="0.25">
      <c r="A838">
        <v>847</v>
      </c>
      <c r="B838" s="3">
        <v>211</v>
      </c>
      <c r="C838" s="3">
        <v>-9</v>
      </c>
      <c r="D838" s="3">
        <f>Clean_Chain_Data[[#This Row],[Calculated Profit]]-Clean_Chain_Data[[#This Row],[Target_profit]]</f>
        <v>-43</v>
      </c>
      <c r="E838" s="1">
        <v>42018</v>
      </c>
      <c r="F838">
        <v>1778</v>
      </c>
      <c r="G838">
        <v>212</v>
      </c>
      <c r="H838" s="2">
        <f>Clean_Chain_Data[[#This Row],[Profit]]/Clean_Chain_Data[[#This Row],[Sales]]</f>
        <v>0.42350332594235035</v>
      </c>
      <c r="I838" t="s">
        <v>21</v>
      </c>
      <c r="J838" t="s">
        <v>22</v>
      </c>
      <c r="K838" s="3">
        <v>59</v>
      </c>
      <c r="L838" t="s">
        <v>40</v>
      </c>
      <c r="M838" t="s">
        <v>41</v>
      </c>
      <c r="N838" t="s">
        <v>42</v>
      </c>
      <c r="O838" s="3">
        <v>191</v>
      </c>
      <c r="P838" s="3">
        <f>Clean_Chain_Data[[#This Row],[Sales]]-(Clean_Chain_Data[[#This Row],[Cogs]]+Clean_Chain_Data[[#This Row],[Total_expenses]])</f>
        <v>157</v>
      </c>
      <c r="Q838" s="3">
        <v>451</v>
      </c>
      <c r="R838" t="s">
        <v>63</v>
      </c>
      <c r="S838" s="3">
        <v>270</v>
      </c>
      <c r="T838">
        <v>270</v>
      </c>
      <c r="U838" s="3">
        <v>200</v>
      </c>
      <c r="V838" s="3">
        <v>540</v>
      </c>
      <c r="W838" s="3">
        <v>83</v>
      </c>
      <c r="X838" t="s">
        <v>27</v>
      </c>
    </row>
    <row r="839" spans="1:24" x14ac:dyDescent="0.25">
      <c r="A839">
        <v>719</v>
      </c>
      <c r="B839" s="3">
        <v>118</v>
      </c>
      <c r="C839" s="3">
        <v>60</v>
      </c>
      <c r="D839" s="3">
        <f>Clean_Chain_Data[[#This Row],[Calculated Profit]]-Clean_Chain_Data[[#This Row],[Target_profit]]</f>
        <v>17</v>
      </c>
      <c r="E839" s="1">
        <v>42019</v>
      </c>
      <c r="F839">
        <v>930</v>
      </c>
      <c r="G839">
        <v>172</v>
      </c>
      <c r="H839" s="2">
        <f>Clean_Chain_Data[[#This Row],[Profit]]/Clean_Chain_Data[[#This Row],[Sales]]</f>
        <v>0.61488673139158578</v>
      </c>
      <c r="I839" t="s">
        <v>21</v>
      </c>
      <c r="J839" t="s">
        <v>22</v>
      </c>
      <c r="K839" s="3">
        <v>33</v>
      </c>
      <c r="L839" t="s">
        <v>40</v>
      </c>
      <c r="M839" t="s">
        <v>45</v>
      </c>
      <c r="N839" t="s">
        <v>50</v>
      </c>
      <c r="O839" s="3">
        <v>190</v>
      </c>
      <c r="P839" s="3">
        <f>Clean_Chain_Data[[#This Row],[Sales]]-(Clean_Chain_Data[[#This Row],[Cogs]]+Clean_Chain_Data[[#This Row],[Total_expenses]])</f>
        <v>147</v>
      </c>
      <c r="Q839" s="3">
        <v>309</v>
      </c>
      <c r="R839" t="s">
        <v>26</v>
      </c>
      <c r="S839" s="3">
        <v>110</v>
      </c>
      <c r="T839">
        <v>170</v>
      </c>
      <c r="U839" s="3">
        <v>130</v>
      </c>
      <c r="V839" s="3">
        <v>280</v>
      </c>
      <c r="W839" s="3">
        <v>44</v>
      </c>
      <c r="X839" t="s">
        <v>35</v>
      </c>
    </row>
    <row r="840" spans="1:24" x14ac:dyDescent="0.25">
      <c r="A840">
        <v>815</v>
      </c>
      <c r="B840" s="3">
        <v>173</v>
      </c>
      <c r="C840" s="3">
        <v>66</v>
      </c>
      <c r="D840" s="3">
        <f>Clean_Chain_Data[[#This Row],[Calculated Profit]]-Clean_Chain_Data[[#This Row],[Target_profit]]</f>
        <v>26</v>
      </c>
      <c r="E840" s="1">
        <v>42020</v>
      </c>
      <c r="F840">
        <v>1150</v>
      </c>
      <c r="G840">
        <v>239</v>
      </c>
      <c r="H840" s="2">
        <f>Clean_Chain_Data[[#This Row],[Profit]]/Clean_Chain_Data[[#This Row],[Sales]]</f>
        <v>0.46924829157175396</v>
      </c>
      <c r="I840" t="s">
        <v>21</v>
      </c>
      <c r="J840" t="s">
        <v>22</v>
      </c>
      <c r="K840" s="3">
        <v>57</v>
      </c>
      <c r="L840" t="s">
        <v>40</v>
      </c>
      <c r="M840" t="s">
        <v>45</v>
      </c>
      <c r="N840" t="s">
        <v>52</v>
      </c>
      <c r="O840" s="3">
        <v>206</v>
      </c>
      <c r="P840" s="3">
        <f>Clean_Chain_Data[[#This Row],[Sales]]-(Clean_Chain_Data[[#This Row],[Cogs]]+Clean_Chain_Data[[#This Row],[Total_expenses]])</f>
        <v>166</v>
      </c>
      <c r="Q840" s="3">
        <v>439</v>
      </c>
      <c r="R840" t="s">
        <v>63</v>
      </c>
      <c r="S840" s="3">
        <v>170</v>
      </c>
      <c r="T840">
        <v>230</v>
      </c>
      <c r="U840" s="3">
        <v>140</v>
      </c>
      <c r="V840" s="3">
        <v>400</v>
      </c>
      <c r="W840" s="3">
        <v>100</v>
      </c>
      <c r="X840" t="s">
        <v>35</v>
      </c>
    </row>
    <row r="841" spans="1:24" x14ac:dyDescent="0.25">
      <c r="A841">
        <v>303</v>
      </c>
      <c r="B841" s="3">
        <v>50</v>
      </c>
      <c r="C841" s="3">
        <v>1</v>
      </c>
      <c r="D841" s="3">
        <f>Clean_Chain_Data[[#This Row],[Calculated Profit]]-Clean_Chain_Data[[#This Row],[Target_profit]]</f>
        <v>-14</v>
      </c>
      <c r="E841" s="1">
        <v>42021</v>
      </c>
      <c r="F841">
        <v>589</v>
      </c>
      <c r="G841">
        <v>73</v>
      </c>
      <c r="H841" s="2">
        <f>Clean_Chain_Data[[#This Row],[Profit]]/Clean_Chain_Data[[#This Row],[Sales]]</f>
        <v>0.5419847328244275</v>
      </c>
      <c r="I841" t="s">
        <v>21</v>
      </c>
      <c r="J841" t="s">
        <v>22</v>
      </c>
      <c r="K841" s="3">
        <v>14</v>
      </c>
      <c r="L841" t="s">
        <v>40</v>
      </c>
      <c r="M841" t="s">
        <v>41</v>
      </c>
      <c r="N841" t="s">
        <v>53</v>
      </c>
      <c r="O841" s="3">
        <v>71</v>
      </c>
      <c r="P841" s="3">
        <f>Clean_Chain_Data[[#This Row],[Sales]]-(Clean_Chain_Data[[#This Row],[Cogs]]+Clean_Chain_Data[[#This Row],[Total_expenses]])</f>
        <v>56</v>
      </c>
      <c r="Q841" s="3">
        <v>131</v>
      </c>
      <c r="R841" t="s">
        <v>26</v>
      </c>
      <c r="S841" s="3">
        <v>60</v>
      </c>
      <c r="T841">
        <v>90</v>
      </c>
      <c r="U841" s="3">
        <v>70</v>
      </c>
      <c r="V841" s="3">
        <v>150</v>
      </c>
      <c r="W841" s="3">
        <v>25</v>
      </c>
      <c r="X841" t="s">
        <v>35</v>
      </c>
    </row>
    <row r="842" spans="1:24" x14ac:dyDescent="0.25">
      <c r="A842">
        <v>630</v>
      </c>
      <c r="B842" s="3">
        <v>228</v>
      </c>
      <c r="C842" s="3">
        <v>1</v>
      </c>
      <c r="D842" s="3">
        <f>Clean_Chain_Data[[#This Row],[Calculated Profit]]-Clean_Chain_Data[[#This Row],[Target_profit]]</f>
        <v>-59</v>
      </c>
      <c r="E842" s="1">
        <v>42022</v>
      </c>
      <c r="F842">
        <v>1691</v>
      </c>
      <c r="G842">
        <v>304</v>
      </c>
      <c r="H842" s="2">
        <f>Clean_Chain_Data[[#This Row],[Profit]]/Clean_Chain_Data[[#This Row],[Sales]]</f>
        <v>0.51322751322751325</v>
      </c>
      <c r="I842" t="s">
        <v>21</v>
      </c>
      <c r="J842" t="s">
        <v>22</v>
      </c>
      <c r="K842" s="3">
        <v>75</v>
      </c>
      <c r="L842" t="s">
        <v>40</v>
      </c>
      <c r="M842" t="s">
        <v>41</v>
      </c>
      <c r="N842" t="s">
        <v>53</v>
      </c>
      <c r="O842" s="3">
        <v>291</v>
      </c>
      <c r="P842" s="3">
        <f>Clean_Chain_Data[[#This Row],[Sales]]-(Clean_Chain_Data[[#This Row],[Cogs]]+Clean_Chain_Data[[#This Row],[Total_expenses]])</f>
        <v>231</v>
      </c>
      <c r="Q842" s="3">
        <v>567</v>
      </c>
      <c r="R842" t="s">
        <v>63</v>
      </c>
      <c r="S842" s="3">
        <v>290</v>
      </c>
      <c r="T842">
        <v>390</v>
      </c>
      <c r="U842" s="3">
        <v>290</v>
      </c>
      <c r="V842" s="3">
        <v>680</v>
      </c>
      <c r="W842" s="3">
        <v>108</v>
      </c>
      <c r="X842" t="s">
        <v>35</v>
      </c>
    </row>
    <row r="843" spans="1:24" x14ac:dyDescent="0.25">
      <c r="A843">
        <v>234</v>
      </c>
      <c r="B843" s="3">
        <v>181</v>
      </c>
      <c r="C843" s="3">
        <v>-11</v>
      </c>
      <c r="D843" s="3">
        <f>Clean_Chain_Data[[#This Row],[Calculated Profit]]-Clean_Chain_Data[[#This Row],[Target_profit]]</f>
        <v>-39</v>
      </c>
      <c r="E843" s="1">
        <v>42023</v>
      </c>
      <c r="F843">
        <v>1283</v>
      </c>
      <c r="G843">
        <v>182</v>
      </c>
      <c r="H843" s="2">
        <f>Clean_Chain_Data[[#This Row],[Profit]]/Clean_Chain_Data[[#This Row],[Sales]]</f>
        <v>0.41085271317829458</v>
      </c>
      <c r="I843" t="s">
        <v>21</v>
      </c>
      <c r="J843" t="s">
        <v>22</v>
      </c>
      <c r="K843" s="3">
        <v>50</v>
      </c>
      <c r="L843" t="s">
        <v>40</v>
      </c>
      <c r="M843" t="s">
        <v>41</v>
      </c>
      <c r="N843" t="s">
        <v>53</v>
      </c>
      <c r="O843" s="3">
        <v>159</v>
      </c>
      <c r="P843" s="3">
        <f>Clean_Chain_Data[[#This Row],[Sales]]-(Clean_Chain_Data[[#This Row],[Cogs]]+Clean_Chain_Data[[#This Row],[Total_expenses]])</f>
        <v>131</v>
      </c>
      <c r="Q843" s="3">
        <v>387</v>
      </c>
      <c r="R843" t="s">
        <v>65</v>
      </c>
      <c r="S843" s="3">
        <v>230</v>
      </c>
      <c r="T843">
        <v>230</v>
      </c>
      <c r="U843" s="3">
        <v>170</v>
      </c>
      <c r="V843" s="3">
        <v>460</v>
      </c>
      <c r="W843" s="3">
        <v>75</v>
      </c>
      <c r="X843" t="s">
        <v>35</v>
      </c>
    </row>
    <row r="844" spans="1:24" x14ac:dyDescent="0.25">
      <c r="A844">
        <v>970</v>
      </c>
      <c r="B844" s="3">
        <v>181</v>
      </c>
      <c r="C844" s="3">
        <v>59</v>
      </c>
      <c r="D844" s="3">
        <f>Clean_Chain_Data[[#This Row],[Calculated Profit]]-Clean_Chain_Data[[#This Row],[Target_profit]]</f>
        <v>31</v>
      </c>
      <c r="E844" s="1">
        <v>42024</v>
      </c>
      <c r="F844">
        <v>1283</v>
      </c>
      <c r="G844">
        <v>182</v>
      </c>
      <c r="H844" s="2">
        <f>Clean_Chain_Data[[#This Row],[Profit]]/Clean_Chain_Data[[#This Row],[Sales]]</f>
        <v>0.41085271317829458</v>
      </c>
      <c r="I844" t="s">
        <v>21</v>
      </c>
      <c r="J844" t="s">
        <v>22</v>
      </c>
      <c r="K844" s="3">
        <v>50</v>
      </c>
      <c r="L844" t="s">
        <v>23</v>
      </c>
      <c r="M844" t="s">
        <v>24</v>
      </c>
      <c r="N844" t="s">
        <v>57</v>
      </c>
      <c r="O844" s="3">
        <v>159</v>
      </c>
      <c r="P844" s="3">
        <f>Clean_Chain_Data[[#This Row],[Sales]]-(Clean_Chain_Data[[#This Row],[Cogs]]+Clean_Chain_Data[[#This Row],[Total_expenses]])</f>
        <v>131</v>
      </c>
      <c r="Q844" s="3">
        <v>387</v>
      </c>
      <c r="R844" t="s">
        <v>26</v>
      </c>
      <c r="S844" s="3">
        <v>170</v>
      </c>
      <c r="T844">
        <v>160</v>
      </c>
      <c r="U844" s="3">
        <v>100</v>
      </c>
      <c r="V844" s="3">
        <v>330</v>
      </c>
      <c r="W844" s="3">
        <v>75</v>
      </c>
      <c r="X844" t="s">
        <v>27</v>
      </c>
    </row>
    <row r="845" spans="1:24" x14ac:dyDescent="0.25">
      <c r="A845">
        <v>708</v>
      </c>
      <c r="B845" s="3">
        <v>118</v>
      </c>
      <c r="C845" s="3">
        <v>78</v>
      </c>
      <c r="D845" s="3">
        <f>Clean_Chain_Data[[#This Row],[Calculated Profit]]-Clean_Chain_Data[[#This Row],[Target_profit]]</f>
        <v>36</v>
      </c>
      <c r="E845" s="1">
        <v>42025</v>
      </c>
      <c r="F845">
        <v>930</v>
      </c>
      <c r="G845">
        <v>172</v>
      </c>
      <c r="H845" s="2">
        <f>Clean_Chain_Data[[#This Row],[Profit]]/Clean_Chain_Data[[#This Row],[Sales]]</f>
        <v>0.60841423948220064</v>
      </c>
      <c r="I845" t="s">
        <v>21</v>
      </c>
      <c r="J845" t="s">
        <v>22</v>
      </c>
      <c r="K845" s="3">
        <v>33</v>
      </c>
      <c r="L845" t="s">
        <v>23</v>
      </c>
      <c r="M845" t="s">
        <v>24</v>
      </c>
      <c r="N845" t="s">
        <v>57</v>
      </c>
      <c r="O845" s="3">
        <v>188</v>
      </c>
      <c r="P845" s="3">
        <f>Clean_Chain_Data[[#This Row],[Sales]]-(Clean_Chain_Data[[#This Row],[Cogs]]+Clean_Chain_Data[[#This Row],[Total_expenses]])</f>
        <v>146</v>
      </c>
      <c r="Q845" s="3">
        <v>309</v>
      </c>
      <c r="R845" t="s">
        <v>63</v>
      </c>
      <c r="S845" s="3">
        <v>110</v>
      </c>
      <c r="T845">
        <v>150</v>
      </c>
      <c r="U845" s="3">
        <v>110</v>
      </c>
      <c r="V845" s="3">
        <v>260</v>
      </c>
      <c r="W845" s="3">
        <v>45</v>
      </c>
      <c r="X845" t="s">
        <v>27</v>
      </c>
    </row>
    <row r="846" spans="1:24" x14ac:dyDescent="0.25">
      <c r="A846">
        <v>708</v>
      </c>
      <c r="B846" s="3">
        <v>81</v>
      </c>
      <c r="C846" s="3">
        <v>45</v>
      </c>
      <c r="D846" s="3">
        <f>Clean_Chain_Data[[#This Row],[Calculated Profit]]-Clean_Chain_Data[[#This Row],[Target_profit]]</f>
        <v>17</v>
      </c>
      <c r="E846" s="1">
        <v>42026</v>
      </c>
      <c r="F846">
        <v>984</v>
      </c>
      <c r="G846">
        <v>117</v>
      </c>
      <c r="H846" s="2">
        <f>Clean_Chain_Data[[#This Row],[Profit]]/Clean_Chain_Data[[#This Row],[Sales]]</f>
        <v>0.59241706161137442</v>
      </c>
      <c r="I846" t="s">
        <v>21</v>
      </c>
      <c r="J846" t="s">
        <v>22</v>
      </c>
      <c r="K846" s="3">
        <v>22</v>
      </c>
      <c r="L846" t="s">
        <v>23</v>
      </c>
      <c r="M846" t="s">
        <v>24</v>
      </c>
      <c r="N846" t="s">
        <v>28</v>
      </c>
      <c r="O846" s="3">
        <v>125</v>
      </c>
      <c r="P846" s="3">
        <f>Clean_Chain_Data[[#This Row],[Sales]]-(Clean_Chain_Data[[#This Row],[Cogs]]+Clean_Chain_Data[[#This Row],[Total_expenses]])</f>
        <v>97</v>
      </c>
      <c r="Q846" s="3">
        <v>211</v>
      </c>
      <c r="R846" t="s">
        <v>63</v>
      </c>
      <c r="S846" s="3">
        <v>70</v>
      </c>
      <c r="T846">
        <v>110</v>
      </c>
      <c r="U846" s="3">
        <v>80</v>
      </c>
      <c r="V846" s="3">
        <v>180</v>
      </c>
      <c r="W846" s="3">
        <v>33</v>
      </c>
      <c r="X846" t="s">
        <v>27</v>
      </c>
    </row>
    <row r="847" spans="1:24" x14ac:dyDescent="0.25">
      <c r="A847">
        <v>614</v>
      </c>
      <c r="B847" s="3">
        <v>78</v>
      </c>
      <c r="C847" s="3">
        <v>32</v>
      </c>
      <c r="D847" s="3">
        <f>Clean_Chain_Data[[#This Row],[Calculated Profit]]-Clean_Chain_Data[[#This Row],[Target_profit]]</f>
        <v>15</v>
      </c>
      <c r="E847" s="1">
        <v>42027</v>
      </c>
      <c r="F847">
        <v>798</v>
      </c>
      <c r="G847">
        <v>119</v>
      </c>
      <c r="H847" s="2">
        <f>Clean_Chain_Data[[#This Row],[Profit]]/Clean_Chain_Data[[#This Row],[Sales]]</f>
        <v>0.43809523809523809</v>
      </c>
      <c r="I847" t="s">
        <v>21</v>
      </c>
      <c r="J847" t="s">
        <v>22</v>
      </c>
      <c r="K847" s="3">
        <v>25</v>
      </c>
      <c r="L847" t="s">
        <v>23</v>
      </c>
      <c r="M847" t="s">
        <v>32</v>
      </c>
      <c r="N847" t="s">
        <v>33</v>
      </c>
      <c r="O847" s="3">
        <v>92</v>
      </c>
      <c r="P847" s="3">
        <f>Clean_Chain_Data[[#This Row],[Sales]]-(Clean_Chain_Data[[#This Row],[Cogs]]+Clean_Chain_Data[[#This Row],[Total_expenses]])</f>
        <v>75</v>
      </c>
      <c r="Q847" s="3">
        <v>210</v>
      </c>
      <c r="R847" t="s">
        <v>65</v>
      </c>
      <c r="S847" s="3">
        <v>60</v>
      </c>
      <c r="T847">
        <v>100</v>
      </c>
      <c r="U847" s="3">
        <v>60</v>
      </c>
      <c r="V847" s="3">
        <v>160</v>
      </c>
      <c r="W847" s="3">
        <v>57</v>
      </c>
      <c r="X847" t="s">
        <v>35</v>
      </c>
    </row>
    <row r="848" spans="1:24" x14ac:dyDescent="0.25">
      <c r="A848">
        <v>309</v>
      </c>
      <c r="B848" s="3">
        <v>75</v>
      </c>
      <c r="C848" s="3">
        <v>38</v>
      </c>
      <c r="D848" s="3">
        <f>Clean_Chain_Data[[#This Row],[Calculated Profit]]-Clean_Chain_Data[[#This Row],[Target_profit]]</f>
        <v>21</v>
      </c>
      <c r="E848" s="1">
        <v>42028</v>
      </c>
      <c r="F848">
        <v>659</v>
      </c>
      <c r="G848">
        <v>114</v>
      </c>
      <c r="H848" s="2">
        <f>Clean_Chain_Data[[#This Row],[Profit]]/Clean_Chain_Data[[#This Row],[Sales]]</f>
        <v>0.43781094527363185</v>
      </c>
      <c r="I848" t="s">
        <v>21</v>
      </c>
      <c r="J848" t="s">
        <v>22</v>
      </c>
      <c r="K848" s="3">
        <v>24</v>
      </c>
      <c r="L848" t="s">
        <v>23</v>
      </c>
      <c r="M848" t="s">
        <v>32</v>
      </c>
      <c r="N848" t="s">
        <v>61</v>
      </c>
      <c r="O848" s="3">
        <v>88</v>
      </c>
      <c r="P848" s="3">
        <f>Clean_Chain_Data[[#This Row],[Sales]]-(Clean_Chain_Data[[#This Row],[Cogs]]+Clean_Chain_Data[[#This Row],[Total_expenses]])</f>
        <v>71</v>
      </c>
      <c r="Q848" s="3">
        <v>201</v>
      </c>
      <c r="R848" t="s">
        <v>63</v>
      </c>
      <c r="S848" s="3">
        <v>60</v>
      </c>
      <c r="T848">
        <v>90</v>
      </c>
      <c r="U848" s="3">
        <v>50</v>
      </c>
      <c r="V848" s="3">
        <v>150</v>
      </c>
      <c r="W848" s="3">
        <v>55</v>
      </c>
      <c r="X848" t="s">
        <v>35</v>
      </c>
    </row>
    <row r="849" spans="1:24" x14ac:dyDescent="0.25">
      <c r="A849">
        <v>740</v>
      </c>
      <c r="B849" s="3">
        <v>102</v>
      </c>
      <c r="C849" s="3">
        <v>62</v>
      </c>
      <c r="D849" s="3">
        <f>Clean_Chain_Data[[#This Row],[Calculated Profit]]-Clean_Chain_Data[[#This Row],[Target_profit]]</f>
        <v>35</v>
      </c>
      <c r="E849" s="1">
        <v>42029</v>
      </c>
      <c r="F849">
        <v>666</v>
      </c>
      <c r="G849">
        <v>143</v>
      </c>
      <c r="H849" s="2">
        <f>Clean_Chain_Data[[#This Row],[Profit]]/Clean_Chain_Data[[#This Row],[Sales]]</f>
        <v>0.50574712643678166</v>
      </c>
      <c r="I849" t="s">
        <v>21</v>
      </c>
      <c r="J849" t="s">
        <v>22</v>
      </c>
      <c r="K849" s="3">
        <v>31</v>
      </c>
      <c r="L849" t="s">
        <v>23</v>
      </c>
      <c r="M849" t="s">
        <v>32</v>
      </c>
      <c r="N849" t="s">
        <v>61</v>
      </c>
      <c r="O849" s="3">
        <v>132</v>
      </c>
      <c r="P849" s="3">
        <f>Clean_Chain_Data[[#This Row],[Sales]]-(Clean_Chain_Data[[#This Row],[Cogs]]+Clean_Chain_Data[[#This Row],[Total_expenses]])</f>
        <v>105</v>
      </c>
      <c r="Q849" s="3">
        <v>261</v>
      </c>
      <c r="R849" t="s">
        <v>65</v>
      </c>
      <c r="S849" s="3">
        <v>80</v>
      </c>
      <c r="T849">
        <v>120</v>
      </c>
      <c r="U849" s="3">
        <v>70</v>
      </c>
      <c r="V849" s="3">
        <v>200</v>
      </c>
      <c r="W849" s="3">
        <v>54</v>
      </c>
      <c r="X849" t="s">
        <v>35</v>
      </c>
    </row>
    <row r="850" spans="1:24" x14ac:dyDescent="0.25">
      <c r="A850">
        <v>970</v>
      </c>
      <c r="B850" s="3">
        <v>88</v>
      </c>
      <c r="C850" s="3">
        <v>44</v>
      </c>
      <c r="D850" s="3">
        <f>Clean_Chain_Data[[#This Row],[Calculated Profit]]-Clean_Chain_Data[[#This Row],[Target_profit]]</f>
        <v>23</v>
      </c>
      <c r="E850" s="1">
        <v>42030</v>
      </c>
      <c r="F850">
        <v>561</v>
      </c>
      <c r="G850">
        <v>112</v>
      </c>
      <c r="H850" s="2">
        <f>Clean_Chain_Data[[#This Row],[Profit]]/Clean_Chain_Data[[#This Row],[Sales]]</f>
        <v>0.48826291079812206</v>
      </c>
      <c r="I850" t="s">
        <v>21</v>
      </c>
      <c r="J850" t="s">
        <v>22</v>
      </c>
      <c r="K850" s="3">
        <v>29</v>
      </c>
      <c r="L850" t="s">
        <v>23</v>
      </c>
      <c r="M850" t="s">
        <v>32</v>
      </c>
      <c r="N850" t="s">
        <v>37</v>
      </c>
      <c r="O850" s="3">
        <v>104</v>
      </c>
      <c r="P850" s="3">
        <f>Clean_Chain_Data[[#This Row],[Sales]]-(Clean_Chain_Data[[#This Row],[Cogs]]+Clean_Chain_Data[[#This Row],[Total_expenses]])</f>
        <v>83</v>
      </c>
      <c r="Q850" s="3">
        <v>213</v>
      </c>
      <c r="R850" t="s">
        <v>26</v>
      </c>
      <c r="S850" s="3">
        <v>70</v>
      </c>
      <c r="T850">
        <v>90</v>
      </c>
      <c r="U850" s="3">
        <v>60</v>
      </c>
      <c r="V850" s="3">
        <v>160</v>
      </c>
      <c r="W850" s="3">
        <v>42</v>
      </c>
      <c r="X850" t="s">
        <v>35</v>
      </c>
    </row>
    <row r="851" spans="1:24" x14ac:dyDescent="0.25">
      <c r="A851">
        <v>319</v>
      </c>
      <c r="B851" s="3">
        <v>10</v>
      </c>
      <c r="C851" s="3">
        <v>-14</v>
      </c>
      <c r="D851" s="3">
        <f>Clean_Chain_Data[[#This Row],[Calculated Profit]]-Clean_Chain_Data[[#This Row],[Target_profit]]</f>
        <v>-11</v>
      </c>
      <c r="E851" s="1">
        <v>42031</v>
      </c>
      <c r="F851">
        <v>596</v>
      </c>
      <c r="G851">
        <v>13</v>
      </c>
      <c r="H851" s="2">
        <f>Clean_Chain_Data[[#This Row],[Profit]]/Clean_Chain_Data[[#This Row],[Sales]]</f>
        <v>-0.16</v>
      </c>
      <c r="I851" t="s">
        <v>39</v>
      </c>
      <c r="J851" t="s">
        <v>22</v>
      </c>
      <c r="K851" s="3">
        <v>3</v>
      </c>
      <c r="L851" t="s">
        <v>40</v>
      </c>
      <c r="M851" t="s">
        <v>45</v>
      </c>
      <c r="N851" t="s">
        <v>46</v>
      </c>
      <c r="O851" s="3">
        <v>-4</v>
      </c>
      <c r="P851" s="3">
        <f>Clean_Chain_Data[[#This Row],[Sales]]-(Clean_Chain_Data[[#This Row],[Cogs]]+Clean_Chain_Data[[#This Row],[Total_expenses]])</f>
        <v>-1</v>
      </c>
      <c r="Q851" s="3">
        <v>25</v>
      </c>
      <c r="R851" t="s">
        <v>43</v>
      </c>
      <c r="S851" s="3">
        <v>0</v>
      </c>
      <c r="T851">
        <v>20</v>
      </c>
      <c r="U851" s="3">
        <v>10</v>
      </c>
      <c r="V851" s="3">
        <v>20</v>
      </c>
      <c r="W851" s="3">
        <v>16</v>
      </c>
      <c r="X851" t="s">
        <v>27</v>
      </c>
    </row>
    <row r="852" spans="1:24" x14ac:dyDescent="0.25">
      <c r="A852">
        <v>920</v>
      </c>
      <c r="B852" s="3">
        <v>77</v>
      </c>
      <c r="C852" s="3">
        <v>16</v>
      </c>
      <c r="D852" s="3">
        <f>Clean_Chain_Data[[#This Row],[Calculated Profit]]-Clean_Chain_Data[[#This Row],[Target_profit]]</f>
        <v>3</v>
      </c>
      <c r="E852" s="1">
        <v>42032</v>
      </c>
      <c r="F852">
        <v>557</v>
      </c>
      <c r="G852">
        <v>103</v>
      </c>
      <c r="H852" s="2">
        <f>Clean_Chain_Data[[#This Row],[Profit]]/Clean_Chain_Data[[#This Row],[Sales]]</f>
        <v>0.39583333333333331</v>
      </c>
      <c r="I852" t="s">
        <v>39</v>
      </c>
      <c r="J852" t="s">
        <v>22</v>
      </c>
      <c r="K852" s="3">
        <v>25</v>
      </c>
      <c r="L852" t="s">
        <v>40</v>
      </c>
      <c r="M852" t="s">
        <v>45</v>
      </c>
      <c r="N852" t="s">
        <v>46</v>
      </c>
      <c r="O852" s="3">
        <v>76</v>
      </c>
      <c r="P852" s="3">
        <f>Clean_Chain_Data[[#This Row],[Sales]]-(Clean_Chain_Data[[#This Row],[Cogs]]+Clean_Chain_Data[[#This Row],[Total_expenses]])</f>
        <v>63</v>
      </c>
      <c r="Q852" s="3">
        <v>192</v>
      </c>
      <c r="R852" t="s">
        <v>59</v>
      </c>
      <c r="S852" s="3">
        <v>70</v>
      </c>
      <c r="T852">
        <v>100</v>
      </c>
      <c r="U852" s="3">
        <v>60</v>
      </c>
      <c r="V852" s="3">
        <v>170</v>
      </c>
      <c r="W852" s="3">
        <v>52</v>
      </c>
      <c r="X852" t="s">
        <v>27</v>
      </c>
    </row>
    <row r="853" spans="1:24" x14ac:dyDescent="0.25">
      <c r="A853">
        <v>712</v>
      </c>
      <c r="B853" s="3">
        <v>15</v>
      </c>
      <c r="C853" s="3">
        <v>2</v>
      </c>
      <c r="D853" s="3">
        <f>Clean_Chain_Data[[#This Row],[Calculated Profit]]-Clean_Chain_Data[[#This Row],[Target_profit]]</f>
        <v>1</v>
      </c>
      <c r="E853" s="1">
        <v>42033</v>
      </c>
      <c r="F853">
        <v>848</v>
      </c>
      <c r="G853">
        <v>24</v>
      </c>
      <c r="H853" s="2">
        <f>Clean_Chain_Data[[#This Row],[Profit]]/Clean_Chain_Data[[#This Row],[Sales]]</f>
        <v>0.2857142857142857</v>
      </c>
      <c r="I853" t="s">
        <v>39</v>
      </c>
      <c r="J853" t="s">
        <v>22</v>
      </c>
      <c r="K853" s="3">
        <v>4</v>
      </c>
      <c r="L853" t="s">
        <v>40</v>
      </c>
      <c r="M853" t="s">
        <v>45</v>
      </c>
      <c r="N853" t="s">
        <v>50</v>
      </c>
      <c r="O853" s="3">
        <v>12</v>
      </c>
      <c r="P853" s="3">
        <f>Clean_Chain_Data[[#This Row],[Sales]]-(Clean_Chain_Data[[#This Row],[Cogs]]+Clean_Chain_Data[[#This Row],[Total_expenses]])</f>
        <v>11</v>
      </c>
      <c r="Q853" s="3">
        <v>42</v>
      </c>
      <c r="R853" t="s">
        <v>43</v>
      </c>
      <c r="S853" s="3">
        <v>10</v>
      </c>
      <c r="T853">
        <v>20</v>
      </c>
      <c r="U853" s="3">
        <v>10</v>
      </c>
      <c r="V853" s="3">
        <v>30</v>
      </c>
      <c r="W853" s="3">
        <v>16</v>
      </c>
      <c r="X853" t="s">
        <v>35</v>
      </c>
    </row>
    <row r="854" spans="1:24" x14ac:dyDescent="0.25">
      <c r="A854">
        <v>573</v>
      </c>
      <c r="B854" s="3">
        <v>82</v>
      </c>
      <c r="C854" s="3">
        <v>16</v>
      </c>
      <c r="D854" s="3">
        <f>Clean_Chain_Data[[#This Row],[Calculated Profit]]-Clean_Chain_Data[[#This Row],[Target_profit]]</f>
        <v>10</v>
      </c>
      <c r="E854" s="1">
        <v>42034</v>
      </c>
      <c r="F854">
        <v>601</v>
      </c>
      <c r="G854">
        <v>102</v>
      </c>
      <c r="H854" s="2">
        <f>Clean_Chain_Data[[#This Row],[Profit]]/Clean_Chain_Data[[#This Row],[Sales]]</f>
        <v>0.2857142857142857</v>
      </c>
      <c r="I854" t="s">
        <v>39</v>
      </c>
      <c r="J854" t="s">
        <v>22</v>
      </c>
      <c r="K854" s="3">
        <v>31</v>
      </c>
      <c r="L854" t="s">
        <v>40</v>
      </c>
      <c r="M854" t="s">
        <v>45</v>
      </c>
      <c r="N854" t="s">
        <v>52</v>
      </c>
      <c r="O854" s="3">
        <v>56</v>
      </c>
      <c r="P854" s="3">
        <f>Clean_Chain_Data[[#This Row],[Sales]]-(Clean_Chain_Data[[#This Row],[Cogs]]+Clean_Chain_Data[[#This Row],[Total_expenses]])</f>
        <v>50</v>
      </c>
      <c r="Q854" s="3">
        <v>196</v>
      </c>
      <c r="R854" t="s">
        <v>58</v>
      </c>
      <c r="S854" s="3">
        <v>80</v>
      </c>
      <c r="T854">
        <v>100</v>
      </c>
      <c r="U854" s="3">
        <v>40</v>
      </c>
      <c r="V854" s="3">
        <v>180</v>
      </c>
      <c r="W854" s="3">
        <v>64</v>
      </c>
      <c r="X854" t="s">
        <v>35</v>
      </c>
    </row>
    <row r="855" spans="1:24" x14ac:dyDescent="0.25">
      <c r="A855">
        <v>608</v>
      </c>
      <c r="B855" s="3">
        <v>94</v>
      </c>
      <c r="C855" s="3">
        <v>-6</v>
      </c>
      <c r="D855" s="3">
        <f>Clean_Chain_Data[[#This Row],[Calculated Profit]]-Clean_Chain_Data[[#This Row],[Target_profit]]</f>
        <v>1</v>
      </c>
      <c r="E855" s="1">
        <v>42035</v>
      </c>
      <c r="F855">
        <v>694</v>
      </c>
      <c r="G855">
        <v>130</v>
      </c>
      <c r="H855" s="2">
        <f>Clean_Chain_Data[[#This Row],[Profit]]/Clean_Chain_Data[[#This Row],[Sales]]</f>
        <v>0.100418410041841</v>
      </c>
      <c r="I855" t="s">
        <v>39</v>
      </c>
      <c r="J855" t="s">
        <v>22</v>
      </c>
      <c r="K855" s="3">
        <v>85</v>
      </c>
      <c r="L855" t="s">
        <v>40</v>
      </c>
      <c r="M855" t="s">
        <v>45</v>
      </c>
      <c r="N855" t="s">
        <v>52</v>
      </c>
      <c r="O855" s="3">
        <v>24</v>
      </c>
      <c r="P855" s="3">
        <f>Clean_Chain_Data[[#This Row],[Sales]]-(Clean_Chain_Data[[#This Row],[Cogs]]+Clean_Chain_Data[[#This Row],[Total_expenses]])</f>
        <v>31</v>
      </c>
      <c r="Q855" s="3">
        <v>239</v>
      </c>
      <c r="R855" t="s">
        <v>59</v>
      </c>
      <c r="S855" s="3">
        <v>90</v>
      </c>
      <c r="T855">
        <v>130</v>
      </c>
      <c r="U855" s="3">
        <v>30</v>
      </c>
      <c r="V855" s="3">
        <v>220</v>
      </c>
      <c r="W855" s="3">
        <v>114</v>
      </c>
      <c r="X855" t="s">
        <v>35</v>
      </c>
    </row>
    <row r="856" spans="1:24" x14ac:dyDescent="0.25">
      <c r="A856">
        <v>573</v>
      </c>
      <c r="B856" s="3">
        <v>54</v>
      </c>
      <c r="C856" s="3">
        <v>-4</v>
      </c>
      <c r="D856" s="3">
        <f>Clean_Chain_Data[[#This Row],[Calculated Profit]]-Clean_Chain_Data[[#This Row],[Target_profit]]</f>
        <v>-20</v>
      </c>
      <c r="E856" s="1">
        <v>42036</v>
      </c>
      <c r="F856">
        <v>885</v>
      </c>
      <c r="G856">
        <v>78</v>
      </c>
      <c r="H856" s="2">
        <f>Clean_Chain_Data[[#This Row],[Profit]]/Clean_Chain_Data[[#This Row],[Sales]]</f>
        <v>0.53900709219858156</v>
      </c>
      <c r="I856" t="s">
        <v>39</v>
      </c>
      <c r="J856" t="s">
        <v>22</v>
      </c>
      <c r="K856" s="3">
        <v>15</v>
      </c>
      <c r="L856" t="s">
        <v>40</v>
      </c>
      <c r="M856" t="s">
        <v>41</v>
      </c>
      <c r="N856" t="s">
        <v>53</v>
      </c>
      <c r="O856" s="3">
        <v>76</v>
      </c>
      <c r="P856" s="3">
        <f>Clean_Chain_Data[[#This Row],[Sales]]-(Clean_Chain_Data[[#This Row],[Cogs]]+Clean_Chain_Data[[#This Row],[Total_expenses]])</f>
        <v>60</v>
      </c>
      <c r="Q856" s="3">
        <v>141</v>
      </c>
      <c r="R856" t="s">
        <v>58</v>
      </c>
      <c r="S856" s="3">
        <v>60</v>
      </c>
      <c r="T856">
        <v>100</v>
      </c>
      <c r="U856" s="3">
        <v>80</v>
      </c>
      <c r="V856" s="3">
        <v>160</v>
      </c>
      <c r="W856" s="3">
        <v>27</v>
      </c>
      <c r="X856" t="s">
        <v>35</v>
      </c>
    </row>
    <row r="857" spans="1:24" x14ac:dyDescent="0.25">
      <c r="A857">
        <v>715</v>
      </c>
      <c r="B857" s="3">
        <v>75</v>
      </c>
      <c r="C857" s="3">
        <v>-3</v>
      </c>
      <c r="D857" s="3">
        <f>Clean_Chain_Data[[#This Row],[Calculated Profit]]-Clean_Chain_Data[[#This Row],[Target_profit]]</f>
        <v>-14</v>
      </c>
      <c r="E857" s="1">
        <v>42037</v>
      </c>
      <c r="F857">
        <v>1063</v>
      </c>
      <c r="G857">
        <v>89</v>
      </c>
      <c r="H857" s="2">
        <f>Clean_Chain_Data[[#This Row],[Profit]]/Clean_Chain_Data[[#This Row],[Sales]]</f>
        <v>0.38285714285714284</v>
      </c>
      <c r="I857" t="s">
        <v>39</v>
      </c>
      <c r="J857" t="s">
        <v>22</v>
      </c>
      <c r="K857" s="3">
        <v>23</v>
      </c>
      <c r="L857" t="s">
        <v>40</v>
      </c>
      <c r="M857" t="s">
        <v>41</v>
      </c>
      <c r="N857" t="s">
        <v>53</v>
      </c>
      <c r="O857" s="3">
        <v>67</v>
      </c>
      <c r="P857" s="3">
        <f>Clean_Chain_Data[[#This Row],[Sales]]-(Clean_Chain_Data[[#This Row],[Cogs]]+Clean_Chain_Data[[#This Row],[Total_expenses]])</f>
        <v>56</v>
      </c>
      <c r="Q857" s="3">
        <v>175</v>
      </c>
      <c r="R857" t="s">
        <v>59</v>
      </c>
      <c r="S857" s="3">
        <v>90</v>
      </c>
      <c r="T857">
        <v>110</v>
      </c>
      <c r="U857" s="3">
        <v>70</v>
      </c>
      <c r="V857" s="3">
        <v>200</v>
      </c>
      <c r="W857" s="3">
        <v>44</v>
      </c>
      <c r="X857" t="s">
        <v>35</v>
      </c>
    </row>
    <row r="858" spans="1:24" x14ac:dyDescent="0.25">
      <c r="A858">
        <v>641</v>
      </c>
      <c r="B858" s="3">
        <v>228</v>
      </c>
      <c r="C858" s="3">
        <v>111</v>
      </c>
      <c r="D858" s="3">
        <f>Clean_Chain_Data[[#This Row],[Calculated Profit]]-Clean_Chain_Data[[#This Row],[Target_profit]]</f>
        <v>51</v>
      </c>
      <c r="E858" s="1">
        <v>42038</v>
      </c>
      <c r="F858">
        <v>1691</v>
      </c>
      <c r="G858">
        <v>304</v>
      </c>
      <c r="H858" s="2">
        <f>Clean_Chain_Data[[#This Row],[Profit]]/Clean_Chain_Data[[#This Row],[Sales]]</f>
        <v>0.51322751322751325</v>
      </c>
      <c r="I858" t="s">
        <v>39</v>
      </c>
      <c r="J858" t="s">
        <v>22</v>
      </c>
      <c r="K858" s="3">
        <v>75</v>
      </c>
      <c r="L858" t="s">
        <v>23</v>
      </c>
      <c r="M858" t="s">
        <v>24</v>
      </c>
      <c r="N858" t="s">
        <v>57</v>
      </c>
      <c r="O858" s="3">
        <v>291</v>
      </c>
      <c r="P858" s="3">
        <f>Clean_Chain_Data[[#This Row],[Sales]]-(Clean_Chain_Data[[#This Row],[Cogs]]+Clean_Chain_Data[[#This Row],[Total_expenses]])</f>
        <v>231</v>
      </c>
      <c r="Q858" s="3">
        <v>567</v>
      </c>
      <c r="R858" t="s">
        <v>43</v>
      </c>
      <c r="S858" s="3">
        <v>210</v>
      </c>
      <c r="T858">
        <v>280</v>
      </c>
      <c r="U858" s="3">
        <v>180</v>
      </c>
      <c r="V858" s="3">
        <v>490</v>
      </c>
      <c r="W858" s="3">
        <v>108</v>
      </c>
      <c r="X858" t="s">
        <v>27</v>
      </c>
    </row>
    <row r="859" spans="1:24" x14ac:dyDescent="0.25">
      <c r="A859">
        <v>641</v>
      </c>
      <c r="B859" s="3">
        <v>113</v>
      </c>
      <c r="C859" s="3">
        <v>59</v>
      </c>
      <c r="D859" s="3">
        <f>Clean_Chain_Data[[#This Row],[Calculated Profit]]-Clean_Chain_Data[[#This Row],[Target_profit]]</f>
        <v>25</v>
      </c>
      <c r="E859" s="1">
        <v>42039</v>
      </c>
      <c r="F859">
        <v>803</v>
      </c>
      <c r="G859">
        <v>165</v>
      </c>
      <c r="H859" s="2">
        <f>Clean_Chain_Data[[#This Row],[Profit]]/Clean_Chain_Data[[#This Row],[Sales]]</f>
        <v>0.53716216216216217</v>
      </c>
      <c r="I859" t="s">
        <v>39</v>
      </c>
      <c r="J859" t="s">
        <v>22</v>
      </c>
      <c r="K859" s="3">
        <v>36</v>
      </c>
      <c r="L859" t="s">
        <v>23</v>
      </c>
      <c r="M859" t="s">
        <v>24</v>
      </c>
      <c r="N859" t="s">
        <v>25</v>
      </c>
      <c r="O859" s="3">
        <v>159</v>
      </c>
      <c r="P859" s="3">
        <f>Clean_Chain_Data[[#This Row],[Sales]]-(Clean_Chain_Data[[#This Row],[Cogs]]+Clean_Chain_Data[[#This Row],[Total_expenses]])</f>
        <v>125</v>
      </c>
      <c r="Q859" s="3">
        <v>296</v>
      </c>
      <c r="R859" t="s">
        <v>43</v>
      </c>
      <c r="S859" s="3">
        <v>100</v>
      </c>
      <c r="T859">
        <v>150</v>
      </c>
      <c r="U859" s="3">
        <v>100</v>
      </c>
      <c r="V859" s="3">
        <v>250</v>
      </c>
      <c r="W859" s="3">
        <v>58</v>
      </c>
      <c r="X859" t="s">
        <v>27</v>
      </c>
    </row>
    <row r="860" spans="1:24" x14ac:dyDescent="0.25">
      <c r="A860">
        <v>563</v>
      </c>
      <c r="B860" s="3">
        <v>211</v>
      </c>
      <c r="C860" s="3">
        <v>81</v>
      </c>
      <c r="D860" s="3">
        <f>Clean_Chain_Data[[#This Row],[Calculated Profit]]-Clean_Chain_Data[[#This Row],[Target_profit]]</f>
        <v>47</v>
      </c>
      <c r="E860" s="1">
        <v>42040</v>
      </c>
      <c r="F860">
        <v>1778</v>
      </c>
      <c r="G860">
        <v>212</v>
      </c>
      <c r="H860" s="2">
        <f>Clean_Chain_Data[[#This Row],[Profit]]/Clean_Chain_Data[[#This Row],[Sales]]</f>
        <v>0.42350332594235035</v>
      </c>
      <c r="I860" t="s">
        <v>39</v>
      </c>
      <c r="J860" t="s">
        <v>22</v>
      </c>
      <c r="K860" s="3">
        <v>59</v>
      </c>
      <c r="L860" t="s">
        <v>23</v>
      </c>
      <c r="M860" t="s">
        <v>32</v>
      </c>
      <c r="N860" t="s">
        <v>33</v>
      </c>
      <c r="O860" s="3">
        <v>191</v>
      </c>
      <c r="P860" s="3">
        <f>Clean_Chain_Data[[#This Row],[Sales]]-(Clean_Chain_Data[[#This Row],[Cogs]]+Clean_Chain_Data[[#This Row],[Total_expenses]])</f>
        <v>157</v>
      </c>
      <c r="Q860" s="3">
        <v>451</v>
      </c>
      <c r="R860" t="s">
        <v>43</v>
      </c>
      <c r="S860" s="3">
        <v>170</v>
      </c>
      <c r="T860">
        <v>180</v>
      </c>
      <c r="U860" s="3">
        <v>110</v>
      </c>
      <c r="V860" s="3">
        <v>350</v>
      </c>
      <c r="W860" s="3">
        <v>83</v>
      </c>
      <c r="X860" t="s">
        <v>35</v>
      </c>
    </row>
    <row r="861" spans="1:24" x14ac:dyDescent="0.25">
      <c r="A861">
        <v>641</v>
      </c>
      <c r="B861" s="3">
        <v>245</v>
      </c>
      <c r="C861" s="3">
        <v>127</v>
      </c>
      <c r="D861" s="3">
        <f>Clean_Chain_Data[[#This Row],[Calculated Profit]]-Clean_Chain_Data[[#This Row],[Target_profit]]</f>
        <v>79</v>
      </c>
      <c r="E861" s="1">
        <v>42041</v>
      </c>
      <c r="F861">
        <v>1784</v>
      </c>
      <c r="G861">
        <v>300</v>
      </c>
      <c r="H861" s="2">
        <f>Clean_Chain_Data[[#This Row],[Profit]]/Clean_Chain_Data[[#This Row],[Sales]]</f>
        <v>0.44234079173838209</v>
      </c>
      <c r="I861" t="s">
        <v>39</v>
      </c>
      <c r="J861" t="s">
        <v>22</v>
      </c>
      <c r="K861" s="3">
        <v>93</v>
      </c>
      <c r="L861" t="s">
        <v>23</v>
      </c>
      <c r="M861" t="s">
        <v>32</v>
      </c>
      <c r="N861" t="s">
        <v>61</v>
      </c>
      <c r="O861" s="3">
        <v>257</v>
      </c>
      <c r="P861" s="3">
        <f>Clean_Chain_Data[[#This Row],[Sales]]-(Clean_Chain_Data[[#This Row],[Cogs]]+Clean_Chain_Data[[#This Row],[Total_expenses]])</f>
        <v>209</v>
      </c>
      <c r="Q861" s="3">
        <v>581</v>
      </c>
      <c r="R861" t="s">
        <v>43</v>
      </c>
      <c r="S861" s="3">
        <v>200</v>
      </c>
      <c r="T861">
        <v>250</v>
      </c>
      <c r="U861" s="3">
        <v>130</v>
      </c>
      <c r="V861" s="3">
        <v>450</v>
      </c>
      <c r="W861" s="3">
        <v>127</v>
      </c>
      <c r="X861" t="s">
        <v>35</v>
      </c>
    </row>
    <row r="862" spans="1:24" x14ac:dyDescent="0.25">
      <c r="A862">
        <v>720</v>
      </c>
      <c r="B862" s="3">
        <v>86</v>
      </c>
      <c r="C862" s="3">
        <v>41</v>
      </c>
      <c r="D862" s="3">
        <f>Clean_Chain_Data[[#This Row],[Calculated Profit]]-Clean_Chain_Data[[#This Row],[Target_profit]]</f>
        <v>12</v>
      </c>
      <c r="E862" s="1">
        <v>42042</v>
      </c>
      <c r="F862">
        <v>1003</v>
      </c>
      <c r="G862">
        <v>124</v>
      </c>
      <c r="H862" s="2">
        <f>Clean_Chain_Data[[#This Row],[Profit]]/Clean_Chain_Data[[#This Row],[Sales]]</f>
        <v>0.5848214285714286</v>
      </c>
      <c r="I862" t="s">
        <v>21</v>
      </c>
      <c r="J862" t="s">
        <v>22</v>
      </c>
      <c r="K862" s="3">
        <v>24</v>
      </c>
      <c r="L862" t="s">
        <v>40</v>
      </c>
      <c r="M862" t="s">
        <v>45</v>
      </c>
      <c r="N862" t="s">
        <v>46</v>
      </c>
      <c r="O862" s="3">
        <v>131</v>
      </c>
      <c r="P862" s="3">
        <f>Clean_Chain_Data[[#This Row],[Sales]]-(Clean_Chain_Data[[#This Row],[Cogs]]+Clean_Chain_Data[[#This Row],[Total_expenses]])</f>
        <v>102</v>
      </c>
      <c r="Q862" s="3">
        <v>224</v>
      </c>
      <c r="R862" t="s">
        <v>26</v>
      </c>
      <c r="S862" s="3">
        <v>80</v>
      </c>
      <c r="T862">
        <v>120</v>
      </c>
      <c r="U862" s="3">
        <v>90</v>
      </c>
      <c r="V862" s="3">
        <v>200</v>
      </c>
      <c r="W862" s="3">
        <v>36</v>
      </c>
      <c r="X862" t="s">
        <v>27</v>
      </c>
    </row>
    <row r="863" spans="1:24" x14ac:dyDescent="0.25">
      <c r="A863">
        <v>312</v>
      </c>
      <c r="B863" s="3">
        <v>127</v>
      </c>
      <c r="C863" s="3">
        <v>51</v>
      </c>
      <c r="D863" s="3">
        <f>Clean_Chain_Data[[#This Row],[Calculated Profit]]-Clean_Chain_Data[[#This Row],[Target_profit]]</f>
        <v>12</v>
      </c>
      <c r="E863" s="1">
        <v>42043</v>
      </c>
      <c r="F863">
        <v>830</v>
      </c>
      <c r="G863">
        <v>185</v>
      </c>
      <c r="H863" s="2">
        <f>Clean_Chain_Data[[#This Row],[Profit]]/Clean_Chain_Data[[#This Row],[Sales]]</f>
        <v>0.54518072289156627</v>
      </c>
      <c r="I863" t="s">
        <v>21</v>
      </c>
      <c r="J863" t="s">
        <v>22</v>
      </c>
      <c r="K863" s="3">
        <v>40</v>
      </c>
      <c r="L863" t="s">
        <v>40</v>
      </c>
      <c r="M863" t="s">
        <v>45</v>
      </c>
      <c r="N863" t="s">
        <v>46</v>
      </c>
      <c r="O863" s="3">
        <v>181</v>
      </c>
      <c r="P863" s="3">
        <f>Clean_Chain_Data[[#This Row],[Sales]]-(Clean_Chain_Data[[#This Row],[Cogs]]+Clean_Chain_Data[[#This Row],[Total_expenses]])</f>
        <v>142</v>
      </c>
      <c r="Q863" s="3">
        <v>332</v>
      </c>
      <c r="R863" t="s">
        <v>63</v>
      </c>
      <c r="S863" s="3">
        <v>120</v>
      </c>
      <c r="T863">
        <v>180</v>
      </c>
      <c r="U863" s="3">
        <v>130</v>
      </c>
      <c r="V863" s="3">
        <v>300</v>
      </c>
      <c r="W863" s="3">
        <v>63</v>
      </c>
      <c r="X863" t="s">
        <v>27</v>
      </c>
    </row>
    <row r="864" spans="1:24" x14ac:dyDescent="0.25">
      <c r="A864">
        <v>720</v>
      </c>
      <c r="B864" s="3">
        <v>67</v>
      </c>
      <c r="C864" s="3">
        <v>-10</v>
      </c>
      <c r="D864" s="3">
        <f>Clean_Chain_Data[[#This Row],[Calculated Profit]]-Clean_Chain_Data[[#This Row],[Target_profit]]</f>
        <v>-22</v>
      </c>
      <c r="E864" s="1">
        <v>42044</v>
      </c>
      <c r="F864">
        <v>677</v>
      </c>
      <c r="G864">
        <v>101</v>
      </c>
      <c r="H864" s="2">
        <f>Clean_Chain_Data[[#This Row],[Profit]]/Clean_Chain_Data[[#This Row],[Sales]]</f>
        <v>0.39106145251396646</v>
      </c>
      <c r="I864" t="s">
        <v>21</v>
      </c>
      <c r="J864" t="s">
        <v>22</v>
      </c>
      <c r="K864" s="3">
        <v>22</v>
      </c>
      <c r="L864" t="s">
        <v>40</v>
      </c>
      <c r="M864" t="s">
        <v>41</v>
      </c>
      <c r="N864" t="s">
        <v>42</v>
      </c>
      <c r="O864" s="3">
        <v>70</v>
      </c>
      <c r="P864" s="3">
        <f>Clean_Chain_Data[[#This Row],[Sales]]-(Clean_Chain_Data[[#This Row],[Cogs]]+Clean_Chain_Data[[#This Row],[Total_expenses]])</f>
        <v>58</v>
      </c>
      <c r="Q864" s="3">
        <v>179</v>
      </c>
      <c r="R864" t="s">
        <v>26</v>
      </c>
      <c r="S864" s="3">
        <v>80</v>
      </c>
      <c r="T864">
        <v>130</v>
      </c>
      <c r="U864" s="3">
        <v>80</v>
      </c>
      <c r="V864" s="3">
        <v>210</v>
      </c>
      <c r="W864" s="3">
        <v>54</v>
      </c>
      <c r="X864" t="s">
        <v>27</v>
      </c>
    </row>
    <row r="865" spans="1:24" x14ac:dyDescent="0.25">
      <c r="A865">
        <v>773</v>
      </c>
      <c r="B865" s="3">
        <v>250</v>
      </c>
      <c r="C865" s="3">
        <v>-7</v>
      </c>
      <c r="D865" s="3">
        <f>Clean_Chain_Data[[#This Row],[Calculated Profit]]-Clean_Chain_Data[[#This Row],[Target_profit]]</f>
        <v>-50</v>
      </c>
      <c r="E865" s="1">
        <v>42045</v>
      </c>
      <c r="F865">
        <v>1820</v>
      </c>
      <c r="G865">
        <v>251</v>
      </c>
      <c r="H865" s="2">
        <f>Clean_Chain_Data[[#This Row],[Profit]]/Clean_Chain_Data[[#This Row],[Sales]]</f>
        <v>0.43632958801498128</v>
      </c>
      <c r="I865" t="s">
        <v>21</v>
      </c>
      <c r="J865" t="s">
        <v>22</v>
      </c>
      <c r="K865" s="3">
        <v>70</v>
      </c>
      <c r="L865" t="s">
        <v>40</v>
      </c>
      <c r="M865" t="s">
        <v>41</v>
      </c>
      <c r="N865" t="s">
        <v>42</v>
      </c>
      <c r="O865" s="3">
        <v>233</v>
      </c>
      <c r="P865" s="3">
        <f>Clean_Chain_Data[[#This Row],[Sales]]-(Clean_Chain_Data[[#This Row],[Cogs]]+Clean_Chain_Data[[#This Row],[Total_expenses]])</f>
        <v>190</v>
      </c>
      <c r="Q865" s="3">
        <v>534</v>
      </c>
      <c r="R865" t="s">
        <v>63</v>
      </c>
      <c r="S865" s="3">
        <v>320</v>
      </c>
      <c r="T865">
        <v>320</v>
      </c>
      <c r="U865" s="3">
        <v>240</v>
      </c>
      <c r="V865" s="3">
        <v>640</v>
      </c>
      <c r="W865" s="3">
        <v>94</v>
      </c>
      <c r="X865" t="s">
        <v>27</v>
      </c>
    </row>
    <row r="866" spans="1:24" x14ac:dyDescent="0.25">
      <c r="A866">
        <v>303</v>
      </c>
      <c r="B866" s="3">
        <v>123</v>
      </c>
      <c r="C866" s="3">
        <v>69</v>
      </c>
      <c r="D866" s="3">
        <f>Clean_Chain_Data[[#This Row],[Calculated Profit]]-Clean_Chain_Data[[#This Row],[Target_profit]]</f>
        <v>24</v>
      </c>
      <c r="E866" s="1">
        <v>42046</v>
      </c>
      <c r="F866">
        <v>959</v>
      </c>
      <c r="G866">
        <v>179</v>
      </c>
      <c r="H866" s="2">
        <f>Clean_Chain_Data[[#This Row],[Profit]]/Clean_Chain_Data[[#This Row],[Sales]]</f>
        <v>0.61801242236024845</v>
      </c>
      <c r="I866" t="s">
        <v>21</v>
      </c>
      <c r="J866" t="s">
        <v>22</v>
      </c>
      <c r="K866" s="3">
        <v>34</v>
      </c>
      <c r="L866" t="s">
        <v>40</v>
      </c>
      <c r="M866" t="s">
        <v>45</v>
      </c>
      <c r="N866" t="s">
        <v>50</v>
      </c>
      <c r="O866" s="3">
        <v>199</v>
      </c>
      <c r="P866" s="3">
        <f>Clean_Chain_Data[[#This Row],[Sales]]-(Clean_Chain_Data[[#This Row],[Cogs]]+Clean_Chain_Data[[#This Row],[Total_expenses]])</f>
        <v>154</v>
      </c>
      <c r="Q866" s="3">
        <v>322</v>
      </c>
      <c r="R866" t="s">
        <v>26</v>
      </c>
      <c r="S866" s="3">
        <v>120</v>
      </c>
      <c r="T866">
        <v>170</v>
      </c>
      <c r="U866" s="3">
        <v>130</v>
      </c>
      <c r="V866" s="3">
        <v>290</v>
      </c>
      <c r="W866" s="3">
        <v>45</v>
      </c>
      <c r="X866" t="s">
        <v>35</v>
      </c>
    </row>
    <row r="867" spans="1:24" x14ac:dyDescent="0.25">
      <c r="A867">
        <v>312</v>
      </c>
      <c r="B867" s="3">
        <v>224</v>
      </c>
      <c r="C867" s="3">
        <v>98</v>
      </c>
      <c r="D867" s="3">
        <f>Clean_Chain_Data[[#This Row],[Calculated Profit]]-Clean_Chain_Data[[#This Row],[Target_profit]]</f>
        <v>39</v>
      </c>
      <c r="E867" s="1">
        <v>42047</v>
      </c>
      <c r="F867">
        <v>1191</v>
      </c>
      <c r="G867">
        <v>310</v>
      </c>
      <c r="H867" s="2">
        <f>Clean_Chain_Data[[#This Row],[Profit]]/Clean_Chain_Data[[#This Row],[Sales]]</f>
        <v>0.5061511423550088</v>
      </c>
      <c r="I867" t="s">
        <v>21</v>
      </c>
      <c r="J867" t="s">
        <v>22</v>
      </c>
      <c r="K867" s="3">
        <v>73</v>
      </c>
      <c r="L867" t="s">
        <v>40</v>
      </c>
      <c r="M867" t="s">
        <v>45</v>
      </c>
      <c r="N867" t="s">
        <v>52</v>
      </c>
      <c r="O867" s="3">
        <v>288</v>
      </c>
      <c r="P867" s="3">
        <f>Clean_Chain_Data[[#This Row],[Sales]]-(Clean_Chain_Data[[#This Row],[Cogs]]+Clean_Chain_Data[[#This Row],[Total_expenses]])</f>
        <v>229</v>
      </c>
      <c r="Q867" s="3">
        <v>569</v>
      </c>
      <c r="R867" t="s">
        <v>63</v>
      </c>
      <c r="S867" s="3">
        <v>220</v>
      </c>
      <c r="T867">
        <v>300</v>
      </c>
      <c r="U867" s="3">
        <v>190</v>
      </c>
      <c r="V867" s="3">
        <v>520</v>
      </c>
      <c r="W867" s="3">
        <v>116</v>
      </c>
      <c r="X867" t="s">
        <v>35</v>
      </c>
    </row>
    <row r="868" spans="1:24" x14ac:dyDescent="0.25">
      <c r="A868">
        <v>970</v>
      </c>
      <c r="B868" s="3">
        <v>54</v>
      </c>
      <c r="C868" s="3">
        <v>-11</v>
      </c>
      <c r="D868" s="3">
        <f>Clean_Chain_Data[[#This Row],[Calculated Profit]]-Clean_Chain_Data[[#This Row],[Target_profit]]</f>
        <v>-28</v>
      </c>
      <c r="E868" s="1">
        <v>42048</v>
      </c>
      <c r="F868">
        <v>601</v>
      </c>
      <c r="G868">
        <v>79</v>
      </c>
      <c r="H868" s="2">
        <f>Clean_Chain_Data[[#This Row],[Profit]]/Clean_Chain_Data[[#This Row],[Sales]]</f>
        <v>0.55633802816901412</v>
      </c>
      <c r="I868" t="s">
        <v>21</v>
      </c>
      <c r="J868" t="s">
        <v>22</v>
      </c>
      <c r="K868" s="3">
        <v>15</v>
      </c>
      <c r="L868" t="s">
        <v>40</v>
      </c>
      <c r="M868" t="s">
        <v>41</v>
      </c>
      <c r="N868" t="s">
        <v>53</v>
      </c>
      <c r="O868" s="3">
        <v>79</v>
      </c>
      <c r="P868" s="3">
        <f>Clean_Chain_Data[[#This Row],[Sales]]-(Clean_Chain_Data[[#This Row],[Cogs]]+Clean_Chain_Data[[#This Row],[Total_expenses]])</f>
        <v>62</v>
      </c>
      <c r="Q868" s="3">
        <v>142</v>
      </c>
      <c r="R868" t="s">
        <v>26</v>
      </c>
      <c r="S868" s="3">
        <v>60</v>
      </c>
      <c r="T868">
        <v>110</v>
      </c>
      <c r="U868" s="3">
        <v>90</v>
      </c>
      <c r="V868" s="3">
        <v>170</v>
      </c>
      <c r="W868" s="3">
        <v>26</v>
      </c>
      <c r="X868" t="s">
        <v>35</v>
      </c>
    </row>
    <row r="869" spans="1:24" x14ac:dyDescent="0.25">
      <c r="A869">
        <v>708</v>
      </c>
      <c r="B869" s="3">
        <v>247</v>
      </c>
      <c r="C869" s="3">
        <v>1</v>
      </c>
      <c r="D869" s="3">
        <f>Clean_Chain_Data[[#This Row],[Calculated Profit]]-Clean_Chain_Data[[#This Row],[Target_profit]]</f>
        <v>-66</v>
      </c>
      <c r="E869" s="1">
        <v>42049</v>
      </c>
      <c r="F869">
        <v>1744</v>
      </c>
      <c r="G869">
        <v>329</v>
      </c>
      <c r="H869" s="2">
        <f>Clean_Chain_Data[[#This Row],[Profit]]/Clean_Chain_Data[[#This Row],[Sales]]</f>
        <v>0.5228013029315961</v>
      </c>
      <c r="I869" t="s">
        <v>21</v>
      </c>
      <c r="J869" t="s">
        <v>22</v>
      </c>
      <c r="K869" s="3">
        <v>81</v>
      </c>
      <c r="L869" t="s">
        <v>40</v>
      </c>
      <c r="M869" t="s">
        <v>41</v>
      </c>
      <c r="N869" t="s">
        <v>53</v>
      </c>
      <c r="O869" s="3">
        <v>321</v>
      </c>
      <c r="P869" s="3">
        <f>Clean_Chain_Data[[#This Row],[Sales]]-(Clean_Chain_Data[[#This Row],[Cogs]]+Clean_Chain_Data[[#This Row],[Total_expenses]])</f>
        <v>254</v>
      </c>
      <c r="Q869" s="3">
        <v>614</v>
      </c>
      <c r="R869" t="s">
        <v>63</v>
      </c>
      <c r="S869" s="3">
        <v>310</v>
      </c>
      <c r="T869">
        <v>420</v>
      </c>
      <c r="U869" s="3">
        <v>320</v>
      </c>
      <c r="V869" s="3">
        <v>730</v>
      </c>
      <c r="W869" s="3">
        <v>113</v>
      </c>
      <c r="X869" t="s">
        <v>35</v>
      </c>
    </row>
    <row r="870" spans="1:24" x14ac:dyDescent="0.25">
      <c r="A870">
        <v>937</v>
      </c>
      <c r="B870" s="3">
        <v>153</v>
      </c>
      <c r="C870" s="3">
        <v>-11</v>
      </c>
      <c r="D870" s="3">
        <f>Clean_Chain_Data[[#This Row],[Calculated Profit]]-Clean_Chain_Data[[#This Row],[Target_profit]]</f>
        <v>-33</v>
      </c>
      <c r="E870" s="1">
        <v>42050</v>
      </c>
      <c r="F870">
        <v>1319</v>
      </c>
      <c r="G870">
        <v>153</v>
      </c>
      <c r="H870" s="2">
        <f>Clean_Chain_Data[[#This Row],[Profit]]/Clean_Chain_Data[[#This Row],[Sales]]</f>
        <v>0.39570552147239263</v>
      </c>
      <c r="I870" t="s">
        <v>21</v>
      </c>
      <c r="J870" t="s">
        <v>22</v>
      </c>
      <c r="K870" s="3">
        <v>42</v>
      </c>
      <c r="L870" t="s">
        <v>40</v>
      </c>
      <c r="M870" t="s">
        <v>41</v>
      </c>
      <c r="N870" t="s">
        <v>53</v>
      </c>
      <c r="O870" s="3">
        <v>129</v>
      </c>
      <c r="P870" s="3">
        <f>Clean_Chain_Data[[#This Row],[Sales]]-(Clean_Chain_Data[[#This Row],[Cogs]]+Clean_Chain_Data[[#This Row],[Total_expenses]])</f>
        <v>107</v>
      </c>
      <c r="Q870" s="3">
        <v>326</v>
      </c>
      <c r="R870" t="s">
        <v>65</v>
      </c>
      <c r="S870" s="3">
        <v>190</v>
      </c>
      <c r="T870">
        <v>200</v>
      </c>
      <c r="U870" s="3">
        <v>140</v>
      </c>
      <c r="V870" s="3">
        <v>390</v>
      </c>
      <c r="W870" s="3">
        <v>66</v>
      </c>
      <c r="X870" t="s">
        <v>35</v>
      </c>
    </row>
    <row r="871" spans="1:24" x14ac:dyDescent="0.25">
      <c r="A871">
        <v>970</v>
      </c>
      <c r="B871" s="3">
        <v>153</v>
      </c>
      <c r="C871" s="3">
        <v>49</v>
      </c>
      <c r="D871" s="3">
        <f>Clean_Chain_Data[[#This Row],[Calculated Profit]]-Clean_Chain_Data[[#This Row],[Target_profit]]</f>
        <v>27</v>
      </c>
      <c r="E871" s="1">
        <v>42051</v>
      </c>
      <c r="F871">
        <v>1319</v>
      </c>
      <c r="G871">
        <v>153</v>
      </c>
      <c r="H871" s="2">
        <f>Clean_Chain_Data[[#This Row],[Profit]]/Clean_Chain_Data[[#This Row],[Sales]]</f>
        <v>0.39570552147239263</v>
      </c>
      <c r="I871" t="s">
        <v>21</v>
      </c>
      <c r="J871" t="s">
        <v>22</v>
      </c>
      <c r="K871" s="3">
        <v>42</v>
      </c>
      <c r="L871" t="s">
        <v>23</v>
      </c>
      <c r="M871" t="s">
        <v>24</v>
      </c>
      <c r="N871" t="s">
        <v>57</v>
      </c>
      <c r="O871" s="3">
        <v>129</v>
      </c>
      <c r="P871" s="3">
        <f>Clean_Chain_Data[[#This Row],[Sales]]-(Clean_Chain_Data[[#This Row],[Cogs]]+Clean_Chain_Data[[#This Row],[Total_expenses]])</f>
        <v>107</v>
      </c>
      <c r="Q871" s="3">
        <v>326</v>
      </c>
      <c r="R871" t="s">
        <v>26</v>
      </c>
      <c r="S871" s="3">
        <v>140</v>
      </c>
      <c r="T871">
        <v>140</v>
      </c>
      <c r="U871" s="3">
        <v>80</v>
      </c>
      <c r="V871" s="3">
        <v>280</v>
      </c>
      <c r="W871" s="3">
        <v>66</v>
      </c>
      <c r="X871" t="s">
        <v>27</v>
      </c>
    </row>
    <row r="872" spans="1:24" x14ac:dyDescent="0.25">
      <c r="A872">
        <v>618</v>
      </c>
      <c r="B872" s="3">
        <v>123</v>
      </c>
      <c r="C872" s="3">
        <v>67</v>
      </c>
      <c r="D872" s="3">
        <f>Clean_Chain_Data[[#This Row],[Calculated Profit]]-Clean_Chain_Data[[#This Row],[Target_profit]]</f>
        <v>23</v>
      </c>
      <c r="E872" s="1">
        <v>42052</v>
      </c>
      <c r="F872">
        <v>959</v>
      </c>
      <c r="G872">
        <v>179</v>
      </c>
      <c r="H872" s="2">
        <f>Clean_Chain_Data[[#This Row],[Profit]]/Clean_Chain_Data[[#This Row],[Sales]]</f>
        <v>0.61180124223602483</v>
      </c>
      <c r="I872" t="s">
        <v>21</v>
      </c>
      <c r="J872" t="s">
        <v>22</v>
      </c>
      <c r="K872" s="3">
        <v>34</v>
      </c>
      <c r="L872" t="s">
        <v>23</v>
      </c>
      <c r="M872" t="s">
        <v>24</v>
      </c>
      <c r="N872" t="s">
        <v>57</v>
      </c>
      <c r="O872" s="3">
        <v>197</v>
      </c>
      <c r="P872" s="3">
        <f>Clean_Chain_Data[[#This Row],[Sales]]-(Clean_Chain_Data[[#This Row],[Cogs]]+Clean_Chain_Data[[#This Row],[Total_expenses]])</f>
        <v>153</v>
      </c>
      <c r="Q872" s="3">
        <v>322</v>
      </c>
      <c r="R872" t="s">
        <v>63</v>
      </c>
      <c r="S872" s="3">
        <v>110</v>
      </c>
      <c r="T872">
        <v>170</v>
      </c>
      <c r="U872" s="3">
        <v>130</v>
      </c>
      <c r="V872" s="3">
        <v>280</v>
      </c>
      <c r="W872" s="3">
        <v>46</v>
      </c>
      <c r="X872" t="s">
        <v>27</v>
      </c>
    </row>
    <row r="873" spans="1:24" x14ac:dyDescent="0.25">
      <c r="A873">
        <v>312</v>
      </c>
      <c r="B873" s="3">
        <v>86</v>
      </c>
      <c r="C873" s="3">
        <v>51</v>
      </c>
      <c r="D873" s="3">
        <f>Clean_Chain_Data[[#This Row],[Calculated Profit]]-Clean_Chain_Data[[#This Row],[Target_profit]]</f>
        <v>22</v>
      </c>
      <c r="E873" s="1">
        <v>42053</v>
      </c>
      <c r="F873">
        <v>1003</v>
      </c>
      <c r="G873">
        <v>124</v>
      </c>
      <c r="H873" s="2">
        <f>Clean_Chain_Data[[#This Row],[Profit]]/Clean_Chain_Data[[#This Row],[Sales]]</f>
        <v>0.5848214285714286</v>
      </c>
      <c r="I873" t="s">
        <v>21</v>
      </c>
      <c r="J873" t="s">
        <v>22</v>
      </c>
      <c r="K873" s="3">
        <v>24</v>
      </c>
      <c r="L873" t="s">
        <v>23</v>
      </c>
      <c r="M873" t="s">
        <v>24</v>
      </c>
      <c r="N873" t="s">
        <v>28</v>
      </c>
      <c r="O873" s="3">
        <v>131</v>
      </c>
      <c r="P873" s="3">
        <f>Clean_Chain_Data[[#This Row],[Sales]]-(Clean_Chain_Data[[#This Row],[Cogs]]+Clean_Chain_Data[[#This Row],[Total_expenses]])</f>
        <v>102</v>
      </c>
      <c r="Q873" s="3">
        <v>224</v>
      </c>
      <c r="R873" t="s">
        <v>63</v>
      </c>
      <c r="S873" s="3">
        <v>80</v>
      </c>
      <c r="T873">
        <v>110</v>
      </c>
      <c r="U873" s="3">
        <v>80</v>
      </c>
      <c r="V873" s="3">
        <v>190</v>
      </c>
      <c r="W873" s="3">
        <v>36</v>
      </c>
      <c r="X873" t="s">
        <v>27</v>
      </c>
    </row>
    <row r="874" spans="1:24" x14ac:dyDescent="0.25">
      <c r="A874">
        <v>513</v>
      </c>
      <c r="B874" s="3">
        <v>88</v>
      </c>
      <c r="C874" s="3">
        <v>37</v>
      </c>
      <c r="D874" s="3">
        <f>Clean_Chain_Data[[#This Row],[Calculated Profit]]-Clean_Chain_Data[[#This Row],[Target_profit]]</f>
        <v>17</v>
      </c>
      <c r="E874" s="1">
        <v>42054</v>
      </c>
      <c r="F874">
        <v>817</v>
      </c>
      <c r="G874">
        <v>133</v>
      </c>
      <c r="H874" s="2">
        <f>Clean_Chain_Data[[#This Row],[Profit]]/Clean_Chain_Data[[#This Row],[Sales]]</f>
        <v>0.45338983050847459</v>
      </c>
      <c r="I874" t="s">
        <v>21</v>
      </c>
      <c r="J874" t="s">
        <v>22</v>
      </c>
      <c r="K874" s="3">
        <v>29</v>
      </c>
      <c r="L874" t="s">
        <v>23</v>
      </c>
      <c r="M874" t="s">
        <v>32</v>
      </c>
      <c r="N874" t="s">
        <v>33</v>
      </c>
      <c r="O874" s="3">
        <v>107</v>
      </c>
      <c r="P874" s="3">
        <f>Clean_Chain_Data[[#This Row],[Sales]]-(Clean_Chain_Data[[#This Row],[Cogs]]+Clean_Chain_Data[[#This Row],[Total_expenses]])</f>
        <v>87</v>
      </c>
      <c r="Q874" s="3">
        <v>236</v>
      </c>
      <c r="R874" t="s">
        <v>65</v>
      </c>
      <c r="S874" s="3">
        <v>70</v>
      </c>
      <c r="T874">
        <v>110</v>
      </c>
      <c r="U874" s="3">
        <v>70</v>
      </c>
      <c r="V874" s="3">
        <v>180</v>
      </c>
      <c r="W874" s="3">
        <v>61</v>
      </c>
      <c r="X874" t="s">
        <v>35</v>
      </c>
    </row>
    <row r="875" spans="1:24" x14ac:dyDescent="0.25">
      <c r="A875">
        <v>513</v>
      </c>
      <c r="B875" s="3">
        <v>134</v>
      </c>
      <c r="C875" s="3">
        <v>90</v>
      </c>
      <c r="D875" s="3">
        <f>Clean_Chain_Data[[#This Row],[Calculated Profit]]-Clean_Chain_Data[[#This Row],[Target_profit]]</f>
        <v>52</v>
      </c>
      <c r="E875" s="1">
        <v>42055</v>
      </c>
      <c r="F875">
        <v>690</v>
      </c>
      <c r="G875">
        <v>186</v>
      </c>
      <c r="H875" s="2">
        <f>Clean_Chain_Data[[#This Row],[Profit]]/Clean_Chain_Data[[#This Row],[Sales]]</f>
        <v>0.52785923753665687</v>
      </c>
      <c r="I875" t="s">
        <v>21</v>
      </c>
      <c r="J875" t="s">
        <v>22</v>
      </c>
      <c r="K875" s="3">
        <v>41</v>
      </c>
      <c r="L875" t="s">
        <v>23</v>
      </c>
      <c r="M875" t="s">
        <v>32</v>
      </c>
      <c r="N875" t="s">
        <v>61</v>
      </c>
      <c r="O875" s="3">
        <v>180</v>
      </c>
      <c r="P875" s="3">
        <f>Clean_Chain_Data[[#This Row],[Sales]]-(Clean_Chain_Data[[#This Row],[Cogs]]+Clean_Chain_Data[[#This Row],[Total_expenses]])</f>
        <v>142</v>
      </c>
      <c r="Q875" s="3">
        <v>341</v>
      </c>
      <c r="R875" t="s">
        <v>65</v>
      </c>
      <c r="S875" s="3">
        <v>110</v>
      </c>
      <c r="T875">
        <v>150</v>
      </c>
      <c r="U875" s="3">
        <v>90</v>
      </c>
      <c r="V875" s="3">
        <v>260</v>
      </c>
      <c r="W875" s="3">
        <v>65</v>
      </c>
      <c r="X875" t="s">
        <v>35</v>
      </c>
    </row>
    <row r="876" spans="1:24" x14ac:dyDescent="0.25">
      <c r="A876">
        <v>719</v>
      </c>
      <c r="B876" s="3">
        <v>81</v>
      </c>
      <c r="C876" s="3">
        <v>38</v>
      </c>
      <c r="D876" s="3">
        <f>Clean_Chain_Data[[#This Row],[Calculated Profit]]-Clean_Chain_Data[[#This Row],[Target_profit]]</f>
        <v>18</v>
      </c>
      <c r="E876" s="1">
        <v>42056</v>
      </c>
      <c r="F876">
        <v>551</v>
      </c>
      <c r="G876">
        <v>104</v>
      </c>
      <c r="H876" s="2">
        <f>Clean_Chain_Data[[#This Row],[Profit]]/Clean_Chain_Data[[#This Row],[Sales]]</f>
        <v>0.49746192893401014</v>
      </c>
      <c r="I876" t="s">
        <v>21</v>
      </c>
      <c r="J876" t="s">
        <v>22</v>
      </c>
      <c r="K876" s="3">
        <v>26</v>
      </c>
      <c r="L876" t="s">
        <v>23</v>
      </c>
      <c r="M876" t="s">
        <v>32</v>
      </c>
      <c r="N876" t="s">
        <v>37</v>
      </c>
      <c r="O876" s="3">
        <v>98</v>
      </c>
      <c r="P876" s="3">
        <f>Clean_Chain_Data[[#This Row],[Sales]]-(Clean_Chain_Data[[#This Row],[Cogs]]+Clean_Chain_Data[[#This Row],[Total_expenses]])</f>
        <v>78</v>
      </c>
      <c r="Q876" s="3">
        <v>197</v>
      </c>
      <c r="R876" t="s">
        <v>26</v>
      </c>
      <c r="S876" s="3">
        <v>60</v>
      </c>
      <c r="T876">
        <v>90</v>
      </c>
      <c r="U876" s="3">
        <v>60</v>
      </c>
      <c r="V876" s="3">
        <v>150</v>
      </c>
      <c r="W876" s="3">
        <v>38</v>
      </c>
      <c r="X876" t="s">
        <v>35</v>
      </c>
    </row>
    <row r="877" spans="1:24" x14ac:dyDescent="0.25">
      <c r="A877">
        <v>712</v>
      </c>
      <c r="B877" s="3">
        <v>10</v>
      </c>
      <c r="C877" s="3">
        <v>-11</v>
      </c>
      <c r="D877" s="3">
        <f>Clean_Chain_Data[[#This Row],[Calculated Profit]]-Clean_Chain_Data[[#This Row],[Target_profit]]</f>
        <v>-9</v>
      </c>
      <c r="E877" s="1">
        <v>42057</v>
      </c>
      <c r="F877">
        <v>594</v>
      </c>
      <c r="G877">
        <v>14</v>
      </c>
      <c r="H877" s="2">
        <f>Clean_Chain_Data[[#This Row],[Profit]]/Clean_Chain_Data[[#This Row],[Sales]]</f>
        <v>-3.8461538461538464E-2</v>
      </c>
      <c r="I877" t="s">
        <v>39</v>
      </c>
      <c r="J877" t="s">
        <v>22</v>
      </c>
      <c r="K877" s="3">
        <v>3</v>
      </c>
      <c r="L877" t="s">
        <v>40</v>
      </c>
      <c r="M877" t="s">
        <v>45</v>
      </c>
      <c r="N877" t="s">
        <v>46</v>
      </c>
      <c r="O877" s="3">
        <v>-1</v>
      </c>
      <c r="P877" s="3">
        <f>Clean_Chain_Data[[#This Row],[Sales]]-(Clean_Chain_Data[[#This Row],[Cogs]]+Clean_Chain_Data[[#This Row],[Total_expenses]])</f>
        <v>1</v>
      </c>
      <c r="Q877" s="3">
        <v>26</v>
      </c>
      <c r="R877" t="s">
        <v>43</v>
      </c>
      <c r="S877" s="3">
        <v>0</v>
      </c>
      <c r="T877">
        <v>20</v>
      </c>
      <c r="U877" s="3">
        <v>10</v>
      </c>
      <c r="V877" s="3">
        <v>20</v>
      </c>
      <c r="W877" s="3">
        <v>15</v>
      </c>
      <c r="X877" t="s">
        <v>27</v>
      </c>
    </row>
    <row r="878" spans="1:24" x14ac:dyDescent="0.25">
      <c r="A878">
        <v>414</v>
      </c>
      <c r="B878" s="3">
        <v>83</v>
      </c>
      <c r="C878" s="3">
        <v>15</v>
      </c>
      <c r="D878" s="3">
        <f>Clean_Chain_Data[[#This Row],[Calculated Profit]]-Clean_Chain_Data[[#This Row],[Target_profit]]</f>
        <v>0</v>
      </c>
      <c r="E878" s="1">
        <v>42058</v>
      </c>
      <c r="F878">
        <v>575</v>
      </c>
      <c r="G878">
        <v>112</v>
      </c>
      <c r="H878" s="2">
        <f>Clean_Chain_Data[[#This Row],[Profit]]/Clean_Chain_Data[[#This Row],[Sales]]</f>
        <v>0.40865384615384615</v>
      </c>
      <c r="I878" t="s">
        <v>39</v>
      </c>
      <c r="J878" t="s">
        <v>22</v>
      </c>
      <c r="K878" s="3">
        <v>27</v>
      </c>
      <c r="L878" t="s">
        <v>40</v>
      </c>
      <c r="M878" t="s">
        <v>45</v>
      </c>
      <c r="N878" t="s">
        <v>46</v>
      </c>
      <c r="O878" s="3">
        <v>85</v>
      </c>
      <c r="P878" s="3">
        <f>Clean_Chain_Data[[#This Row],[Sales]]-(Clean_Chain_Data[[#This Row],[Cogs]]+Clean_Chain_Data[[#This Row],[Total_expenses]])</f>
        <v>70</v>
      </c>
      <c r="Q878" s="3">
        <v>208</v>
      </c>
      <c r="R878" t="s">
        <v>59</v>
      </c>
      <c r="S878" s="3">
        <v>80</v>
      </c>
      <c r="T878">
        <v>110</v>
      </c>
      <c r="U878" s="3">
        <v>70</v>
      </c>
      <c r="V878" s="3">
        <v>190</v>
      </c>
      <c r="W878" s="3">
        <v>55</v>
      </c>
      <c r="X878" t="s">
        <v>27</v>
      </c>
    </row>
    <row r="879" spans="1:24" x14ac:dyDescent="0.25">
      <c r="A879">
        <v>573</v>
      </c>
      <c r="B879" s="3">
        <v>68</v>
      </c>
      <c r="C879" s="3">
        <v>-1</v>
      </c>
      <c r="D879" s="3">
        <f>Clean_Chain_Data[[#This Row],[Calculated Profit]]-Clean_Chain_Data[[#This Row],[Target_profit]]</f>
        <v>-4</v>
      </c>
      <c r="E879" s="1">
        <v>42059</v>
      </c>
      <c r="F879">
        <v>619</v>
      </c>
      <c r="G879">
        <v>85</v>
      </c>
      <c r="H879" s="2">
        <f>Clean_Chain_Data[[#This Row],[Profit]]/Clean_Chain_Data[[#This Row],[Sales]]</f>
        <v>0.2392638036809816</v>
      </c>
      <c r="I879" t="s">
        <v>39</v>
      </c>
      <c r="J879" t="s">
        <v>22</v>
      </c>
      <c r="K879" s="3">
        <v>25</v>
      </c>
      <c r="L879" t="s">
        <v>40</v>
      </c>
      <c r="M879" t="s">
        <v>45</v>
      </c>
      <c r="N879" t="s">
        <v>52</v>
      </c>
      <c r="O879" s="3">
        <v>39</v>
      </c>
      <c r="P879" s="3">
        <f>Clean_Chain_Data[[#This Row],[Sales]]-(Clean_Chain_Data[[#This Row],[Cogs]]+Clean_Chain_Data[[#This Row],[Total_expenses]])</f>
        <v>36</v>
      </c>
      <c r="Q879" s="3">
        <v>163</v>
      </c>
      <c r="R879" t="s">
        <v>58</v>
      </c>
      <c r="S879" s="3">
        <v>60</v>
      </c>
      <c r="T879">
        <v>90</v>
      </c>
      <c r="U879" s="3">
        <v>40</v>
      </c>
      <c r="V879" s="3">
        <v>150</v>
      </c>
      <c r="W879" s="3">
        <v>59</v>
      </c>
      <c r="X879" t="s">
        <v>35</v>
      </c>
    </row>
    <row r="880" spans="1:24" x14ac:dyDescent="0.25">
      <c r="A880">
        <v>262</v>
      </c>
      <c r="B880" s="3">
        <v>105</v>
      </c>
      <c r="C880" s="3">
        <v>0</v>
      </c>
      <c r="D880" s="3">
        <f>Clean_Chain_Data[[#This Row],[Calculated Profit]]-Clean_Chain_Data[[#This Row],[Target_profit]]</f>
        <v>6</v>
      </c>
      <c r="E880" s="1">
        <v>42060</v>
      </c>
      <c r="F880">
        <v>716</v>
      </c>
      <c r="G880">
        <v>145</v>
      </c>
      <c r="H880" s="2">
        <f>Clean_Chain_Data[[#This Row],[Profit]]/Clean_Chain_Data[[#This Row],[Sales]]</f>
        <v>0.11278195488721804</v>
      </c>
      <c r="I880" t="s">
        <v>39</v>
      </c>
      <c r="J880" t="s">
        <v>22</v>
      </c>
      <c r="K880" s="3">
        <v>95</v>
      </c>
      <c r="L880" t="s">
        <v>40</v>
      </c>
      <c r="M880" t="s">
        <v>45</v>
      </c>
      <c r="N880" t="s">
        <v>52</v>
      </c>
      <c r="O880" s="3">
        <v>30</v>
      </c>
      <c r="P880" s="3">
        <f>Clean_Chain_Data[[#This Row],[Sales]]-(Clean_Chain_Data[[#This Row],[Cogs]]+Clean_Chain_Data[[#This Row],[Total_expenses]])</f>
        <v>36</v>
      </c>
      <c r="Q880" s="3">
        <v>266</v>
      </c>
      <c r="R880" t="s">
        <v>59</v>
      </c>
      <c r="S880" s="3">
        <v>100</v>
      </c>
      <c r="T880">
        <v>140</v>
      </c>
      <c r="U880" s="3">
        <v>30</v>
      </c>
      <c r="V880" s="3">
        <v>240</v>
      </c>
      <c r="W880" s="3">
        <v>125</v>
      </c>
      <c r="X880" t="s">
        <v>35</v>
      </c>
    </row>
    <row r="881" spans="1:24" x14ac:dyDescent="0.25">
      <c r="A881">
        <v>573</v>
      </c>
      <c r="B881" s="3">
        <v>50</v>
      </c>
      <c r="C881" s="3">
        <v>1</v>
      </c>
      <c r="D881" s="3">
        <f>Clean_Chain_Data[[#This Row],[Calculated Profit]]-Clean_Chain_Data[[#This Row],[Target_profit]]</f>
        <v>-14</v>
      </c>
      <c r="E881" s="1">
        <v>42061</v>
      </c>
      <c r="F881">
        <v>898</v>
      </c>
      <c r="G881">
        <v>73</v>
      </c>
      <c r="H881" s="2">
        <f>Clean_Chain_Data[[#This Row],[Profit]]/Clean_Chain_Data[[#This Row],[Sales]]</f>
        <v>0.5419847328244275</v>
      </c>
      <c r="I881" t="s">
        <v>39</v>
      </c>
      <c r="J881" t="s">
        <v>22</v>
      </c>
      <c r="K881" s="3">
        <v>14</v>
      </c>
      <c r="L881" t="s">
        <v>40</v>
      </c>
      <c r="M881" t="s">
        <v>41</v>
      </c>
      <c r="N881" t="s">
        <v>53</v>
      </c>
      <c r="O881" s="3">
        <v>71</v>
      </c>
      <c r="P881" s="3">
        <f>Clean_Chain_Data[[#This Row],[Sales]]-(Clean_Chain_Data[[#This Row],[Cogs]]+Clean_Chain_Data[[#This Row],[Total_expenses]])</f>
        <v>56</v>
      </c>
      <c r="Q881" s="3">
        <v>131</v>
      </c>
      <c r="R881" t="s">
        <v>58</v>
      </c>
      <c r="S881" s="3">
        <v>60</v>
      </c>
      <c r="T881">
        <v>90</v>
      </c>
      <c r="U881" s="3">
        <v>70</v>
      </c>
      <c r="V881" s="3">
        <v>150</v>
      </c>
      <c r="W881" s="3">
        <v>25</v>
      </c>
      <c r="X881" t="s">
        <v>35</v>
      </c>
    </row>
    <row r="882" spans="1:24" x14ac:dyDescent="0.25">
      <c r="A882">
        <v>262</v>
      </c>
      <c r="B882" s="3">
        <v>80</v>
      </c>
      <c r="C882" s="3">
        <v>-6</v>
      </c>
      <c r="D882" s="3">
        <f>Clean_Chain_Data[[#This Row],[Calculated Profit]]-Clean_Chain_Data[[#This Row],[Target_profit]]</f>
        <v>-18</v>
      </c>
      <c r="E882" s="1">
        <v>42062</v>
      </c>
      <c r="F882">
        <v>1079</v>
      </c>
      <c r="G882">
        <v>96</v>
      </c>
      <c r="H882" s="2">
        <f>Clean_Chain_Data[[#This Row],[Profit]]/Clean_Chain_Data[[#This Row],[Sales]]</f>
        <v>0.39361702127659576</v>
      </c>
      <c r="I882" t="s">
        <v>39</v>
      </c>
      <c r="J882" t="s">
        <v>22</v>
      </c>
      <c r="K882" s="3">
        <v>24</v>
      </c>
      <c r="L882" t="s">
        <v>40</v>
      </c>
      <c r="M882" t="s">
        <v>41</v>
      </c>
      <c r="N882" t="s">
        <v>53</v>
      </c>
      <c r="O882" s="3">
        <v>74</v>
      </c>
      <c r="P882" s="3">
        <f>Clean_Chain_Data[[#This Row],[Sales]]-(Clean_Chain_Data[[#This Row],[Cogs]]+Clean_Chain_Data[[#This Row],[Total_expenses]])</f>
        <v>62</v>
      </c>
      <c r="Q882" s="3">
        <v>188</v>
      </c>
      <c r="R882" t="s">
        <v>59</v>
      </c>
      <c r="S882" s="3">
        <v>100</v>
      </c>
      <c r="T882">
        <v>120</v>
      </c>
      <c r="U882" s="3">
        <v>80</v>
      </c>
      <c r="V882" s="3">
        <v>220</v>
      </c>
      <c r="W882" s="3">
        <v>46</v>
      </c>
      <c r="X882" t="s">
        <v>35</v>
      </c>
    </row>
    <row r="883" spans="1:24" x14ac:dyDescent="0.25">
      <c r="A883">
        <v>515</v>
      </c>
      <c r="B883" s="3">
        <v>247</v>
      </c>
      <c r="C883" s="3">
        <v>121</v>
      </c>
      <c r="D883" s="3">
        <f>Clean_Chain_Data[[#This Row],[Calculated Profit]]-Clean_Chain_Data[[#This Row],[Target_profit]]</f>
        <v>54</v>
      </c>
      <c r="E883" s="1">
        <v>42063</v>
      </c>
      <c r="F883">
        <v>1744</v>
      </c>
      <c r="G883">
        <v>329</v>
      </c>
      <c r="H883" s="2">
        <f>Clean_Chain_Data[[#This Row],[Profit]]/Clean_Chain_Data[[#This Row],[Sales]]</f>
        <v>0.5228013029315961</v>
      </c>
      <c r="I883" t="s">
        <v>39</v>
      </c>
      <c r="J883" t="s">
        <v>22</v>
      </c>
      <c r="K883" s="3">
        <v>81</v>
      </c>
      <c r="L883" t="s">
        <v>23</v>
      </c>
      <c r="M883" t="s">
        <v>24</v>
      </c>
      <c r="N883" t="s">
        <v>57</v>
      </c>
      <c r="O883" s="3">
        <v>321</v>
      </c>
      <c r="P883" s="3">
        <f>Clean_Chain_Data[[#This Row],[Sales]]-(Clean_Chain_Data[[#This Row],[Cogs]]+Clean_Chain_Data[[#This Row],[Total_expenses]])</f>
        <v>254</v>
      </c>
      <c r="Q883" s="3">
        <v>614</v>
      </c>
      <c r="R883" t="s">
        <v>43</v>
      </c>
      <c r="S883" s="3">
        <v>230</v>
      </c>
      <c r="T883">
        <v>300</v>
      </c>
      <c r="U883" s="3">
        <v>200</v>
      </c>
      <c r="V883" s="3">
        <v>530</v>
      </c>
      <c r="W883" s="3">
        <v>113</v>
      </c>
      <c r="X883" t="s">
        <v>27</v>
      </c>
    </row>
    <row r="884" spans="1:24" x14ac:dyDescent="0.25">
      <c r="A884">
        <v>515</v>
      </c>
      <c r="B884" s="3">
        <v>127</v>
      </c>
      <c r="C884" s="3">
        <v>63</v>
      </c>
      <c r="D884" s="3">
        <f>Clean_Chain_Data[[#This Row],[Calculated Profit]]-Clean_Chain_Data[[#This Row],[Target_profit]]</f>
        <v>23</v>
      </c>
      <c r="E884" s="1">
        <v>42064</v>
      </c>
      <c r="F884">
        <v>830</v>
      </c>
      <c r="G884">
        <v>185</v>
      </c>
      <c r="H884" s="2">
        <f>Clean_Chain_Data[[#This Row],[Profit]]/Clean_Chain_Data[[#This Row],[Sales]]</f>
        <v>0.5512048192771084</v>
      </c>
      <c r="I884" t="s">
        <v>39</v>
      </c>
      <c r="J884" t="s">
        <v>22</v>
      </c>
      <c r="K884" s="3">
        <v>40</v>
      </c>
      <c r="L884" t="s">
        <v>23</v>
      </c>
      <c r="M884" t="s">
        <v>24</v>
      </c>
      <c r="N884" t="s">
        <v>25</v>
      </c>
      <c r="O884" s="3">
        <v>183</v>
      </c>
      <c r="P884" s="3">
        <f>Clean_Chain_Data[[#This Row],[Sales]]-(Clean_Chain_Data[[#This Row],[Cogs]]+Clean_Chain_Data[[#This Row],[Total_expenses]])</f>
        <v>143</v>
      </c>
      <c r="Q884" s="3">
        <v>332</v>
      </c>
      <c r="R884" t="s">
        <v>43</v>
      </c>
      <c r="S884" s="3">
        <v>120</v>
      </c>
      <c r="T884">
        <v>170</v>
      </c>
      <c r="U884" s="3">
        <v>120</v>
      </c>
      <c r="V884" s="3">
        <v>290</v>
      </c>
      <c r="W884" s="3">
        <v>62</v>
      </c>
      <c r="X884" t="s">
        <v>27</v>
      </c>
    </row>
    <row r="885" spans="1:24" x14ac:dyDescent="0.25">
      <c r="A885">
        <v>641</v>
      </c>
      <c r="B885" s="3">
        <v>250</v>
      </c>
      <c r="C885" s="3">
        <v>112</v>
      </c>
      <c r="D885" s="3">
        <f>Clean_Chain_Data[[#This Row],[Calculated Profit]]-Clean_Chain_Data[[#This Row],[Target_profit]]</f>
        <v>69</v>
      </c>
      <c r="E885" s="1">
        <v>42065</v>
      </c>
      <c r="F885">
        <v>1820</v>
      </c>
      <c r="G885">
        <v>251</v>
      </c>
      <c r="H885" s="2">
        <f>Clean_Chain_Data[[#This Row],[Profit]]/Clean_Chain_Data[[#This Row],[Sales]]</f>
        <v>0.43445692883895132</v>
      </c>
      <c r="I885" t="s">
        <v>39</v>
      </c>
      <c r="J885" t="s">
        <v>22</v>
      </c>
      <c r="K885" s="3">
        <v>70</v>
      </c>
      <c r="L885" t="s">
        <v>23</v>
      </c>
      <c r="M885" t="s">
        <v>32</v>
      </c>
      <c r="N885" t="s">
        <v>33</v>
      </c>
      <c r="O885" s="3">
        <v>232</v>
      </c>
      <c r="P885" s="3">
        <f>Clean_Chain_Data[[#This Row],[Sales]]-(Clean_Chain_Data[[#This Row],[Cogs]]+Clean_Chain_Data[[#This Row],[Total_expenses]])</f>
        <v>189</v>
      </c>
      <c r="Q885" s="3">
        <v>534</v>
      </c>
      <c r="R885" t="s">
        <v>43</v>
      </c>
      <c r="S885" s="3">
        <v>210</v>
      </c>
      <c r="T885">
        <v>200</v>
      </c>
      <c r="U885" s="3">
        <v>120</v>
      </c>
      <c r="V885" s="3">
        <v>410</v>
      </c>
      <c r="W885" s="3">
        <v>95</v>
      </c>
      <c r="X885" t="s">
        <v>35</v>
      </c>
    </row>
    <row r="886" spans="1:24" x14ac:dyDescent="0.25">
      <c r="A886">
        <v>563</v>
      </c>
      <c r="B886" s="3">
        <v>294</v>
      </c>
      <c r="C886" s="3">
        <v>151</v>
      </c>
      <c r="D886" s="3">
        <f>Clean_Chain_Data[[#This Row],[Calculated Profit]]-Clean_Chain_Data[[#This Row],[Target_profit]]</f>
        <v>89</v>
      </c>
      <c r="E886" s="1">
        <v>42066</v>
      </c>
      <c r="F886">
        <v>1838</v>
      </c>
      <c r="G886">
        <v>360</v>
      </c>
      <c r="H886" s="2">
        <f>Clean_Chain_Data[[#This Row],[Profit]]/Clean_Chain_Data[[#This Row],[Sales]]</f>
        <v>0.46054519368723101</v>
      </c>
      <c r="I886" t="s">
        <v>39</v>
      </c>
      <c r="J886" t="s">
        <v>22</v>
      </c>
      <c r="K886" s="3">
        <v>111</v>
      </c>
      <c r="L886" t="s">
        <v>23</v>
      </c>
      <c r="M886" t="s">
        <v>32</v>
      </c>
      <c r="N886" t="s">
        <v>61</v>
      </c>
      <c r="O886" s="3">
        <v>321</v>
      </c>
      <c r="P886" s="3">
        <f>Clean_Chain_Data[[#This Row],[Sales]]-(Clean_Chain_Data[[#This Row],[Cogs]]+Clean_Chain_Data[[#This Row],[Total_expenses]])</f>
        <v>259</v>
      </c>
      <c r="Q886" s="3">
        <v>697</v>
      </c>
      <c r="R886" t="s">
        <v>43</v>
      </c>
      <c r="S886" s="3">
        <v>240</v>
      </c>
      <c r="T886">
        <v>300</v>
      </c>
      <c r="U886" s="3">
        <v>170</v>
      </c>
      <c r="V886" s="3">
        <v>540</v>
      </c>
      <c r="W886" s="3">
        <v>144</v>
      </c>
      <c r="X886" t="s">
        <v>35</v>
      </c>
    </row>
    <row r="887" spans="1:24" x14ac:dyDescent="0.25">
      <c r="A887">
        <v>816</v>
      </c>
      <c r="B887" s="3">
        <v>20</v>
      </c>
      <c r="C887" s="3">
        <v>-14</v>
      </c>
      <c r="D887" s="3">
        <f>Clean_Chain_Data[[#This Row],[Calculated Profit]]-Clean_Chain_Data[[#This Row],[Target_profit]]</f>
        <v>-3</v>
      </c>
      <c r="E887" s="1">
        <v>42067</v>
      </c>
      <c r="F887">
        <v>218</v>
      </c>
      <c r="G887">
        <v>25</v>
      </c>
      <c r="H887" s="2">
        <f>Clean_Chain_Data[[#This Row],[Profit]]/Clean_Chain_Data[[#This Row],[Sales]]</f>
        <v>-0.5</v>
      </c>
      <c r="I887" t="s">
        <v>39</v>
      </c>
      <c r="J887" t="s">
        <v>22</v>
      </c>
      <c r="K887" s="3">
        <v>7</v>
      </c>
      <c r="L887" t="s">
        <v>23</v>
      </c>
      <c r="M887" t="s">
        <v>32</v>
      </c>
      <c r="N887" t="s">
        <v>61</v>
      </c>
      <c r="O887" s="3">
        <v>-24</v>
      </c>
      <c r="P887" s="3">
        <f>Clean_Chain_Data[[#This Row],[Sales]]-(Clean_Chain_Data[[#This Row],[Cogs]]+Clean_Chain_Data[[#This Row],[Total_expenses]])</f>
        <v>-13</v>
      </c>
      <c r="Q887" s="3">
        <v>48</v>
      </c>
      <c r="R887" t="s">
        <v>58</v>
      </c>
      <c r="S887" s="3">
        <v>10</v>
      </c>
      <c r="T887">
        <v>20</v>
      </c>
      <c r="U887" s="3">
        <v>-10</v>
      </c>
      <c r="V887" s="3">
        <v>30</v>
      </c>
      <c r="W887" s="3">
        <v>41</v>
      </c>
      <c r="X887" t="s">
        <v>35</v>
      </c>
    </row>
    <row r="888" spans="1:24" x14ac:dyDescent="0.25">
      <c r="A888">
        <v>951</v>
      </c>
      <c r="B888" s="3">
        <v>154</v>
      </c>
      <c r="C888" s="3">
        <v>-17</v>
      </c>
      <c r="D888" s="3">
        <f>Clean_Chain_Data[[#This Row],[Calculated Profit]]-Clean_Chain_Data[[#This Row],[Target_profit]]</f>
        <v>-17</v>
      </c>
      <c r="E888" s="1">
        <v>42068</v>
      </c>
      <c r="F888">
        <v>3654</v>
      </c>
      <c r="G888">
        <v>-24</v>
      </c>
      <c r="H888" s="2">
        <f>Clean_Chain_Data[[#This Row],[Profit]]/Clean_Chain_Data[[#This Row],[Sales]]</f>
        <v>-0.9</v>
      </c>
      <c r="I888" t="s">
        <v>21</v>
      </c>
      <c r="J888" t="s">
        <v>36</v>
      </c>
      <c r="K888" s="3">
        <v>50</v>
      </c>
      <c r="L888" t="s">
        <v>40</v>
      </c>
      <c r="M888" t="s">
        <v>45</v>
      </c>
      <c r="N888" t="s">
        <v>46</v>
      </c>
      <c r="O888" s="3">
        <v>-117</v>
      </c>
      <c r="P888" s="3">
        <f>Clean_Chain_Data[[#This Row],[Sales]]-(Clean_Chain_Data[[#This Row],[Cogs]]+Clean_Chain_Data[[#This Row],[Total_expenses]])</f>
        <v>-117</v>
      </c>
      <c r="Q888" s="3">
        <v>130</v>
      </c>
      <c r="R888" t="s">
        <v>38</v>
      </c>
      <c r="S888" s="3">
        <v>220</v>
      </c>
      <c r="T888">
        <v>-30</v>
      </c>
      <c r="U888" s="3">
        <v>-100</v>
      </c>
      <c r="V888" s="3">
        <v>190</v>
      </c>
      <c r="W888" s="3">
        <v>93</v>
      </c>
      <c r="X888" t="s">
        <v>27</v>
      </c>
    </row>
    <row r="889" spans="1:24" x14ac:dyDescent="0.25">
      <c r="A889">
        <v>714</v>
      </c>
      <c r="B889" s="3">
        <v>257</v>
      </c>
      <c r="C889" s="3">
        <v>-15</v>
      </c>
      <c r="D889" s="3">
        <f>Clean_Chain_Data[[#This Row],[Calculated Profit]]-Clean_Chain_Data[[#This Row],[Target_profit]]</f>
        <v>-15</v>
      </c>
      <c r="E889" s="1">
        <v>42069</v>
      </c>
      <c r="F889">
        <v>1662</v>
      </c>
      <c r="G889">
        <v>341</v>
      </c>
      <c r="H889" s="2">
        <f>Clean_Chain_Data[[#This Row],[Profit]]/Clean_Chain_Data[[#This Row],[Sales]]</f>
        <v>0.37625418060200672</v>
      </c>
      <c r="I889" t="s">
        <v>21</v>
      </c>
      <c r="J889" t="s">
        <v>36</v>
      </c>
      <c r="K889" s="3">
        <v>84</v>
      </c>
      <c r="L889" t="s">
        <v>40</v>
      </c>
      <c r="M889" t="s">
        <v>41</v>
      </c>
      <c r="N889" t="s">
        <v>42</v>
      </c>
      <c r="O889" s="3">
        <v>225</v>
      </c>
      <c r="P889" s="3">
        <f>Clean_Chain_Data[[#This Row],[Sales]]-(Clean_Chain_Data[[#This Row],[Cogs]]+Clean_Chain_Data[[#This Row],[Total_expenses]])</f>
        <v>225</v>
      </c>
      <c r="Q889" s="3">
        <v>598</v>
      </c>
      <c r="R889" t="s">
        <v>38</v>
      </c>
      <c r="S889" s="3">
        <v>230</v>
      </c>
      <c r="T889">
        <v>320</v>
      </c>
      <c r="U889" s="3">
        <v>240</v>
      </c>
      <c r="V889" s="3">
        <v>550</v>
      </c>
      <c r="W889" s="3">
        <v>116</v>
      </c>
      <c r="X889" t="s">
        <v>27</v>
      </c>
    </row>
    <row r="890" spans="1:24" x14ac:dyDescent="0.25">
      <c r="A890">
        <v>818</v>
      </c>
      <c r="B890" s="3">
        <v>122</v>
      </c>
      <c r="C890" s="3">
        <v>-14</v>
      </c>
      <c r="D890" s="3">
        <f>Clean_Chain_Data[[#This Row],[Calculated Profit]]-Clean_Chain_Data[[#This Row],[Target_profit]]</f>
        <v>-14</v>
      </c>
      <c r="E890" s="1">
        <v>42070</v>
      </c>
      <c r="F890">
        <v>2555</v>
      </c>
      <c r="G890">
        <v>-13</v>
      </c>
      <c r="H890" s="2">
        <f>Clean_Chain_Data[[#This Row],[Profit]]/Clean_Chain_Data[[#This Row],[Sales]]</f>
        <v>-0.67889908256880738</v>
      </c>
      <c r="I890" t="s">
        <v>21</v>
      </c>
      <c r="J890" t="s">
        <v>36</v>
      </c>
      <c r="K890" s="3">
        <v>39</v>
      </c>
      <c r="L890" t="s">
        <v>40</v>
      </c>
      <c r="M890" t="s">
        <v>45</v>
      </c>
      <c r="N890" t="s">
        <v>50</v>
      </c>
      <c r="O890" s="3">
        <v>-74</v>
      </c>
      <c r="P890" s="3">
        <f>Clean_Chain_Data[[#This Row],[Sales]]-(Clean_Chain_Data[[#This Row],[Cogs]]+Clean_Chain_Data[[#This Row],[Total_expenses]])</f>
        <v>-74</v>
      </c>
      <c r="Q890" s="3">
        <v>109</v>
      </c>
      <c r="R890" t="s">
        <v>38</v>
      </c>
      <c r="S890" s="3">
        <v>170</v>
      </c>
      <c r="T890">
        <v>-20</v>
      </c>
      <c r="U890" s="3">
        <v>-60</v>
      </c>
      <c r="V890" s="3">
        <v>150</v>
      </c>
      <c r="W890" s="3">
        <v>61</v>
      </c>
      <c r="X890" t="s">
        <v>35</v>
      </c>
    </row>
    <row r="891" spans="1:24" x14ac:dyDescent="0.25">
      <c r="A891">
        <v>626</v>
      </c>
      <c r="B891" s="3">
        <v>260</v>
      </c>
      <c r="C891" s="3">
        <v>-223</v>
      </c>
      <c r="D891" s="3">
        <f>Clean_Chain_Data[[#This Row],[Calculated Profit]]-Clean_Chain_Data[[#This Row],[Target_profit]]</f>
        <v>-223</v>
      </c>
      <c r="E891" s="1">
        <v>42071</v>
      </c>
      <c r="F891">
        <v>2548</v>
      </c>
      <c r="G891">
        <v>390</v>
      </c>
      <c r="H891" s="2">
        <f>Clean_Chain_Data[[#This Row],[Profit]]/Clean_Chain_Data[[#This Row],[Sales]]</f>
        <v>0.38</v>
      </c>
      <c r="I891" t="s">
        <v>21</v>
      </c>
      <c r="J891" t="s">
        <v>36</v>
      </c>
      <c r="K891" s="3">
        <v>91</v>
      </c>
      <c r="L891" t="s">
        <v>40</v>
      </c>
      <c r="M891" t="s">
        <v>45</v>
      </c>
      <c r="N891" t="s">
        <v>52</v>
      </c>
      <c r="O891" s="3">
        <v>247</v>
      </c>
      <c r="P891" s="3">
        <f>Clean_Chain_Data[[#This Row],[Sales]]-(Clean_Chain_Data[[#This Row],[Cogs]]+Clean_Chain_Data[[#This Row],[Total_expenses]])</f>
        <v>247</v>
      </c>
      <c r="Q891" s="3">
        <v>650</v>
      </c>
      <c r="R891" t="s">
        <v>38</v>
      </c>
      <c r="S891" s="3">
        <v>380</v>
      </c>
      <c r="T891">
        <v>580</v>
      </c>
      <c r="U891" s="3">
        <v>470</v>
      </c>
      <c r="V891" s="3">
        <v>960</v>
      </c>
      <c r="W891" s="3">
        <v>143</v>
      </c>
      <c r="X891" t="s">
        <v>35</v>
      </c>
    </row>
    <row r="892" spans="1:24" x14ac:dyDescent="0.25">
      <c r="A892">
        <v>562</v>
      </c>
      <c r="B892" s="3">
        <v>239</v>
      </c>
      <c r="C892" s="3">
        <v>-11</v>
      </c>
      <c r="D892" s="3">
        <f>Clean_Chain_Data[[#This Row],[Calculated Profit]]-Clean_Chain_Data[[#This Row],[Target_profit]]</f>
        <v>-11</v>
      </c>
      <c r="E892" s="1">
        <v>42072</v>
      </c>
      <c r="F892">
        <v>1755</v>
      </c>
      <c r="G892">
        <v>239</v>
      </c>
      <c r="H892" s="2">
        <f>Clean_Chain_Data[[#This Row],[Profit]]/Clean_Chain_Data[[#This Row],[Sales]]</f>
        <v>0.31171548117154813</v>
      </c>
      <c r="I892" t="s">
        <v>21</v>
      </c>
      <c r="J892" t="s">
        <v>36</v>
      </c>
      <c r="K892" s="3">
        <v>66</v>
      </c>
      <c r="L892" t="s">
        <v>40</v>
      </c>
      <c r="M892" t="s">
        <v>41</v>
      </c>
      <c r="N892" t="s">
        <v>54</v>
      </c>
      <c r="O892" s="3">
        <v>149</v>
      </c>
      <c r="P892" s="3">
        <f>Clean_Chain_Data[[#This Row],[Sales]]-(Clean_Chain_Data[[#This Row],[Cogs]]+Clean_Chain_Data[[#This Row],[Total_expenses]])</f>
        <v>149</v>
      </c>
      <c r="Q892" s="3">
        <v>478</v>
      </c>
      <c r="R892" t="s">
        <v>38</v>
      </c>
      <c r="S892" s="3">
        <v>210</v>
      </c>
      <c r="T892">
        <v>220</v>
      </c>
      <c r="U892" s="3">
        <v>160</v>
      </c>
      <c r="V892" s="3">
        <v>430</v>
      </c>
      <c r="W892" s="3">
        <v>90</v>
      </c>
      <c r="X892" t="s">
        <v>35</v>
      </c>
    </row>
    <row r="893" spans="1:24" x14ac:dyDescent="0.25">
      <c r="A893">
        <v>562</v>
      </c>
      <c r="B893" s="3">
        <v>125</v>
      </c>
      <c r="C893" s="3">
        <v>-23</v>
      </c>
      <c r="D893" s="3">
        <f>Clean_Chain_Data[[#This Row],[Calculated Profit]]-Clean_Chain_Data[[#This Row],[Target_profit]]</f>
        <v>-23</v>
      </c>
      <c r="E893" s="1">
        <v>42073</v>
      </c>
      <c r="F893">
        <v>898</v>
      </c>
      <c r="G893">
        <v>173</v>
      </c>
      <c r="H893" s="2">
        <f>Clean_Chain_Data[[#This Row],[Profit]]/Clean_Chain_Data[[#This Row],[Sales]]</f>
        <v>9.0604026845637578E-2</v>
      </c>
      <c r="I893" t="s">
        <v>21</v>
      </c>
      <c r="J893" t="s">
        <v>36</v>
      </c>
      <c r="K893" s="3">
        <v>113</v>
      </c>
      <c r="L893" t="s">
        <v>40</v>
      </c>
      <c r="M893" t="s">
        <v>41</v>
      </c>
      <c r="N893" t="s">
        <v>53</v>
      </c>
      <c r="O893" s="3">
        <v>27</v>
      </c>
      <c r="P893" s="3">
        <f>Clean_Chain_Data[[#This Row],[Sales]]-(Clean_Chain_Data[[#This Row],[Cogs]]+Clean_Chain_Data[[#This Row],[Total_expenses]])</f>
        <v>27</v>
      </c>
      <c r="Q893" s="3">
        <v>298</v>
      </c>
      <c r="R893" t="s">
        <v>38</v>
      </c>
      <c r="S893" s="3">
        <v>110</v>
      </c>
      <c r="T893">
        <v>160</v>
      </c>
      <c r="U893" s="3">
        <v>50</v>
      </c>
      <c r="V893" s="3">
        <v>270</v>
      </c>
      <c r="W893" s="3">
        <v>146</v>
      </c>
      <c r="X893" t="s">
        <v>35</v>
      </c>
    </row>
    <row r="894" spans="1:24" x14ac:dyDescent="0.25">
      <c r="A894">
        <v>661</v>
      </c>
      <c r="B894" s="3">
        <v>108</v>
      </c>
      <c r="C894" s="3">
        <v>-5</v>
      </c>
      <c r="D894" s="3">
        <f>Clean_Chain_Data[[#This Row],[Calculated Profit]]-Clean_Chain_Data[[#This Row],[Target_profit]]</f>
        <v>-5</v>
      </c>
      <c r="E894" s="1">
        <v>42074</v>
      </c>
      <c r="F894">
        <v>971</v>
      </c>
      <c r="G894">
        <v>157</v>
      </c>
      <c r="H894" s="2">
        <f>Clean_Chain_Data[[#This Row],[Profit]]/Clean_Chain_Data[[#This Row],[Sales]]</f>
        <v>0.43396226415094341</v>
      </c>
      <c r="I894" t="s">
        <v>21</v>
      </c>
      <c r="J894" t="s">
        <v>36</v>
      </c>
      <c r="K894" s="3">
        <v>30</v>
      </c>
      <c r="L894" t="s">
        <v>23</v>
      </c>
      <c r="M894" t="s">
        <v>24</v>
      </c>
      <c r="N894" t="s">
        <v>57</v>
      </c>
      <c r="O894" s="3">
        <v>115</v>
      </c>
      <c r="P894" s="3">
        <f>Clean_Chain_Data[[#This Row],[Sales]]-(Clean_Chain_Data[[#This Row],[Cogs]]+Clean_Chain_Data[[#This Row],[Total_expenses]])</f>
        <v>115</v>
      </c>
      <c r="Q894" s="3">
        <v>265</v>
      </c>
      <c r="R894" t="s">
        <v>38</v>
      </c>
      <c r="S894" s="3">
        <v>80</v>
      </c>
      <c r="T894">
        <v>130</v>
      </c>
      <c r="U894" s="3">
        <v>120</v>
      </c>
      <c r="V894" s="3">
        <v>210</v>
      </c>
      <c r="W894" s="3">
        <v>42</v>
      </c>
      <c r="X894" t="s">
        <v>27</v>
      </c>
    </row>
    <row r="895" spans="1:24" x14ac:dyDescent="0.25">
      <c r="A895">
        <v>562</v>
      </c>
      <c r="B895" s="3">
        <v>239</v>
      </c>
      <c r="C895" s="3">
        <v>16</v>
      </c>
      <c r="D895" s="3">
        <f>Clean_Chain_Data[[#This Row],[Calculated Profit]]-Clean_Chain_Data[[#This Row],[Target_profit]]</f>
        <v>16</v>
      </c>
      <c r="E895" s="1">
        <v>42075</v>
      </c>
      <c r="F895">
        <v>1246</v>
      </c>
      <c r="G895">
        <v>281</v>
      </c>
      <c r="H895" s="2">
        <f>Clean_Chain_Data[[#This Row],[Profit]]/Clean_Chain_Data[[#This Row],[Sales]]</f>
        <v>0.3576923076923077</v>
      </c>
      <c r="I895" t="s">
        <v>21</v>
      </c>
      <c r="J895" t="s">
        <v>36</v>
      </c>
      <c r="K895" s="3">
        <v>74</v>
      </c>
      <c r="L895" t="s">
        <v>23</v>
      </c>
      <c r="M895" t="s">
        <v>24</v>
      </c>
      <c r="N895" t="s">
        <v>25</v>
      </c>
      <c r="O895" s="3">
        <v>186</v>
      </c>
      <c r="P895" s="3">
        <f>Clean_Chain_Data[[#This Row],[Sales]]-(Clean_Chain_Data[[#This Row],[Cogs]]+Clean_Chain_Data[[#This Row],[Total_expenses]])</f>
        <v>186</v>
      </c>
      <c r="Q895" s="3">
        <v>520</v>
      </c>
      <c r="R895" t="s">
        <v>38</v>
      </c>
      <c r="S895" s="3">
        <v>190</v>
      </c>
      <c r="T895">
        <v>220</v>
      </c>
      <c r="U895" s="3">
        <v>170</v>
      </c>
      <c r="V895" s="3">
        <v>410</v>
      </c>
      <c r="W895" s="3">
        <v>95</v>
      </c>
      <c r="X895" t="s">
        <v>27</v>
      </c>
    </row>
    <row r="896" spans="1:24" x14ac:dyDescent="0.25">
      <c r="A896">
        <v>562</v>
      </c>
      <c r="B896" s="3">
        <v>123</v>
      </c>
      <c r="C896" s="3">
        <v>54</v>
      </c>
      <c r="D896" s="3">
        <f>Clean_Chain_Data[[#This Row],[Calculated Profit]]-Clean_Chain_Data[[#This Row],[Target_profit]]</f>
        <v>54</v>
      </c>
      <c r="E896" s="1">
        <v>42076</v>
      </c>
      <c r="F896">
        <v>915</v>
      </c>
      <c r="G896">
        <v>179</v>
      </c>
      <c r="H896" s="2">
        <f>Clean_Chain_Data[[#This Row],[Profit]]/Clean_Chain_Data[[#This Row],[Sales]]</f>
        <v>0.44370860927152317</v>
      </c>
      <c r="I896" t="s">
        <v>21</v>
      </c>
      <c r="J896" t="s">
        <v>36</v>
      </c>
      <c r="K896" s="3">
        <v>34</v>
      </c>
      <c r="L896" t="s">
        <v>23</v>
      </c>
      <c r="M896" t="s">
        <v>32</v>
      </c>
      <c r="N896" t="s">
        <v>33</v>
      </c>
      <c r="O896" s="3">
        <v>134</v>
      </c>
      <c r="P896" s="3">
        <f>Clean_Chain_Data[[#This Row],[Sales]]-(Clean_Chain_Data[[#This Row],[Cogs]]+Clean_Chain_Data[[#This Row],[Total_expenses]])</f>
        <v>134</v>
      </c>
      <c r="Q896" s="3">
        <v>302</v>
      </c>
      <c r="R896" t="s">
        <v>38</v>
      </c>
      <c r="S896" s="3">
        <v>50</v>
      </c>
      <c r="T896">
        <v>90</v>
      </c>
      <c r="U896" s="3">
        <v>80</v>
      </c>
      <c r="V896" s="3">
        <v>140</v>
      </c>
      <c r="W896" s="3">
        <v>45</v>
      </c>
      <c r="X896" t="s">
        <v>35</v>
      </c>
    </row>
    <row r="897" spans="1:24" x14ac:dyDescent="0.25">
      <c r="A897">
        <v>971</v>
      </c>
      <c r="B897" s="3">
        <v>43</v>
      </c>
      <c r="C897" s="3">
        <v>-51</v>
      </c>
      <c r="D897" s="3">
        <f>Clean_Chain_Data[[#This Row],[Calculated Profit]]-Clean_Chain_Data[[#This Row],[Target_profit]]</f>
        <v>-51</v>
      </c>
      <c r="E897" s="1">
        <v>42077</v>
      </c>
      <c r="F897">
        <v>419</v>
      </c>
      <c r="G897">
        <v>64</v>
      </c>
      <c r="H897" s="2">
        <f>Clean_Chain_Data[[#This Row],[Profit]]/Clean_Chain_Data[[#This Row],[Sales]]</f>
        <v>0.27102803738317754</v>
      </c>
      <c r="I897" t="s">
        <v>39</v>
      </c>
      <c r="J897" t="s">
        <v>36</v>
      </c>
      <c r="K897" s="3">
        <v>13</v>
      </c>
      <c r="L897" t="s">
        <v>40</v>
      </c>
      <c r="M897" t="s">
        <v>45</v>
      </c>
      <c r="N897" t="s">
        <v>46</v>
      </c>
      <c r="O897" s="3">
        <v>29</v>
      </c>
      <c r="P897" s="3">
        <f>Clean_Chain_Data[[#This Row],[Sales]]-(Clean_Chain_Data[[#This Row],[Cogs]]+Clean_Chain_Data[[#This Row],[Total_expenses]])</f>
        <v>29</v>
      </c>
      <c r="Q897" s="3">
        <v>107</v>
      </c>
      <c r="R897" t="s">
        <v>56</v>
      </c>
      <c r="S897" s="3">
        <v>50</v>
      </c>
      <c r="T897">
        <v>100</v>
      </c>
      <c r="U897" s="3">
        <v>80</v>
      </c>
      <c r="V897" s="3">
        <v>150</v>
      </c>
      <c r="W897" s="3">
        <v>35</v>
      </c>
      <c r="X897" t="s">
        <v>27</v>
      </c>
    </row>
    <row r="898" spans="1:24" x14ac:dyDescent="0.25">
      <c r="A898">
        <v>435</v>
      </c>
      <c r="B898" s="3">
        <v>79</v>
      </c>
      <c r="C898" s="3">
        <v>-86</v>
      </c>
      <c r="D898" s="3">
        <f>Clean_Chain_Data[[#This Row],[Calculated Profit]]-Clean_Chain_Data[[#This Row],[Target_profit]]</f>
        <v>-86</v>
      </c>
      <c r="E898" s="1">
        <v>42078</v>
      </c>
      <c r="F898">
        <v>593</v>
      </c>
      <c r="G898">
        <v>98</v>
      </c>
      <c r="H898" s="2">
        <f>Clean_Chain_Data[[#This Row],[Profit]]/Clean_Chain_Data[[#This Row],[Sales]]</f>
        <v>0.19209039548022599</v>
      </c>
      <c r="I898" t="s">
        <v>39</v>
      </c>
      <c r="J898" t="s">
        <v>36</v>
      </c>
      <c r="K898" s="3">
        <v>30</v>
      </c>
      <c r="L898" t="s">
        <v>40</v>
      </c>
      <c r="M898" t="s">
        <v>45</v>
      </c>
      <c r="N898" t="s">
        <v>46</v>
      </c>
      <c r="O898" s="3">
        <v>34</v>
      </c>
      <c r="P898" s="3">
        <f>Clean_Chain_Data[[#This Row],[Sales]]-(Clean_Chain_Data[[#This Row],[Cogs]]+Clean_Chain_Data[[#This Row],[Total_expenses]])</f>
        <v>34</v>
      </c>
      <c r="Q898" s="3">
        <v>177</v>
      </c>
      <c r="R898" t="s">
        <v>49</v>
      </c>
      <c r="S898" s="3">
        <v>100</v>
      </c>
      <c r="T898">
        <v>160</v>
      </c>
      <c r="U898" s="3">
        <v>120</v>
      </c>
      <c r="V898" s="3">
        <v>260</v>
      </c>
      <c r="W898" s="3">
        <v>64</v>
      </c>
      <c r="X898" t="s">
        <v>27</v>
      </c>
    </row>
    <row r="899" spans="1:24" x14ac:dyDescent="0.25">
      <c r="A899">
        <v>425</v>
      </c>
      <c r="B899" s="3">
        <v>96</v>
      </c>
      <c r="C899" s="3">
        <v>-83</v>
      </c>
      <c r="D899" s="3">
        <f>Clean_Chain_Data[[#This Row],[Calculated Profit]]-Clean_Chain_Data[[#This Row],[Target_profit]]</f>
        <v>-83</v>
      </c>
      <c r="E899" s="1">
        <v>42079</v>
      </c>
      <c r="F899">
        <v>683</v>
      </c>
      <c r="G899">
        <v>134</v>
      </c>
      <c r="H899" s="2">
        <f>Clean_Chain_Data[[#This Row],[Profit]]/Clean_Chain_Data[[#This Row],[Sales]]</f>
        <v>7.3913043478260873E-2</v>
      </c>
      <c r="I899" t="s">
        <v>39</v>
      </c>
      <c r="J899" t="s">
        <v>36</v>
      </c>
      <c r="K899" s="3">
        <v>87</v>
      </c>
      <c r="L899" t="s">
        <v>40</v>
      </c>
      <c r="M899" t="s">
        <v>45</v>
      </c>
      <c r="N899" t="s">
        <v>46</v>
      </c>
      <c r="O899" s="3">
        <v>17</v>
      </c>
      <c r="P899" s="3">
        <f>Clean_Chain_Data[[#This Row],[Sales]]-(Clean_Chain_Data[[#This Row],[Cogs]]+Clean_Chain_Data[[#This Row],[Total_expenses]])</f>
        <v>17</v>
      </c>
      <c r="Q899" s="3">
        <v>230</v>
      </c>
      <c r="R899" t="s">
        <v>60</v>
      </c>
      <c r="S899" s="3">
        <v>140</v>
      </c>
      <c r="T899">
        <v>190</v>
      </c>
      <c r="U899" s="3">
        <v>100</v>
      </c>
      <c r="V899" s="3">
        <v>330</v>
      </c>
      <c r="W899" s="3">
        <v>117</v>
      </c>
      <c r="X899" t="s">
        <v>27</v>
      </c>
    </row>
    <row r="900" spans="1:24" x14ac:dyDescent="0.25">
      <c r="A900">
        <v>503</v>
      </c>
      <c r="B900" s="3">
        <v>161</v>
      </c>
      <c r="C900" s="3">
        <v>-19</v>
      </c>
      <c r="D900" s="3">
        <f>Clean_Chain_Data[[#This Row],[Calculated Profit]]-Clean_Chain_Data[[#This Row],[Target_profit]]</f>
        <v>-19</v>
      </c>
      <c r="E900" s="1">
        <v>42080</v>
      </c>
      <c r="F900">
        <v>1267</v>
      </c>
      <c r="G900">
        <v>161</v>
      </c>
      <c r="H900" s="2">
        <f>Clean_Chain_Data[[#This Row],[Profit]]/Clean_Chain_Data[[#This Row],[Sales]]</f>
        <v>0.28260869565217389</v>
      </c>
      <c r="I900" t="s">
        <v>39</v>
      </c>
      <c r="J900" t="s">
        <v>36</v>
      </c>
      <c r="K900" s="3">
        <v>45</v>
      </c>
      <c r="L900" t="s">
        <v>40</v>
      </c>
      <c r="M900" t="s">
        <v>41</v>
      </c>
      <c r="N900" t="s">
        <v>42</v>
      </c>
      <c r="O900" s="3">
        <v>91</v>
      </c>
      <c r="P900" s="3">
        <f>Clean_Chain_Data[[#This Row],[Sales]]-(Clean_Chain_Data[[#This Row],[Cogs]]+Clean_Chain_Data[[#This Row],[Total_expenses]])</f>
        <v>91</v>
      </c>
      <c r="Q900" s="3">
        <v>322</v>
      </c>
      <c r="R900" t="s">
        <v>56</v>
      </c>
      <c r="S900" s="3">
        <v>140</v>
      </c>
      <c r="T900">
        <v>150</v>
      </c>
      <c r="U900" s="3">
        <v>110</v>
      </c>
      <c r="V900" s="3">
        <v>290</v>
      </c>
      <c r="W900" s="3">
        <v>70</v>
      </c>
      <c r="X900" t="s">
        <v>27</v>
      </c>
    </row>
    <row r="901" spans="1:24" x14ac:dyDescent="0.25">
      <c r="A901">
        <v>253</v>
      </c>
      <c r="B901" s="3">
        <v>80</v>
      </c>
      <c r="C901" s="3">
        <v>-32</v>
      </c>
      <c r="D901" s="3">
        <f>Clean_Chain_Data[[#This Row],[Calculated Profit]]-Clean_Chain_Data[[#This Row],[Target_profit]]</f>
        <v>-32</v>
      </c>
      <c r="E901" s="1">
        <v>42081</v>
      </c>
      <c r="F901">
        <v>1055</v>
      </c>
      <c r="G901">
        <v>94</v>
      </c>
      <c r="H901" s="2">
        <f>Clean_Chain_Data[[#This Row],[Profit]]/Clean_Chain_Data[[#This Row],[Sales]]</f>
        <v>0.27586206896551724</v>
      </c>
      <c r="I901" t="s">
        <v>39</v>
      </c>
      <c r="J901" t="s">
        <v>36</v>
      </c>
      <c r="K901" s="3">
        <v>24</v>
      </c>
      <c r="L901" t="s">
        <v>40</v>
      </c>
      <c r="M901" t="s">
        <v>41</v>
      </c>
      <c r="N901" t="s">
        <v>42</v>
      </c>
      <c r="O901" s="3">
        <v>48</v>
      </c>
      <c r="P901" s="3">
        <f>Clean_Chain_Data[[#This Row],[Sales]]-(Clean_Chain_Data[[#This Row],[Cogs]]+Clean_Chain_Data[[#This Row],[Total_expenses]])</f>
        <v>48</v>
      </c>
      <c r="Q901" s="3">
        <v>174</v>
      </c>
      <c r="R901" t="s">
        <v>60</v>
      </c>
      <c r="S901" s="3">
        <v>60</v>
      </c>
      <c r="T901">
        <v>90</v>
      </c>
      <c r="U901" s="3">
        <v>80</v>
      </c>
      <c r="V901" s="3">
        <v>150</v>
      </c>
      <c r="W901" s="3">
        <v>46</v>
      </c>
      <c r="X901" t="s">
        <v>27</v>
      </c>
    </row>
    <row r="902" spans="1:24" x14ac:dyDescent="0.25">
      <c r="A902">
        <v>971</v>
      </c>
      <c r="B902" s="3">
        <v>51</v>
      </c>
      <c r="C902" s="3">
        <v>-55</v>
      </c>
      <c r="D902" s="3">
        <f>Clean_Chain_Data[[#This Row],[Calculated Profit]]-Clean_Chain_Data[[#This Row],[Target_profit]]</f>
        <v>-55</v>
      </c>
      <c r="E902" s="1">
        <v>42082</v>
      </c>
      <c r="F902">
        <v>503</v>
      </c>
      <c r="G902">
        <v>71</v>
      </c>
      <c r="H902" s="2">
        <f>Clean_Chain_Data[[#This Row],[Profit]]/Clean_Chain_Data[[#This Row],[Sales]]</f>
        <v>-4.0983606557377046E-2</v>
      </c>
      <c r="I902" t="s">
        <v>39</v>
      </c>
      <c r="J902" t="s">
        <v>36</v>
      </c>
      <c r="K902" s="3">
        <v>46</v>
      </c>
      <c r="L902" t="s">
        <v>40</v>
      </c>
      <c r="M902" t="s">
        <v>45</v>
      </c>
      <c r="N902" t="s">
        <v>50</v>
      </c>
      <c r="O902" s="3">
        <v>-5</v>
      </c>
      <c r="P902" s="3">
        <f>Clean_Chain_Data[[#This Row],[Sales]]-(Clean_Chain_Data[[#This Row],[Cogs]]+Clean_Chain_Data[[#This Row],[Total_expenses]])</f>
        <v>-5</v>
      </c>
      <c r="Q902" s="3">
        <v>122</v>
      </c>
      <c r="R902" t="s">
        <v>56</v>
      </c>
      <c r="S902" s="3">
        <v>70</v>
      </c>
      <c r="T902">
        <v>100</v>
      </c>
      <c r="U902" s="3">
        <v>50</v>
      </c>
      <c r="V902" s="3">
        <v>170</v>
      </c>
      <c r="W902" s="3">
        <v>76</v>
      </c>
      <c r="X902" t="s">
        <v>35</v>
      </c>
    </row>
    <row r="903" spans="1:24" x14ac:dyDescent="0.25">
      <c r="A903">
        <v>435</v>
      </c>
      <c r="B903" s="3">
        <v>65</v>
      </c>
      <c r="C903" s="3">
        <v>-54</v>
      </c>
      <c r="D903" s="3">
        <f>Clean_Chain_Data[[#This Row],[Calculated Profit]]-Clean_Chain_Data[[#This Row],[Target_profit]]</f>
        <v>-54</v>
      </c>
      <c r="E903" s="1">
        <v>42083</v>
      </c>
      <c r="F903">
        <v>1053</v>
      </c>
      <c r="G903">
        <v>77</v>
      </c>
      <c r="H903" s="2">
        <f>Clean_Chain_Data[[#This Row],[Profit]]/Clean_Chain_Data[[#This Row],[Sales]]</f>
        <v>0.25352112676056338</v>
      </c>
      <c r="I903" t="s">
        <v>39</v>
      </c>
      <c r="J903" t="s">
        <v>36</v>
      </c>
      <c r="K903" s="3">
        <v>20</v>
      </c>
      <c r="L903" t="s">
        <v>40</v>
      </c>
      <c r="M903" t="s">
        <v>45</v>
      </c>
      <c r="N903" t="s">
        <v>50</v>
      </c>
      <c r="O903" s="3">
        <v>36</v>
      </c>
      <c r="P903" s="3">
        <f>Clean_Chain_Data[[#This Row],[Sales]]-(Clean_Chain_Data[[#This Row],[Cogs]]+Clean_Chain_Data[[#This Row],[Total_expenses]])</f>
        <v>36</v>
      </c>
      <c r="Q903" s="3">
        <v>142</v>
      </c>
      <c r="R903" t="s">
        <v>49</v>
      </c>
      <c r="S903" s="3">
        <v>90</v>
      </c>
      <c r="T903">
        <v>110</v>
      </c>
      <c r="U903" s="3">
        <v>90</v>
      </c>
      <c r="V903" s="3">
        <v>200</v>
      </c>
      <c r="W903" s="3">
        <v>41</v>
      </c>
      <c r="X903" t="s">
        <v>35</v>
      </c>
    </row>
    <row r="904" spans="1:24" x14ac:dyDescent="0.25">
      <c r="A904">
        <v>971</v>
      </c>
      <c r="B904" s="3">
        <v>60</v>
      </c>
      <c r="C904" s="3">
        <v>-69</v>
      </c>
      <c r="D904" s="3">
        <f>Clean_Chain_Data[[#This Row],[Calculated Profit]]-Clean_Chain_Data[[#This Row],[Target_profit]]</f>
        <v>-69</v>
      </c>
      <c r="E904" s="1">
        <v>42084</v>
      </c>
      <c r="F904">
        <v>463</v>
      </c>
      <c r="G904">
        <v>84</v>
      </c>
      <c r="H904" s="2">
        <f>Clean_Chain_Data[[#This Row],[Profit]]/Clean_Chain_Data[[#This Row],[Sales]]</f>
        <v>0.14583333333333334</v>
      </c>
      <c r="I904" t="s">
        <v>39</v>
      </c>
      <c r="J904" t="s">
        <v>36</v>
      </c>
      <c r="K904" s="3">
        <v>19</v>
      </c>
      <c r="L904" t="s">
        <v>40</v>
      </c>
      <c r="M904" t="s">
        <v>45</v>
      </c>
      <c r="N904" t="s">
        <v>52</v>
      </c>
      <c r="O904" s="3">
        <v>21</v>
      </c>
      <c r="P904" s="3">
        <f>Clean_Chain_Data[[#This Row],[Sales]]-(Clean_Chain_Data[[#This Row],[Cogs]]+Clean_Chain_Data[[#This Row],[Total_expenses]])</f>
        <v>21</v>
      </c>
      <c r="Q904" s="3">
        <v>144</v>
      </c>
      <c r="R904" t="s">
        <v>56</v>
      </c>
      <c r="S904" s="3">
        <v>80</v>
      </c>
      <c r="T904">
        <v>130</v>
      </c>
      <c r="U904" s="3">
        <v>90</v>
      </c>
      <c r="V904" s="3">
        <v>210</v>
      </c>
      <c r="W904" s="3">
        <v>63</v>
      </c>
      <c r="X904" t="s">
        <v>35</v>
      </c>
    </row>
    <row r="905" spans="1:24" x14ac:dyDescent="0.25">
      <c r="A905">
        <v>435</v>
      </c>
      <c r="B905" s="3">
        <v>47</v>
      </c>
      <c r="C905" s="3">
        <v>-58</v>
      </c>
      <c r="D905" s="3">
        <f>Clean_Chain_Data[[#This Row],[Calculated Profit]]-Clean_Chain_Data[[#This Row],[Target_profit]]</f>
        <v>-58</v>
      </c>
      <c r="E905" s="1">
        <v>42085</v>
      </c>
      <c r="F905">
        <v>375</v>
      </c>
      <c r="G905">
        <v>64</v>
      </c>
      <c r="H905" s="2">
        <f>Clean_Chain_Data[[#This Row],[Profit]]/Clean_Chain_Data[[#This Row],[Sales]]</f>
        <v>0.1981981981981982</v>
      </c>
      <c r="I905" t="s">
        <v>39</v>
      </c>
      <c r="J905" t="s">
        <v>36</v>
      </c>
      <c r="K905" s="3">
        <v>15</v>
      </c>
      <c r="L905" t="s">
        <v>40</v>
      </c>
      <c r="M905" t="s">
        <v>45</v>
      </c>
      <c r="N905" t="s">
        <v>52</v>
      </c>
      <c r="O905" s="3">
        <v>22</v>
      </c>
      <c r="P905" s="3">
        <f>Clean_Chain_Data[[#This Row],[Sales]]-(Clean_Chain_Data[[#This Row],[Cogs]]+Clean_Chain_Data[[#This Row],[Total_expenses]])</f>
        <v>22</v>
      </c>
      <c r="Q905" s="3">
        <v>111</v>
      </c>
      <c r="R905" t="s">
        <v>49</v>
      </c>
      <c r="S905" s="3">
        <v>50</v>
      </c>
      <c r="T905">
        <v>100</v>
      </c>
      <c r="U905" s="3">
        <v>80</v>
      </c>
      <c r="V905" s="3">
        <v>150</v>
      </c>
      <c r="W905" s="3">
        <v>42</v>
      </c>
      <c r="X905" t="s">
        <v>35</v>
      </c>
    </row>
    <row r="906" spans="1:24" x14ac:dyDescent="0.25">
      <c r="A906">
        <v>206</v>
      </c>
      <c r="B906" s="3">
        <v>68</v>
      </c>
      <c r="C906" s="3">
        <v>-54</v>
      </c>
      <c r="D906" s="3">
        <f>Clean_Chain_Data[[#This Row],[Calculated Profit]]-Clean_Chain_Data[[#This Row],[Target_profit]]</f>
        <v>-54</v>
      </c>
      <c r="E906" s="1">
        <v>42086</v>
      </c>
      <c r="F906">
        <v>438</v>
      </c>
      <c r="G906">
        <v>99</v>
      </c>
      <c r="H906" s="2">
        <f>Clean_Chain_Data[[#This Row],[Profit]]/Clean_Chain_Data[[#This Row],[Sales]]</f>
        <v>0.33532934131736525</v>
      </c>
      <c r="I906" t="s">
        <v>39</v>
      </c>
      <c r="J906" t="s">
        <v>36</v>
      </c>
      <c r="K906" s="3">
        <v>21</v>
      </c>
      <c r="L906" t="s">
        <v>40</v>
      </c>
      <c r="M906" t="s">
        <v>45</v>
      </c>
      <c r="N906" t="s">
        <v>52</v>
      </c>
      <c r="O906" s="3">
        <v>56</v>
      </c>
      <c r="P906" s="3">
        <f>Clean_Chain_Data[[#This Row],[Sales]]-(Clean_Chain_Data[[#This Row],[Cogs]]+Clean_Chain_Data[[#This Row],[Total_expenses]])</f>
        <v>56</v>
      </c>
      <c r="Q906" s="3">
        <v>167</v>
      </c>
      <c r="R906" t="s">
        <v>60</v>
      </c>
      <c r="S906" s="3">
        <v>90</v>
      </c>
      <c r="T906">
        <v>140</v>
      </c>
      <c r="U906" s="3">
        <v>110</v>
      </c>
      <c r="V906" s="3">
        <v>230</v>
      </c>
      <c r="W906" s="3">
        <v>43</v>
      </c>
      <c r="X906" t="s">
        <v>35</v>
      </c>
    </row>
    <row r="907" spans="1:24" x14ac:dyDescent="0.25">
      <c r="A907">
        <v>206</v>
      </c>
      <c r="B907" s="3">
        <v>22</v>
      </c>
      <c r="C907" s="3">
        <v>-10</v>
      </c>
      <c r="D907" s="3">
        <f>Clean_Chain_Data[[#This Row],[Calculated Profit]]-Clean_Chain_Data[[#This Row],[Target_profit]]</f>
        <v>-10</v>
      </c>
      <c r="E907" s="1">
        <v>42087</v>
      </c>
      <c r="F907">
        <v>573</v>
      </c>
      <c r="G907">
        <v>29</v>
      </c>
      <c r="H907" s="2">
        <f>Clean_Chain_Data[[#This Row],[Profit]]/Clean_Chain_Data[[#This Row],[Sales]]</f>
        <v>0.19607843137254902</v>
      </c>
      <c r="I907" t="s">
        <v>39</v>
      </c>
      <c r="J907" t="s">
        <v>36</v>
      </c>
      <c r="K907" s="3">
        <v>7</v>
      </c>
      <c r="L907" t="s">
        <v>40</v>
      </c>
      <c r="M907" t="s">
        <v>41</v>
      </c>
      <c r="N907" t="s">
        <v>54</v>
      </c>
      <c r="O907" s="3">
        <v>10</v>
      </c>
      <c r="P907" s="3">
        <f>Clean_Chain_Data[[#This Row],[Sales]]-(Clean_Chain_Data[[#This Row],[Cogs]]+Clean_Chain_Data[[#This Row],[Total_expenses]])</f>
        <v>10</v>
      </c>
      <c r="Q907" s="3">
        <v>51</v>
      </c>
      <c r="R907" t="s">
        <v>60</v>
      </c>
      <c r="S907" s="3">
        <v>10</v>
      </c>
      <c r="T907">
        <v>20</v>
      </c>
      <c r="U907" s="3">
        <v>20</v>
      </c>
      <c r="V907" s="3">
        <v>30</v>
      </c>
      <c r="W907" s="3">
        <v>19</v>
      </c>
      <c r="X907" t="s">
        <v>35</v>
      </c>
    </row>
    <row r="908" spans="1:24" x14ac:dyDescent="0.25">
      <c r="A908">
        <v>702</v>
      </c>
      <c r="B908" s="3">
        <v>21</v>
      </c>
      <c r="C908" s="3">
        <v>-6</v>
      </c>
      <c r="D908" s="3">
        <f>Clean_Chain_Data[[#This Row],[Calculated Profit]]-Clean_Chain_Data[[#This Row],[Target_profit]]</f>
        <v>-6</v>
      </c>
      <c r="E908" s="1">
        <v>42088</v>
      </c>
      <c r="F908">
        <v>846</v>
      </c>
      <c r="G908">
        <v>31</v>
      </c>
      <c r="H908" s="2">
        <f>Clean_Chain_Data[[#This Row],[Profit]]/Clean_Chain_Data[[#This Row],[Sales]]</f>
        <v>0.26923076923076922</v>
      </c>
      <c r="I908" t="s">
        <v>39</v>
      </c>
      <c r="J908" t="s">
        <v>36</v>
      </c>
      <c r="K908" s="3">
        <v>5</v>
      </c>
      <c r="L908" t="s">
        <v>40</v>
      </c>
      <c r="M908" t="s">
        <v>41</v>
      </c>
      <c r="N908" t="s">
        <v>53</v>
      </c>
      <c r="O908" s="3">
        <v>14</v>
      </c>
      <c r="P908" s="3">
        <f>Clean_Chain_Data[[#This Row],[Sales]]-(Clean_Chain_Data[[#This Row],[Cogs]]+Clean_Chain_Data[[#This Row],[Total_expenses]])</f>
        <v>14</v>
      </c>
      <c r="Q908" s="3">
        <v>52</v>
      </c>
      <c r="R908" t="s">
        <v>48</v>
      </c>
      <c r="S908" s="3">
        <v>10</v>
      </c>
      <c r="T908">
        <v>20</v>
      </c>
      <c r="U908" s="3">
        <v>20</v>
      </c>
      <c r="V908" s="3">
        <v>30</v>
      </c>
      <c r="W908" s="3">
        <v>17</v>
      </c>
      <c r="X908" t="s">
        <v>35</v>
      </c>
    </row>
    <row r="909" spans="1:24" x14ac:dyDescent="0.25">
      <c r="A909">
        <v>801</v>
      </c>
      <c r="B909" s="3">
        <v>103</v>
      </c>
      <c r="C909" s="3">
        <v>-23</v>
      </c>
      <c r="D909" s="3">
        <f>Clean_Chain_Data[[#This Row],[Calculated Profit]]-Clean_Chain_Data[[#This Row],[Target_profit]]</f>
        <v>-23</v>
      </c>
      <c r="E909" s="1">
        <v>42089</v>
      </c>
      <c r="F909">
        <v>564</v>
      </c>
      <c r="G909">
        <v>133</v>
      </c>
      <c r="H909" s="2">
        <f>Clean_Chain_Data[[#This Row],[Profit]]/Clean_Chain_Data[[#This Row],[Sales]]</f>
        <v>0.36864406779661019</v>
      </c>
      <c r="I909" t="s">
        <v>39</v>
      </c>
      <c r="J909" t="s">
        <v>36</v>
      </c>
      <c r="K909" s="3">
        <v>33</v>
      </c>
      <c r="L909" t="s">
        <v>40</v>
      </c>
      <c r="M909" t="s">
        <v>41</v>
      </c>
      <c r="N909" t="s">
        <v>53</v>
      </c>
      <c r="O909" s="3">
        <v>87</v>
      </c>
      <c r="P909" s="3">
        <f>Clean_Chain_Data[[#This Row],[Sales]]-(Clean_Chain_Data[[#This Row],[Cogs]]+Clean_Chain_Data[[#This Row],[Total_expenses]])</f>
        <v>87</v>
      </c>
      <c r="Q909" s="3">
        <v>236</v>
      </c>
      <c r="R909" t="s">
        <v>49</v>
      </c>
      <c r="S909" s="3">
        <v>80</v>
      </c>
      <c r="T909">
        <v>130</v>
      </c>
      <c r="U909" s="3">
        <v>110</v>
      </c>
      <c r="V909" s="3">
        <v>210</v>
      </c>
      <c r="W909" s="3">
        <v>46</v>
      </c>
      <c r="X909" t="s">
        <v>35</v>
      </c>
    </row>
    <row r="910" spans="1:24" x14ac:dyDescent="0.25">
      <c r="A910">
        <v>775</v>
      </c>
      <c r="B910" s="3">
        <v>125</v>
      </c>
      <c r="C910" s="3">
        <v>-34</v>
      </c>
      <c r="D910" s="3">
        <f>Clean_Chain_Data[[#This Row],[Calculated Profit]]-Clean_Chain_Data[[#This Row],[Target_profit]]</f>
        <v>-34</v>
      </c>
      <c r="E910" s="1">
        <v>42090</v>
      </c>
      <c r="F910">
        <v>898</v>
      </c>
      <c r="G910">
        <v>173</v>
      </c>
      <c r="H910" s="2">
        <f>Clean_Chain_Data[[#This Row],[Profit]]/Clean_Chain_Data[[#This Row],[Sales]]</f>
        <v>8.7248322147651006E-2</v>
      </c>
      <c r="I910" t="s">
        <v>39</v>
      </c>
      <c r="J910" t="s">
        <v>36</v>
      </c>
      <c r="K910" s="3">
        <v>113</v>
      </c>
      <c r="L910" t="s">
        <v>23</v>
      </c>
      <c r="M910" t="s">
        <v>24</v>
      </c>
      <c r="N910" t="s">
        <v>57</v>
      </c>
      <c r="O910" s="3">
        <v>26</v>
      </c>
      <c r="P910" s="3">
        <f>Clean_Chain_Data[[#This Row],[Sales]]-(Clean_Chain_Data[[#This Row],[Cogs]]+Clean_Chain_Data[[#This Row],[Total_expenses]])</f>
        <v>26</v>
      </c>
      <c r="Q910" s="3">
        <v>298</v>
      </c>
      <c r="R910" t="s">
        <v>48</v>
      </c>
      <c r="S910" s="3">
        <v>90</v>
      </c>
      <c r="T910">
        <v>150</v>
      </c>
      <c r="U910" s="3">
        <v>60</v>
      </c>
      <c r="V910" s="3">
        <v>240</v>
      </c>
      <c r="W910" s="3">
        <v>147</v>
      </c>
      <c r="X910" t="s">
        <v>27</v>
      </c>
    </row>
    <row r="911" spans="1:24" x14ac:dyDescent="0.25">
      <c r="A911">
        <v>206</v>
      </c>
      <c r="B911" s="3">
        <v>125</v>
      </c>
      <c r="C911" s="3">
        <v>-15</v>
      </c>
      <c r="D911" s="3">
        <f>Clean_Chain_Data[[#This Row],[Calculated Profit]]-Clean_Chain_Data[[#This Row],[Target_profit]]</f>
        <v>-15</v>
      </c>
      <c r="E911" s="1">
        <v>42091</v>
      </c>
      <c r="F911">
        <v>1119</v>
      </c>
      <c r="G911">
        <v>188</v>
      </c>
      <c r="H911" s="2">
        <f>Clean_Chain_Data[[#This Row],[Profit]]/Clean_Chain_Data[[#This Row],[Sales]]</f>
        <v>0.36741214057507987</v>
      </c>
      <c r="I911" t="s">
        <v>39</v>
      </c>
      <c r="J911" t="s">
        <v>36</v>
      </c>
      <c r="K911" s="3">
        <v>41</v>
      </c>
      <c r="L911" t="s">
        <v>23</v>
      </c>
      <c r="M911" t="s">
        <v>24</v>
      </c>
      <c r="N911" t="s">
        <v>57</v>
      </c>
      <c r="O911" s="3">
        <v>115</v>
      </c>
      <c r="P911" s="3">
        <f>Clean_Chain_Data[[#This Row],[Sales]]-(Clean_Chain_Data[[#This Row],[Cogs]]+Clean_Chain_Data[[#This Row],[Total_expenses]])</f>
        <v>115</v>
      </c>
      <c r="Q911" s="3">
        <v>313</v>
      </c>
      <c r="R911" t="s">
        <v>60</v>
      </c>
      <c r="S911" s="3">
        <v>90</v>
      </c>
      <c r="T911">
        <v>160</v>
      </c>
      <c r="U911" s="3">
        <v>130</v>
      </c>
      <c r="V911" s="3">
        <v>250</v>
      </c>
      <c r="W911" s="3">
        <v>73</v>
      </c>
      <c r="X911" t="s">
        <v>27</v>
      </c>
    </row>
    <row r="912" spans="1:24" x14ac:dyDescent="0.25">
      <c r="A912">
        <v>702</v>
      </c>
      <c r="B912" s="3">
        <v>154</v>
      </c>
      <c r="C912" s="3">
        <v>0</v>
      </c>
      <c r="D912" s="3">
        <f>Clean_Chain_Data[[#This Row],[Calculated Profit]]-Clean_Chain_Data[[#This Row],[Target_profit]]</f>
        <v>0</v>
      </c>
      <c r="E912" s="1">
        <v>42092</v>
      </c>
      <c r="F912">
        <v>1132</v>
      </c>
      <c r="G912">
        <v>213</v>
      </c>
      <c r="H912" s="2">
        <f>Clean_Chain_Data[[#This Row],[Profit]]/Clean_Chain_Data[[#This Row],[Sales]]</f>
        <v>0.32697547683923706</v>
      </c>
      <c r="I912" t="s">
        <v>39</v>
      </c>
      <c r="J912" t="s">
        <v>36</v>
      </c>
      <c r="K912" s="3">
        <v>50</v>
      </c>
      <c r="L912" t="s">
        <v>23</v>
      </c>
      <c r="M912" t="s">
        <v>24</v>
      </c>
      <c r="N912" t="s">
        <v>25</v>
      </c>
      <c r="O912" s="3">
        <v>120</v>
      </c>
      <c r="P912" s="3">
        <f>Clean_Chain_Data[[#This Row],[Sales]]-(Clean_Chain_Data[[#This Row],[Cogs]]+Clean_Chain_Data[[#This Row],[Total_expenses]])</f>
        <v>120</v>
      </c>
      <c r="Q912" s="3">
        <v>367</v>
      </c>
      <c r="R912" t="s">
        <v>48</v>
      </c>
      <c r="S912" s="3">
        <v>120</v>
      </c>
      <c r="T912">
        <v>170</v>
      </c>
      <c r="U912" s="3">
        <v>120</v>
      </c>
      <c r="V912" s="3">
        <v>290</v>
      </c>
      <c r="W912" s="3">
        <v>93</v>
      </c>
      <c r="X912" t="s">
        <v>27</v>
      </c>
    </row>
    <row r="913" spans="1:24" x14ac:dyDescent="0.25">
      <c r="A913">
        <v>971</v>
      </c>
      <c r="B913" s="3">
        <v>90</v>
      </c>
      <c r="C913" s="3">
        <v>-17</v>
      </c>
      <c r="D913" s="3">
        <f>Clean_Chain_Data[[#This Row],[Calculated Profit]]-Clean_Chain_Data[[#This Row],[Target_profit]]</f>
        <v>-17</v>
      </c>
      <c r="E913" s="1">
        <v>42093</v>
      </c>
      <c r="F913">
        <v>572</v>
      </c>
      <c r="G913">
        <v>115</v>
      </c>
      <c r="H913" s="2">
        <f>Clean_Chain_Data[[#This Row],[Profit]]/Clean_Chain_Data[[#This Row],[Sales]]</f>
        <v>0.35609756097560974</v>
      </c>
      <c r="I913" t="s">
        <v>39</v>
      </c>
      <c r="J913" t="s">
        <v>36</v>
      </c>
      <c r="K913" s="3">
        <v>29</v>
      </c>
      <c r="L913" t="s">
        <v>23</v>
      </c>
      <c r="M913" t="s">
        <v>24</v>
      </c>
      <c r="N913" t="s">
        <v>25</v>
      </c>
      <c r="O913" s="3">
        <v>73</v>
      </c>
      <c r="P913" s="3">
        <f>Clean_Chain_Data[[#This Row],[Sales]]-(Clean_Chain_Data[[#This Row],[Cogs]]+Clean_Chain_Data[[#This Row],[Total_expenses]])</f>
        <v>73</v>
      </c>
      <c r="Q913" s="3">
        <v>205</v>
      </c>
      <c r="R913" t="s">
        <v>56</v>
      </c>
      <c r="S913" s="3">
        <v>60</v>
      </c>
      <c r="T913">
        <v>100</v>
      </c>
      <c r="U913" s="3">
        <v>90</v>
      </c>
      <c r="V913" s="3">
        <v>160</v>
      </c>
      <c r="W913" s="3">
        <v>42</v>
      </c>
      <c r="X913" t="s">
        <v>27</v>
      </c>
    </row>
    <row r="914" spans="1:24" x14ac:dyDescent="0.25">
      <c r="A914">
        <v>702</v>
      </c>
      <c r="B914" s="3">
        <v>122</v>
      </c>
      <c r="C914" s="3">
        <v>-16</v>
      </c>
      <c r="D914" s="3">
        <f>Clean_Chain_Data[[#This Row],[Calculated Profit]]-Clean_Chain_Data[[#This Row],[Target_profit]]</f>
        <v>-16</v>
      </c>
      <c r="E914" s="1">
        <v>42094</v>
      </c>
      <c r="F914">
        <v>789</v>
      </c>
      <c r="G914">
        <v>176</v>
      </c>
      <c r="H914" s="2">
        <f>Clean_Chain_Data[[#This Row],[Profit]]/Clean_Chain_Data[[#This Row],[Sales]]</f>
        <v>0.3825503355704698</v>
      </c>
      <c r="I914" t="s">
        <v>39</v>
      </c>
      <c r="J914" t="s">
        <v>36</v>
      </c>
      <c r="K914" s="3">
        <v>39</v>
      </c>
      <c r="L914" t="s">
        <v>23</v>
      </c>
      <c r="M914" t="s">
        <v>24</v>
      </c>
      <c r="N914" t="s">
        <v>28</v>
      </c>
      <c r="O914" s="3">
        <v>114</v>
      </c>
      <c r="P914" s="3">
        <f>Clean_Chain_Data[[#This Row],[Sales]]-(Clean_Chain_Data[[#This Row],[Cogs]]+Clean_Chain_Data[[#This Row],[Total_expenses]])</f>
        <v>114</v>
      </c>
      <c r="Q914" s="3">
        <v>298</v>
      </c>
      <c r="R914" t="s">
        <v>48</v>
      </c>
      <c r="S914" s="3">
        <v>90</v>
      </c>
      <c r="T914">
        <v>150</v>
      </c>
      <c r="U914" s="3">
        <v>130</v>
      </c>
      <c r="V914" s="3">
        <v>240</v>
      </c>
      <c r="W914" s="3">
        <v>62</v>
      </c>
      <c r="X914" t="s">
        <v>27</v>
      </c>
    </row>
    <row r="915" spans="1:24" x14ac:dyDescent="0.25">
      <c r="A915">
        <v>435</v>
      </c>
      <c r="B915" s="3">
        <v>86</v>
      </c>
      <c r="C915" s="3">
        <v>-27</v>
      </c>
      <c r="D915" s="3">
        <f>Clean_Chain_Data[[#This Row],[Calculated Profit]]-Clean_Chain_Data[[#This Row],[Target_profit]]</f>
        <v>-27</v>
      </c>
      <c r="E915" s="1">
        <v>42095</v>
      </c>
      <c r="F915">
        <v>1698</v>
      </c>
      <c r="G915">
        <v>23</v>
      </c>
      <c r="H915" s="2">
        <f>Clean_Chain_Data[[#This Row],[Profit]]/Clean_Chain_Data[[#This Row],[Sales]]</f>
        <v>-0.24770642201834864</v>
      </c>
      <c r="I915" t="s">
        <v>39</v>
      </c>
      <c r="J915" t="s">
        <v>36</v>
      </c>
      <c r="K915" s="3">
        <v>26</v>
      </c>
      <c r="L915" t="s">
        <v>23</v>
      </c>
      <c r="M915" t="s">
        <v>24</v>
      </c>
      <c r="N915" t="s">
        <v>28</v>
      </c>
      <c r="O915" s="3">
        <v>-27</v>
      </c>
      <c r="P915" s="3">
        <f>Clean_Chain_Data[[#This Row],[Sales]]-(Clean_Chain_Data[[#This Row],[Cogs]]+Clean_Chain_Data[[#This Row],[Total_expenses]])</f>
        <v>-27</v>
      </c>
      <c r="Q915" s="3">
        <v>109</v>
      </c>
      <c r="R915" t="s">
        <v>49</v>
      </c>
      <c r="S915" s="3">
        <v>60</v>
      </c>
      <c r="T915">
        <v>20</v>
      </c>
      <c r="U915" s="3">
        <v>0</v>
      </c>
      <c r="V915" s="3">
        <v>80</v>
      </c>
      <c r="W915" s="3">
        <v>50</v>
      </c>
      <c r="X915" t="s">
        <v>27</v>
      </c>
    </row>
    <row r="916" spans="1:24" x14ac:dyDescent="0.25">
      <c r="A916">
        <v>702</v>
      </c>
      <c r="B916" s="3">
        <v>257</v>
      </c>
      <c r="C916" s="3">
        <v>94</v>
      </c>
      <c r="D916" s="3">
        <f>Clean_Chain_Data[[#This Row],[Calculated Profit]]-Clean_Chain_Data[[#This Row],[Target_profit]]</f>
        <v>94</v>
      </c>
      <c r="E916" s="1">
        <v>42096</v>
      </c>
      <c r="F916">
        <v>1662</v>
      </c>
      <c r="G916">
        <v>341</v>
      </c>
      <c r="H916" s="2">
        <f>Clean_Chain_Data[[#This Row],[Profit]]/Clean_Chain_Data[[#This Row],[Sales]]</f>
        <v>0.37458193979933108</v>
      </c>
      <c r="I916" t="s">
        <v>39</v>
      </c>
      <c r="J916" t="s">
        <v>36</v>
      </c>
      <c r="K916" s="3">
        <v>84</v>
      </c>
      <c r="L916" t="s">
        <v>23</v>
      </c>
      <c r="M916" t="s">
        <v>32</v>
      </c>
      <c r="N916" t="s">
        <v>33</v>
      </c>
      <c r="O916" s="3">
        <v>224</v>
      </c>
      <c r="P916" s="3">
        <f>Clean_Chain_Data[[#This Row],[Sales]]-(Clean_Chain_Data[[#This Row],[Cogs]]+Clean_Chain_Data[[#This Row],[Total_expenses]])</f>
        <v>224</v>
      </c>
      <c r="Q916" s="3">
        <v>598</v>
      </c>
      <c r="R916" t="s">
        <v>48</v>
      </c>
      <c r="S916" s="3">
        <v>110</v>
      </c>
      <c r="T916">
        <v>180</v>
      </c>
      <c r="U916" s="3">
        <v>130</v>
      </c>
      <c r="V916" s="3">
        <v>290</v>
      </c>
      <c r="W916" s="3">
        <v>117</v>
      </c>
      <c r="X916" t="s">
        <v>35</v>
      </c>
    </row>
    <row r="917" spans="1:24" x14ac:dyDescent="0.25">
      <c r="A917">
        <v>541</v>
      </c>
      <c r="B917" s="3">
        <v>21</v>
      </c>
      <c r="C917" s="3">
        <v>-4</v>
      </c>
      <c r="D917" s="3">
        <f>Clean_Chain_Data[[#This Row],[Calculated Profit]]-Clean_Chain_Data[[#This Row],[Target_profit]]</f>
        <v>-4</v>
      </c>
      <c r="E917" s="1">
        <v>42097</v>
      </c>
      <c r="F917">
        <v>480</v>
      </c>
      <c r="G917">
        <v>32</v>
      </c>
      <c r="H917" s="2">
        <f>Clean_Chain_Data[[#This Row],[Profit]]/Clean_Chain_Data[[#This Row],[Sales]]</f>
        <v>0.30188679245283018</v>
      </c>
      <c r="I917" t="s">
        <v>39</v>
      </c>
      <c r="J917" t="s">
        <v>36</v>
      </c>
      <c r="K917" s="3">
        <v>5</v>
      </c>
      <c r="L917" t="s">
        <v>23</v>
      </c>
      <c r="M917" t="s">
        <v>32</v>
      </c>
      <c r="N917" t="s">
        <v>33</v>
      </c>
      <c r="O917" s="3">
        <v>16</v>
      </c>
      <c r="P917" s="3">
        <f>Clean_Chain_Data[[#This Row],[Sales]]-(Clean_Chain_Data[[#This Row],[Cogs]]+Clean_Chain_Data[[#This Row],[Total_expenses]])</f>
        <v>16</v>
      </c>
      <c r="Q917" s="3">
        <v>53</v>
      </c>
      <c r="R917" t="s">
        <v>56</v>
      </c>
      <c r="S917" s="3">
        <v>0</v>
      </c>
      <c r="T917">
        <v>20</v>
      </c>
      <c r="U917" s="3">
        <v>20</v>
      </c>
      <c r="V917" s="3">
        <v>20</v>
      </c>
      <c r="W917" s="3">
        <v>16</v>
      </c>
      <c r="X917" t="s">
        <v>35</v>
      </c>
    </row>
    <row r="918" spans="1:24" x14ac:dyDescent="0.25">
      <c r="A918">
        <v>775</v>
      </c>
      <c r="B918" s="3">
        <v>239</v>
      </c>
      <c r="C918" s="3">
        <v>69</v>
      </c>
      <c r="D918" s="3">
        <f>Clean_Chain_Data[[#This Row],[Calculated Profit]]-Clean_Chain_Data[[#This Row],[Target_profit]]</f>
        <v>69</v>
      </c>
      <c r="E918" s="1">
        <v>42098</v>
      </c>
      <c r="F918">
        <v>1755</v>
      </c>
      <c r="G918">
        <v>239</v>
      </c>
      <c r="H918" s="2">
        <f>Clean_Chain_Data[[#This Row],[Profit]]/Clean_Chain_Data[[#This Row],[Sales]]</f>
        <v>0.31171548117154813</v>
      </c>
      <c r="I918" t="s">
        <v>39</v>
      </c>
      <c r="J918" t="s">
        <v>36</v>
      </c>
      <c r="K918" s="3">
        <v>66</v>
      </c>
      <c r="L918" t="s">
        <v>23</v>
      </c>
      <c r="M918" t="s">
        <v>32</v>
      </c>
      <c r="N918" t="s">
        <v>61</v>
      </c>
      <c r="O918" s="3">
        <v>149</v>
      </c>
      <c r="P918" s="3">
        <f>Clean_Chain_Data[[#This Row],[Sales]]-(Clean_Chain_Data[[#This Row],[Cogs]]+Clean_Chain_Data[[#This Row],[Total_expenses]])</f>
        <v>149</v>
      </c>
      <c r="Q918" s="3">
        <v>478</v>
      </c>
      <c r="R918" t="s">
        <v>48</v>
      </c>
      <c r="S918" s="3">
        <v>110</v>
      </c>
      <c r="T918">
        <v>120</v>
      </c>
      <c r="U918" s="3">
        <v>80</v>
      </c>
      <c r="V918" s="3">
        <v>230</v>
      </c>
      <c r="W918" s="3">
        <v>90</v>
      </c>
      <c r="X918" t="s">
        <v>35</v>
      </c>
    </row>
    <row r="919" spans="1:24" x14ac:dyDescent="0.25">
      <c r="A919">
        <v>702</v>
      </c>
      <c r="B919" s="3">
        <v>255</v>
      </c>
      <c r="C919" s="3">
        <v>-193</v>
      </c>
      <c r="D919" s="3">
        <f>Clean_Chain_Data[[#This Row],[Calculated Profit]]-Clean_Chain_Data[[#This Row],[Target_profit]]</f>
        <v>-193</v>
      </c>
      <c r="E919" s="1">
        <v>42099</v>
      </c>
      <c r="F919">
        <v>7058</v>
      </c>
      <c r="G919">
        <v>-255</v>
      </c>
      <c r="H919" s="2">
        <f>Clean_Chain_Data[[#This Row],[Profit]]/Clean_Chain_Data[[#This Row],[Sales]]</f>
        <v>-17.285714285714285</v>
      </c>
      <c r="I919" t="s">
        <v>39</v>
      </c>
      <c r="J919" t="s">
        <v>36</v>
      </c>
      <c r="K919" s="3">
        <v>96</v>
      </c>
      <c r="L919" t="s">
        <v>23</v>
      </c>
      <c r="M919" t="s">
        <v>32</v>
      </c>
      <c r="N919" t="s">
        <v>37</v>
      </c>
      <c r="O919" s="3">
        <v>-363</v>
      </c>
      <c r="P919" s="3">
        <f>Clean_Chain_Data[[#This Row],[Sales]]-(Clean_Chain_Data[[#This Row],[Cogs]]+Clean_Chain_Data[[#This Row],[Total_expenses]])</f>
        <v>-363</v>
      </c>
      <c r="Q919" s="3">
        <v>21</v>
      </c>
      <c r="R919" t="s">
        <v>48</v>
      </c>
      <c r="S919" s="3">
        <v>110</v>
      </c>
      <c r="T919">
        <v>-110</v>
      </c>
      <c r="U919" s="3">
        <v>-170</v>
      </c>
      <c r="V919" s="3">
        <v>0</v>
      </c>
      <c r="W919" s="3">
        <v>129</v>
      </c>
      <c r="X919" t="s">
        <v>35</v>
      </c>
    </row>
    <row r="920" spans="1:24" x14ac:dyDescent="0.25">
      <c r="A920">
        <v>435</v>
      </c>
      <c r="B920" s="3">
        <v>25</v>
      </c>
      <c r="C920" s="3">
        <v>-22</v>
      </c>
      <c r="D920" s="3">
        <f>Clean_Chain_Data[[#This Row],[Calculated Profit]]-Clean_Chain_Data[[#This Row],[Target_profit]]</f>
        <v>-22</v>
      </c>
      <c r="E920" s="1">
        <v>42100</v>
      </c>
      <c r="F920">
        <v>209</v>
      </c>
      <c r="G920">
        <v>31</v>
      </c>
      <c r="H920" s="2">
        <f>Clean_Chain_Data[[#This Row],[Profit]]/Clean_Chain_Data[[#This Row],[Sales]]</f>
        <v>-0.21428571428571427</v>
      </c>
      <c r="I920" t="s">
        <v>39</v>
      </c>
      <c r="J920" t="s">
        <v>36</v>
      </c>
      <c r="K920" s="3">
        <v>9</v>
      </c>
      <c r="L920" t="s">
        <v>23</v>
      </c>
      <c r="M920" t="s">
        <v>32</v>
      </c>
      <c r="N920" t="s">
        <v>37</v>
      </c>
      <c r="O920" s="3">
        <v>-12</v>
      </c>
      <c r="P920" s="3">
        <f>Clean_Chain_Data[[#This Row],[Sales]]-(Clean_Chain_Data[[#This Row],[Cogs]]+Clean_Chain_Data[[#This Row],[Total_expenses]])</f>
        <v>-12</v>
      </c>
      <c r="Q920" s="3">
        <v>56</v>
      </c>
      <c r="R920" t="s">
        <v>49</v>
      </c>
      <c r="S920" s="3">
        <v>0</v>
      </c>
      <c r="T920">
        <v>20</v>
      </c>
      <c r="U920" s="3">
        <v>10</v>
      </c>
      <c r="V920" s="3">
        <v>20</v>
      </c>
      <c r="W920" s="3">
        <v>43</v>
      </c>
      <c r="X920" t="s">
        <v>35</v>
      </c>
    </row>
    <row r="921" spans="1:24" x14ac:dyDescent="0.25">
      <c r="A921">
        <v>909</v>
      </c>
      <c r="B921" s="3">
        <v>173</v>
      </c>
      <c r="C921" s="3">
        <v>3</v>
      </c>
      <c r="D921" s="3">
        <f>Clean_Chain_Data[[#This Row],[Calculated Profit]]-Clean_Chain_Data[[#This Row],[Target_profit]]</f>
        <v>3</v>
      </c>
      <c r="E921" s="1">
        <v>42101</v>
      </c>
      <c r="F921">
        <v>3909</v>
      </c>
      <c r="G921">
        <v>-27</v>
      </c>
      <c r="H921" s="2">
        <f>Clean_Chain_Data[[#This Row],[Profit]]/Clean_Chain_Data[[#This Row],[Sales]]</f>
        <v>-0.86986301369863017</v>
      </c>
      <c r="I921" t="s">
        <v>21</v>
      </c>
      <c r="J921" t="s">
        <v>36</v>
      </c>
      <c r="K921" s="3">
        <v>57</v>
      </c>
      <c r="L921" t="s">
        <v>40</v>
      </c>
      <c r="M921" t="s">
        <v>45</v>
      </c>
      <c r="N921" t="s">
        <v>46</v>
      </c>
      <c r="O921" s="3">
        <v>-127</v>
      </c>
      <c r="P921" s="3">
        <f>Clean_Chain_Data[[#This Row],[Sales]]-(Clean_Chain_Data[[#This Row],[Cogs]]+Clean_Chain_Data[[#This Row],[Total_expenses]])</f>
        <v>-127</v>
      </c>
      <c r="Q921" s="3">
        <v>146</v>
      </c>
      <c r="R921" t="s">
        <v>38</v>
      </c>
      <c r="S921" s="3">
        <v>200</v>
      </c>
      <c r="T921">
        <v>-30</v>
      </c>
      <c r="U921" s="3">
        <v>-130</v>
      </c>
      <c r="V921" s="3">
        <v>170</v>
      </c>
      <c r="W921" s="3">
        <v>100</v>
      </c>
      <c r="X921" t="s">
        <v>27</v>
      </c>
    </row>
    <row r="922" spans="1:24" x14ac:dyDescent="0.25">
      <c r="A922">
        <v>707</v>
      </c>
      <c r="B922" s="3">
        <v>228</v>
      </c>
      <c r="C922" s="3">
        <v>7</v>
      </c>
      <c r="D922" s="3">
        <f>Clean_Chain_Data[[#This Row],[Calculated Profit]]-Clean_Chain_Data[[#This Row],[Target_profit]]</f>
        <v>7</v>
      </c>
      <c r="E922" s="1">
        <v>42102</v>
      </c>
      <c r="F922">
        <v>1691</v>
      </c>
      <c r="G922">
        <v>304</v>
      </c>
      <c r="H922" s="2">
        <f>Clean_Chain_Data[[#This Row],[Profit]]/Clean_Chain_Data[[#This Row],[Sales]]</f>
        <v>0.37030075187969924</v>
      </c>
      <c r="I922" t="s">
        <v>21</v>
      </c>
      <c r="J922" t="s">
        <v>36</v>
      </c>
      <c r="K922" s="3">
        <v>75</v>
      </c>
      <c r="L922" t="s">
        <v>40</v>
      </c>
      <c r="M922" t="s">
        <v>41</v>
      </c>
      <c r="N922" t="s">
        <v>42</v>
      </c>
      <c r="O922" s="3">
        <v>197</v>
      </c>
      <c r="P922" s="3">
        <f>Clean_Chain_Data[[#This Row],[Sales]]-(Clean_Chain_Data[[#This Row],[Cogs]]+Clean_Chain_Data[[#This Row],[Total_expenses]])</f>
        <v>197</v>
      </c>
      <c r="Q922" s="3">
        <v>532</v>
      </c>
      <c r="R922" t="s">
        <v>38</v>
      </c>
      <c r="S922" s="3">
        <v>220</v>
      </c>
      <c r="T922">
        <v>290</v>
      </c>
      <c r="U922" s="3">
        <v>190</v>
      </c>
      <c r="V922" s="3">
        <v>510</v>
      </c>
      <c r="W922" s="3">
        <v>107</v>
      </c>
      <c r="X922" t="s">
        <v>27</v>
      </c>
    </row>
    <row r="923" spans="1:24" x14ac:dyDescent="0.25">
      <c r="A923">
        <v>619</v>
      </c>
      <c r="B923" s="3">
        <v>113</v>
      </c>
      <c r="C923" s="3">
        <v>-6</v>
      </c>
      <c r="D923" s="3">
        <f>Clean_Chain_Data[[#This Row],[Calculated Profit]]-Clean_Chain_Data[[#This Row],[Target_profit]]</f>
        <v>-6</v>
      </c>
      <c r="E923" s="1">
        <v>42103</v>
      </c>
      <c r="F923">
        <v>2758</v>
      </c>
      <c r="G923">
        <v>3</v>
      </c>
      <c r="H923" s="2">
        <f>Clean_Chain_Data[[#This Row],[Profit]]/Clean_Chain_Data[[#This Row],[Sales]]</f>
        <v>-0.48275862068965519</v>
      </c>
      <c r="I923" t="s">
        <v>21</v>
      </c>
      <c r="J923" t="s">
        <v>36</v>
      </c>
      <c r="K923" s="3">
        <v>36</v>
      </c>
      <c r="L923" t="s">
        <v>40</v>
      </c>
      <c r="M923" t="s">
        <v>45</v>
      </c>
      <c r="N923" t="s">
        <v>50</v>
      </c>
      <c r="O923" s="3">
        <v>-56</v>
      </c>
      <c r="P923" s="3">
        <f>Clean_Chain_Data[[#This Row],[Sales]]-(Clean_Chain_Data[[#This Row],[Cogs]]+Clean_Chain_Data[[#This Row],[Total_expenses]])</f>
        <v>-56</v>
      </c>
      <c r="Q923" s="3">
        <v>116</v>
      </c>
      <c r="R923" t="s">
        <v>38</v>
      </c>
      <c r="S923" s="3">
        <v>130</v>
      </c>
      <c r="T923">
        <v>0</v>
      </c>
      <c r="U923" s="3">
        <v>-50</v>
      </c>
      <c r="V923" s="3">
        <v>130</v>
      </c>
      <c r="W923" s="3">
        <v>59</v>
      </c>
      <c r="X923" t="s">
        <v>35</v>
      </c>
    </row>
    <row r="924" spans="1:24" x14ac:dyDescent="0.25">
      <c r="A924">
        <v>951</v>
      </c>
      <c r="B924" s="3">
        <v>249</v>
      </c>
      <c r="C924" s="3">
        <v>-75</v>
      </c>
      <c r="D924" s="3">
        <f>Clean_Chain_Data[[#This Row],[Calculated Profit]]-Clean_Chain_Data[[#This Row],[Target_profit]]</f>
        <v>-75</v>
      </c>
      <c r="E924" s="1">
        <v>42104</v>
      </c>
      <c r="F924">
        <v>2580</v>
      </c>
      <c r="G924">
        <v>374</v>
      </c>
      <c r="H924" s="2">
        <f>Clean_Chain_Data[[#This Row],[Profit]]/Clean_Chain_Data[[#This Row],[Sales]]</f>
        <v>0.37720706260032105</v>
      </c>
      <c r="I924" t="s">
        <v>21</v>
      </c>
      <c r="J924" t="s">
        <v>36</v>
      </c>
      <c r="K924" s="3">
        <v>87</v>
      </c>
      <c r="L924" t="s">
        <v>40</v>
      </c>
      <c r="M924" t="s">
        <v>45</v>
      </c>
      <c r="N924" t="s">
        <v>52</v>
      </c>
      <c r="O924" s="3">
        <v>235</v>
      </c>
      <c r="P924" s="3">
        <f>Clean_Chain_Data[[#This Row],[Sales]]-(Clean_Chain_Data[[#This Row],[Cogs]]+Clean_Chain_Data[[#This Row],[Total_expenses]])</f>
        <v>235</v>
      </c>
      <c r="Q924" s="3">
        <v>623</v>
      </c>
      <c r="R924" t="s">
        <v>38</v>
      </c>
      <c r="S924" s="3">
        <v>290</v>
      </c>
      <c r="T924">
        <v>450</v>
      </c>
      <c r="U924" s="3">
        <v>310</v>
      </c>
      <c r="V924" s="3">
        <v>740</v>
      </c>
      <c r="W924" s="3">
        <v>139</v>
      </c>
      <c r="X924" t="s">
        <v>35</v>
      </c>
    </row>
    <row r="925" spans="1:24" x14ac:dyDescent="0.25">
      <c r="A925">
        <v>559</v>
      </c>
      <c r="B925" s="3">
        <v>211</v>
      </c>
      <c r="C925" s="3">
        <v>-11</v>
      </c>
      <c r="D925" s="3">
        <f>Clean_Chain_Data[[#This Row],[Calculated Profit]]-Clean_Chain_Data[[#This Row],[Target_profit]]</f>
        <v>-11</v>
      </c>
      <c r="E925" s="1">
        <v>42105</v>
      </c>
      <c r="F925">
        <v>1778</v>
      </c>
      <c r="G925">
        <v>212</v>
      </c>
      <c r="H925" s="2">
        <f>Clean_Chain_Data[[#This Row],[Profit]]/Clean_Chain_Data[[#This Row],[Sales]]</f>
        <v>0.30496453900709219</v>
      </c>
      <c r="I925" t="s">
        <v>21</v>
      </c>
      <c r="J925" t="s">
        <v>36</v>
      </c>
      <c r="K925" s="3">
        <v>59</v>
      </c>
      <c r="L925" t="s">
        <v>40</v>
      </c>
      <c r="M925" t="s">
        <v>41</v>
      </c>
      <c r="N925" t="s">
        <v>54</v>
      </c>
      <c r="O925" s="3">
        <v>129</v>
      </c>
      <c r="P925" s="3">
        <f>Clean_Chain_Data[[#This Row],[Sales]]-(Clean_Chain_Data[[#This Row],[Cogs]]+Clean_Chain_Data[[#This Row],[Total_expenses]])</f>
        <v>129</v>
      </c>
      <c r="Q925" s="3">
        <v>423</v>
      </c>
      <c r="R925" t="s">
        <v>38</v>
      </c>
      <c r="S925" s="3">
        <v>200</v>
      </c>
      <c r="T925">
        <v>210</v>
      </c>
      <c r="U925" s="3">
        <v>140</v>
      </c>
      <c r="V925" s="3">
        <v>410</v>
      </c>
      <c r="W925" s="3">
        <v>83</v>
      </c>
      <c r="X925" t="s">
        <v>35</v>
      </c>
    </row>
    <row r="926" spans="1:24" x14ac:dyDescent="0.25">
      <c r="A926">
        <v>818</v>
      </c>
      <c r="B926" s="3">
        <v>121</v>
      </c>
      <c r="C926" s="3">
        <v>-14</v>
      </c>
      <c r="D926" s="3">
        <f>Clean_Chain_Data[[#This Row],[Calculated Profit]]-Clean_Chain_Data[[#This Row],[Target_profit]]</f>
        <v>-14</v>
      </c>
      <c r="E926" s="1">
        <v>42106</v>
      </c>
      <c r="F926">
        <v>912</v>
      </c>
      <c r="G926">
        <v>168</v>
      </c>
      <c r="H926" s="2">
        <f>Clean_Chain_Data[[#This Row],[Profit]]/Clean_Chain_Data[[#This Row],[Sales]]</f>
        <v>8.9965397923875437E-2</v>
      </c>
      <c r="I926" t="s">
        <v>21</v>
      </c>
      <c r="J926" t="s">
        <v>36</v>
      </c>
      <c r="K926" s="3">
        <v>109</v>
      </c>
      <c r="L926" t="s">
        <v>40</v>
      </c>
      <c r="M926" t="s">
        <v>41</v>
      </c>
      <c r="N926" t="s">
        <v>53</v>
      </c>
      <c r="O926" s="3">
        <v>26</v>
      </c>
      <c r="P926" s="3">
        <f>Clean_Chain_Data[[#This Row],[Sales]]-(Clean_Chain_Data[[#This Row],[Cogs]]+Clean_Chain_Data[[#This Row],[Total_expenses]])</f>
        <v>26</v>
      </c>
      <c r="Q926" s="3">
        <v>289</v>
      </c>
      <c r="R926" t="s">
        <v>38</v>
      </c>
      <c r="S926" s="3">
        <v>110</v>
      </c>
      <c r="T926">
        <v>170</v>
      </c>
      <c r="U926" s="3">
        <v>40</v>
      </c>
      <c r="V926" s="3">
        <v>280</v>
      </c>
      <c r="W926" s="3">
        <v>142</v>
      </c>
      <c r="X926" t="s">
        <v>35</v>
      </c>
    </row>
    <row r="927" spans="1:24" x14ac:dyDescent="0.25">
      <c r="A927">
        <v>213</v>
      </c>
      <c r="B927" s="3">
        <v>81</v>
      </c>
      <c r="C927" s="3">
        <v>4</v>
      </c>
      <c r="D927" s="3">
        <f>Clean_Chain_Data[[#This Row],[Calculated Profit]]-Clean_Chain_Data[[#This Row],[Target_profit]]</f>
        <v>4</v>
      </c>
      <c r="E927" s="1">
        <v>42107</v>
      </c>
      <c r="F927">
        <v>984</v>
      </c>
      <c r="G927">
        <v>117</v>
      </c>
      <c r="H927" s="2">
        <f>Clean_Chain_Data[[#This Row],[Profit]]/Clean_Chain_Data[[#This Row],[Sales]]</f>
        <v>0.42424242424242425</v>
      </c>
      <c r="I927" t="s">
        <v>21</v>
      </c>
      <c r="J927" t="s">
        <v>36</v>
      </c>
      <c r="K927" s="3">
        <v>22</v>
      </c>
      <c r="L927" t="s">
        <v>23</v>
      </c>
      <c r="M927" t="s">
        <v>24</v>
      </c>
      <c r="N927" t="s">
        <v>57</v>
      </c>
      <c r="O927" s="3">
        <v>84</v>
      </c>
      <c r="P927" s="3">
        <f>Clean_Chain_Data[[#This Row],[Sales]]-(Clean_Chain_Data[[#This Row],[Cogs]]+Clean_Chain_Data[[#This Row],[Total_expenses]])</f>
        <v>84</v>
      </c>
      <c r="Q927" s="3">
        <v>198</v>
      </c>
      <c r="R927" t="s">
        <v>38</v>
      </c>
      <c r="S927" s="3">
        <v>70</v>
      </c>
      <c r="T927">
        <v>110</v>
      </c>
      <c r="U927" s="3">
        <v>80</v>
      </c>
      <c r="V927" s="3">
        <v>180</v>
      </c>
      <c r="W927" s="3">
        <v>33</v>
      </c>
      <c r="X927" t="s">
        <v>27</v>
      </c>
    </row>
    <row r="928" spans="1:24" x14ac:dyDescent="0.25">
      <c r="A928">
        <v>213</v>
      </c>
      <c r="B928" s="3">
        <v>225</v>
      </c>
      <c r="C928" s="3">
        <v>14</v>
      </c>
      <c r="D928" s="3">
        <f>Clean_Chain_Data[[#This Row],[Calculated Profit]]-Clean_Chain_Data[[#This Row],[Target_profit]]</f>
        <v>14</v>
      </c>
      <c r="E928" s="1">
        <v>42108</v>
      </c>
      <c r="F928">
        <v>1272</v>
      </c>
      <c r="G928">
        <v>265</v>
      </c>
      <c r="H928" s="2">
        <f>Clean_Chain_Data[[#This Row],[Profit]]/Clean_Chain_Data[[#This Row],[Sales]]</f>
        <v>0.35510204081632651</v>
      </c>
      <c r="I928" t="s">
        <v>21</v>
      </c>
      <c r="J928" t="s">
        <v>36</v>
      </c>
      <c r="K928" s="3">
        <v>69</v>
      </c>
      <c r="L928" t="s">
        <v>23</v>
      </c>
      <c r="M928" t="s">
        <v>24</v>
      </c>
      <c r="N928" t="s">
        <v>25</v>
      </c>
      <c r="O928" s="3">
        <v>174</v>
      </c>
      <c r="P928" s="3">
        <f>Clean_Chain_Data[[#This Row],[Sales]]-(Clean_Chain_Data[[#This Row],[Cogs]]+Clean_Chain_Data[[#This Row],[Total_expenses]])</f>
        <v>174</v>
      </c>
      <c r="Q928" s="3">
        <v>490</v>
      </c>
      <c r="R928" t="s">
        <v>38</v>
      </c>
      <c r="S928" s="3">
        <v>210</v>
      </c>
      <c r="T928">
        <v>240</v>
      </c>
      <c r="U928" s="3">
        <v>160</v>
      </c>
      <c r="V928" s="3">
        <v>450</v>
      </c>
      <c r="W928" s="3">
        <v>91</v>
      </c>
      <c r="X928" t="s">
        <v>27</v>
      </c>
    </row>
    <row r="929" spans="1:24" x14ac:dyDescent="0.25">
      <c r="A929">
        <v>213</v>
      </c>
      <c r="B929" s="3">
        <v>118</v>
      </c>
      <c r="C929" s="3">
        <v>18</v>
      </c>
      <c r="D929" s="3">
        <f>Clean_Chain_Data[[#This Row],[Calculated Profit]]-Clean_Chain_Data[[#This Row],[Target_profit]]</f>
        <v>18</v>
      </c>
      <c r="E929" s="1">
        <v>42109</v>
      </c>
      <c r="F929">
        <v>930</v>
      </c>
      <c r="G929">
        <v>172</v>
      </c>
      <c r="H929" s="2">
        <f>Clean_Chain_Data[[#This Row],[Profit]]/Clean_Chain_Data[[#This Row],[Sales]]</f>
        <v>0.44137931034482758</v>
      </c>
      <c r="I929" t="s">
        <v>21</v>
      </c>
      <c r="J929" t="s">
        <v>36</v>
      </c>
      <c r="K929" s="3">
        <v>33</v>
      </c>
      <c r="L929" t="s">
        <v>23</v>
      </c>
      <c r="M929" t="s">
        <v>32</v>
      </c>
      <c r="N929" t="s">
        <v>33</v>
      </c>
      <c r="O929" s="3">
        <v>128</v>
      </c>
      <c r="P929" s="3">
        <f>Clean_Chain_Data[[#This Row],[Sales]]-(Clean_Chain_Data[[#This Row],[Cogs]]+Clean_Chain_Data[[#This Row],[Total_expenses]])</f>
        <v>128</v>
      </c>
      <c r="Q929" s="3">
        <v>290</v>
      </c>
      <c r="R929" t="s">
        <v>38</v>
      </c>
      <c r="S929" s="3">
        <v>80</v>
      </c>
      <c r="T929">
        <v>130</v>
      </c>
      <c r="U929" s="3">
        <v>110</v>
      </c>
      <c r="V929" s="3">
        <v>210</v>
      </c>
      <c r="W929" s="3">
        <v>44</v>
      </c>
      <c r="X929" t="s">
        <v>35</v>
      </c>
    </row>
    <row r="930" spans="1:24" x14ac:dyDescent="0.25">
      <c r="A930">
        <v>801</v>
      </c>
      <c r="B930" s="3">
        <v>82</v>
      </c>
      <c r="C930" s="3">
        <v>-22</v>
      </c>
      <c r="D930" s="3">
        <f>Clean_Chain_Data[[#This Row],[Calculated Profit]]-Clean_Chain_Data[[#This Row],[Target_profit]]</f>
        <v>-22</v>
      </c>
      <c r="E930" s="1">
        <v>42110</v>
      </c>
      <c r="F930">
        <v>601</v>
      </c>
      <c r="G930">
        <v>102</v>
      </c>
      <c r="H930" s="2">
        <f>Clean_Chain_Data[[#This Row],[Profit]]/Clean_Chain_Data[[#This Row],[Sales]]</f>
        <v>0.20652173913043478</v>
      </c>
      <c r="I930" t="s">
        <v>39</v>
      </c>
      <c r="J930" t="s">
        <v>36</v>
      </c>
      <c r="K930" s="3">
        <v>31</v>
      </c>
      <c r="L930" t="s">
        <v>40</v>
      </c>
      <c r="M930" t="s">
        <v>45</v>
      </c>
      <c r="N930" t="s">
        <v>46</v>
      </c>
      <c r="O930" s="3">
        <v>38</v>
      </c>
      <c r="P930" s="3">
        <f>Clean_Chain_Data[[#This Row],[Sales]]-(Clean_Chain_Data[[#This Row],[Cogs]]+Clean_Chain_Data[[#This Row],[Total_expenses]])</f>
        <v>38</v>
      </c>
      <c r="Q930" s="3">
        <v>184</v>
      </c>
      <c r="R930" t="s">
        <v>49</v>
      </c>
      <c r="S930" s="3">
        <v>90</v>
      </c>
      <c r="T930">
        <v>120</v>
      </c>
      <c r="U930" s="3">
        <v>60</v>
      </c>
      <c r="V930" s="3">
        <v>210</v>
      </c>
      <c r="W930" s="3">
        <v>64</v>
      </c>
      <c r="X930" t="s">
        <v>27</v>
      </c>
    </row>
    <row r="931" spans="1:24" x14ac:dyDescent="0.25">
      <c r="A931">
        <v>253</v>
      </c>
      <c r="B931" s="3">
        <v>94</v>
      </c>
      <c r="C931" s="3">
        <v>-24</v>
      </c>
      <c r="D931" s="3">
        <f>Clean_Chain_Data[[#This Row],[Calculated Profit]]-Clean_Chain_Data[[#This Row],[Target_profit]]</f>
        <v>-24</v>
      </c>
      <c r="E931" s="1">
        <v>42111</v>
      </c>
      <c r="F931">
        <v>694</v>
      </c>
      <c r="G931">
        <v>130</v>
      </c>
      <c r="H931" s="2">
        <f>Clean_Chain_Data[[#This Row],[Profit]]/Clean_Chain_Data[[#This Row],[Sales]]</f>
        <v>7.1428571428571425E-2</v>
      </c>
      <c r="I931" t="s">
        <v>39</v>
      </c>
      <c r="J931" t="s">
        <v>36</v>
      </c>
      <c r="K931" s="3">
        <v>85</v>
      </c>
      <c r="L931" t="s">
        <v>40</v>
      </c>
      <c r="M931" t="s">
        <v>45</v>
      </c>
      <c r="N931" t="s">
        <v>46</v>
      </c>
      <c r="O931" s="3">
        <v>16</v>
      </c>
      <c r="P931" s="3">
        <f>Clean_Chain_Data[[#This Row],[Sales]]-(Clean_Chain_Data[[#This Row],[Cogs]]+Clean_Chain_Data[[#This Row],[Total_expenses]])</f>
        <v>16</v>
      </c>
      <c r="Q931" s="3">
        <v>224</v>
      </c>
      <c r="R931" t="s">
        <v>60</v>
      </c>
      <c r="S931" s="3">
        <v>110</v>
      </c>
      <c r="T931">
        <v>150</v>
      </c>
      <c r="U931" s="3">
        <v>40</v>
      </c>
      <c r="V931" s="3">
        <v>260</v>
      </c>
      <c r="W931" s="3">
        <v>114</v>
      </c>
      <c r="X931" t="s">
        <v>27</v>
      </c>
    </row>
    <row r="932" spans="1:24" x14ac:dyDescent="0.25">
      <c r="A932">
        <v>503</v>
      </c>
      <c r="B932" s="3">
        <v>181</v>
      </c>
      <c r="C932" s="3">
        <v>-12</v>
      </c>
      <c r="D932" s="3">
        <f>Clean_Chain_Data[[#This Row],[Calculated Profit]]-Clean_Chain_Data[[#This Row],[Target_profit]]</f>
        <v>-12</v>
      </c>
      <c r="E932" s="1">
        <v>42112</v>
      </c>
      <c r="F932">
        <v>1283</v>
      </c>
      <c r="G932">
        <v>182</v>
      </c>
      <c r="H932" s="2">
        <f>Clean_Chain_Data[[#This Row],[Profit]]/Clean_Chain_Data[[#This Row],[Sales]]</f>
        <v>0.2975206611570248</v>
      </c>
      <c r="I932" t="s">
        <v>39</v>
      </c>
      <c r="J932" t="s">
        <v>36</v>
      </c>
      <c r="K932" s="3">
        <v>50</v>
      </c>
      <c r="L932" t="s">
        <v>40</v>
      </c>
      <c r="M932" t="s">
        <v>41</v>
      </c>
      <c r="N932" t="s">
        <v>42</v>
      </c>
      <c r="O932" s="3">
        <v>108</v>
      </c>
      <c r="P932" s="3">
        <f>Clean_Chain_Data[[#This Row],[Sales]]-(Clean_Chain_Data[[#This Row],[Cogs]]+Clean_Chain_Data[[#This Row],[Total_expenses]])</f>
        <v>108</v>
      </c>
      <c r="Q932" s="3">
        <v>363</v>
      </c>
      <c r="R932" t="s">
        <v>56</v>
      </c>
      <c r="S932" s="3">
        <v>170</v>
      </c>
      <c r="T932">
        <v>180</v>
      </c>
      <c r="U932" s="3">
        <v>120</v>
      </c>
      <c r="V932" s="3">
        <v>350</v>
      </c>
      <c r="W932" s="3">
        <v>74</v>
      </c>
      <c r="X932" t="s">
        <v>27</v>
      </c>
    </row>
    <row r="933" spans="1:24" x14ac:dyDescent="0.25">
      <c r="A933">
        <v>801</v>
      </c>
      <c r="B933" s="3">
        <v>69</v>
      </c>
      <c r="C933" s="3">
        <v>-11</v>
      </c>
      <c r="D933" s="3">
        <f>Clean_Chain_Data[[#This Row],[Calculated Profit]]-Clean_Chain_Data[[#This Row],[Target_profit]]</f>
        <v>-11</v>
      </c>
      <c r="E933" s="1">
        <v>42113</v>
      </c>
      <c r="F933">
        <v>1060</v>
      </c>
      <c r="G933">
        <v>81</v>
      </c>
      <c r="H933" s="2">
        <f>Clean_Chain_Data[[#This Row],[Profit]]/Clean_Chain_Data[[#This Row],[Sales]]</f>
        <v>0.26</v>
      </c>
      <c r="I933" t="s">
        <v>39</v>
      </c>
      <c r="J933" t="s">
        <v>36</v>
      </c>
      <c r="K933" s="3">
        <v>21</v>
      </c>
      <c r="L933" t="s">
        <v>40</v>
      </c>
      <c r="M933" t="s">
        <v>45</v>
      </c>
      <c r="N933" t="s">
        <v>50</v>
      </c>
      <c r="O933" s="3">
        <v>39</v>
      </c>
      <c r="P933" s="3">
        <f>Clean_Chain_Data[[#This Row],[Sales]]-(Clean_Chain_Data[[#This Row],[Cogs]]+Clean_Chain_Data[[#This Row],[Total_expenses]])</f>
        <v>39</v>
      </c>
      <c r="Q933" s="3">
        <v>150</v>
      </c>
      <c r="R933" t="s">
        <v>49</v>
      </c>
      <c r="S933" s="3">
        <v>80</v>
      </c>
      <c r="T933">
        <v>90</v>
      </c>
      <c r="U933" s="3">
        <v>50</v>
      </c>
      <c r="V933" s="3">
        <v>170</v>
      </c>
      <c r="W933" s="3">
        <v>42</v>
      </c>
      <c r="X933" t="s">
        <v>35</v>
      </c>
    </row>
    <row r="934" spans="1:24" x14ac:dyDescent="0.25">
      <c r="A934">
        <v>971</v>
      </c>
      <c r="B934" s="3">
        <v>53</v>
      </c>
      <c r="C934" s="3">
        <v>-26</v>
      </c>
      <c r="D934" s="3">
        <f>Clean_Chain_Data[[#This Row],[Calculated Profit]]-Clean_Chain_Data[[#This Row],[Target_profit]]</f>
        <v>-26</v>
      </c>
      <c r="E934" s="1">
        <v>42114</v>
      </c>
      <c r="F934">
        <v>470</v>
      </c>
      <c r="G934">
        <v>75</v>
      </c>
      <c r="H934" s="2">
        <f>Clean_Chain_Data[[#This Row],[Profit]]/Clean_Chain_Data[[#This Row],[Sales]]</f>
        <v>0.109375</v>
      </c>
      <c r="I934" t="s">
        <v>39</v>
      </c>
      <c r="J934" t="s">
        <v>36</v>
      </c>
      <c r="K934" s="3">
        <v>17</v>
      </c>
      <c r="L934" t="s">
        <v>40</v>
      </c>
      <c r="M934" t="s">
        <v>45</v>
      </c>
      <c r="N934" t="s">
        <v>52</v>
      </c>
      <c r="O934" s="3">
        <v>14</v>
      </c>
      <c r="P934" s="3">
        <f>Clean_Chain_Data[[#This Row],[Sales]]-(Clean_Chain_Data[[#This Row],[Cogs]]+Clean_Chain_Data[[#This Row],[Total_expenses]])</f>
        <v>14</v>
      </c>
      <c r="Q934" s="3">
        <v>128</v>
      </c>
      <c r="R934" t="s">
        <v>56</v>
      </c>
      <c r="S934" s="3">
        <v>60</v>
      </c>
      <c r="T934">
        <v>90</v>
      </c>
      <c r="U934" s="3">
        <v>40</v>
      </c>
      <c r="V934" s="3">
        <v>150</v>
      </c>
      <c r="W934" s="3">
        <v>61</v>
      </c>
      <c r="X934" t="s">
        <v>35</v>
      </c>
    </row>
    <row r="935" spans="1:24" x14ac:dyDescent="0.25">
      <c r="A935">
        <v>425</v>
      </c>
      <c r="B935" s="3">
        <v>63</v>
      </c>
      <c r="C935" s="3">
        <v>-20</v>
      </c>
      <c r="D935" s="3">
        <f>Clean_Chain_Data[[#This Row],[Calculated Profit]]-Clean_Chain_Data[[#This Row],[Target_profit]]</f>
        <v>-20</v>
      </c>
      <c r="E935" s="1">
        <v>42115</v>
      </c>
      <c r="F935">
        <v>446</v>
      </c>
      <c r="G935">
        <v>93</v>
      </c>
      <c r="H935" s="2">
        <f>Clean_Chain_Data[[#This Row],[Profit]]/Clean_Chain_Data[[#This Row],[Sales]]</f>
        <v>0.32051282051282054</v>
      </c>
      <c r="I935" t="s">
        <v>39</v>
      </c>
      <c r="J935" t="s">
        <v>36</v>
      </c>
      <c r="K935" s="3">
        <v>20</v>
      </c>
      <c r="L935" t="s">
        <v>40</v>
      </c>
      <c r="M935" t="s">
        <v>45</v>
      </c>
      <c r="N935" t="s">
        <v>52</v>
      </c>
      <c r="O935" s="3">
        <v>50</v>
      </c>
      <c r="P935" s="3">
        <f>Clean_Chain_Data[[#This Row],[Sales]]-(Clean_Chain_Data[[#This Row],[Cogs]]+Clean_Chain_Data[[#This Row],[Total_expenses]])</f>
        <v>50</v>
      </c>
      <c r="Q935" s="3">
        <v>156</v>
      </c>
      <c r="R935" t="s">
        <v>60</v>
      </c>
      <c r="S935" s="3">
        <v>70</v>
      </c>
      <c r="T935">
        <v>110</v>
      </c>
      <c r="U935" s="3">
        <v>70</v>
      </c>
      <c r="V935" s="3">
        <v>180</v>
      </c>
      <c r="W935" s="3">
        <v>43</v>
      </c>
      <c r="X935" t="s">
        <v>35</v>
      </c>
    </row>
    <row r="936" spans="1:24" x14ac:dyDescent="0.25">
      <c r="A936">
        <v>775</v>
      </c>
      <c r="B936" s="3">
        <v>15</v>
      </c>
      <c r="C936" s="3">
        <v>-1</v>
      </c>
      <c r="D936" s="3">
        <f>Clean_Chain_Data[[#This Row],[Calculated Profit]]-Clean_Chain_Data[[#This Row],[Target_profit]]</f>
        <v>-1</v>
      </c>
      <c r="E936" s="1">
        <v>42116</v>
      </c>
      <c r="F936">
        <v>848</v>
      </c>
      <c r="G936">
        <v>24</v>
      </c>
      <c r="H936" s="2">
        <f>Clean_Chain_Data[[#This Row],[Profit]]/Clean_Chain_Data[[#This Row],[Sales]]</f>
        <v>0.23076923076923078</v>
      </c>
      <c r="I936" t="s">
        <v>39</v>
      </c>
      <c r="J936" t="s">
        <v>36</v>
      </c>
      <c r="K936" s="3">
        <v>4</v>
      </c>
      <c r="L936" t="s">
        <v>40</v>
      </c>
      <c r="M936" t="s">
        <v>41</v>
      </c>
      <c r="N936" t="s">
        <v>53</v>
      </c>
      <c r="O936" s="3">
        <v>9</v>
      </c>
      <c r="P936" s="3">
        <f>Clean_Chain_Data[[#This Row],[Sales]]-(Clean_Chain_Data[[#This Row],[Cogs]]+Clean_Chain_Data[[#This Row],[Total_expenses]])</f>
        <v>9</v>
      </c>
      <c r="Q936" s="3">
        <v>39</v>
      </c>
      <c r="R936" t="s">
        <v>48</v>
      </c>
      <c r="S936" s="3">
        <v>10</v>
      </c>
      <c r="T936">
        <v>20</v>
      </c>
      <c r="U936" s="3">
        <v>10</v>
      </c>
      <c r="V936" s="3">
        <v>30</v>
      </c>
      <c r="W936" s="3">
        <v>15</v>
      </c>
      <c r="X936" t="s">
        <v>35</v>
      </c>
    </row>
    <row r="937" spans="1:24" x14ac:dyDescent="0.25">
      <c r="A937">
        <v>435</v>
      </c>
      <c r="B937" s="3">
        <v>101</v>
      </c>
      <c r="C937" s="3">
        <v>-5</v>
      </c>
      <c r="D937" s="3">
        <f>Clean_Chain_Data[[#This Row],[Calculated Profit]]-Clean_Chain_Data[[#This Row],[Target_profit]]</f>
        <v>-5</v>
      </c>
      <c r="E937" s="1">
        <v>42117</v>
      </c>
      <c r="F937">
        <v>552</v>
      </c>
      <c r="G937">
        <v>130</v>
      </c>
      <c r="H937" s="2">
        <f>Clean_Chain_Data[[#This Row],[Profit]]/Clean_Chain_Data[[#This Row],[Sales]]</f>
        <v>0.36796536796536794</v>
      </c>
      <c r="I937" t="s">
        <v>39</v>
      </c>
      <c r="J937" t="s">
        <v>36</v>
      </c>
      <c r="K937" s="3">
        <v>33</v>
      </c>
      <c r="L937" t="s">
        <v>40</v>
      </c>
      <c r="M937" t="s">
        <v>41</v>
      </c>
      <c r="N937" t="s">
        <v>53</v>
      </c>
      <c r="O937" s="3">
        <v>85</v>
      </c>
      <c r="P937" s="3">
        <f>Clean_Chain_Data[[#This Row],[Sales]]-(Clean_Chain_Data[[#This Row],[Cogs]]+Clean_Chain_Data[[#This Row],[Total_expenses]])</f>
        <v>85</v>
      </c>
      <c r="Q937" s="3">
        <v>231</v>
      </c>
      <c r="R937" t="s">
        <v>49</v>
      </c>
      <c r="S937" s="3">
        <v>90</v>
      </c>
      <c r="T937">
        <v>130</v>
      </c>
      <c r="U937" s="3">
        <v>90</v>
      </c>
      <c r="V937" s="3">
        <v>220</v>
      </c>
      <c r="W937" s="3">
        <v>45</v>
      </c>
      <c r="X937" t="s">
        <v>35</v>
      </c>
    </row>
    <row r="938" spans="1:24" x14ac:dyDescent="0.25">
      <c r="A938">
        <v>775</v>
      </c>
      <c r="B938" s="3">
        <v>121</v>
      </c>
      <c r="C938" s="3">
        <v>6</v>
      </c>
      <c r="D938" s="3">
        <f>Clean_Chain_Data[[#This Row],[Calculated Profit]]-Clean_Chain_Data[[#This Row],[Target_profit]]</f>
        <v>6</v>
      </c>
      <c r="E938" s="1">
        <v>42118</v>
      </c>
      <c r="F938">
        <v>912</v>
      </c>
      <c r="G938">
        <v>168</v>
      </c>
      <c r="H938" s="2">
        <f>Clean_Chain_Data[[#This Row],[Profit]]/Clean_Chain_Data[[#This Row],[Sales]]</f>
        <v>8.9965397923875437E-2</v>
      </c>
      <c r="I938" t="s">
        <v>39</v>
      </c>
      <c r="J938" t="s">
        <v>36</v>
      </c>
      <c r="K938" s="3">
        <v>109</v>
      </c>
      <c r="L938" t="s">
        <v>23</v>
      </c>
      <c r="M938" t="s">
        <v>24</v>
      </c>
      <c r="N938" t="s">
        <v>57</v>
      </c>
      <c r="O938" s="3">
        <v>26</v>
      </c>
      <c r="P938" s="3">
        <f>Clean_Chain_Data[[#This Row],[Sales]]-(Clean_Chain_Data[[#This Row],[Cogs]]+Clean_Chain_Data[[#This Row],[Total_expenses]])</f>
        <v>26</v>
      </c>
      <c r="Q938" s="3">
        <v>289</v>
      </c>
      <c r="R938" t="s">
        <v>48</v>
      </c>
      <c r="S938" s="3">
        <v>110</v>
      </c>
      <c r="T938">
        <v>150</v>
      </c>
      <c r="U938" s="3">
        <v>20</v>
      </c>
      <c r="V938" s="3">
        <v>260</v>
      </c>
      <c r="W938" s="3">
        <v>142</v>
      </c>
      <c r="X938" t="s">
        <v>27</v>
      </c>
    </row>
    <row r="939" spans="1:24" x14ac:dyDescent="0.25">
      <c r="A939">
        <v>206</v>
      </c>
      <c r="B939" s="3">
        <v>130</v>
      </c>
      <c r="C939" s="3">
        <v>2</v>
      </c>
      <c r="D939" s="3">
        <f>Clean_Chain_Data[[#This Row],[Calculated Profit]]-Clean_Chain_Data[[#This Row],[Target_profit]]</f>
        <v>2</v>
      </c>
      <c r="E939" s="1">
        <v>42119</v>
      </c>
      <c r="F939">
        <v>1134</v>
      </c>
      <c r="G939">
        <v>195</v>
      </c>
      <c r="H939" s="2">
        <f>Clean_Chain_Data[[#This Row],[Profit]]/Clean_Chain_Data[[#This Row],[Sales]]</f>
        <v>0.37538461538461537</v>
      </c>
      <c r="I939" t="s">
        <v>39</v>
      </c>
      <c r="J939" t="s">
        <v>36</v>
      </c>
      <c r="K939" s="3">
        <v>42</v>
      </c>
      <c r="L939" t="s">
        <v>23</v>
      </c>
      <c r="M939" t="s">
        <v>24</v>
      </c>
      <c r="N939" t="s">
        <v>57</v>
      </c>
      <c r="O939" s="3">
        <v>122</v>
      </c>
      <c r="P939" s="3">
        <f>Clean_Chain_Data[[#This Row],[Sales]]-(Clean_Chain_Data[[#This Row],[Cogs]]+Clean_Chain_Data[[#This Row],[Total_expenses]])</f>
        <v>122</v>
      </c>
      <c r="Q939" s="3">
        <v>325</v>
      </c>
      <c r="R939" t="s">
        <v>60</v>
      </c>
      <c r="S939" s="3">
        <v>120</v>
      </c>
      <c r="T939">
        <v>180</v>
      </c>
      <c r="U939" s="3">
        <v>120</v>
      </c>
      <c r="V939" s="3">
        <v>300</v>
      </c>
      <c r="W939" s="3">
        <v>73</v>
      </c>
      <c r="X939" t="s">
        <v>27</v>
      </c>
    </row>
    <row r="940" spans="1:24" x14ac:dyDescent="0.25">
      <c r="A940">
        <v>702</v>
      </c>
      <c r="B940" s="3">
        <v>173</v>
      </c>
      <c r="C940" s="3">
        <v>8</v>
      </c>
      <c r="D940" s="3">
        <f>Clean_Chain_Data[[#This Row],[Calculated Profit]]-Clean_Chain_Data[[#This Row],[Target_profit]]</f>
        <v>8</v>
      </c>
      <c r="E940" s="1">
        <v>42120</v>
      </c>
      <c r="F940">
        <v>1150</v>
      </c>
      <c r="G940">
        <v>239</v>
      </c>
      <c r="H940" s="2">
        <f>Clean_Chain_Data[[#This Row],[Profit]]/Clean_Chain_Data[[#This Row],[Sales]]</f>
        <v>0.33495145631067963</v>
      </c>
      <c r="I940" t="s">
        <v>39</v>
      </c>
      <c r="J940" t="s">
        <v>36</v>
      </c>
      <c r="K940" s="3">
        <v>57</v>
      </c>
      <c r="L940" t="s">
        <v>23</v>
      </c>
      <c r="M940" t="s">
        <v>24</v>
      </c>
      <c r="N940" t="s">
        <v>25</v>
      </c>
      <c r="O940" s="3">
        <v>138</v>
      </c>
      <c r="P940" s="3">
        <f>Clean_Chain_Data[[#This Row],[Sales]]-(Clean_Chain_Data[[#This Row],[Cogs]]+Clean_Chain_Data[[#This Row],[Total_expenses]])</f>
        <v>138</v>
      </c>
      <c r="Q940" s="3">
        <v>412</v>
      </c>
      <c r="R940" t="s">
        <v>48</v>
      </c>
      <c r="S940" s="3">
        <v>160</v>
      </c>
      <c r="T940">
        <v>220</v>
      </c>
      <c r="U940" s="3">
        <v>130</v>
      </c>
      <c r="V940" s="3">
        <v>380</v>
      </c>
      <c r="W940" s="3">
        <v>101</v>
      </c>
      <c r="X940" t="s">
        <v>27</v>
      </c>
    </row>
    <row r="941" spans="1:24" x14ac:dyDescent="0.25">
      <c r="A941">
        <v>971</v>
      </c>
      <c r="B941" s="3">
        <v>88</v>
      </c>
      <c r="C941" s="3">
        <v>0</v>
      </c>
      <c r="D941" s="3">
        <f>Clean_Chain_Data[[#This Row],[Calculated Profit]]-Clean_Chain_Data[[#This Row],[Target_profit]]</f>
        <v>0</v>
      </c>
      <c r="E941" s="1">
        <v>42121</v>
      </c>
      <c r="F941">
        <v>561</v>
      </c>
      <c r="G941">
        <v>112</v>
      </c>
      <c r="H941" s="2">
        <f>Clean_Chain_Data[[#This Row],[Profit]]/Clean_Chain_Data[[#This Row],[Sales]]</f>
        <v>0.35</v>
      </c>
      <c r="I941" t="s">
        <v>39</v>
      </c>
      <c r="J941" t="s">
        <v>36</v>
      </c>
      <c r="K941" s="3">
        <v>29</v>
      </c>
      <c r="L941" t="s">
        <v>23</v>
      </c>
      <c r="M941" t="s">
        <v>24</v>
      </c>
      <c r="N941" t="s">
        <v>25</v>
      </c>
      <c r="O941" s="3">
        <v>70</v>
      </c>
      <c r="P941" s="3">
        <f>Clean_Chain_Data[[#This Row],[Sales]]-(Clean_Chain_Data[[#This Row],[Cogs]]+Clean_Chain_Data[[#This Row],[Total_expenses]])</f>
        <v>70</v>
      </c>
      <c r="Q941" s="3">
        <v>200</v>
      </c>
      <c r="R941" t="s">
        <v>56</v>
      </c>
      <c r="S941" s="3">
        <v>80</v>
      </c>
      <c r="T941">
        <v>100</v>
      </c>
      <c r="U941" s="3">
        <v>70</v>
      </c>
      <c r="V941" s="3">
        <v>180</v>
      </c>
      <c r="W941" s="3">
        <v>42</v>
      </c>
      <c r="X941" t="s">
        <v>27</v>
      </c>
    </row>
    <row r="942" spans="1:24" x14ac:dyDescent="0.25">
      <c r="A942">
        <v>702</v>
      </c>
      <c r="B942" s="3">
        <v>113</v>
      </c>
      <c r="C942" s="3">
        <v>7</v>
      </c>
      <c r="D942" s="3">
        <f>Clean_Chain_Data[[#This Row],[Calculated Profit]]-Clean_Chain_Data[[#This Row],[Target_profit]]</f>
        <v>7</v>
      </c>
      <c r="E942" s="1">
        <v>42122</v>
      </c>
      <c r="F942">
        <v>803</v>
      </c>
      <c r="G942">
        <v>165</v>
      </c>
      <c r="H942" s="2">
        <f>Clean_Chain_Data[[#This Row],[Profit]]/Clean_Chain_Data[[#This Row],[Sales]]</f>
        <v>0.38489208633093525</v>
      </c>
      <c r="I942" t="s">
        <v>39</v>
      </c>
      <c r="J942" t="s">
        <v>36</v>
      </c>
      <c r="K942" s="3">
        <v>36</v>
      </c>
      <c r="L942" t="s">
        <v>23</v>
      </c>
      <c r="M942" t="s">
        <v>24</v>
      </c>
      <c r="N942" t="s">
        <v>28</v>
      </c>
      <c r="O942" s="3">
        <v>107</v>
      </c>
      <c r="P942" s="3">
        <f>Clean_Chain_Data[[#This Row],[Sales]]-(Clean_Chain_Data[[#This Row],[Cogs]]+Clean_Chain_Data[[#This Row],[Total_expenses]])</f>
        <v>107</v>
      </c>
      <c r="Q942" s="3">
        <v>278</v>
      </c>
      <c r="R942" t="s">
        <v>48</v>
      </c>
      <c r="S942" s="3">
        <v>100</v>
      </c>
      <c r="T942">
        <v>150</v>
      </c>
      <c r="U942" s="3">
        <v>100</v>
      </c>
      <c r="V942" s="3">
        <v>250</v>
      </c>
      <c r="W942" s="3">
        <v>58</v>
      </c>
      <c r="X942" t="s">
        <v>27</v>
      </c>
    </row>
    <row r="943" spans="1:24" x14ac:dyDescent="0.25">
      <c r="A943">
        <v>702</v>
      </c>
      <c r="B943" s="3">
        <v>228</v>
      </c>
      <c r="C943" s="3">
        <v>56</v>
      </c>
      <c r="D943" s="3">
        <f>Clean_Chain_Data[[#This Row],[Calculated Profit]]-Clean_Chain_Data[[#This Row],[Target_profit]]</f>
        <v>56</v>
      </c>
      <c r="E943" s="1">
        <v>42123</v>
      </c>
      <c r="F943">
        <v>1691</v>
      </c>
      <c r="G943">
        <v>304</v>
      </c>
      <c r="H943" s="2">
        <f>Clean_Chain_Data[[#This Row],[Profit]]/Clean_Chain_Data[[#This Row],[Sales]]</f>
        <v>0.36842105263157893</v>
      </c>
      <c r="I943" t="s">
        <v>39</v>
      </c>
      <c r="J943" t="s">
        <v>36</v>
      </c>
      <c r="K943" s="3">
        <v>75</v>
      </c>
      <c r="L943" t="s">
        <v>23</v>
      </c>
      <c r="M943" t="s">
        <v>32</v>
      </c>
      <c r="N943" t="s">
        <v>33</v>
      </c>
      <c r="O943" s="3">
        <v>196</v>
      </c>
      <c r="P943" s="3">
        <f>Clean_Chain_Data[[#This Row],[Sales]]-(Clean_Chain_Data[[#This Row],[Cogs]]+Clean_Chain_Data[[#This Row],[Total_expenses]])</f>
        <v>196</v>
      </c>
      <c r="Q943" s="3">
        <v>532</v>
      </c>
      <c r="R943" t="s">
        <v>48</v>
      </c>
      <c r="S943" s="3">
        <v>160</v>
      </c>
      <c r="T943">
        <v>220</v>
      </c>
      <c r="U943" s="3">
        <v>140</v>
      </c>
      <c r="V943" s="3">
        <v>380</v>
      </c>
      <c r="W943" s="3">
        <v>108</v>
      </c>
      <c r="X943" t="s">
        <v>35</v>
      </c>
    </row>
    <row r="944" spans="1:24" x14ac:dyDescent="0.25">
      <c r="A944">
        <v>702</v>
      </c>
      <c r="B944" s="3">
        <v>211</v>
      </c>
      <c r="C944" s="3">
        <v>48</v>
      </c>
      <c r="D944" s="3">
        <f>Clean_Chain_Data[[#This Row],[Calculated Profit]]-Clean_Chain_Data[[#This Row],[Target_profit]]</f>
        <v>48</v>
      </c>
      <c r="E944" s="1">
        <v>42124</v>
      </c>
      <c r="F944">
        <v>1778</v>
      </c>
      <c r="G944">
        <v>212</v>
      </c>
      <c r="H944" s="2">
        <f>Clean_Chain_Data[[#This Row],[Profit]]/Clean_Chain_Data[[#This Row],[Sales]]</f>
        <v>0.30260047281323876</v>
      </c>
      <c r="I944" t="s">
        <v>39</v>
      </c>
      <c r="J944" t="s">
        <v>36</v>
      </c>
      <c r="K944" s="3">
        <v>59</v>
      </c>
      <c r="L944" t="s">
        <v>23</v>
      </c>
      <c r="M944" t="s">
        <v>32</v>
      </c>
      <c r="N944" t="s">
        <v>61</v>
      </c>
      <c r="O944" s="3">
        <v>128</v>
      </c>
      <c r="P944" s="3">
        <f>Clean_Chain_Data[[#This Row],[Sales]]-(Clean_Chain_Data[[#This Row],[Cogs]]+Clean_Chain_Data[[#This Row],[Total_expenses]])</f>
        <v>128</v>
      </c>
      <c r="Q944" s="3">
        <v>423</v>
      </c>
      <c r="R944" t="s">
        <v>48</v>
      </c>
      <c r="S944" s="3">
        <v>150</v>
      </c>
      <c r="T944">
        <v>150</v>
      </c>
      <c r="U944" s="3">
        <v>80</v>
      </c>
      <c r="V944" s="3">
        <v>300</v>
      </c>
      <c r="W944" s="3">
        <v>84</v>
      </c>
      <c r="X944" t="s">
        <v>35</v>
      </c>
    </row>
    <row r="945" spans="1:24" x14ac:dyDescent="0.25">
      <c r="A945">
        <v>971</v>
      </c>
      <c r="B945" s="3">
        <v>78</v>
      </c>
      <c r="C945" s="3">
        <v>12</v>
      </c>
      <c r="D945" s="3">
        <f>Clean_Chain_Data[[#This Row],[Calculated Profit]]-Clean_Chain_Data[[#This Row],[Target_profit]]</f>
        <v>12</v>
      </c>
      <c r="E945" s="1">
        <v>42125</v>
      </c>
      <c r="F945">
        <v>798</v>
      </c>
      <c r="G945">
        <v>119</v>
      </c>
      <c r="H945" s="2">
        <f>Clean_Chain_Data[[#This Row],[Profit]]/Clean_Chain_Data[[#This Row],[Sales]]</f>
        <v>0.31472081218274112</v>
      </c>
      <c r="I945" t="s">
        <v>39</v>
      </c>
      <c r="J945" t="s">
        <v>36</v>
      </c>
      <c r="K945" s="3">
        <v>25</v>
      </c>
      <c r="L945" t="s">
        <v>23</v>
      </c>
      <c r="M945" t="s">
        <v>32</v>
      </c>
      <c r="N945" t="s">
        <v>61</v>
      </c>
      <c r="O945" s="3">
        <v>62</v>
      </c>
      <c r="P945" s="3">
        <f>Clean_Chain_Data[[#This Row],[Sales]]-(Clean_Chain_Data[[#This Row],[Cogs]]+Clean_Chain_Data[[#This Row],[Total_expenses]])</f>
        <v>62</v>
      </c>
      <c r="Q945" s="3">
        <v>197</v>
      </c>
      <c r="R945" t="s">
        <v>56</v>
      </c>
      <c r="S945" s="3">
        <v>50</v>
      </c>
      <c r="T945">
        <v>90</v>
      </c>
      <c r="U945" s="3">
        <v>50</v>
      </c>
      <c r="V945" s="3">
        <v>140</v>
      </c>
      <c r="W945" s="3">
        <v>57</v>
      </c>
      <c r="X945" t="s">
        <v>35</v>
      </c>
    </row>
    <row r="946" spans="1:24" x14ac:dyDescent="0.25">
      <c r="A946">
        <v>702</v>
      </c>
      <c r="B946" s="3">
        <v>245</v>
      </c>
      <c r="C946" s="3">
        <v>-60</v>
      </c>
      <c r="D946" s="3">
        <f>Clean_Chain_Data[[#This Row],[Calculated Profit]]-Clean_Chain_Data[[#This Row],[Target_profit]]</f>
        <v>-60</v>
      </c>
      <c r="E946" s="1">
        <v>42126</v>
      </c>
      <c r="F946">
        <v>7653</v>
      </c>
      <c r="G946">
        <v>-245</v>
      </c>
      <c r="H946" s="2">
        <f>Clean_Chain_Data[[#This Row],[Profit]]/Clean_Chain_Data[[#This Row],[Sales]]</f>
        <v>-10.625</v>
      </c>
      <c r="I946" t="s">
        <v>39</v>
      </c>
      <c r="J946" t="s">
        <v>36</v>
      </c>
      <c r="K946" s="3">
        <v>93</v>
      </c>
      <c r="L946" t="s">
        <v>23</v>
      </c>
      <c r="M946" t="s">
        <v>32</v>
      </c>
      <c r="N946" t="s">
        <v>37</v>
      </c>
      <c r="O946" s="3">
        <v>-340</v>
      </c>
      <c r="P946" s="3">
        <f>Clean_Chain_Data[[#This Row],[Sales]]-(Clean_Chain_Data[[#This Row],[Cogs]]+Clean_Chain_Data[[#This Row],[Total_expenses]])</f>
        <v>-340</v>
      </c>
      <c r="Q946" s="3">
        <v>32</v>
      </c>
      <c r="R946" t="s">
        <v>48</v>
      </c>
      <c r="S946" s="3">
        <v>180</v>
      </c>
      <c r="T946">
        <v>-180</v>
      </c>
      <c r="U946" s="3">
        <v>-280</v>
      </c>
      <c r="V946" s="3">
        <v>0</v>
      </c>
      <c r="W946" s="3">
        <v>127</v>
      </c>
      <c r="X946" t="s">
        <v>35</v>
      </c>
    </row>
    <row r="947" spans="1:24" x14ac:dyDescent="0.25">
      <c r="A947">
        <v>971</v>
      </c>
      <c r="B947" s="3">
        <v>102</v>
      </c>
      <c r="C947" s="3">
        <v>19</v>
      </c>
      <c r="D947" s="3">
        <f>Clean_Chain_Data[[#This Row],[Calculated Profit]]-Clean_Chain_Data[[#This Row],[Target_profit]]</f>
        <v>19</v>
      </c>
      <c r="E947" s="1">
        <v>42127</v>
      </c>
      <c r="F947">
        <v>666</v>
      </c>
      <c r="G947">
        <v>143</v>
      </c>
      <c r="H947" s="2">
        <f>Clean_Chain_Data[[#This Row],[Profit]]/Clean_Chain_Data[[#This Row],[Sales]]</f>
        <v>0.36326530612244901</v>
      </c>
      <c r="I947" t="s">
        <v>39</v>
      </c>
      <c r="J947" t="s">
        <v>36</v>
      </c>
      <c r="K947" s="3">
        <v>31</v>
      </c>
      <c r="L947" t="s">
        <v>23</v>
      </c>
      <c r="M947" t="s">
        <v>32</v>
      </c>
      <c r="N947" t="s">
        <v>37</v>
      </c>
      <c r="O947" s="3">
        <v>89</v>
      </c>
      <c r="P947" s="3">
        <f>Clean_Chain_Data[[#This Row],[Sales]]-(Clean_Chain_Data[[#This Row],[Cogs]]+Clean_Chain_Data[[#This Row],[Total_expenses]])</f>
        <v>89</v>
      </c>
      <c r="Q947" s="3">
        <v>245</v>
      </c>
      <c r="R947" t="s">
        <v>56</v>
      </c>
      <c r="S947" s="3">
        <v>70</v>
      </c>
      <c r="T947">
        <v>100</v>
      </c>
      <c r="U947" s="3">
        <v>70</v>
      </c>
      <c r="V947" s="3">
        <v>170</v>
      </c>
      <c r="W947" s="3">
        <v>54</v>
      </c>
      <c r="X947" t="s">
        <v>35</v>
      </c>
    </row>
    <row r="948" spans="1:24" x14ac:dyDescent="0.25">
      <c r="A948">
        <v>714</v>
      </c>
      <c r="B948" s="3">
        <v>224</v>
      </c>
      <c r="C948" s="3">
        <v>1</v>
      </c>
      <c r="D948" s="3">
        <f>Clean_Chain_Data[[#This Row],[Calculated Profit]]-Clean_Chain_Data[[#This Row],[Target_profit]]</f>
        <v>1</v>
      </c>
      <c r="E948" s="1">
        <v>42128</v>
      </c>
      <c r="F948">
        <v>4216</v>
      </c>
      <c r="G948">
        <v>-32</v>
      </c>
      <c r="H948" s="2">
        <f>Clean_Chain_Data[[#This Row],[Profit]]/Clean_Chain_Data[[#This Row],[Sales]]</f>
        <v>-0.77604166666666663</v>
      </c>
      <c r="I948" t="s">
        <v>21</v>
      </c>
      <c r="J948" t="s">
        <v>36</v>
      </c>
      <c r="K948" s="3">
        <v>73</v>
      </c>
      <c r="L948" t="s">
        <v>40</v>
      </c>
      <c r="M948" t="s">
        <v>45</v>
      </c>
      <c r="N948" t="s">
        <v>46</v>
      </c>
      <c r="O948" s="3">
        <v>-149</v>
      </c>
      <c r="P948" s="3">
        <f>Clean_Chain_Data[[#This Row],[Sales]]-(Clean_Chain_Data[[#This Row],[Cogs]]+Clean_Chain_Data[[#This Row],[Total_expenses]])</f>
        <v>-149</v>
      </c>
      <c r="Q948" s="3">
        <v>192</v>
      </c>
      <c r="R948" t="s">
        <v>38</v>
      </c>
      <c r="S948" s="3">
        <v>260</v>
      </c>
      <c r="T948">
        <v>-40</v>
      </c>
      <c r="U948" s="3">
        <v>-150</v>
      </c>
      <c r="V948" s="3">
        <v>220</v>
      </c>
      <c r="W948" s="3">
        <v>117</v>
      </c>
      <c r="X948" t="s">
        <v>27</v>
      </c>
    </row>
    <row r="949" spans="1:24" x14ac:dyDescent="0.25">
      <c r="A949">
        <v>209</v>
      </c>
      <c r="B949" s="3">
        <v>247</v>
      </c>
      <c r="C949" s="3">
        <v>6</v>
      </c>
      <c r="D949" s="3">
        <f>Clean_Chain_Data[[#This Row],[Calculated Profit]]-Clean_Chain_Data[[#This Row],[Target_profit]]</f>
        <v>6</v>
      </c>
      <c r="E949" s="1">
        <v>42129</v>
      </c>
      <c r="F949">
        <v>1744</v>
      </c>
      <c r="G949">
        <v>329</v>
      </c>
      <c r="H949" s="2">
        <f>Clean_Chain_Data[[#This Row],[Profit]]/Clean_Chain_Data[[#This Row],[Sales]]</f>
        <v>0.375</v>
      </c>
      <c r="I949" t="s">
        <v>21</v>
      </c>
      <c r="J949" t="s">
        <v>36</v>
      </c>
      <c r="K949" s="3">
        <v>81</v>
      </c>
      <c r="L949" t="s">
        <v>40</v>
      </c>
      <c r="M949" t="s">
        <v>41</v>
      </c>
      <c r="N949" t="s">
        <v>42</v>
      </c>
      <c r="O949" s="3">
        <v>216</v>
      </c>
      <c r="P949" s="3">
        <f>Clean_Chain_Data[[#This Row],[Sales]]-(Clean_Chain_Data[[#This Row],[Cogs]]+Clean_Chain_Data[[#This Row],[Total_expenses]])</f>
        <v>216</v>
      </c>
      <c r="Q949" s="3">
        <v>576</v>
      </c>
      <c r="R949" t="s">
        <v>38</v>
      </c>
      <c r="S949" s="3">
        <v>240</v>
      </c>
      <c r="T949">
        <v>310</v>
      </c>
      <c r="U949" s="3">
        <v>210</v>
      </c>
      <c r="V949" s="3">
        <v>550</v>
      </c>
      <c r="W949" s="3">
        <v>113</v>
      </c>
      <c r="X949" t="s">
        <v>27</v>
      </c>
    </row>
    <row r="950" spans="1:24" x14ac:dyDescent="0.25">
      <c r="A950">
        <v>951</v>
      </c>
      <c r="B950" s="3">
        <v>127</v>
      </c>
      <c r="C950" s="3">
        <v>2</v>
      </c>
      <c r="D950" s="3">
        <f>Clean_Chain_Data[[#This Row],[Calculated Profit]]-Clean_Chain_Data[[#This Row],[Target_profit]]</f>
        <v>2</v>
      </c>
      <c r="E950" s="1">
        <v>42130</v>
      </c>
      <c r="F950">
        <v>2947</v>
      </c>
      <c r="G950">
        <v>-25</v>
      </c>
      <c r="H950" s="2">
        <f>Clean_Chain_Data[[#This Row],[Profit]]/Clean_Chain_Data[[#This Row],[Sales]]</f>
        <v>-0.86274509803921573</v>
      </c>
      <c r="I950" t="s">
        <v>21</v>
      </c>
      <c r="J950" t="s">
        <v>36</v>
      </c>
      <c r="K950" s="3">
        <v>40</v>
      </c>
      <c r="L950" t="s">
        <v>40</v>
      </c>
      <c r="M950" t="s">
        <v>45</v>
      </c>
      <c r="N950" t="s">
        <v>50</v>
      </c>
      <c r="O950" s="3">
        <v>-88</v>
      </c>
      <c r="P950" s="3">
        <f>Clean_Chain_Data[[#This Row],[Sales]]-(Clean_Chain_Data[[#This Row],[Cogs]]+Clean_Chain_Data[[#This Row],[Total_expenses]])</f>
        <v>-88</v>
      </c>
      <c r="Q950" s="3">
        <v>102</v>
      </c>
      <c r="R950" t="s">
        <v>38</v>
      </c>
      <c r="S950" s="3">
        <v>150</v>
      </c>
      <c r="T950">
        <v>-30</v>
      </c>
      <c r="U950" s="3">
        <v>-90</v>
      </c>
      <c r="V950" s="3">
        <v>120</v>
      </c>
      <c r="W950" s="3">
        <v>63</v>
      </c>
      <c r="X950" t="s">
        <v>35</v>
      </c>
    </row>
    <row r="951" spans="1:24" x14ac:dyDescent="0.25">
      <c r="A951">
        <v>707</v>
      </c>
      <c r="B951" s="3">
        <v>279</v>
      </c>
      <c r="C951" s="3">
        <v>-79</v>
      </c>
      <c r="D951" s="3">
        <f>Clean_Chain_Data[[#This Row],[Calculated Profit]]-Clean_Chain_Data[[#This Row],[Target_profit]]</f>
        <v>-79</v>
      </c>
      <c r="E951" s="1">
        <v>42131</v>
      </c>
      <c r="F951">
        <v>2642</v>
      </c>
      <c r="G951">
        <v>420</v>
      </c>
      <c r="H951" s="2">
        <f>Clean_Chain_Data[[#This Row],[Profit]]/Clean_Chain_Data[[#This Row],[Sales]]</f>
        <v>0.38769670958512159</v>
      </c>
      <c r="I951" t="s">
        <v>21</v>
      </c>
      <c r="J951" t="s">
        <v>36</v>
      </c>
      <c r="K951" s="3">
        <v>97</v>
      </c>
      <c r="L951" t="s">
        <v>40</v>
      </c>
      <c r="M951" t="s">
        <v>45</v>
      </c>
      <c r="N951" t="s">
        <v>52</v>
      </c>
      <c r="O951" s="3">
        <v>271</v>
      </c>
      <c r="P951" s="3">
        <f>Clean_Chain_Data[[#This Row],[Sales]]-(Clean_Chain_Data[[#This Row],[Cogs]]+Clean_Chain_Data[[#This Row],[Total_expenses]])</f>
        <v>271</v>
      </c>
      <c r="Q951" s="3">
        <v>699</v>
      </c>
      <c r="R951" t="s">
        <v>38</v>
      </c>
      <c r="S951" s="3">
        <v>330</v>
      </c>
      <c r="T951">
        <v>500</v>
      </c>
      <c r="U951" s="3">
        <v>350</v>
      </c>
      <c r="V951" s="3">
        <v>830</v>
      </c>
      <c r="W951" s="3">
        <v>149</v>
      </c>
      <c r="X951" t="s">
        <v>35</v>
      </c>
    </row>
    <row r="952" spans="1:24" x14ac:dyDescent="0.25">
      <c r="A952">
        <v>916</v>
      </c>
      <c r="B952" s="3">
        <v>250</v>
      </c>
      <c r="C952" s="3">
        <v>-3</v>
      </c>
      <c r="D952" s="3">
        <f>Clean_Chain_Data[[#This Row],[Calculated Profit]]-Clean_Chain_Data[[#This Row],[Target_profit]]</f>
        <v>-3</v>
      </c>
      <c r="E952" s="1">
        <v>42132</v>
      </c>
      <c r="F952">
        <v>1820</v>
      </c>
      <c r="G952">
        <v>251</v>
      </c>
      <c r="H952" s="2">
        <f>Clean_Chain_Data[[#This Row],[Profit]]/Clean_Chain_Data[[#This Row],[Sales]]</f>
        <v>0.31337325349301398</v>
      </c>
      <c r="I952" t="s">
        <v>21</v>
      </c>
      <c r="J952" t="s">
        <v>36</v>
      </c>
      <c r="K952" s="3">
        <v>70</v>
      </c>
      <c r="L952" t="s">
        <v>40</v>
      </c>
      <c r="M952" t="s">
        <v>41</v>
      </c>
      <c r="N952" t="s">
        <v>54</v>
      </c>
      <c r="O952" s="3">
        <v>157</v>
      </c>
      <c r="P952" s="3">
        <f>Clean_Chain_Data[[#This Row],[Sales]]-(Clean_Chain_Data[[#This Row],[Cogs]]+Clean_Chain_Data[[#This Row],[Total_expenses]])</f>
        <v>157</v>
      </c>
      <c r="Q952" s="3">
        <v>501</v>
      </c>
      <c r="R952" t="s">
        <v>38</v>
      </c>
      <c r="S952" s="3">
        <v>240</v>
      </c>
      <c r="T952">
        <v>240</v>
      </c>
      <c r="U952" s="3">
        <v>160</v>
      </c>
      <c r="V952" s="3">
        <v>480</v>
      </c>
      <c r="W952" s="3">
        <v>94</v>
      </c>
      <c r="X952" t="s">
        <v>35</v>
      </c>
    </row>
    <row r="953" spans="1:24" x14ac:dyDescent="0.25">
      <c r="A953">
        <v>530</v>
      </c>
      <c r="B953" s="3">
        <v>135</v>
      </c>
      <c r="C953" s="3">
        <v>-9</v>
      </c>
      <c r="D953" s="3">
        <f>Clean_Chain_Data[[#This Row],[Calculated Profit]]-Clean_Chain_Data[[#This Row],[Target_profit]]</f>
        <v>-9</v>
      </c>
      <c r="E953" s="1">
        <v>42133</v>
      </c>
      <c r="F953">
        <v>940</v>
      </c>
      <c r="G953">
        <v>187</v>
      </c>
      <c r="H953" s="2">
        <f>Clean_Chain_Data[[#This Row],[Profit]]/Clean_Chain_Data[[#This Row],[Sales]]</f>
        <v>9.627329192546584E-2</v>
      </c>
      <c r="I953" t="s">
        <v>21</v>
      </c>
      <c r="J953" t="s">
        <v>36</v>
      </c>
      <c r="K953" s="3">
        <v>122</v>
      </c>
      <c r="L953" t="s">
        <v>40</v>
      </c>
      <c r="M953" t="s">
        <v>41</v>
      </c>
      <c r="N953" t="s">
        <v>53</v>
      </c>
      <c r="O953" s="3">
        <v>31</v>
      </c>
      <c r="P953" s="3">
        <f>Clean_Chain_Data[[#This Row],[Sales]]-(Clean_Chain_Data[[#This Row],[Cogs]]+Clean_Chain_Data[[#This Row],[Total_expenses]])</f>
        <v>31</v>
      </c>
      <c r="Q953" s="3">
        <v>322</v>
      </c>
      <c r="R953" t="s">
        <v>38</v>
      </c>
      <c r="S953" s="3">
        <v>130</v>
      </c>
      <c r="T953">
        <v>180</v>
      </c>
      <c r="U953" s="3">
        <v>40</v>
      </c>
      <c r="V953" s="3">
        <v>310</v>
      </c>
      <c r="W953" s="3">
        <v>156</v>
      </c>
      <c r="X953" t="s">
        <v>35</v>
      </c>
    </row>
    <row r="954" spans="1:24" x14ac:dyDescent="0.25">
      <c r="A954">
        <v>626</v>
      </c>
      <c r="B954" s="3">
        <v>86</v>
      </c>
      <c r="C954" s="3">
        <v>9</v>
      </c>
      <c r="D954" s="3">
        <f>Clean_Chain_Data[[#This Row],[Calculated Profit]]-Clean_Chain_Data[[#This Row],[Target_profit]]</f>
        <v>9</v>
      </c>
      <c r="E954" s="1">
        <v>42134</v>
      </c>
      <c r="F954">
        <v>1003</v>
      </c>
      <c r="G954">
        <v>124</v>
      </c>
      <c r="H954" s="2">
        <f>Clean_Chain_Data[[#This Row],[Profit]]/Clean_Chain_Data[[#This Row],[Sales]]</f>
        <v>0.4238095238095238</v>
      </c>
      <c r="I954" t="s">
        <v>21</v>
      </c>
      <c r="J954" t="s">
        <v>36</v>
      </c>
      <c r="K954" s="3">
        <v>24</v>
      </c>
      <c r="L954" t="s">
        <v>23</v>
      </c>
      <c r="M954" t="s">
        <v>24</v>
      </c>
      <c r="N954" t="s">
        <v>57</v>
      </c>
      <c r="O954" s="3">
        <v>89</v>
      </c>
      <c r="P954" s="3">
        <f>Clean_Chain_Data[[#This Row],[Sales]]-(Clean_Chain_Data[[#This Row],[Cogs]]+Clean_Chain_Data[[#This Row],[Total_expenses]])</f>
        <v>89</v>
      </c>
      <c r="Q954" s="3">
        <v>210</v>
      </c>
      <c r="R954" t="s">
        <v>38</v>
      </c>
      <c r="S954" s="3">
        <v>80</v>
      </c>
      <c r="T954">
        <v>110</v>
      </c>
      <c r="U954" s="3">
        <v>80</v>
      </c>
      <c r="V954" s="3">
        <v>190</v>
      </c>
      <c r="W954" s="3">
        <v>35</v>
      </c>
      <c r="X954" t="s">
        <v>27</v>
      </c>
    </row>
    <row r="955" spans="1:24" x14ac:dyDescent="0.25">
      <c r="A955">
        <v>415</v>
      </c>
      <c r="B955" s="3">
        <v>241</v>
      </c>
      <c r="C955" s="3">
        <v>18</v>
      </c>
      <c r="D955" s="3">
        <f>Clean_Chain_Data[[#This Row],[Calculated Profit]]-Clean_Chain_Data[[#This Row],[Target_profit]]</f>
        <v>18</v>
      </c>
      <c r="E955" s="1">
        <v>42135</v>
      </c>
      <c r="F955">
        <v>1321</v>
      </c>
      <c r="G955">
        <v>284</v>
      </c>
      <c r="H955" s="2">
        <f>Clean_Chain_Data[[#This Row],[Profit]]/Clean_Chain_Data[[#This Row],[Sales]]</f>
        <v>0.35809523809523808</v>
      </c>
      <c r="I955" t="s">
        <v>21</v>
      </c>
      <c r="J955" t="s">
        <v>36</v>
      </c>
      <c r="K955" s="3">
        <v>74</v>
      </c>
      <c r="L955" t="s">
        <v>23</v>
      </c>
      <c r="M955" t="s">
        <v>24</v>
      </c>
      <c r="N955" t="s">
        <v>25</v>
      </c>
      <c r="O955" s="3">
        <v>188</v>
      </c>
      <c r="P955" s="3">
        <f>Clean_Chain_Data[[#This Row],[Sales]]-(Clean_Chain_Data[[#This Row],[Cogs]]+Clean_Chain_Data[[#This Row],[Total_expenses]])</f>
        <v>188</v>
      </c>
      <c r="Q955" s="3">
        <v>525</v>
      </c>
      <c r="R955" t="s">
        <v>38</v>
      </c>
      <c r="S955" s="3">
        <v>220</v>
      </c>
      <c r="T955">
        <v>260</v>
      </c>
      <c r="U955" s="3">
        <v>170</v>
      </c>
      <c r="V955" s="3">
        <v>480</v>
      </c>
      <c r="W955" s="3">
        <v>96</v>
      </c>
      <c r="X955" t="s">
        <v>27</v>
      </c>
    </row>
    <row r="956" spans="1:24" x14ac:dyDescent="0.25">
      <c r="A956">
        <v>916</v>
      </c>
      <c r="B956" s="3">
        <v>123</v>
      </c>
      <c r="C956" s="3">
        <v>24</v>
      </c>
      <c r="D956" s="3">
        <f>Clean_Chain_Data[[#This Row],[Calculated Profit]]-Clean_Chain_Data[[#This Row],[Target_profit]]</f>
        <v>24</v>
      </c>
      <c r="E956" s="1">
        <v>42136</v>
      </c>
      <c r="F956">
        <v>959</v>
      </c>
      <c r="G956">
        <v>179</v>
      </c>
      <c r="H956" s="2">
        <f>Clean_Chain_Data[[#This Row],[Profit]]/Clean_Chain_Data[[#This Row],[Sales]]</f>
        <v>0.44370860927152317</v>
      </c>
      <c r="I956" t="s">
        <v>21</v>
      </c>
      <c r="J956" t="s">
        <v>36</v>
      </c>
      <c r="K956" s="3">
        <v>34</v>
      </c>
      <c r="L956" t="s">
        <v>23</v>
      </c>
      <c r="M956" t="s">
        <v>32</v>
      </c>
      <c r="N956" t="s">
        <v>33</v>
      </c>
      <c r="O956" s="3">
        <v>134</v>
      </c>
      <c r="P956" s="3">
        <f>Clean_Chain_Data[[#This Row],[Sales]]-(Clean_Chain_Data[[#This Row],[Cogs]]+Clean_Chain_Data[[#This Row],[Total_expenses]])</f>
        <v>134</v>
      </c>
      <c r="Q956" s="3">
        <v>302</v>
      </c>
      <c r="R956" t="s">
        <v>38</v>
      </c>
      <c r="S956" s="3">
        <v>90</v>
      </c>
      <c r="T956">
        <v>130</v>
      </c>
      <c r="U956" s="3">
        <v>110</v>
      </c>
      <c r="V956" s="3">
        <v>220</v>
      </c>
      <c r="W956" s="3">
        <v>45</v>
      </c>
      <c r="X956" t="s">
        <v>35</v>
      </c>
    </row>
    <row r="957" spans="1:24" x14ac:dyDescent="0.25">
      <c r="A957">
        <v>435</v>
      </c>
      <c r="B957" s="3">
        <v>68</v>
      </c>
      <c r="C957" s="3">
        <v>-24</v>
      </c>
      <c r="D957" s="3">
        <f>Clean_Chain_Data[[#This Row],[Calculated Profit]]-Clean_Chain_Data[[#This Row],[Target_profit]]</f>
        <v>-24</v>
      </c>
      <c r="E957" s="1">
        <v>42137</v>
      </c>
      <c r="F957">
        <v>619</v>
      </c>
      <c r="G957">
        <v>85</v>
      </c>
      <c r="H957" s="2">
        <f>Clean_Chain_Data[[#This Row],[Profit]]/Clean_Chain_Data[[#This Row],[Sales]]</f>
        <v>0.16993464052287582</v>
      </c>
      <c r="I957" t="s">
        <v>39</v>
      </c>
      <c r="J957" t="s">
        <v>36</v>
      </c>
      <c r="K957" s="3">
        <v>25</v>
      </c>
      <c r="L957" t="s">
        <v>40</v>
      </c>
      <c r="M957" t="s">
        <v>45</v>
      </c>
      <c r="N957" t="s">
        <v>46</v>
      </c>
      <c r="O957" s="3">
        <v>26</v>
      </c>
      <c r="P957" s="3">
        <f>Clean_Chain_Data[[#This Row],[Sales]]-(Clean_Chain_Data[[#This Row],[Cogs]]+Clean_Chain_Data[[#This Row],[Total_expenses]])</f>
        <v>26</v>
      </c>
      <c r="Q957" s="3">
        <v>153</v>
      </c>
      <c r="R957" t="s">
        <v>49</v>
      </c>
      <c r="S957" s="3">
        <v>80</v>
      </c>
      <c r="T957">
        <v>100</v>
      </c>
      <c r="U957" s="3">
        <v>50</v>
      </c>
      <c r="V957" s="3">
        <v>180</v>
      </c>
      <c r="W957" s="3">
        <v>59</v>
      </c>
      <c r="X957" t="s">
        <v>27</v>
      </c>
    </row>
    <row r="958" spans="1:24" x14ac:dyDescent="0.25">
      <c r="A958">
        <v>509</v>
      </c>
      <c r="B958" s="3">
        <v>105</v>
      </c>
      <c r="C958" s="3">
        <v>-30</v>
      </c>
      <c r="D958" s="3">
        <f>Clean_Chain_Data[[#This Row],[Calculated Profit]]-Clean_Chain_Data[[#This Row],[Target_profit]]</f>
        <v>-30</v>
      </c>
      <c r="E958" s="1">
        <v>42138</v>
      </c>
      <c r="F958">
        <v>716</v>
      </c>
      <c r="G958">
        <v>145</v>
      </c>
      <c r="H958" s="2">
        <f>Clean_Chain_Data[[#This Row],[Profit]]/Clean_Chain_Data[[#This Row],[Sales]]</f>
        <v>0.08</v>
      </c>
      <c r="I958" t="s">
        <v>39</v>
      </c>
      <c r="J958" t="s">
        <v>36</v>
      </c>
      <c r="K958" s="3">
        <v>95</v>
      </c>
      <c r="L958" t="s">
        <v>40</v>
      </c>
      <c r="M958" t="s">
        <v>45</v>
      </c>
      <c r="N958" t="s">
        <v>46</v>
      </c>
      <c r="O958" s="3">
        <v>20</v>
      </c>
      <c r="P958" s="3">
        <f>Clean_Chain_Data[[#This Row],[Sales]]-(Clean_Chain_Data[[#This Row],[Cogs]]+Clean_Chain_Data[[#This Row],[Total_expenses]])</f>
        <v>20</v>
      </c>
      <c r="Q958" s="3">
        <v>250</v>
      </c>
      <c r="R958" t="s">
        <v>60</v>
      </c>
      <c r="S958" s="3">
        <v>120</v>
      </c>
      <c r="T958">
        <v>170</v>
      </c>
      <c r="U958" s="3">
        <v>50</v>
      </c>
      <c r="V958" s="3">
        <v>290</v>
      </c>
      <c r="W958" s="3">
        <v>125</v>
      </c>
      <c r="X958" t="s">
        <v>27</v>
      </c>
    </row>
    <row r="959" spans="1:24" x14ac:dyDescent="0.25">
      <c r="A959">
        <v>971</v>
      </c>
      <c r="B959" s="3">
        <v>153</v>
      </c>
      <c r="C959" s="3">
        <v>7</v>
      </c>
      <c r="D959" s="3">
        <f>Clean_Chain_Data[[#This Row],[Calculated Profit]]-Clean_Chain_Data[[#This Row],[Target_profit]]</f>
        <v>7</v>
      </c>
      <c r="E959" s="1">
        <v>42139</v>
      </c>
      <c r="F959">
        <v>1319</v>
      </c>
      <c r="G959">
        <v>153</v>
      </c>
      <c r="H959" s="2">
        <f>Clean_Chain_Data[[#This Row],[Profit]]/Clean_Chain_Data[[#This Row],[Sales]]</f>
        <v>0.28431372549019607</v>
      </c>
      <c r="I959" t="s">
        <v>39</v>
      </c>
      <c r="J959" t="s">
        <v>36</v>
      </c>
      <c r="K959" s="3">
        <v>42</v>
      </c>
      <c r="L959" t="s">
        <v>40</v>
      </c>
      <c r="M959" t="s">
        <v>41</v>
      </c>
      <c r="N959" t="s">
        <v>42</v>
      </c>
      <c r="O959" s="3">
        <v>87</v>
      </c>
      <c r="P959" s="3">
        <f>Clean_Chain_Data[[#This Row],[Sales]]-(Clean_Chain_Data[[#This Row],[Cogs]]+Clean_Chain_Data[[#This Row],[Total_expenses]])</f>
        <v>87</v>
      </c>
      <c r="Q959" s="3">
        <v>306</v>
      </c>
      <c r="R959" t="s">
        <v>56</v>
      </c>
      <c r="S959" s="3">
        <v>150</v>
      </c>
      <c r="T959">
        <v>140</v>
      </c>
      <c r="U959" s="3">
        <v>80</v>
      </c>
      <c r="V959" s="3">
        <v>290</v>
      </c>
      <c r="W959" s="3">
        <v>66</v>
      </c>
      <c r="X959" t="s">
        <v>27</v>
      </c>
    </row>
    <row r="960" spans="1:24" x14ac:dyDescent="0.25">
      <c r="A960">
        <v>253</v>
      </c>
      <c r="B960" s="3">
        <v>80</v>
      </c>
      <c r="C960" s="3">
        <v>-9</v>
      </c>
      <c r="D960" s="3">
        <f>Clean_Chain_Data[[#This Row],[Calculated Profit]]-Clean_Chain_Data[[#This Row],[Target_profit]]</f>
        <v>-9</v>
      </c>
      <c r="E960" s="1">
        <v>42140</v>
      </c>
      <c r="F960">
        <v>1079</v>
      </c>
      <c r="G960">
        <v>96</v>
      </c>
      <c r="H960" s="2">
        <f>Clean_Chain_Data[[#This Row],[Profit]]/Clean_Chain_Data[[#This Row],[Sales]]</f>
        <v>0.28977272727272729</v>
      </c>
      <c r="I960" t="s">
        <v>39</v>
      </c>
      <c r="J960" t="s">
        <v>36</v>
      </c>
      <c r="K960" s="3">
        <v>24</v>
      </c>
      <c r="L960" t="s">
        <v>40</v>
      </c>
      <c r="M960" t="s">
        <v>41</v>
      </c>
      <c r="N960" t="s">
        <v>42</v>
      </c>
      <c r="O960" s="3">
        <v>51</v>
      </c>
      <c r="P960" s="3">
        <f>Clean_Chain_Data[[#This Row],[Sales]]-(Clean_Chain_Data[[#This Row],[Cogs]]+Clean_Chain_Data[[#This Row],[Total_expenses]])</f>
        <v>51</v>
      </c>
      <c r="Q960" s="3">
        <v>176</v>
      </c>
      <c r="R960" t="s">
        <v>60</v>
      </c>
      <c r="S960" s="3">
        <v>70</v>
      </c>
      <c r="T960">
        <v>100</v>
      </c>
      <c r="U960" s="3">
        <v>60</v>
      </c>
      <c r="V960" s="3">
        <v>170</v>
      </c>
      <c r="W960" s="3">
        <v>45</v>
      </c>
      <c r="X960" t="s">
        <v>27</v>
      </c>
    </row>
    <row r="961" spans="1:24" x14ac:dyDescent="0.25">
      <c r="A961">
        <v>435</v>
      </c>
      <c r="B961" s="3">
        <v>63</v>
      </c>
      <c r="C961" s="3">
        <v>-14</v>
      </c>
      <c r="D961" s="3">
        <f>Clean_Chain_Data[[#This Row],[Calculated Profit]]-Clean_Chain_Data[[#This Row],[Target_profit]]</f>
        <v>-14</v>
      </c>
      <c r="E961" s="1">
        <v>42141</v>
      </c>
      <c r="F961">
        <v>1075</v>
      </c>
      <c r="G961">
        <v>76</v>
      </c>
      <c r="H961" s="2">
        <f>Clean_Chain_Data[[#This Row],[Profit]]/Clean_Chain_Data[[#This Row],[Sales]]</f>
        <v>0.25899280575539568</v>
      </c>
      <c r="I961" t="s">
        <v>39</v>
      </c>
      <c r="J961" t="s">
        <v>36</v>
      </c>
      <c r="K961" s="3">
        <v>19</v>
      </c>
      <c r="L961" t="s">
        <v>40</v>
      </c>
      <c r="M961" t="s">
        <v>45</v>
      </c>
      <c r="N961" t="s">
        <v>50</v>
      </c>
      <c r="O961" s="3">
        <v>36</v>
      </c>
      <c r="P961" s="3">
        <f>Clean_Chain_Data[[#This Row],[Sales]]-(Clean_Chain_Data[[#This Row],[Cogs]]+Clean_Chain_Data[[#This Row],[Total_expenses]])</f>
        <v>36</v>
      </c>
      <c r="Q961" s="3">
        <v>139</v>
      </c>
      <c r="R961" t="s">
        <v>49</v>
      </c>
      <c r="S961" s="3">
        <v>70</v>
      </c>
      <c r="T961">
        <v>90</v>
      </c>
      <c r="U961" s="3">
        <v>50</v>
      </c>
      <c r="V961" s="3">
        <v>160</v>
      </c>
      <c r="W961" s="3">
        <v>40</v>
      </c>
      <c r="X961" t="s">
        <v>35</v>
      </c>
    </row>
    <row r="962" spans="1:24" x14ac:dyDescent="0.25">
      <c r="A962">
        <v>253</v>
      </c>
      <c r="B962" s="3">
        <v>72</v>
      </c>
      <c r="C962" s="3">
        <v>-22</v>
      </c>
      <c r="D962" s="3">
        <f>Clean_Chain_Data[[#This Row],[Calculated Profit]]-Clean_Chain_Data[[#This Row],[Target_profit]]</f>
        <v>-22</v>
      </c>
      <c r="E962" s="1">
        <v>42142</v>
      </c>
      <c r="F962">
        <v>461</v>
      </c>
      <c r="G962">
        <v>104</v>
      </c>
      <c r="H962" s="2">
        <f>Clean_Chain_Data[[#This Row],[Profit]]/Clean_Chain_Data[[#This Row],[Sales]]</f>
        <v>0.32954545454545453</v>
      </c>
      <c r="I962" t="s">
        <v>39</v>
      </c>
      <c r="J962" t="s">
        <v>36</v>
      </c>
      <c r="K962" s="3">
        <v>23</v>
      </c>
      <c r="L962" t="s">
        <v>40</v>
      </c>
      <c r="M962" t="s">
        <v>45</v>
      </c>
      <c r="N962" t="s">
        <v>52</v>
      </c>
      <c r="O962" s="3">
        <v>58</v>
      </c>
      <c r="P962" s="3">
        <f>Clean_Chain_Data[[#This Row],[Sales]]-(Clean_Chain_Data[[#This Row],[Cogs]]+Clean_Chain_Data[[#This Row],[Total_expenses]])</f>
        <v>58</v>
      </c>
      <c r="Q962" s="3">
        <v>176</v>
      </c>
      <c r="R962" t="s">
        <v>60</v>
      </c>
      <c r="S962" s="3">
        <v>80</v>
      </c>
      <c r="T962">
        <v>120</v>
      </c>
      <c r="U962" s="3">
        <v>80</v>
      </c>
      <c r="V962" s="3">
        <v>200</v>
      </c>
      <c r="W962" s="3">
        <v>46</v>
      </c>
      <c r="X962" t="s">
        <v>35</v>
      </c>
    </row>
    <row r="963" spans="1:24" x14ac:dyDescent="0.25">
      <c r="A963">
        <v>775</v>
      </c>
      <c r="B963" s="3">
        <v>16</v>
      </c>
      <c r="C963" s="3">
        <v>0</v>
      </c>
      <c r="D963" s="3">
        <f>Clean_Chain_Data[[#This Row],[Calculated Profit]]-Clean_Chain_Data[[#This Row],[Target_profit]]</f>
        <v>0</v>
      </c>
      <c r="E963" s="1">
        <v>42143</v>
      </c>
      <c r="F963">
        <v>851</v>
      </c>
      <c r="G963">
        <v>25</v>
      </c>
      <c r="H963" s="2">
        <f>Clean_Chain_Data[[#This Row],[Profit]]/Clean_Chain_Data[[#This Row],[Sales]]</f>
        <v>0.24390243902439024</v>
      </c>
      <c r="I963" t="s">
        <v>39</v>
      </c>
      <c r="J963" t="s">
        <v>36</v>
      </c>
      <c r="K963" s="3">
        <v>4</v>
      </c>
      <c r="L963" t="s">
        <v>40</v>
      </c>
      <c r="M963" t="s">
        <v>41</v>
      </c>
      <c r="N963" t="s">
        <v>53</v>
      </c>
      <c r="O963" s="3">
        <v>10</v>
      </c>
      <c r="P963" s="3">
        <f>Clean_Chain_Data[[#This Row],[Sales]]-(Clean_Chain_Data[[#This Row],[Cogs]]+Clean_Chain_Data[[#This Row],[Total_expenses]])</f>
        <v>10</v>
      </c>
      <c r="Q963" s="3">
        <v>41</v>
      </c>
      <c r="R963" t="s">
        <v>48</v>
      </c>
      <c r="S963" s="3">
        <v>10</v>
      </c>
      <c r="T963">
        <v>20</v>
      </c>
      <c r="U963" s="3">
        <v>10</v>
      </c>
      <c r="V963" s="3">
        <v>30</v>
      </c>
      <c r="W963" s="3">
        <v>15</v>
      </c>
      <c r="X963" t="s">
        <v>35</v>
      </c>
    </row>
    <row r="964" spans="1:24" x14ac:dyDescent="0.25">
      <c r="A964">
        <v>435</v>
      </c>
      <c r="B964" s="3">
        <v>94</v>
      </c>
      <c r="C964" s="3">
        <v>7</v>
      </c>
      <c r="D964" s="3">
        <f>Clean_Chain_Data[[#This Row],[Calculated Profit]]-Clean_Chain_Data[[#This Row],[Target_profit]]</f>
        <v>7</v>
      </c>
      <c r="E964" s="1">
        <v>42144</v>
      </c>
      <c r="F964">
        <v>540</v>
      </c>
      <c r="G964">
        <v>120</v>
      </c>
      <c r="H964" s="2">
        <f>Clean_Chain_Data[[#This Row],[Profit]]/Clean_Chain_Data[[#This Row],[Sales]]</f>
        <v>0.35981308411214952</v>
      </c>
      <c r="I964" t="s">
        <v>39</v>
      </c>
      <c r="J964" t="s">
        <v>36</v>
      </c>
      <c r="K964" s="3">
        <v>31</v>
      </c>
      <c r="L964" t="s">
        <v>40</v>
      </c>
      <c r="M964" t="s">
        <v>41</v>
      </c>
      <c r="N964" t="s">
        <v>53</v>
      </c>
      <c r="O964" s="3">
        <v>77</v>
      </c>
      <c r="P964" s="3">
        <f>Clean_Chain_Data[[#This Row],[Sales]]-(Clean_Chain_Data[[#This Row],[Cogs]]+Clean_Chain_Data[[#This Row],[Total_expenses]])</f>
        <v>77</v>
      </c>
      <c r="Q964" s="3">
        <v>214</v>
      </c>
      <c r="R964" t="s">
        <v>49</v>
      </c>
      <c r="S964" s="3">
        <v>90</v>
      </c>
      <c r="T964">
        <v>110</v>
      </c>
      <c r="U964" s="3">
        <v>70</v>
      </c>
      <c r="V964" s="3">
        <v>200</v>
      </c>
      <c r="W964" s="3">
        <v>43</v>
      </c>
      <c r="X964" t="s">
        <v>35</v>
      </c>
    </row>
    <row r="965" spans="1:24" x14ac:dyDescent="0.25">
      <c r="A965">
        <v>702</v>
      </c>
      <c r="B965" s="3">
        <v>135</v>
      </c>
      <c r="C965" s="3">
        <v>2</v>
      </c>
      <c r="D965" s="3">
        <f>Clean_Chain_Data[[#This Row],[Calculated Profit]]-Clean_Chain_Data[[#This Row],[Target_profit]]</f>
        <v>2</v>
      </c>
      <c r="E965" s="1">
        <v>42145</v>
      </c>
      <c r="F965">
        <v>940</v>
      </c>
      <c r="G965">
        <v>187</v>
      </c>
      <c r="H965" s="2">
        <f>Clean_Chain_Data[[#This Row],[Profit]]/Clean_Chain_Data[[#This Row],[Sales]]</f>
        <v>9.9378881987577633E-2</v>
      </c>
      <c r="I965" t="s">
        <v>39</v>
      </c>
      <c r="J965" t="s">
        <v>36</v>
      </c>
      <c r="K965" s="3">
        <v>122</v>
      </c>
      <c r="L965" t="s">
        <v>23</v>
      </c>
      <c r="M965" t="s">
        <v>24</v>
      </c>
      <c r="N965" t="s">
        <v>57</v>
      </c>
      <c r="O965" s="3">
        <v>32</v>
      </c>
      <c r="P965" s="3">
        <f>Clean_Chain_Data[[#This Row],[Sales]]-(Clean_Chain_Data[[#This Row],[Cogs]]+Clean_Chain_Data[[#This Row],[Total_expenses]])</f>
        <v>32</v>
      </c>
      <c r="Q965" s="3">
        <v>322</v>
      </c>
      <c r="R965" t="s">
        <v>48</v>
      </c>
      <c r="S965" s="3">
        <v>120</v>
      </c>
      <c r="T965">
        <v>170</v>
      </c>
      <c r="U965" s="3">
        <v>30</v>
      </c>
      <c r="V965" s="3">
        <v>290</v>
      </c>
      <c r="W965" s="3">
        <v>155</v>
      </c>
      <c r="X965" t="s">
        <v>27</v>
      </c>
    </row>
    <row r="966" spans="1:24" x14ac:dyDescent="0.25">
      <c r="A966">
        <v>509</v>
      </c>
      <c r="B966" s="3">
        <v>115</v>
      </c>
      <c r="C966" s="3">
        <v>-5</v>
      </c>
      <c r="D966" s="3">
        <f>Clean_Chain_Data[[#This Row],[Calculated Profit]]-Clean_Chain_Data[[#This Row],[Target_profit]]</f>
        <v>-5</v>
      </c>
      <c r="E966" s="1">
        <v>42146</v>
      </c>
      <c r="F966">
        <v>1166</v>
      </c>
      <c r="G966">
        <v>174</v>
      </c>
      <c r="H966" s="2">
        <f>Clean_Chain_Data[[#This Row],[Profit]]/Clean_Chain_Data[[#This Row],[Sales]]</f>
        <v>0.36332179930795849</v>
      </c>
      <c r="I966" t="s">
        <v>39</v>
      </c>
      <c r="J966" t="s">
        <v>36</v>
      </c>
      <c r="K966" s="3">
        <v>37</v>
      </c>
      <c r="L966" t="s">
        <v>23</v>
      </c>
      <c r="M966" t="s">
        <v>24</v>
      </c>
      <c r="N966" t="s">
        <v>57</v>
      </c>
      <c r="O966" s="3">
        <v>105</v>
      </c>
      <c r="P966" s="3">
        <f>Clean_Chain_Data[[#This Row],[Sales]]-(Clean_Chain_Data[[#This Row],[Cogs]]+Clean_Chain_Data[[#This Row],[Total_expenses]])</f>
        <v>105</v>
      </c>
      <c r="Q966" s="3">
        <v>289</v>
      </c>
      <c r="R966" t="s">
        <v>60</v>
      </c>
      <c r="S966" s="3">
        <v>100</v>
      </c>
      <c r="T966">
        <v>160</v>
      </c>
      <c r="U966" s="3">
        <v>110</v>
      </c>
      <c r="V966" s="3">
        <v>260</v>
      </c>
      <c r="W966" s="3">
        <v>69</v>
      </c>
      <c r="X966" t="s">
        <v>27</v>
      </c>
    </row>
    <row r="967" spans="1:24" x14ac:dyDescent="0.25">
      <c r="A967">
        <v>775</v>
      </c>
      <c r="B967" s="3">
        <v>224</v>
      </c>
      <c r="C967" s="3">
        <v>24</v>
      </c>
      <c r="D967" s="3">
        <f>Clean_Chain_Data[[#This Row],[Calculated Profit]]-Clean_Chain_Data[[#This Row],[Target_profit]]</f>
        <v>24</v>
      </c>
      <c r="E967" s="1">
        <v>42147</v>
      </c>
      <c r="F967">
        <v>1191</v>
      </c>
      <c r="G967">
        <v>310</v>
      </c>
      <c r="H967" s="2">
        <f>Clean_Chain_Data[[#This Row],[Profit]]/Clean_Chain_Data[[#This Row],[Sales]]</f>
        <v>0.36329588014981273</v>
      </c>
      <c r="I967" t="s">
        <v>39</v>
      </c>
      <c r="J967" t="s">
        <v>36</v>
      </c>
      <c r="K967" s="3">
        <v>73</v>
      </c>
      <c r="L967" t="s">
        <v>23</v>
      </c>
      <c r="M967" t="s">
        <v>24</v>
      </c>
      <c r="N967" t="s">
        <v>25</v>
      </c>
      <c r="O967" s="3">
        <v>194</v>
      </c>
      <c r="P967" s="3">
        <f>Clean_Chain_Data[[#This Row],[Sales]]-(Clean_Chain_Data[[#This Row],[Cogs]]+Clean_Chain_Data[[#This Row],[Total_expenses]])</f>
        <v>194</v>
      </c>
      <c r="Q967" s="3">
        <v>534</v>
      </c>
      <c r="R967" t="s">
        <v>48</v>
      </c>
      <c r="S967" s="3">
        <v>210</v>
      </c>
      <c r="T967">
        <v>280</v>
      </c>
      <c r="U967" s="3">
        <v>170</v>
      </c>
      <c r="V967" s="3">
        <v>490</v>
      </c>
      <c r="W967" s="3">
        <v>116</v>
      </c>
      <c r="X967" t="s">
        <v>27</v>
      </c>
    </row>
    <row r="968" spans="1:24" x14ac:dyDescent="0.25">
      <c r="A968">
        <v>541</v>
      </c>
      <c r="B968" s="3">
        <v>81</v>
      </c>
      <c r="C968" s="3">
        <v>-4</v>
      </c>
      <c r="D968" s="3">
        <f>Clean_Chain_Data[[#This Row],[Calculated Profit]]-Clean_Chain_Data[[#This Row],[Target_profit]]</f>
        <v>-4</v>
      </c>
      <c r="E968" s="1">
        <v>42148</v>
      </c>
      <c r="F968">
        <v>551</v>
      </c>
      <c r="G968">
        <v>104</v>
      </c>
      <c r="H968" s="2">
        <f>Clean_Chain_Data[[#This Row],[Profit]]/Clean_Chain_Data[[#This Row],[Sales]]</f>
        <v>0.35675675675675678</v>
      </c>
      <c r="I968" t="s">
        <v>39</v>
      </c>
      <c r="J968" t="s">
        <v>36</v>
      </c>
      <c r="K968" s="3">
        <v>26</v>
      </c>
      <c r="L968" t="s">
        <v>23</v>
      </c>
      <c r="M968" t="s">
        <v>24</v>
      </c>
      <c r="N968" t="s">
        <v>25</v>
      </c>
      <c r="O968" s="3">
        <v>66</v>
      </c>
      <c r="P968" s="3">
        <f>Clean_Chain_Data[[#This Row],[Sales]]-(Clean_Chain_Data[[#This Row],[Cogs]]+Clean_Chain_Data[[#This Row],[Total_expenses]])</f>
        <v>66</v>
      </c>
      <c r="Q968" s="3">
        <v>185</v>
      </c>
      <c r="R968" t="s">
        <v>56</v>
      </c>
      <c r="S968" s="3">
        <v>70</v>
      </c>
      <c r="T968">
        <v>100</v>
      </c>
      <c r="U968" s="3">
        <v>70</v>
      </c>
      <c r="V968" s="3">
        <v>170</v>
      </c>
      <c r="W968" s="3">
        <v>38</v>
      </c>
      <c r="X968" t="s">
        <v>27</v>
      </c>
    </row>
    <row r="969" spans="1:24" x14ac:dyDescent="0.25">
      <c r="A969">
        <v>775</v>
      </c>
      <c r="B969" s="3">
        <v>127</v>
      </c>
      <c r="C969" s="3">
        <v>2</v>
      </c>
      <c r="D969" s="3">
        <f>Clean_Chain_Data[[#This Row],[Calculated Profit]]-Clean_Chain_Data[[#This Row],[Target_profit]]</f>
        <v>2</v>
      </c>
      <c r="E969" s="1">
        <v>42149</v>
      </c>
      <c r="F969">
        <v>830</v>
      </c>
      <c r="G969">
        <v>185</v>
      </c>
      <c r="H969" s="2">
        <f>Clean_Chain_Data[[#This Row],[Profit]]/Clean_Chain_Data[[#This Row],[Sales]]</f>
        <v>0.39102564102564102</v>
      </c>
      <c r="I969" t="s">
        <v>39</v>
      </c>
      <c r="J969" t="s">
        <v>36</v>
      </c>
      <c r="K969" s="3">
        <v>40</v>
      </c>
      <c r="L969" t="s">
        <v>23</v>
      </c>
      <c r="M969" t="s">
        <v>24</v>
      </c>
      <c r="N969" t="s">
        <v>28</v>
      </c>
      <c r="O969" s="3">
        <v>122</v>
      </c>
      <c r="P969" s="3">
        <f>Clean_Chain_Data[[#This Row],[Sales]]-(Clean_Chain_Data[[#This Row],[Cogs]]+Clean_Chain_Data[[#This Row],[Total_expenses]])</f>
        <v>122</v>
      </c>
      <c r="Q969" s="3">
        <v>312</v>
      </c>
      <c r="R969" t="s">
        <v>48</v>
      </c>
      <c r="S969" s="3">
        <v>120</v>
      </c>
      <c r="T969">
        <v>170</v>
      </c>
      <c r="U969" s="3">
        <v>120</v>
      </c>
      <c r="V969" s="3">
        <v>290</v>
      </c>
      <c r="W969" s="3">
        <v>63</v>
      </c>
      <c r="X969" t="s">
        <v>27</v>
      </c>
    </row>
    <row r="970" spans="1:24" x14ac:dyDescent="0.25">
      <c r="A970">
        <v>702</v>
      </c>
      <c r="B970" s="3">
        <v>247</v>
      </c>
      <c r="C970" s="3">
        <v>65</v>
      </c>
      <c r="D970" s="3">
        <f>Clean_Chain_Data[[#This Row],[Calculated Profit]]-Clean_Chain_Data[[#This Row],[Target_profit]]</f>
        <v>65</v>
      </c>
      <c r="E970" s="1">
        <v>42150</v>
      </c>
      <c r="F970">
        <v>1744</v>
      </c>
      <c r="G970">
        <v>329</v>
      </c>
      <c r="H970" s="2">
        <f>Clean_Chain_Data[[#This Row],[Profit]]/Clean_Chain_Data[[#This Row],[Sales]]</f>
        <v>0.3732638888888889</v>
      </c>
      <c r="I970" t="s">
        <v>39</v>
      </c>
      <c r="J970" t="s">
        <v>36</v>
      </c>
      <c r="K970" s="3">
        <v>81</v>
      </c>
      <c r="L970" t="s">
        <v>23</v>
      </c>
      <c r="M970" t="s">
        <v>32</v>
      </c>
      <c r="N970" t="s">
        <v>33</v>
      </c>
      <c r="O970" s="3">
        <v>215</v>
      </c>
      <c r="P970" s="3">
        <f>Clean_Chain_Data[[#This Row],[Sales]]-(Clean_Chain_Data[[#This Row],[Cogs]]+Clean_Chain_Data[[#This Row],[Total_expenses]])</f>
        <v>215</v>
      </c>
      <c r="Q970" s="3">
        <v>576</v>
      </c>
      <c r="R970" t="s">
        <v>48</v>
      </c>
      <c r="S970" s="3">
        <v>180</v>
      </c>
      <c r="T970">
        <v>240</v>
      </c>
      <c r="U970" s="3">
        <v>150</v>
      </c>
      <c r="V970" s="3">
        <v>420</v>
      </c>
      <c r="W970" s="3">
        <v>114</v>
      </c>
      <c r="X970" t="s">
        <v>35</v>
      </c>
    </row>
    <row r="971" spans="1:24" x14ac:dyDescent="0.25">
      <c r="A971">
        <v>702</v>
      </c>
      <c r="B971" s="3">
        <v>250</v>
      </c>
      <c r="C971" s="3">
        <v>57</v>
      </c>
      <c r="D971" s="3">
        <f>Clean_Chain_Data[[#This Row],[Calculated Profit]]-Clean_Chain_Data[[#This Row],[Target_profit]]</f>
        <v>57</v>
      </c>
      <c r="E971" s="1">
        <v>42151</v>
      </c>
      <c r="F971">
        <v>1820</v>
      </c>
      <c r="G971">
        <v>251</v>
      </c>
      <c r="H971" s="2">
        <f>Clean_Chain_Data[[#This Row],[Profit]]/Clean_Chain_Data[[#This Row],[Sales]]</f>
        <v>0.31337325349301398</v>
      </c>
      <c r="I971" t="s">
        <v>39</v>
      </c>
      <c r="J971" t="s">
        <v>36</v>
      </c>
      <c r="K971" s="3">
        <v>70</v>
      </c>
      <c r="L971" t="s">
        <v>23</v>
      </c>
      <c r="M971" t="s">
        <v>32</v>
      </c>
      <c r="N971" t="s">
        <v>61</v>
      </c>
      <c r="O971" s="3">
        <v>157</v>
      </c>
      <c r="P971" s="3">
        <f>Clean_Chain_Data[[#This Row],[Sales]]-(Clean_Chain_Data[[#This Row],[Cogs]]+Clean_Chain_Data[[#This Row],[Total_expenses]])</f>
        <v>157</v>
      </c>
      <c r="Q971" s="3">
        <v>501</v>
      </c>
      <c r="R971" t="s">
        <v>48</v>
      </c>
      <c r="S971" s="3">
        <v>180</v>
      </c>
      <c r="T971">
        <v>180</v>
      </c>
      <c r="U971" s="3">
        <v>100</v>
      </c>
      <c r="V971" s="3">
        <v>360</v>
      </c>
      <c r="W971" s="3">
        <v>94</v>
      </c>
      <c r="X971" t="s">
        <v>35</v>
      </c>
    </row>
    <row r="972" spans="1:24" x14ac:dyDescent="0.25">
      <c r="A972">
        <v>971</v>
      </c>
      <c r="B972" s="3">
        <v>88</v>
      </c>
      <c r="C972" s="3">
        <v>13</v>
      </c>
      <c r="D972" s="3">
        <f>Clean_Chain_Data[[#This Row],[Calculated Profit]]-Clean_Chain_Data[[#This Row],[Target_profit]]</f>
        <v>13</v>
      </c>
      <c r="E972" s="1">
        <v>42152</v>
      </c>
      <c r="F972">
        <v>817</v>
      </c>
      <c r="G972">
        <v>133</v>
      </c>
      <c r="H972" s="2">
        <f>Clean_Chain_Data[[#This Row],[Profit]]/Clean_Chain_Data[[#This Row],[Sales]]</f>
        <v>0.33031674208144796</v>
      </c>
      <c r="I972" t="s">
        <v>39</v>
      </c>
      <c r="J972" t="s">
        <v>36</v>
      </c>
      <c r="K972" s="3">
        <v>29</v>
      </c>
      <c r="L972" t="s">
        <v>23</v>
      </c>
      <c r="M972" t="s">
        <v>32</v>
      </c>
      <c r="N972" t="s">
        <v>61</v>
      </c>
      <c r="O972" s="3">
        <v>73</v>
      </c>
      <c r="P972" s="3">
        <f>Clean_Chain_Data[[#This Row],[Sales]]-(Clean_Chain_Data[[#This Row],[Cogs]]+Clean_Chain_Data[[#This Row],[Total_expenses]])</f>
        <v>73</v>
      </c>
      <c r="Q972" s="3">
        <v>221</v>
      </c>
      <c r="R972" t="s">
        <v>56</v>
      </c>
      <c r="S972" s="3">
        <v>60</v>
      </c>
      <c r="T972">
        <v>100</v>
      </c>
      <c r="U972" s="3">
        <v>60</v>
      </c>
      <c r="V972" s="3">
        <v>160</v>
      </c>
      <c r="W972" s="3">
        <v>60</v>
      </c>
      <c r="X972" t="s">
        <v>35</v>
      </c>
    </row>
    <row r="973" spans="1:24" x14ac:dyDescent="0.25">
      <c r="A973">
        <v>775</v>
      </c>
      <c r="B973" s="3">
        <v>294</v>
      </c>
      <c r="C973" s="3">
        <v>-88</v>
      </c>
      <c r="D973" s="3">
        <f>Clean_Chain_Data[[#This Row],[Calculated Profit]]-Clean_Chain_Data[[#This Row],[Target_profit]]</f>
        <v>-88</v>
      </c>
      <c r="E973" s="1">
        <v>42153</v>
      </c>
      <c r="F973">
        <v>8252</v>
      </c>
      <c r="G973">
        <v>-294</v>
      </c>
      <c r="H973" s="2">
        <f>Clean_Chain_Data[[#This Row],[Profit]]/Clean_Chain_Data[[#This Row],[Sales]]</f>
        <v>-13.161290322580646</v>
      </c>
      <c r="I973" t="s">
        <v>39</v>
      </c>
      <c r="J973" t="s">
        <v>36</v>
      </c>
      <c r="K973" s="3">
        <v>111</v>
      </c>
      <c r="L973" t="s">
        <v>23</v>
      </c>
      <c r="M973" t="s">
        <v>32</v>
      </c>
      <c r="N973" t="s">
        <v>37</v>
      </c>
      <c r="O973" s="3">
        <v>-408</v>
      </c>
      <c r="P973" s="3">
        <f>Clean_Chain_Data[[#This Row],[Sales]]-(Clean_Chain_Data[[#This Row],[Cogs]]+Clean_Chain_Data[[#This Row],[Total_expenses]])</f>
        <v>-408</v>
      </c>
      <c r="Q973" s="3">
        <v>31</v>
      </c>
      <c r="R973" t="s">
        <v>48</v>
      </c>
      <c r="S973" s="3">
        <v>210</v>
      </c>
      <c r="T973">
        <v>-210</v>
      </c>
      <c r="U973" s="3">
        <v>-320</v>
      </c>
      <c r="V973" s="3">
        <v>0</v>
      </c>
      <c r="W973" s="3">
        <v>145</v>
      </c>
      <c r="X973" t="s">
        <v>35</v>
      </c>
    </row>
    <row r="974" spans="1:24" x14ac:dyDescent="0.25">
      <c r="A974">
        <v>503</v>
      </c>
      <c r="B974" s="3">
        <v>134</v>
      </c>
      <c r="C974" s="3">
        <v>21</v>
      </c>
      <c r="D974" s="3">
        <f>Clean_Chain_Data[[#This Row],[Calculated Profit]]-Clean_Chain_Data[[#This Row],[Target_profit]]</f>
        <v>21</v>
      </c>
      <c r="E974" s="1">
        <v>42154</v>
      </c>
      <c r="F974">
        <v>690</v>
      </c>
      <c r="G974">
        <v>186</v>
      </c>
      <c r="H974" s="2">
        <f>Clean_Chain_Data[[#This Row],[Profit]]/Clean_Chain_Data[[#This Row],[Sales]]</f>
        <v>0.37812499999999999</v>
      </c>
      <c r="I974" t="s">
        <v>39</v>
      </c>
      <c r="J974" t="s">
        <v>36</v>
      </c>
      <c r="K974" s="3">
        <v>41</v>
      </c>
      <c r="L974" t="s">
        <v>23</v>
      </c>
      <c r="M974" t="s">
        <v>32</v>
      </c>
      <c r="N974" t="s">
        <v>37</v>
      </c>
      <c r="O974" s="3">
        <v>121</v>
      </c>
      <c r="P974" s="3">
        <f>Clean_Chain_Data[[#This Row],[Sales]]-(Clean_Chain_Data[[#This Row],[Cogs]]+Clean_Chain_Data[[#This Row],[Total_expenses]])</f>
        <v>121</v>
      </c>
      <c r="Q974" s="3">
        <v>320</v>
      </c>
      <c r="R974" t="s">
        <v>56</v>
      </c>
      <c r="S974" s="3">
        <v>90</v>
      </c>
      <c r="T974">
        <v>140</v>
      </c>
      <c r="U974" s="3">
        <v>100</v>
      </c>
      <c r="V974" s="3">
        <v>230</v>
      </c>
      <c r="W974" s="3">
        <v>65</v>
      </c>
      <c r="X974" t="s">
        <v>35</v>
      </c>
    </row>
    <row r="975" spans="1:24" x14ac:dyDescent="0.25">
      <c r="A975">
        <v>435</v>
      </c>
      <c r="B975" s="3">
        <v>20</v>
      </c>
      <c r="C975" s="3">
        <v>-15</v>
      </c>
      <c r="D975" s="3">
        <f>Clean_Chain_Data[[#This Row],[Calculated Profit]]-Clean_Chain_Data[[#This Row],[Target_profit]]</f>
        <v>-15</v>
      </c>
      <c r="E975" s="1">
        <v>42155</v>
      </c>
      <c r="F975">
        <v>218</v>
      </c>
      <c r="G975">
        <v>25</v>
      </c>
      <c r="H975" s="2">
        <f>Clean_Chain_Data[[#This Row],[Profit]]/Clean_Chain_Data[[#This Row],[Sales]]</f>
        <v>-0.33333333333333331</v>
      </c>
      <c r="I975" t="s">
        <v>39</v>
      </c>
      <c r="J975" t="s">
        <v>36</v>
      </c>
      <c r="K975" s="3">
        <v>7</v>
      </c>
      <c r="L975" t="s">
        <v>23</v>
      </c>
      <c r="M975" t="s">
        <v>32</v>
      </c>
      <c r="N975" t="s">
        <v>37</v>
      </c>
      <c r="O975" s="3">
        <v>-15</v>
      </c>
      <c r="P975" s="3">
        <f>Clean_Chain_Data[[#This Row],[Sales]]-(Clean_Chain_Data[[#This Row],[Cogs]]+Clean_Chain_Data[[#This Row],[Total_expenses]])</f>
        <v>-15</v>
      </c>
      <c r="Q975" s="3">
        <v>45</v>
      </c>
      <c r="R975" t="s">
        <v>49</v>
      </c>
      <c r="S975" s="3">
        <v>10</v>
      </c>
      <c r="T975">
        <v>20</v>
      </c>
      <c r="U975" s="3">
        <v>0</v>
      </c>
      <c r="V975" s="3">
        <v>30</v>
      </c>
      <c r="W975" s="3">
        <v>40</v>
      </c>
      <c r="X975" t="s">
        <v>35</v>
      </c>
    </row>
    <row r="976" spans="1:24" x14ac:dyDescent="0.25">
      <c r="A976">
        <v>650</v>
      </c>
      <c r="B976" s="3">
        <v>154</v>
      </c>
      <c r="C976" s="3">
        <v>-74</v>
      </c>
      <c r="D976" s="3">
        <f>Clean_Chain_Data[[#This Row],[Calculated Profit]]-Clean_Chain_Data[[#This Row],[Target_profit]]</f>
        <v>-8</v>
      </c>
      <c r="E976" s="1">
        <v>42156</v>
      </c>
      <c r="F976">
        <v>3654</v>
      </c>
      <c r="G976">
        <v>-24</v>
      </c>
      <c r="H976" s="2">
        <f>Clean_Chain_Data[[#This Row],[Profit]]/Clean_Chain_Data[[#This Row],[Sales]]</f>
        <v>-1.2517985611510791</v>
      </c>
      <c r="I976" t="s">
        <v>21</v>
      </c>
      <c r="J976" t="s">
        <v>36</v>
      </c>
      <c r="K976" s="3">
        <v>50</v>
      </c>
      <c r="L976" t="s">
        <v>40</v>
      </c>
      <c r="M976" t="s">
        <v>45</v>
      </c>
      <c r="N976" t="s">
        <v>46</v>
      </c>
      <c r="O976" s="3">
        <v>-174</v>
      </c>
      <c r="P976" s="3">
        <f>Clean_Chain_Data[[#This Row],[Sales]]-(Clean_Chain_Data[[#This Row],[Cogs]]+Clean_Chain_Data[[#This Row],[Total_expenses]])</f>
        <v>-108</v>
      </c>
      <c r="Q976" s="3">
        <v>139</v>
      </c>
      <c r="R976" t="s">
        <v>38</v>
      </c>
      <c r="S976" s="3">
        <v>220</v>
      </c>
      <c r="T976">
        <v>-30</v>
      </c>
      <c r="U976" s="3">
        <v>-100</v>
      </c>
      <c r="V976" s="3">
        <v>190</v>
      </c>
      <c r="W976" s="3">
        <v>93</v>
      </c>
      <c r="X976" t="s">
        <v>27</v>
      </c>
    </row>
    <row r="977" spans="1:24" x14ac:dyDescent="0.25">
      <c r="A977">
        <v>415</v>
      </c>
      <c r="B977" s="3">
        <v>257</v>
      </c>
      <c r="C977" s="3">
        <v>94</v>
      </c>
      <c r="D977" s="3">
        <f>Clean_Chain_Data[[#This Row],[Calculated Profit]]-Clean_Chain_Data[[#This Row],[Target_profit]]</f>
        <v>24</v>
      </c>
      <c r="E977" s="1">
        <v>42157</v>
      </c>
      <c r="F977">
        <v>1662</v>
      </c>
      <c r="G977">
        <v>341</v>
      </c>
      <c r="H977" s="2">
        <f>Clean_Chain_Data[[#This Row],[Profit]]/Clean_Chain_Data[[#This Row],[Sales]]</f>
        <v>0.52433281004709575</v>
      </c>
      <c r="I977" t="s">
        <v>21</v>
      </c>
      <c r="J977" t="s">
        <v>36</v>
      </c>
      <c r="K977" s="3">
        <v>84</v>
      </c>
      <c r="L977" t="s">
        <v>40</v>
      </c>
      <c r="M977" t="s">
        <v>41</v>
      </c>
      <c r="N977" t="s">
        <v>42</v>
      </c>
      <c r="O977" s="3">
        <v>334</v>
      </c>
      <c r="P977" s="3">
        <f>Clean_Chain_Data[[#This Row],[Sales]]-(Clean_Chain_Data[[#This Row],[Cogs]]+Clean_Chain_Data[[#This Row],[Total_expenses]])</f>
        <v>264</v>
      </c>
      <c r="Q977" s="3">
        <v>637</v>
      </c>
      <c r="R977" t="s">
        <v>38</v>
      </c>
      <c r="S977" s="3">
        <v>230</v>
      </c>
      <c r="T977">
        <v>320</v>
      </c>
      <c r="U977" s="3">
        <v>240</v>
      </c>
      <c r="V977" s="3">
        <v>550</v>
      </c>
      <c r="W977" s="3">
        <v>116</v>
      </c>
      <c r="X977" t="s">
        <v>27</v>
      </c>
    </row>
    <row r="978" spans="1:24" x14ac:dyDescent="0.25">
      <c r="A978">
        <v>909</v>
      </c>
      <c r="B978" s="3">
        <v>122</v>
      </c>
      <c r="C978" s="3">
        <v>-50</v>
      </c>
      <c r="D978" s="3">
        <f>Clean_Chain_Data[[#This Row],[Calculated Profit]]-Clean_Chain_Data[[#This Row],[Target_profit]]</f>
        <v>-7</v>
      </c>
      <c r="E978" s="1">
        <v>42158</v>
      </c>
      <c r="F978">
        <v>2555</v>
      </c>
      <c r="G978">
        <v>-13</v>
      </c>
      <c r="H978" s="2">
        <f>Clean_Chain_Data[[#This Row],[Profit]]/Clean_Chain_Data[[#This Row],[Sales]]</f>
        <v>-0.94827586206896552</v>
      </c>
      <c r="I978" t="s">
        <v>21</v>
      </c>
      <c r="J978" t="s">
        <v>36</v>
      </c>
      <c r="K978" s="3">
        <v>39</v>
      </c>
      <c r="L978" t="s">
        <v>40</v>
      </c>
      <c r="M978" t="s">
        <v>45</v>
      </c>
      <c r="N978" t="s">
        <v>50</v>
      </c>
      <c r="O978" s="3">
        <v>-110</v>
      </c>
      <c r="P978" s="3">
        <f>Clean_Chain_Data[[#This Row],[Sales]]-(Clean_Chain_Data[[#This Row],[Cogs]]+Clean_Chain_Data[[#This Row],[Total_expenses]])</f>
        <v>-67</v>
      </c>
      <c r="Q978" s="3">
        <v>116</v>
      </c>
      <c r="R978" t="s">
        <v>38</v>
      </c>
      <c r="S978" s="3">
        <v>170</v>
      </c>
      <c r="T978">
        <v>-20</v>
      </c>
      <c r="U978" s="3">
        <v>-60</v>
      </c>
      <c r="V978" s="3">
        <v>150</v>
      </c>
      <c r="W978" s="3">
        <v>61</v>
      </c>
      <c r="X978" t="s">
        <v>35</v>
      </c>
    </row>
    <row r="979" spans="1:24" x14ac:dyDescent="0.25">
      <c r="A979">
        <v>818</v>
      </c>
      <c r="B979" s="3">
        <v>260</v>
      </c>
      <c r="C979" s="3">
        <v>-103</v>
      </c>
      <c r="D979" s="3">
        <f>Clean_Chain_Data[[#This Row],[Calculated Profit]]-Clean_Chain_Data[[#This Row],[Target_profit]]</f>
        <v>-180</v>
      </c>
      <c r="E979" s="1">
        <v>42159</v>
      </c>
      <c r="F979">
        <v>2548</v>
      </c>
      <c r="G979">
        <v>390</v>
      </c>
      <c r="H979" s="2">
        <f>Clean_Chain_Data[[#This Row],[Profit]]/Clean_Chain_Data[[#This Row],[Sales]]</f>
        <v>0.5295815295815296</v>
      </c>
      <c r="I979" t="s">
        <v>21</v>
      </c>
      <c r="J979" t="s">
        <v>36</v>
      </c>
      <c r="K979" s="3">
        <v>91</v>
      </c>
      <c r="L979" t="s">
        <v>40</v>
      </c>
      <c r="M979" t="s">
        <v>45</v>
      </c>
      <c r="N979" t="s">
        <v>52</v>
      </c>
      <c r="O979" s="3">
        <v>367</v>
      </c>
      <c r="P979" s="3">
        <f>Clean_Chain_Data[[#This Row],[Sales]]-(Clean_Chain_Data[[#This Row],[Cogs]]+Clean_Chain_Data[[#This Row],[Total_expenses]])</f>
        <v>290</v>
      </c>
      <c r="Q979" s="3">
        <v>693</v>
      </c>
      <c r="R979" t="s">
        <v>38</v>
      </c>
      <c r="S979" s="3">
        <v>380</v>
      </c>
      <c r="T979">
        <v>580</v>
      </c>
      <c r="U979" s="3">
        <v>470</v>
      </c>
      <c r="V979" s="3">
        <v>960</v>
      </c>
      <c r="W979" s="3">
        <v>143</v>
      </c>
      <c r="X979" t="s">
        <v>35</v>
      </c>
    </row>
    <row r="980" spans="1:24" x14ac:dyDescent="0.25">
      <c r="A980">
        <v>714</v>
      </c>
      <c r="B980" s="3">
        <v>239</v>
      </c>
      <c r="C980" s="3">
        <v>61</v>
      </c>
      <c r="D980" s="3">
        <f>Clean_Chain_Data[[#This Row],[Calculated Profit]]-Clean_Chain_Data[[#This Row],[Target_profit]]</f>
        <v>20</v>
      </c>
      <c r="E980" s="1">
        <v>42160</v>
      </c>
      <c r="F980">
        <v>1755</v>
      </c>
      <c r="G980">
        <v>239</v>
      </c>
      <c r="H980" s="2">
        <f>Clean_Chain_Data[[#This Row],[Profit]]/Clean_Chain_Data[[#This Row],[Sales]]</f>
        <v>0.43418467583497056</v>
      </c>
      <c r="I980" t="s">
        <v>21</v>
      </c>
      <c r="J980" t="s">
        <v>36</v>
      </c>
      <c r="K980" s="3">
        <v>66</v>
      </c>
      <c r="L980" t="s">
        <v>40</v>
      </c>
      <c r="M980" t="s">
        <v>41</v>
      </c>
      <c r="N980" t="s">
        <v>54</v>
      </c>
      <c r="O980" s="3">
        <v>221</v>
      </c>
      <c r="P980" s="3">
        <f>Clean_Chain_Data[[#This Row],[Sales]]-(Clean_Chain_Data[[#This Row],[Cogs]]+Clean_Chain_Data[[#This Row],[Total_expenses]])</f>
        <v>180</v>
      </c>
      <c r="Q980" s="3">
        <v>509</v>
      </c>
      <c r="R980" t="s">
        <v>38</v>
      </c>
      <c r="S980" s="3">
        <v>210</v>
      </c>
      <c r="T980">
        <v>220</v>
      </c>
      <c r="U980" s="3">
        <v>160</v>
      </c>
      <c r="V980" s="3">
        <v>430</v>
      </c>
      <c r="W980" s="3">
        <v>90</v>
      </c>
      <c r="X980" t="s">
        <v>35</v>
      </c>
    </row>
    <row r="981" spans="1:24" x14ac:dyDescent="0.25">
      <c r="A981">
        <v>805</v>
      </c>
      <c r="B981" s="3">
        <v>125</v>
      </c>
      <c r="C981" s="3">
        <v>-10</v>
      </c>
      <c r="D981" s="3">
        <f>Clean_Chain_Data[[#This Row],[Calculated Profit]]-Clean_Chain_Data[[#This Row],[Target_profit]]</f>
        <v>-3</v>
      </c>
      <c r="E981" s="1">
        <v>42161</v>
      </c>
      <c r="F981">
        <v>898</v>
      </c>
      <c r="G981">
        <v>173</v>
      </c>
      <c r="H981" s="2">
        <f>Clean_Chain_Data[[#This Row],[Profit]]/Clean_Chain_Data[[#This Row],[Sales]]</f>
        <v>0.12578616352201258</v>
      </c>
      <c r="I981" t="s">
        <v>21</v>
      </c>
      <c r="J981" t="s">
        <v>36</v>
      </c>
      <c r="K981" s="3">
        <v>113</v>
      </c>
      <c r="L981" t="s">
        <v>40</v>
      </c>
      <c r="M981" t="s">
        <v>41</v>
      </c>
      <c r="N981" t="s">
        <v>53</v>
      </c>
      <c r="O981" s="3">
        <v>40</v>
      </c>
      <c r="P981" s="3">
        <f>Clean_Chain_Data[[#This Row],[Sales]]-(Clean_Chain_Data[[#This Row],[Cogs]]+Clean_Chain_Data[[#This Row],[Total_expenses]])</f>
        <v>47</v>
      </c>
      <c r="Q981" s="3">
        <v>318</v>
      </c>
      <c r="R981" t="s">
        <v>38</v>
      </c>
      <c r="S981" s="3">
        <v>110</v>
      </c>
      <c r="T981">
        <v>160</v>
      </c>
      <c r="U981" s="3">
        <v>50</v>
      </c>
      <c r="V981" s="3">
        <v>270</v>
      </c>
      <c r="W981" s="3">
        <v>146</v>
      </c>
      <c r="X981" t="s">
        <v>35</v>
      </c>
    </row>
    <row r="982" spans="1:24" x14ac:dyDescent="0.25">
      <c r="A982">
        <v>925</v>
      </c>
      <c r="B982" s="3">
        <v>108</v>
      </c>
      <c r="C982" s="3">
        <v>51</v>
      </c>
      <c r="D982" s="3">
        <f>Clean_Chain_Data[[#This Row],[Calculated Profit]]-Clean_Chain_Data[[#This Row],[Target_profit]]</f>
        <v>12</v>
      </c>
      <c r="E982" s="1">
        <v>42162</v>
      </c>
      <c r="F982">
        <v>971</v>
      </c>
      <c r="G982">
        <v>157</v>
      </c>
      <c r="H982" s="2">
        <f>Clean_Chain_Data[[#This Row],[Profit]]/Clean_Chain_Data[[#This Row],[Sales]]</f>
        <v>0.6063829787234043</v>
      </c>
      <c r="I982" t="s">
        <v>21</v>
      </c>
      <c r="J982" t="s">
        <v>36</v>
      </c>
      <c r="K982" s="3">
        <v>30</v>
      </c>
      <c r="L982" t="s">
        <v>23</v>
      </c>
      <c r="M982" t="s">
        <v>24</v>
      </c>
      <c r="N982" t="s">
        <v>57</v>
      </c>
      <c r="O982" s="3">
        <v>171</v>
      </c>
      <c r="P982" s="3">
        <f>Clean_Chain_Data[[#This Row],[Sales]]-(Clean_Chain_Data[[#This Row],[Cogs]]+Clean_Chain_Data[[#This Row],[Total_expenses]])</f>
        <v>132</v>
      </c>
      <c r="Q982" s="3">
        <v>282</v>
      </c>
      <c r="R982" t="s">
        <v>38</v>
      </c>
      <c r="S982" s="3">
        <v>80</v>
      </c>
      <c r="T982">
        <v>130</v>
      </c>
      <c r="U982" s="3">
        <v>120</v>
      </c>
      <c r="V982" s="3">
        <v>210</v>
      </c>
      <c r="W982" s="3">
        <v>42</v>
      </c>
      <c r="X982" t="s">
        <v>27</v>
      </c>
    </row>
    <row r="983" spans="1:24" x14ac:dyDescent="0.25">
      <c r="A983">
        <v>951</v>
      </c>
      <c r="B983" s="3">
        <v>239</v>
      </c>
      <c r="C983" s="3">
        <v>106</v>
      </c>
      <c r="D983" s="3">
        <f>Clean_Chain_Data[[#This Row],[Calculated Profit]]-Clean_Chain_Data[[#This Row],[Target_profit]]</f>
        <v>50</v>
      </c>
      <c r="E983" s="1">
        <v>42163</v>
      </c>
      <c r="F983">
        <v>1246</v>
      </c>
      <c r="G983">
        <v>281</v>
      </c>
      <c r="H983" s="2">
        <f>Clean_Chain_Data[[#This Row],[Profit]]/Clean_Chain_Data[[#This Row],[Sales]]</f>
        <v>0.49819494584837543</v>
      </c>
      <c r="I983" t="s">
        <v>21</v>
      </c>
      <c r="J983" t="s">
        <v>36</v>
      </c>
      <c r="K983" s="3">
        <v>74</v>
      </c>
      <c r="L983" t="s">
        <v>23</v>
      </c>
      <c r="M983" t="s">
        <v>24</v>
      </c>
      <c r="N983" t="s">
        <v>25</v>
      </c>
      <c r="O983" s="3">
        <v>276</v>
      </c>
      <c r="P983" s="3">
        <f>Clean_Chain_Data[[#This Row],[Sales]]-(Clean_Chain_Data[[#This Row],[Cogs]]+Clean_Chain_Data[[#This Row],[Total_expenses]])</f>
        <v>220</v>
      </c>
      <c r="Q983" s="3">
        <v>554</v>
      </c>
      <c r="R983" t="s">
        <v>38</v>
      </c>
      <c r="S983" s="3">
        <v>190</v>
      </c>
      <c r="T983">
        <v>220</v>
      </c>
      <c r="U983" s="3">
        <v>170</v>
      </c>
      <c r="V983" s="3">
        <v>410</v>
      </c>
      <c r="W983" s="3">
        <v>95</v>
      </c>
      <c r="X983" t="s">
        <v>27</v>
      </c>
    </row>
    <row r="984" spans="1:24" x14ac:dyDescent="0.25">
      <c r="A984">
        <v>831</v>
      </c>
      <c r="B984" s="3">
        <v>123</v>
      </c>
      <c r="C984" s="3">
        <v>119</v>
      </c>
      <c r="D984" s="3">
        <f>Clean_Chain_Data[[#This Row],[Calculated Profit]]-Clean_Chain_Data[[#This Row],[Target_profit]]</f>
        <v>74</v>
      </c>
      <c r="E984" s="1">
        <v>42164</v>
      </c>
      <c r="F984">
        <v>915</v>
      </c>
      <c r="G984">
        <v>179</v>
      </c>
      <c r="H984" s="2">
        <f>Clean_Chain_Data[[#This Row],[Profit]]/Clean_Chain_Data[[#This Row],[Sales]]</f>
        <v>0.61801242236024845</v>
      </c>
      <c r="I984" t="s">
        <v>21</v>
      </c>
      <c r="J984" t="s">
        <v>36</v>
      </c>
      <c r="K984" s="3">
        <v>34</v>
      </c>
      <c r="L984" t="s">
        <v>23</v>
      </c>
      <c r="M984" t="s">
        <v>32</v>
      </c>
      <c r="N984" t="s">
        <v>33</v>
      </c>
      <c r="O984" s="3">
        <v>199</v>
      </c>
      <c r="P984" s="3">
        <f>Clean_Chain_Data[[#This Row],[Sales]]-(Clean_Chain_Data[[#This Row],[Cogs]]+Clean_Chain_Data[[#This Row],[Total_expenses]])</f>
        <v>154</v>
      </c>
      <c r="Q984" s="3">
        <v>322</v>
      </c>
      <c r="R984" t="s">
        <v>38</v>
      </c>
      <c r="S984" s="3">
        <v>50</v>
      </c>
      <c r="T984">
        <v>90</v>
      </c>
      <c r="U984" s="3">
        <v>80</v>
      </c>
      <c r="V984" s="3">
        <v>140</v>
      </c>
      <c r="W984" s="3">
        <v>45</v>
      </c>
      <c r="X984" t="s">
        <v>35</v>
      </c>
    </row>
    <row r="985" spans="1:24" x14ac:dyDescent="0.25">
      <c r="A985">
        <v>971</v>
      </c>
      <c r="B985" s="3">
        <v>43</v>
      </c>
      <c r="C985" s="3">
        <v>-37</v>
      </c>
      <c r="D985" s="3">
        <f>Clean_Chain_Data[[#This Row],[Calculated Profit]]-Clean_Chain_Data[[#This Row],[Target_profit]]</f>
        <v>-44</v>
      </c>
      <c r="E985" s="1">
        <v>42165</v>
      </c>
      <c r="F985">
        <v>419</v>
      </c>
      <c r="G985">
        <v>64</v>
      </c>
      <c r="H985" s="2">
        <f>Clean_Chain_Data[[#This Row],[Profit]]/Clean_Chain_Data[[#This Row],[Sales]]</f>
        <v>0.37719298245614036</v>
      </c>
      <c r="I985" t="s">
        <v>39</v>
      </c>
      <c r="J985" t="s">
        <v>36</v>
      </c>
      <c r="K985" s="3">
        <v>13</v>
      </c>
      <c r="L985" t="s">
        <v>40</v>
      </c>
      <c r="M985" t="s">
        <v>45</v>
      </c>
      <c r="N985" t="s">
        <v>46</v>
      </c>
      <c r="O985" s="3">
        <v>43</v>
      </c>
      <c r="P985" s="3">
        <f>Clean_Chain_Data[[#This Row],[Sales]]-(Clean_Chain_Data[[#This Row],[Cogs]]+Clean_Chain_Data[[#This Row],[Total_expenses]])</f>
        <v>36</v>
      </c>
      <c r="Q985" s="3">
        <v>114</v>
      </c>
      <c r="R985" t="s">
        <v>56</v>
      </c>
      <c r="S985" s="3">
        <v>50</v>
      </c>
      <c r="T985">
        <v>100</v>
      </c>
      <c r="U985" s="3">
        <v>80</v>
      </c>
      <c r="V985" s="3">
        <v>150</v>
      </c>
      <c r="W985" s="3">
        <v>35</v>
      </c>
      <c r="X985" t="s">
        <v>27</v>
      </c>
    </row>
    <row r="986" spans="1:24" x14ac:dyDescent="0.25">
      <c r="A986">
        <v>435</v>
      </c>
      <c r="B986" s="3">
        <v>79</v>
      </c>
      <c r="C986" s="3">
        <v>-70</v>
      </c>
      <c r="D986" s="3">
        <f>Clean_Chain_Data[[#This Row],[Calculated Profit]]-Clean_Chain_Data[[#This Row],[Target_profit]]</f>
        <v>-74</v>
      </c>
      <c r="E986" s="1">
        <v>42166</v>
      </c>
      <c r="F986">
        <v>593</v>
      </c>
      <c r="G986">
        <v>98</v>
      </c>
      <c r="H986" s="2">
        <f>Clean_Chain_Data[[#This Row],[Profit]]/Clean_Chain_Data[[#This Row],[Sales]]</f>
        <v>0.26455026455026454</v>
      </c>
      <c r="I986" t="s">
        <v>39</v>
      </c>
      <c r="J986" t="s">
        <v>36</v>
      </c>
      <c r="K986" s="3">
        <v>30</v>
      </c>
      <c r="L986" t="s">
        <v>40</v>
      </c>
      <c r="M986" t="s">
        <v>45</v>
      </c>
      <c r="N986" t="s">
        <v>46</v>
      </c>
      <c r="O986" s="3">
        <v>50</v>
      </c>
      <c r="P986" s="3">
        <f>Clean_Chain_Data[[#This Row],[Sales]]-(Clean_Chain_Data[[#This Row],[Cogs]]+Clean_Chain_Data[[#This Row],[Total_expenses]])</f>
        <v>46</v>
      </c>
      <c r="Q986" s="3">
        <v>189</v>
      </c>
      <c r="R986" t="s">
        <v>49</v>
      </c>
      <c r="S986" s="3">
        <v>100</v>
      </c>
      <c r="T986">
        <v>160</v>
      </c>
      <c r="U986" s="3">
        <v>120</v>
      </c>
      <c r="V986" s="3">
        <v>260</v>
      </c>
      <c r="W986" s="3">
        <v>64</v>
      </c>
      <c r="X986" t="s">
        <v>27</v>
      </c>
    </row>
    <row r="987" spans="1:24" x14ac:dyDescent="0.25">
      <c r="A987">
        <v>206</v>
      </c>
      <c r="B987" s="3">
        <v>96</v>
      </c>
      <c r="C987" s="3">
        <v>-75</v>
      </c>
      <c r="D987" s="3">
        <f>Clean_Chain_Data[[#This Row],[Calculated Profit]]-Clean_Chain_Data[[#This Row],[Target_profit]]</f>
        <v>-68</v>
      </c>
      <c r="E987" s="1">
        <v>42167</v>
      </c>
      <c r="F987">
        <v>683</v>
      </c>
      <c r="G987">
        <v>134</v>
      </c>
      <c r="H987" s="2">
        <f>Clean_Chain_Data[[#This Row],[Profit]]/Clean_Chain_Data[[#This Row],[Sales]]</f>
        <v>0.10204081632653061</v>
      </c>
      <c r="I987" t="s">
        <v>39</v>
      </c>
      <c r="J987" t="s">
        <v>36</v>
      </c>
      <c r="K987" s="3">
        <v>87</v>
      </c>
      <c r="L987" t="s">
        <v>40</v>
      </c>
      <c r="M987" t="s">
        <v>45</v>
      </c>
      <c r="N987" t="s">
        <v>46</v>
      </c>
      <c r="O987" s="3">
        <v>25</v>
      </c>
      <c r="P987" s="3">
        <f>Clean_Chain_Data[[#This Row],[Sales]]-(Clean_Chain_Data[[#This Row],[Cogs]]+Clean_Chain_Data[[#This Row],[Total_expenses]])</f>
        <v>32</v>
      </c>
      <c r="Q987" s="3">
        <v>245</v>
      </c>
      <c r="R987" t="s">
        <v>60</v>
      </c>
      <c r="S987" s="3">
        <v>140</v>
      </c>
      <c r="T987">
        <v>190</v>
      </c>
      <c r="U987" s="3">
        <v>100</v>
      </c>
      <c r="V987" s="3">
        <v>330</v>
      </c>
      <c r="W987" s="3">
        <v>117</v>
      </c>
      <c r="X987" t="s">
        <v>27</v>
      </c>
    </row>
    <row r="988" spans="1:24" x14ac:dyDescent="0.25">
      <c r="A988">
        <v>503</v>
      </c>
      <c r="B988" s="3">
        <v>161</v>
      </c>
      <c r="C988" s="3">
        <v>25</v>
      </c>
      <c r="D988" s="3">
        <f>Clean_Chain_Data[[#This Row],[Calculated Profit]]-Clean_Chain_Data[[#This Row],[Target_profit]]</f>
        <v>2</v>
      </c>
      <c r="E988" s="1">
        <v>42168</v>
      </c>
      <c r="F988">
        <v>1267</v>
      </c>
      <c r="G988">
        <v>161</v>
      </c>
      <c r="H988" s="2">
        <f>Clean_Chain_Data[[#This Row],[Profit]]/Clean_Chain_Data[[#This Row],[Sales]]</f>
        <v>0.39358600583090381</v>
      </c>
      <c r="I988" t="s">
        <v>39</v>
      </c>
      <c r="J988" t="s">
        <v>36</v>
      </c>
      <c r="K988" s="3">
        <v>45</v>
      </c>
      <c r="L988" t="s">
        <v>40</v>
      </c>
      <c r="M988" t="s">
        <v>41</v>
      </c>
      <c r="N988" t="s">
        <v>42</v>
      </c>
      <c r="O988" s="3">
        <v>135</v>
      </c>
      <c r="P988" s="3">
        <f>Clean_Chain_Data[[#This Row],[Sales]]-(Clean_Chain_Data[[#This Row],[Cogs]]+Clean_Chain_Data[[#This Row],[Total_expenses]])</f>
        <v>112</v>
      </c>
      <c r="Q988" s="3">
        <v>343</v>
      </c>
      <c r="R988" t="s">
        <v>56</v>
      </c>
      <c r="S988" s="3">
        <v>140</v>
      </c>
      <c r="T988">
        <v>150</v>
      </c>
      <c r="U988" s="3">
        <v>110</v>
      </c>
      <c r="V988" s="3">
        <v>290</v>
      </c>
      <c r="W988" s="3">
        <v>70</v>
      </c>
      <c r="X988" t="s">
        <v>27</v>
      </c>
    </row>
    <row r="989" spans="1:24" x14ac:dyDescent="0.25">
      <c r="A989">
        <v>360</v>
      </c>
      <c r="B989" s="3">
        <v>80</v>
      </c>
      <c r="C989" s="3">
        <v>-9</v>
      </c>
      <c r="D989" s="3">
        <f>Clean_Chain_Data[[#This Row],[Calculated Profit]]-Clean_Chain_Data[[#This Row],[Target_profit]]</f>
        <v>-21</v>
      </c>
      <c r="E989" s="1">
        <v>42169</v>
      </c>
      <c r="F989">
        <v>1055</v>
      </c>
      <c r="G989">
        <v>94</v>
      </c>
      <c r="H989" s="2">
        <f>Clean_Chain_Data[[#This Row],[Profit]]/Clean_Chain_Data[[#This Row],[Sales]]</f>
        <v>0.38378378378378381</v>
      </c>
      <c r="I989" t="s">
        <v>39</v>
      </c>
      <c r="J989" t="s">
        <v>36</v>
      </c>
      <c r="K989" s="3">
        <v>24</v>
      </c>
      <c r="L989" t="s">
        <v>40</v>
      </c>
      <c r="M989" t="s">
        <v>41</v>
      </c>
      <c r="N989" t="s">
        <v>42</v>
      </c>
      <c r="O989" s="3">
        <v>71</v>
      </c>
      <c r="P989" s="3">
        <f>Clean_Chain_Data[[#This Row],[Sales]]-(Clean_Chain_Data[[#This Row],[Cogs]]+Clean_Chain_Data[[#This Row],[Total_expenses]])</f>
        <v>59</v>
      </c>
      <c r="Q989" s="3">
        <v>185</v>
      </c>
      <c r="R989" t="s">
        <v>60</v>
      </c>
      <c r="S989" s="3">
        <v>60</v>
      </c>
      <c r="T989">
        <v>90</v>
      </c>
      <c r="U989" s="3">
        <v>80</v>
      </c>
      <c r="V989" s="3">
        <v>150</v>
      </c>
      <c r="W989" s="3">
        <v>46</v>
      </c>
      <c r="X989" t="s">
        <v>27</v>
      </c>
    </row>
    <row r="990" spans="1:24" x14ac:dyDescent="0.25">
      <c r="A990">
        <v>503</v>
      </c>
      <c r="B990" s="3">
        <v>51</v>
      </c>
      <c r="C990" s="3">
        <v>-57</v>
      </c>
      <c r="D990" s="3">
        <f>Clean_Chain_Data[[#This Row],[Calculated Profit]]-Clean_Chain_Data[[#This Row],[Target_profit]]</f>
        <v>-47</v>
      </c>
      <c r="E990" s="1">
        <v>42170</v>
      </c>
      <c r="F990">
        <v>503</v>
      </c>
      <c r="G990">
        <v>71</v>
      </c>
      <c r="H990" s="2">
        <f>Clean_Chain_Data[[#This Row],[Profit]]/Clean_Chain_Data[[#This Row],[Sales]]</f>
        <v>-5.3846153846153849E-2</v>
      </c>
      <c r="I990" t="s">
        <v>39</v>
      </c>
      <c r="J990" t="s">
        <v>36</v>
      </c>
      <c r="K990" s="3">
        <v>46</v>
      </c>
      <c r="L990" t="s">
        <v>40</v>
      </c>
      <c r="M990" t="s">
        <v>45</v>
      </c>
      <c r="N990" t="s">
        <v>50</v>
      </c>
      <c r="O990" s="3">
        <v>-7</v>
      </c>
      <c r="P990" s="3">
        <f>Clean_Chain_Data[[#This Row],[Sales]]-(Clean_Chain_Data[[#This Row],[Cogs]]+Clean_Chain_Data[[#This Row],[Total_expenses]])</f>
        <v>3</v>
      </c>
      <c r="Q990" s="3">
        <v>130</v>
      </c>
      <c r="R990" t="s">
        <v>56</v>
      </c>
      <c r="S990" s="3">
        <v>70</v>
      </c>
      <c r="T990">
        <v>100</v>
      </c>
      <c r="U990" s="3">
        <v>50</v>
      </c>
      <c r="V990" s="3">
        <v>170</v>
      </c>
      <c r="W990" s="3">
        <v>76</v>
      </c>
      <c r="X990" t="s">
        <v>35</v>
      </c>
    </row>
    <row r="991" spans="1:24" x14ac:dyDescent="0.25">
      <c r="A991">
        <v>435</v>
      </c>
      <c r="B991" s="3">
        <v>65</v>
      </c>
      <c r="C991" s="3">
        <v>-37</v>
      </c>
      <c r="D991" s="3">
        <f>Clean_Chain_Data[[#This Row],[Calculated Profit]]-Clean_Chain_Data[[#This Row],[Target_profit]]</f>
        <v>-45</v>
      </c>
      <c r="E991" s="1">
        <v>42171</v>
      </c>
      <c r="F991">
        <v>1053</v>
      </c>
      <c r="G991">
        <v>77</v>
      </c>
      <c r="H991" s="2">
        <f>Clean_Chain_Data[[#This Row],[Profit]]/Clean_Chain_Data[[#This Row],[Sales]]</f>
        <v>0.35099337748344372</v>
      </c>
      <c r="I991" t="s">
        <v>39</v>
      </c>
      <c r="J991" t="s">
        <v>36</v>
      </c>
      <c r="K991" s="3">
        <v>20</v>
      </c>
      <c r="L991" t="s">
        <v>40</v>
      </c>
      <c r="M991" t="s">
        <v>45</v>
      </c>
      <c r="N991" t="s">
        <v>50</v>
      </c>
      <c r="O991" s="3">
        <v>53</v>
      </c>
      <c r="P991" s="3">
        <f>Clean_Chain_Data[[#This Row],[Sales]]-(Clean_Chain_Data[[#This Row],[Cogs]]+Clean_Chain_Data[[#This Row],[Total_expenses]])</f>
        <v>45</v>
      </c>
      <c r="Q991" s="3">
        <v>151</v>
      </c>
      <c r="R991" t="s">
        <v>49</v>
      </c>
      <c r="S991" s="3">
        <v>90</v>
      </c>
      <c r="T991">
        <v>110</v>
      </c>
      <c r="U991" s="3">
        <v>90</v>
      </c>
      <c r="V991" s="3">
        <v>200</v>
      </c>
      <c r="W991" s="3">
        <v>41</v>
      </c>
      <c r="X991" t="s">
        <v>35</v>
      </c>
    </row>
    <row r="992" spans="1:24" x14ac:dyDescent="0.25">
      <c r="A992">
        <v>503</v>
      </c>
      <c r="B992" s="3">
        <v>60</v>
      </c>
      <c r="C992" s="3">
        <v>-59</v>
      </c>
      <c r="D992" s="3">
        <f>Clean_Chain_Data[[#This Row],[Calculated Profit]]-Clean_Chain_Data[[#This Row],[Target_profit]]</f>
        <v>-60</v>
      </c>
      <c r="E992" s="1">
        <v>42172</v>
      </c>
      <c r="F992">
        <v>463</v>
      </c>
      <c r="G992">
        <v>84</v>
      </c>
      <c r="H992" s="2">
        <f>Clean_Chain_Data[[#This Row],[Profit]]/Clean_Chain_Data[[#This Row],[Sales]]</f>
        <v>0.20261437908496732</v>
      </c>
      <c r="I992" t="s">
        <v>39</v>
      </c>
      <c r="J992" t="s">
        <v>36</v>
      </c>
      <c r="K992" s="3">
        <v>19</v>
      </c>
      <c r="L992" t="s">
        <v>40</v>
      </c>
      <c r="M992" t="s">
        <v>45</v>
      </c>
      <c r="N992" t="s">
        <v>52</v>
      </c>
      <c r="O992" s="3">
        <v>31</v>
      </c>
      <c r="P992" s="3">
        <f>Clean_Chain_Data[[#This Row],[Sales]]-(Clean_Chain_Data[[#This Row],[Cogs]]+Clean_Chain_Data[[#This Row],[Total_expenses]])</f>
        <v>30</v>
      </c>
      <c r="Q992" s="3">
        <v>153</v>
      </c>
      <c r="R992" t="s">
        <v>56</v>
      </c>
      <c r="S992" s="3">
        <v>80</v>
      </c>
      <c r="T992">
        <v>130</v>
      </c>
      <c r="U992" s="3">
        <v>90</v>
      </c>
      <c r="V992" s="3">
        <v>210</v>
      </c>
      <c r="W992" s="3">
        <v>63</v>
      </c>
      <c r="X992" t="s">
        <v>35</v>
      </c>
    </row>
    <row r="993" spans="1:24" x14ac:dyDescent="0.25">
      <c r="A993">
        <v>435</v>
      </c>
      <c r="B993" s="3">
        <v>47</v>
      </c>
      <c r="C993" s="3">
        <v>-47</v>
      </c>
      <c r="D993" s="3">
        <f>Clean_Chain_Data[[#This Row],[Calculated Profit]]-Clean_Chain_Data[[#This Row],[Target_profit]]</f>
        <v>-51</v>
      </c>
      <c r="E993" s="1">
        <v>42173</v>
      </c>
      <c r="F993">
        <v>375</v>
      </c>
      <c r="G993">
        <v>64</v>
      </c>
      <c r="H993" s="2">
        <f>Clean_Chain_Data[[#This Row],[Profit]]/Clean_Chain_Data[[#This Row],[Sales]]</f>
        <v>0.27966101694915252</v>
      </c>
      <c r="I993" t="s">
        <v>39</v>
      </c>
      <c r="J993" t="s">
        <v>36</v>
      </c>
      <c r="K993" s="3">
        <v>15</v>
      </c>
      <c r="L993" t="s">
        <v>40</v>
      </c>
      <c r="M993" t="s">
        <v>45</v>
      </c>
      <c r="N993" t="s">
        <v>52</v>
      </c>
      <c r="O993" s="3">
        <v>33</v>
      </c>
      <c r="P993" s="3">
        <f>Clean_Chain_Data[[#This Row],[Sales]]-(Clean_Chain_Data[[#This Row],[Cogs]]+Clean_Chain_Data[[#This Row],[Total_expenses]])</f>
        <v>29</v>
      </c>
      <c r="Q993" s="3">
        <v>118</v>
      </c>
      <c r="R993" t="s">
        <v>49</v>
      </c>
      <c r="S993" s="3">
        <v>50</v>
      </c>
      <c r="T993">
        <v>100</v>
      </c>
      <c r="U993" s="3">
        <v>80</v>
      </c>
      <c r="V993" s="3">
        <v>150</v>
      </c>
      <c r="W993" s="3">
        <v>42</v>
      </c>
      <c r="X993" t="s">
        <v>35</v>
      </c>
    </row>
    <row r="994" spans="1:24" x14ac:dyDescent="0.25">
      <c r="A994">
        <v>360</v>
      </c>
      <c r="B994" s="3">
        <v>68</v>
      </c>
      <c r="C994" s="3">
        <v>-27</v>
      </c>
      <c r="D994" s="3">
        <f>Clean_Chain_Data[[#This Row],[Calculated Profit]]-Clean_Chain_Data[[#This Row],[Target_profit]]</f>
        <v>-43</v>
      </c>
      <c r="E994" s="1">
        <v>42174</v>
      </c>
      <c r="F994">
        <v>438</v>
      </c>
      <c r="G994">
        <v>99</v>
      </c>
      <c r="H994" s="2">
        <f>Clean_Chain_Data[[#This Row],[Profit]]/Clean_Chain_Data[[#This Row],[Sales]]</f>
        <v>0.46629213483146065</v>
      </c>
      <c r="I994" t="s">
        <v>39</v>
      </c>
      <c r="J994" t="s">
        <v>36</v>
      </c>
      <c r="K994" s="3">
        <v>21</v>
      </c>
      <c r="L994" t="s">
        <v>40</v>
      </c>
      <c r="M994" t="s">
        <v>45</v>
      </c>
      <c r="N994" t="s">
        <v>52</v>
      </c>
      <c r="O994" s="3">
        <v>83</v>
      </c>
      <c r="P994" s="3">
        <f>Clean_Chain_Data[[#This Row],[Sales]]-(Clean_Chain_Data[[#This Row],[Cogs]]+Clean_Chain_Data[[#This Row],[Total_expenses]])</f>
        <v>67</v>
      </c>
      <c r="Q994" s="3">
        <v>178</v>
      </c>
      <c r="R994" t="s">
        <v>60</v>
      </c>
      <c r="S994" s="3">
        <v>90</v>
      </c>
      <c r="T994">
        <v>140</v>
      </c>
      <c r="U994" s="3">
        <v>110</v>
      </c>
      <c r="V994" s="3">
        <v>230</v>
      </c>
      <c r="W994" s="3">
        <v>43</v>
      </c>
      <c r="X994" t="s">
        <v>35</v>
      </c>
    </row>
    <row r="995" spans="1:24" x14ac:dyDescent="0.25">
      <c r="A995">
        <v>206</v>
      </c>
      <c r="B995" s="3">
        <v>22</v>
      </c>
      <c r="C995" s="3">
        <v>-5</v>
      </c>
      <c r="D995" s="3">
        <f>Clean_Chain_Data[[#This Row],[Calculated Profit]]-Clean_Chain_Data[[#This Row],[Target_profit]]</f>
        <v>-7</v>
      </c>
      <c r="E995" s="1">
        <v>42175</v>
      </c>
      <c r="F995">
        <v>573</v>
      </c>
      <c r="G995">
        <v>29</v>
      </c>
      <c r="H995" s="2">
        <f>Clean_Chain_Data[[#This Row],[Profit]]/Clean_Chain_Data[[#This Row],[Sales]]</f>
        <v>0.27777777777777779</v>
      </c>
      <c r="I995" t="s">
        <v>39</v>
      </c>
      <c r="J995" t="s">
        <v>36</v>
      </c>
      <c r="K995" s="3">
        <v>7</v>
      </c>
      <c r="L995" t="s">
        <v>40</v>
      </c>
      <c r="M995" t="s">
        <v>41</v>
      </c>
      <c r="N995" t="s">
        <v>54</v>
      </c>
      <c r="O995" s="3">
        <v>15</v>
      </c>
      <c r="P995" s="3">
        <f>Clean_Chain_Data[[#This Row],[Sales]]-(Clean_Chain_Data[[#This Row],[Cogs]]+Clean_Chain_Data[[#This Row],[Total_expenses]])</f>
        <v>13</v>
      </c>
      <c r="Q995" s="3">
        <v>54</v>
      </c>
      <c r="R995" t="s">
        <v>60</v>
      </c>
      <c r="S995" s="3">
        <v>10</v>
      </c>
      <c r="T995">
        <v>20</v>
      </c>
      <c r="U995" s="3">
        <v>20</v>
      </c>
      <c r="V995" s="3">
        <v>30</v>
      </c>
      <c r="W995" s="3">
        <v>19</v>
      </c>
      <c r="X995" t="s">
        <v>35</v>
      </c>
    </row>
    <row r="996" spans="1:24" x14ac:dyDescent="0.25">
      <c r="A996">
        <v>775</v>
      </c>
      <c r="B996" s="3">
        <v>21</v>
      </c>
      <c r="C996" s="3">
        <v>1</v>
      </c>
      <c r="D996" s="3">
        <f>Clean_Chain_Data[[#This Row],[Calculated Profit]]-Clean_Chain_Data[[#This Row],[Target_profit]]</f>
        <v>-3</v>
      </c>
      <c r="E996" s="1">
        <v>42176</v>
      </c>
      <c r="F996">
        <v>846</v>
      </c>
      <c r="G996">
        <v>31</v>
      </c>
      <c r="H996" s="2">
        <f>Clean_Chain_Data[[#This Row],[Profit]]/Clean_Chain_Data[[#This Row],[Sales]]</f>
        <v>0.38181818181818183</v>
      </c>
      <c r="I996" t="s">
        <v>39</v>
      </c>
      <c r="J996" t="s">
        <v>36</v>
      </c>
      <c r="K996" s="3">
        <v>5</v>
      </c>
      <c r="L996" t="s">
        <v>40</v>
      </c>
      <c r="M996" t="s">
        <v>41</v>
      </c>
      <c r="N996" t="s">
        <v>53</v>
      </c>
      <c r="O996" s="3">
        <v>21</v>
      </c>
      <c r="P996" s="3">
        <f>Clean_Chain_Data[[#This Row],[Sales]]-(Clean_Chain_Data[[#This Row],[Cogs]]+Clean_Chain_Data[[#This Row],[Total_expenses]])</f>
        <v>17</v>
      </c>
      <c r="Q996" s="3">
        <v>55</v>
      </c>
      <c r="R996" t="s">
        <v>48</v>
      </c>
      <c r="S996" s="3">
        <v>10</v>
      </c>
      <c r="T996">
        <v>20</v>
      </c>
      <c r="U996" s="3">
        <v>20</v>
      </c>
      <c r="V996" s="3">
        <v>30</v>
      </c>
      <c r="W996" s="3">
        <v>17</v>
      </c>
      <c r="X996" t="s">
        <v>35</v>
      </c>
    </row>
    <row r="997" spans="1:24" x14ac:dyDescent="0.25">
      <c r="A997">
        <v>435</v>
      </c>
      <c r="B997" s="3">
        <v>103</v>
      </c>
      <c r="C997" s="3">
        <v>19</v>
      </c>
      <c r="D997" s="3">
        <f>Clean_Chain_Data[[#This Row],[Calculated Profit]]-Clean_Chain_Data[[#This Row],[Target_profit]]</f>
        <v>-8</v>
      </c>
      <c r="E997" s="1">
        <v>42177</v>
      </c>
      <c r="F997">
        <v>564</v>
      </c>
      <c r="G997">
        <v>133</v>
      </c>
      <c r="H997" s="2">
        <f>Clean_Chain_Data[[#This Row],[Profit]]/Clean_Chain_Data[[#This Row],[Sales]]</f>
        <v>0.51394422310756971</v>
      </c>
      <c r="I997" t="s">
        <v>39</v>
      </c>
      <c r="J997" t="s">
        <v>36</v>
      </c>
      <c r="K997" s="3">
        <v>33</v>
      </c>
      <c r="L997" t="s">
        <v>40</v>
      </c>
      <c r="M997" t="s">
        <v>41</v>
      </c>
      <c r="N997" t="s">
        <v>53</v>
      </c>
      <c r="O997" s="3">
        <v>129</v>
      </c>
      <c r="P997" s="3">
        <f>Clean_Chain_Data[[#This Row],[Sales]]-(Clean_Chain_Data[[#This Row],[Cogs]]+Clean_Chain_Data[[#This Row],[Total_expenses]])</f>
        <v>102</v>
      </c>
      <c r="Q997" s="3">
        <v>251</v>
      </c>
      <c r="R997" t="s">
        <v>49</v>
      </c>
      <c r="S997" s="3">
        <v>80</v>
      </c>
      <c r="T997">
        <v>130</v>
      </c>
      <c r="U997" s="3">
        <v>110</v>
      </c>
      <c r="V997" s="3">
        <v>210</v>
      </c>
      <c r="W997" s="3">
        <v>46</v>
      </c>
      <c r="X997" t="s">
        <v>35</v>
      </c>
    </row>
    <row r="998" spans="1:24" x14ac:dyDescent="0.25">
      <c r="A998">
        <v>702</v>
      </c>
      <c r="B998" s="3">
        <v>125</v>
      </c>
      <c r="C998" s="3">
        <v>-21</v>
      </c>
      <c r="D998" s="3">
        <f>Clean_Chain_Data[[#This Row],[Calculated Profit]]-Clean_Chain_Data[[#This Row],[Target_profit]]</f>
        <v>-14</v>
      </c>
      <c r="E998" s="1">
        <v>42178</v>
      </c>
      <c r="F998">
        <v>898</v>
      </c>
      <c r="G998">
        <v>173</v>
      </c>
      <c r="H998" s="2">
        <f>Clean_Chain_Data[[#This Row],[Profit]]/Clean_Chain_Data[[#This Row],[Sales]]</f>
        <v>0.12264150943396226</v>
      </c>
      <c r="I998" t="s">
        <v>39</v>
      </c>
      <c r="J998" t="s">
        <v>36</v>
      </c>
      <c r="K998" s="3">
        <v>113</v>
      </c>
      <c r="L998" t="s">
        <v>23</v>
      </c>
      <c r="M998" t="s">
        <v>24</v>
      </c>
      <c r="N998" t="s">
        <v>57</v>
      </c>
      <c r="O998" s="3">
        <v>39</v>
      </c>
      <c r="P998" s="3">
        <f>Clean_Chain_Data[[#This Row],[Sales]]-(Clean_Chain_Data[[#This Row],[Cogs]]+Clean_Chain_Data[[#This Row],[Total_expenses]])</f>
        <v>46</v>
      </c>
      <c r="Q998" s="3">
        <v>318</v>
      </c>
      <c r="R998" t="s">
        <v>48</v>
      </c>
      <c r="S998" s="3">
        <v>90</v>
      </c>
      <c r="T998">
        <v>150</v>
      </c>
      <c r="U998" s="3">
        <v>60</v>
      </c>
      <c r="V998" s="3">
        <v>240</v>
      </c>
      <c r="W998" s="3">
        <v>147</v>
      </c>
      <c r="X998" t="s">
        <v>27</v>
      </c>
    </row>
    <row r="999" spans="1:24" x14ac:dyDescent="0.25">
      <c r="A999">
        <v>360</v>
      </c>
      <c r="B999" s="3">
        <v>125</v>
      </c>
      <c r="C999" s="3">
        <v>41</v>
      </c>
      <c r="D999" s="3">
        <f>Clean_Chain_Data[[#This Row],[Calculated Profit]]-Clean_Chain_Data[[#This Row],[Target_profit]]</f>
        <v>6</v>
      </c>
      <c r="E999" s="1">
        <v>42179</v>
      </c>
      <c r="F999">
        <v>1119</v>
      </c>
      <c r="G999">
        <v>188</v>
      </c>
      <c r="H999" s="2">
        <f>Clean_Chain_Data[[#This Row],[Profit]]/Clean_Chain_Data[[#This Row],[Sales]]</f>
        <v>0.5119760479041916</v>
      </c>
      <c r="I999" t="s">
        <v>39</v>
      </c>
      <c r="J999" t="s">
        <v>36</v>
      </c>
      <c r="K999" s="3">
        <v>41</v>
      </c>
      <c r="L999" t="s">
        <v>23</v>
      </c>
      <c r="M999" t="s">
        <v>24</v>
      </c>
      <c r="N999" t="s">
        <v>57</v>
      </c>
      <c r="O999" s="3">
        <v>171</v>
      </c>
      <c r="P999" s="3">
        <f>Clean_Chain_Data[[#This Row],[Sales]]-(Clean_Chain_Data[[#This Row],[Cogs]]+Clean_Chain_Data[[#This Row],[Total_expenses]])</f>
        <v>136</v>
      </c>
      <c r="Q999" s="3">
        <v>334</v>
      </c>
      <c r="R999" t="s">
        <v>60</v>
      </c>
      <c r="S999" s="3">
        <v>90</v>
      </c>
      <c r="T999">
        <v>160</v>
      </c>
      <c r="U999" s="3">
        <v>130</v>
      </c>
      <c r="V999" s="3">
        <v>250</v>
      </c>
      <c r="W999" s="3">
        <v>73</v>
      </c>
      <c r="X999" t="s">
        <v>27</v>
      </c>
    </row>
    <row r="1000" spans="1:24" x14ac:dyDescent="0.25">
      <c r="A1000">
        <v>775</v>
      </c>
      <c r="B1000" s="3">
        <v>154</v>
      </c>
      <c r="C1000" s="3">
        <v>58</v>
      </c>
      <c r="D1000" s="3">
        <f>Clean_Chain_Data[[#This Row],[Calculated Profit]]-Clean_Chain_Data[[#This Row],[Target_profit]]</f>
        <v>24</v>
      </c>
      <c r="E1000" s="1">
        <v>42180</v>
      </c>
      <c r="F1000">
        <v>1132</v>
      </c>
      <c r="G1000">
        <v>213</v>
      </c>
      <c r="H1000" s="2">
        <f>Clean_Chain_Data[[#This Row],[Profit]]/Clean_Chain_Data[[#This Row],[Sales]]</f>
        <v>0.45524296675191817</v>
      </c>
      <c r="I1000" t="s">
        <v>39</v>
      </c>
      <c r="J1000" t="s">
        <v>36</v>
      </c>
      <c r="K1000" s="3">
        <v>50</v>
      </c>
      <c r="L1000" t="s">
        <v>23</v>
      </c>
      <c r="M1000" t="s">
        <v>24</v>
      </c>
      <c r="N1000" t="s">
        <v>25</v>
      </c>
      <c r="O1000" s="3">
        <v>178</v>
      </c>
      <c r="P1000" s="3">
        <f>Clean_Chain_Data[[#This Row],[Sales]]-(Clean_Chain_Data[[#This Row],[Cogs]]+Clean_Chain_Data[[#This Row],[Total_expenses]])</f>
        <v>144</v>
      </c>
      <c r="Q1000" s="3">
        <v>391</v>
      </c>
      <c r="R1000" t="s">
        <v>48</v>
      </c>
      <c r="S1000" s="3">
        <v>120</v>
      </c>
      <c r="T1000">
        <v>170</v>
      </c>
      <c r="U1000" s="3">
        <v>120</v>
      </c>
      <c r="V1000" s="3">
        <v>290</v>
      </c>
      <c r="W1000" s="3">
        <v>93</v>
      </c>
      <c r="X1000" t="s">
        <v>27</v>
      </c>
    </row>
    <row r="1001" spans="1:24" x14ac:dyDescent="0.25">
      <c r="A1001">
        <v>541</v>
      </c>
      <c r="B1001" s="3">
        <v>90</v>
      </c>
      <c r="C1001" s="3">
        <v>18</v>
      </c>
      <c r="D1001" s="3">
        <f>Clean_Chain_Data[[#This Row],[Calculated Profit]]-Clean_Chain_Data[[#This Row],[Target_profit]]</f>
        <v>-4</v>
      </c>
      <c r="E1001" s="1">
        <v>42181</v>
      </c>
      <c r="F1001">
        <v>572</v>
      </c>
      <c r="G1001">
        <v>115</v>
      </c>
      <c r="H1001" s="2">
        <f>Clean_Chain_Data[[#This Row],[Profit]]/Clean_Chain_Data[[#This Row],[Sales]]</f>
        <v>0.49541284403669728</v>
      </c>
      <c r="I1001" t="s">
        <v>39</v>
      </c>
      <c r="J1001" t="s">
        <v>36</v>
      </c>
      <c r="K1001" s="3">
        <v>29</v>
      </c>
      <c r="L1001" t="s">
        <v>23</v>
      </c>
      <c r="M1001" t="s">
        <v>24</v>
      </c>
      <c r="N1001" t="s">
        <v>25</v>
      </c>
      <c r="O1001" s="3">
        <v>108</v>
      </c>
      <c r="P1001" s="3">
        <f>Clean_Chain_Data[[#This Row],[Sales]]-(Clean_Chain_Data[[#This Row],[Cogs]]+Clean_Chain_Data[[#This Row],[Total_expenses]])</f>
        <v>86</v>
      </c>
      <c r="Q1001" s="3">
        <v>218</v>
      </c>
      <c r="R1001" t="s">
        <v>56</v>
      </c>
      <c r="S1001" s="3">
        <v>60</v>
      </c>
      <c r="T1001">
        <v>100</v>
      </c>
      <c r="U1001" s="3">
        <v>90</v>
      </c>
      <c r="V1001" s="3">
        <v>160</v>
      </c>
      <c r="W1001" s="3">
        <v>42</v>
      </c>
      <c r="X1001" t="s">
        <v>27</v>
      </c>
    </row>
    <row r="1002" spans="1:24" x14ac:dyDescent="0.25">
      <c r="A1002">
        <v>775</v>
      </c>
      <c r="B1002" s="3">
        <v>122</v>
      </c>
      <c r="C1002" s="3">
        <v>39</v>
      </c>
      <c r="D1002" s="3">
        <f>Clean_Chain_Data[[#This Row],[Calculated Profit]]-Clean_Chain_Data[[#This Row],[Target_profit]]</f>
        <v>4</v>
      </c>
      <c r="E1002" s="1">
        <v>42182</v>
      </c>
      <c r="F1002">
        <v>789</v>
      </c>
      <c r="G1002">
        <v>176</v>
      </c>
      <c r="H1002" s="2">
        <f>Clean_Chain_Data[[#This Row],[Profit]]/Clean_Chain_Data[[#This Row],[Sales]]</f>
        <v>0.53144654088050314</v>
      </c>
      <c r="I1002" t="s">
        <v>39</v>
      </c>
      <c r="J1002" t="s">
        <v>36</v>
      </c>
      <c r="K1002" s="3">
        <v>39</v>
      </c>
      <c r="L1002" t="s">
        <v>23</v>
      </c>
      <c r="M1002" t="s">
        <v>24</v>
      </c>
      <c r="N1002" t="s">
        <v>28</v>
      </c>
      <c r="O1002" s="3">
        <v>169</v>
      </c>
      <c r="P1002" s="3">
        <f>Clean_Chain_Data[[#This Row],[Sales]]-(Clean_Chain_Data[[#This Row],[Cogs]]+Clean_Chain_Data[[#This Row],[Total_expenses]])</f>
        <v>134</v>
      </c>
      <c r="Q1002" s="3">
        <v>318</v>
      </c>
      <c r="R1002" t="s">
        <v>48</v>
      </c>
      <c r="S1002" s="3">
        <v>90</v>
      </c>
      <c r="T1002">
        <v>150</v>
      </c>
      <c r="U1002" s="3">
        <v>130</v>
      </c>
      <c r="V1002" s="3">
        <v>240</v>
      </c>
      <c r="W1002" s="3">
        <v>62</v>
      </c>
      <c r="X1002" t="s">
        <v>27</v>
      </c>
    </row>
    <row r="1003" spans="1:24" x14ac:dyDescent="0.25">
      <c r="A1003">
        <v>435</v>
      </c>
      <c r="B1003" s="3">
        <v>86</v>
      </c>
      <c r="C1003" s="3">
        <v>-40</v>
      </c>
      <c r="D1003" s="3">
        <f>Clean_Chain_Data[[#This Row],[Calculated Profit]]-Clean_Chain_Data[[#This Row],[Target_profit]]</f>
        <v>-20</v>
      </c>
      <c r="E1003" s="1">
        <v>42183</v>
      </c>
      <c r="F1003">
        <v>1698</v>
      </c>
      <c r="G1003">
        <v>23</v>
      </c>
      <c r="H1003" s="2">
        <f>Clean_Chain_Data[[#This Row],[Profit]]/Clean_Chain_Data[[#This Row],[Sales]]</f>
        <v>-0.34482758620689657</v>
      </c>
      <c r="I1003" t="s">
        <v>39</v>
      </c>
      <c r="J1003" t="s">
        <v>36</v>
      </c>
      <c r="K1003" s="3">
        <v>26</v>
      </c>
      <c r="L1003" t="s">
        <v>23</v>
      </c>
      <c r="M1003" t="s">
        <v>24</v>
      </c>
      <c r="N1003" t="s">
        <v>28</v>
      </c>
      <c r="O1003" s="3">
        <v>-40</v>
      </c>
      <c r="P1003" s="3">
        <f>Clean_Chain_Data[[#This Row],[Sales]]-(Clean_Chain_Data[[#This Row],[Cogs]]+Clean_Chain_Data[[#This Row],[Total_expenses]])</f>
        <v>-20</v>
      </c>
      <c r="Q1003" s="3">
        <v>116</v>
      </c>
      <c r="R1003" t="s">
        <v>49</v>
      </c>
      <c r="S1003" s="3">
        <v>60</v>
      </c>
      <c r="T1003">
        <v>20</v>
      </c>
      <c r="U1003" s="3">
        <v>0</v>
      </c>
      <c r="V1003" s="3">
        <v>80</v>
      </c>
      <c r="W1003" s="3">
        <v>50</v>
      </c>
      <c r="X1003" t="s">
        <v>27</v>
      </c>
    </row>
    <row r="1004" spans="1:24" x14ac:dyDescent="0.25">
      <c r="A1004">
        <v>775</v>
      </c>
      <c r="B1004" s="3">
        <v>257</v>
      </c>
      <c r="C1004" s="3">
        <v>202</v>
      </c>
      <c r="D1004" s="3">
        <f>Clean_Chain_Data[[#This Row],[Calculated Profit]]-Clean_Chain_Data[[#This Row],[Target_profit]]</f>
        <v>133</v>
      </c>
      <c r="E1004" s="1">
        <v>42184</v>
      </c>
      <c r="F1004">
        <v>1662</v>
      </c>
      <c r="G1004">
        <v>341</v>
      </c>
      <c r="H1004" s="2">
        <f>Clean_Chain_Data[[#This Row],[Profit]]/Clean_Chain_Data[[#This Row],[Sales]]</f>
        <v>0.52119309262166402</v>
      </c>
      <c r="I1004" t="s">
        <v>39</v>
      </c>
      <c r="J1004" t="s">
        <v>36</v>
      </c>
      <c r="K1004" s="3">
        <v>84</v>
      </c>
      <c r="L1004" t="s">
        <v>23</v>
      </c>
      <c r="M1004" t="s">
        <v>32</v>
      </c>
      <c r="N1004" t="s">
        <v>33</v>
      </c>
      <c r="O1004" s="3">
        <v>332</v>
      </c>
      <c r="P1004" s="3">
        <f>Clean_Chain_Data[[#This Row],[Sales]]-(Clean_Chain_Data[[#This Row],[Cogs]]+Clean_Chain_Data[[#This Row],[Total_expenses]])</f>
        <v>263</v>
      </c>
      <c r="Q1004" s="3">
        <v>637</v>
      </c>
      <c r="R1004" t="s">
        <v>48</v>
      </c>
      <c r="S1004" s="3">
        <v>110</v>
      </c>
      <c r="T1004">
        <v>180</v>
      </c>
      <c r="U1004" s="3">
        <v>130</v>
      </c>
      <c r="V1004" s="3">
        <v>290</v>
      </c>
      <c r="W1004" s="3">
        <v>117</v>
      </c>
      <c r="X1004" t="s">
        <v>35</v>
      </c>
    </row>
    <row r="1005" spans="1:24" x14ac:dyDescent="0.25">
      <c r="A1005">
        <v>971</v>
      </c>
      <c r="B1005" s="3">
        <v>21</v>
      </c>
      <c r="C1005" s="3">
        <v>4</v>
      </c>
      <c r="D1005" s="3">
        <f>Clean_Chain_Data[[#This Row],[Calculated Profit]]-Clean_Chain_Data[[#This Row],[Target_profit]]</f>
        <v>-1</v>
      </c>
      <c r="E1005" s="1">
        <v>42185</v>
      </c>
      <c r="F1005">
        <v>480</v>
      </c>
      <c r="G1005">
        <v>32</v>
      </c>
      <c r="H1005" s="2">
        <f>Clean_Chain_Data[[#This Row],[Profit]]/Clean_Chain_Data[[#This Row],[Sales]]</f>
        <v>0.42857142857142855</v>
      </c>
      <c r="I1005" t="s">
        <v>39</v>
      </c>
      <c r="J1005" t="s">
        <v>36</v>
      </c>
      <c r="K1005" s="3">
        <v>5</v>
      </c>
      <c r="L1005" t="s">
        <v>23</v>
      </c>
      <c r="M1005" t="s">
        <v>32</v>
      </c>
      <c r="N1005" t="s">
        <v>33</v>
      </c>
      <c r="O1005" s="3">
        <v>24</v>
      </c>
      <c r="P1005" s="3">
        <f>Clean_Chain_Data[[#This Row],[Sales]]-(Clean_Chain_Data[[#This Row],[Cogs]]+Clean_Chain_Data[[#This Row],[Total_expenses]])</f>
        <v>19</v>
      </c>
      <c r="Q1005" s="3">
        <v>56</v>
      </c>
      <c r="R1005" t="s">
        <v>56</v>
      </c>
      <c r="S1005" s="3">
        <v>0</v>
      </c>
      <c r="T1005">
        <v>20</v>
      </c>
      <c r="U1005" s="3">
        <v>20</v>
      </c>
      <c r="V1005" s="3">
        <v>20</v>
      </c>
      <c r="W1005" s="3">
        <v>16</v>
      </c>
      <c r="X1005" t="s">
        <v>35</v>
      </c>
    </row>
    <row r="1006" spans="1:24" x14ac:dyDescent="0.25">
      <c r="A1006">
        <v>775</v>
      </c>
      <c r="B1006" s="3">
        <v>239</v>
      </c>
      <c r="C1006" s="3">
        <v>141</v>
      </c>
      <c r="D1006" s="3">
        <f>Clean_Chain_Data[[#This Row],[Calculated Profit]]-Clean_Chain_Data[[#This Row],[Target_profit]]</f>
        <v>100</v>
      </c>
      <c r="E1006" s="1">
        <v>42186</v>
      </c>
      <c r="F1006">
        <v>1755</v>
      </c>
      <c r="G1006">
        <v>239</v>
      </c>
      <c r="H1006" s="2">
        <f>Clean_Chain_Data[[#This Row],[Profit]]/Clean_Chain_Data[[#This Row],[Sales]]</f>
        <v>0.43418467583497056</v>
      </c>
      <c r="I1006" t="s">
        <v>39</v>
      </c>
      <c r="J1006" t="s">
        <v>36</v>
      </c>
      <c r="K1006" s="3">
        <v>66</v>
      </c>
      <c r="L1006" t="s">
        <v>23</v>
      </c>
      <c r="M1006" t="s">
        <v>32</v>
      </c>
      <c r="N1006" t="s">
        <v>61</v>
      </c>
      <c r="O1006" s="3">
        <v>221</v>
      </c>
      <c r="P1006" s="3">
        <f>Clean_Chain_Data[[#This Row],[Sales]]-(Clean_Chain_Data[[#This Row],[Cogs]]+Clean_Chain_Data[[#This Row],[Total_expenses]])</f>
        <v>180</v>
      </c>
      <c r="Q1006" s="3">
        <v>509</v>
      </c>
      <c r="R1006" t="s">
        <v>48</v>
      </c>
      <c r="S1006" s="3">
        <v>110</v>
      </c>
      <c r="T1006">
        <v>120</v>
      </c>
      <c r="U1006" s="3">
        <v>80</v>
      </c>
      <c r="V1006" s="3">
        <v>230</v>
      </c>
      <c r="W1006" s="3">
        <v>90</v>
      </c>
      <c r="X1006" t="s">
        <v>35</v>
      </c>
    </row>
    <row r="1007" spans="1:24" x14ac:dyDescent="0.25">
      <c r="A1007">
        <v>702</v>
      </c>
      <c r="B1007" s="3">
        <v>255</v>
      </c>
      <c r="C1007" s="3">
        <v>-369</v>
      </c>
      <c r="D1007" s="3">
        <f>Clean_Chain_Data[[#This Row],[Calculated Profit]]-Clean_Chain_Data[[#This Row],[Target_profit]]</f>
        <v>-192</v>
      </c>
      <c r="E1007" s="1">
        <v>42187</v>
      </c>
      <c r="F1007">
        <v>7058</v>
      </c>
      <c r="G1007">
        <v>-255</v>
      </c>
      <c r="H1007" s="2">
        <f>Clean_Chain_Data[[#This Row],[Profit]]/Clean_Chain_Data[[#This Row],[Sales]]</f>
        <v>-24.5</v>
      </c>
      <c r="I1007" t="s">
        <v>39</v>
      </c>
      <c r="J1007" t="s">
        <v>36</v>
      </c>
      <c r="K1007" s="3">
        <v>96</v>
      </c>
      <c r="L1007" t="s">
        <v>23</v>
      </c>
      <c r="M1007" t="s">
        <v>32</v>
      </c>
      <c r="N1007" t="s">
        <v>37</v>
      </c>
      <c r="O1007" s="3">
        <v>-539</v>
      </c>
      <c r="P1007" s="3">
        <f>Clean_Chain_Data[[#This Row],[Sales]]-(Clean_Chain_Data[[#This Row],[Cogs]]+Clean_Chain_Data[[#This Row],[Total_expenses]])</f>
        <v>-362</v>
      </c>
      <c r="Q1007" s="3">
        <v>22</v>
      </c>
      <c r="R1007" t="s">
        <v>48</v>
      </c>
      <c r="S1007" s="3">
        <v>110</v>
      </c>
      <c r="T1007">
        <v>-110</v>
      </c>
      <c r="U1007" s="3">
        <v>-170</v>
      </c>
      <c r="V1007" s="3">
        <v>0</v>
      </c>
      <c r="W1007" s="3">
        <v>129</v>
      </c>
      <c r="X1007" t="s">
        <v>35</v>
      </c>
    </row>
    <row r="1008" spans="1:24" x14ac:dyDescent="0.25">
      <c r="A1008">
        <v>435</v>
      </c>
      <c r="B1008" s="3">
        <v>25</v>
      </c>
      <c r="C1008" s="3">
        <v>-28</v>
      </c>
      <c r="D1008" s="3">
        <f>Clean_Chain_Data[[#This Row],[Calculated Profit]]-Clean_Chain_Data[[#This Row],[Target_profit]]</f>
        <v>-18</v>
      </c>
      <c r="E1008" s="1">
        <v>42188</v>
      </c>
      <c r="F1008">
        <v>209</v>
      </c>
      <c r="G1008">
        <v>31</v>
      </c>
      <c r="H1008" s="2">
        <f>Clean_Chain_Data[[#This Row],[Profit]]/Clean_Chain_Data[[#This Row],[Sales]]</f>
        <v>-0.3</v>
      </c>
      <c r="I1008" t="s">
        <v>39</v>
      </c>
      <c r="J1008" t="s">
        <v>36</v>
      </c>
      <c r="K1008" s="3">
        <v>9</v>
      </c>
      <c r="L1008" t="s">
        <v>23</v>
      </c>
      <c r="M1008" t="s">
        <v>32</v>
      </c>
      <c r="N1008" t="s">
        <v>37</v>
      </c>
      <c r="O1008" s="3">
        <v>-18</v>
      </c>
      <c r="P1008" s="3">
        <f>Clean_Chain_Data[[#This Row],[Sales]]-(Clean_Chain_Data[[#This Row],[Cogs]]+Clean_Chain_Data[[#This Row],[Total_expenses]])</f>
        <v>-8</v>
      </c>
      <c r="Q1008" s="3">
        <v>60</v>
      </c>
      <c r="R1008" t="s">
        <v>49</v>
      </c>
      <c r="S1008" s="3">
        <v>0</v>
      </c>
      <c r="T1008">
        <v>20</v>
      </c>
      <c r="U1008" s="3">
        <v>10</v>
      </c>
      <c r="V1008" s="3">
        <v>20</v>
      </c>
      <c r="W1008" s="3">
        <v>43</v>
      </c>
      <c r="X1008" t="s">
        <v>35</v>
      </c>
    </row>
    <row r="1009" spans="1:24" x14ac:dyDescent="0.25">
      <c r="A1009">
        <v>626</v>
      </c>
      <c r="B1009" s="3">
        <v>173</v>
      </c>
      <c r="C1009" s="3">
        <v>-58</v>
      </c>
      <c r="D1009" s="3">
        <f>Clean_Chain_Data[[#This Row],[Calculated Profit]]-Clean_Chain_Data[[#This Row],[Target_profit]]</f>
        <v>13</v>
      </c>
      <c r="E1009" s="1">
        <v>42189</v>
      </c>
      <c r="F1009">
        <v>3909</v>
      </c>
      <c r="G1009">
        <v>-27</v>
      </c>
      <c r="H1009" s="2">
        <f>Clean_Chain_Data[[#This Row],[Profit]]/Clean_Chain_Data[[#This Row],[Sales]]</f>
        <v>-1.2051282051282051</v>
      </c>
      <c r="I1009" t="s">
        <v>21</v>
      </c>
      <c r="J1009" t="s">
        <v>36</v>
      </c>
      <c r="K1009" s="3">
        <v>57</v>
      </c>
      <c r="L1009" t="s">
        <v>40</v>
      </c>
      <c r="M1009" t="s">
        <v>45</v>
      </c>
      <c r="N1009" t="s">
        <v>46</v>
      </c>
      <c r="O1009" s="3">
        <v>-188</v>
      </c>
      <c r="P1009" s="3">
        <f>Clean_Chain_Data[[#This Row],[Sales]]-(Clean_Chain_Data[[#This Row],[Cogs]]+Clean_Chain_Data[[#This Row],[Total_expenses]])</f>
        <v>-117</v>
      </c>
      <c r="Q1009" s="3">
        <v>156</v>
      </c>
      <c r="R1009" t="s">
        <v>38</v>
      </c>
      <c r="S1009" s="3">
        <v>200</v>
      </c>
      <c r="T1009">
        <v>-30</v>
      </c>
      <c r="U1009" s="3">
        <v>-130</v>
      </c>
      <c r="V1009" s="3">
        <v>170</v>
      </c>
      <c r="W1009" s="3">
        <v>100</v>
      </c>
      <c r="X1009" t="s">
        <v>27</v>
      </c>
    </row>
    <row r="1010" spans="1:24" x14ac:dyDescent="0.25">
      <c r="A1010">
        <v>213</v>
      </c>
      <c r="B1010" s="3">
        <v>228</v>
      </c>
      <c r="C1010" s="3">
        <v>102</v>
      </c>
      <c r="D1010" s="3">
        <f>Clean_Chain_Data[[#This Row],[Calculated Profit]]-Clean_Chain_Data[[#This Row],[Target_profit]]</f>
        <v>42</v>
      </c>
      <c r="E1010" s="1">
        <v>42190</v>
      </c>
      <c r="F1010">
        <v>1691</v>
      </c>
      <c r="G1010">
        <v>304</v>
      </c>
      <c r="H1010" s="2">
        <f>Clean_Chain_Data[[#This Row],[Profit]]/Clean_Chain_Data[[#This Row],[Sales]]</f>
        <v>0.5149911816578483</v>
      </c>
      <c r="I1010" t="s">
        <v>21</v>
      </c>
      <c r="J1010" t="s">
        <v>36</v>
      </c>
      <c r="K1010" s="3">
        <v>75</v>
      </c>
      <c r="L1010" t="s">
        <v>40</v>
      </c>
      <c r="M1010" t="s">
        <v>41</v>
      </c>
      <c r="N1010" t="s">
        <v>42</v>
      </c>
      <c r="O1010" s="3">
        <v>292</v>
      </c>
      <c r="P1010" s="3">
        <f>Clean_Chain_Data[[#This Row],[Sales]]-(Clean_Chain_Data[[#This Row],[Cogs]]+Clean_Chain_Data[[#This Row],[Total_expenses]])</f>
        <v>232</v>
      </c>
      <c r="Q1010" s="3">
        <v>567</v>
      </c>
      <c r="R1010" t="s">
        <v>38</v>
      </c>
      <c r="S1010" s="3">
        <v>220</v>
      </c>
      <c r="T1010">
        <v>290</v>
      </c>
      <c r="U1010" s="3">
        <v>190</v>
      </c>
      <c r="V1010" s="3">
        <v>510</v>
      </c>
      <c r="W1010" s="3">
        <v>107</v>
      </c>
      <c r="X1010" t="s">
        <v>27</v>
      </c>
    </row>
    <row r="1011" spans="1:24" x14ac:dyDescent="0.25">
      <c r="A1011">
        <v>916</v>
      </c>
      <c r="B1011" s="3">
        <v>113</v>
      </c>
      <c r="C1011" s="3">
        <v>-33</v>
      </c>
      <c r="D1011" s="3">
        <f>Clean_Chain_Data[[#This Row],[Calculated Profit]]-Clean_Chain_Data[[#This Row],[Target_profit]]</f>
        <v>2</v>
      </c>
      <c r="E1011" s="1">
        <v>42191</v>
      </c>
      <c r="F1011">
        <v>2758</v>
      </c>
      <c r="G1011">
        <v>3</v>
      </c>
      <c r="H1011" s="2">
        <f>Clean_Chain_Data[[#This Row],[Profit]]/Clean_Chain_Data[[#This Row],[Sales]]</f>
        <v>-0.66935483870967738</v>
      </c>
      <c r="I1011" t="s">
        <v>21</v>
      </c>
      <c r="J1011" t="s">
        <v>36</v>
      </c>
      <c r="K1011" s="3">
        <v>36</v>
      </c>
      <c r="L1011" t="s">
        <v>40</v>
      </c>
      <c r="M1011" t="s">
        <v>45</v>
      </c>
      <c r="N1011" t="s">
        <v>50</v>
      </c>
      <c r="O1011" s="3">
        <v>-83</v>
      </c>
      <c r="P1011" s="3">
        <f>Clean_Chain_Data[[#This Row],[Sales]]-(Clean_Chain_Data[[#This Row],[Cogs]]+Clean_Chain_Data[[#This Row],[Total_expenses]])</f>
        <v>-48</v>
      </c>
      <c r="Q1011" s="3">
        <v>124</v>
      </c>
      <c r="R1011" t="s">
        <v>38</v>
      </c>
      <c r="S1011" s="3">
        <v>130</v>
      </c>
      <c r="T1011">
        <v>0</v>
      </c>
      <c r="U1011" s="3">
        <v>-50</v>
      </c>
      <c r="V1011" s="3">
        <v>130</v>
      </c>
      <c r="W1011" s="3">
        <v>59</v>
      </c>
      <c r="X1011" t="s">
        <v>35</v>
      </c>
    </row>
    <row r="1012" spans="1:24" x14ac:dyDescent="0.25">
      <c r="A1012">
        <v>213</v>
      </c>
      <c r="B1012" s="3">
        <v>249</v>
      </c>
      <c r="C1012" s="3">
        <v>39</v>
      </c>
      <c r="D1012" s="3">
        <f>Clean_Chain_Data[[#This Row],[Calculated Profit]]-Clean_Chain_Data[[#This Row],[Target_profit]]</f>
        <v>-34</v>
      </c>
      <c r="E1012" s="1">
        <v>42192</v>
      </c>
      <c r="F1012">
        <v>2580</v>
      </c>
      <c r="G1012">
        <v>374</v>
      </c>
      <c r="H1012" s="2">
        <f>Clean_Chain_Data[[#This Row],[Profit]]/Clean_Chain_Data[[#This Row],[Sales]]</f>
        <v>0.5256024096385542</v>
      </c>
      <c r="I1012" t="s">
        <v>21</v>
      </c>
      <c r="J1012" t="s">
        <v>36</v>
      </c>
      <c r="K1012" s="3">
        <v>87</v>
      </c>
      <c r="L1012" t="s">
        <v>40</v>
      </c>
      <c r="M1012" t="s">
        <v>45</v>
      </c>
      <c r="N1012" t="s">
        <v>52</v>
      </c>
      <c r="O1012" s="3">
        <v>349</v>
      </c>
      <c r="P1012" s="3">
        <f>Clean_Chain_Data[[#This Row],[Sales]]-(Clean_Chain_Data[[#This Row],[Cogs]]+Clean_Chain_Data[[#This Row],[Total_expenses]])</f>
        <v>276</v>
      </c>
      <c r="Q1012" s="3">
        <v>664</v>
      </c>
      <c r="R1012" t="s">
        <v>38</v>
      </c>
      <c r="S1012" s="3">
        <v>290</v>
      </c>
      <c r="T1012">
        <v>450</v>
      </c>
      <c r="U1012" s="3">
        <v>310</v>
      </c>
      <c r="V1012" s="3">
        <v>740</v>
      </c>
      <c r="W1012" s="3">
        <v>139</v>
      </c>
      <c r="X1012" t="s">
        <v>35</v>
      </c>
    </row>
    <row r="1013" spans="1:24" x14ac:dyDescent="0.25">
      <c r="A1013">
        <v>951</v>
      </c>
      <c r="B1013" s="3">
        <v>211</v>
      </c>
      <c r="C1013" s="3">
        <v>51</v>
      </c>
      <c r="D1013" s="3">
        <f>Clean_Chain_Data[[#This Row],[Calculated Profit]]-Clean_Chain_Data[[#This Row],[Target_profit]]</f>
        <v>17</v>
      </c>
      <c r="E1013" s="1">
        <v>42193</v>
      </c>
      <c r="F1013">
        <v>1778</v>
      </c>
      <c r="G1013">
        <v>212</v>
      </c>
      <c r="H1013" s="2">
        <f>Clean_Chain_Data[[#This Row],[Profit]]/Clean_Chain_Data[[#This Row],[Sales]]</f>
        <v>0.42350332594235035</v>
      </c>
      <c r="I1013" t="s">
        <v>21</v>
      </c>
      <c r="J1013" t="s">
        <v>36</v>
      </c>
      <c r="K1013" s="3">
        <v>59</v>
      </c>
      <c r="L1013" t="s">
        <v>40</v>
      </c>
      <c r="M1013" t="s">
        <v>41</v>
      </c>
      <c r="N1013" t="s">
        <v>54</v>
      </c>
      <c r="O1013" s="3">
        <v>191</v>
      </c>
      <c r="P1013" s="3">
        <f>Clean_Chain_Data[[#This Row],[Sales]]-(Clean_Chain_Data[[#This Row],[Cogs]]+Clean_Chain_Data[[#This Row],[Total_expenses]])</f>
        <v>157</v>
      </c>
      <c r="Q1013" s="3">
        <v>451</v>
      </c>
      <c r="R1013" t="s">
        <v>38</v>
      </c>
      <c r="S1013" s="3">
        <v>200</v>
      </c>
      <c r="T1013">
        <v>210</v>
      </c>
      <c r="U1013" s="3">
        <v>140</v>
      </c>
      <c r="V1013" s="3">
        <v>410</v>
      </c>
      <c r="W1013" s="3">
        <v>83</v>
      </c>
      <c r="X1013" t="s">
        <v>35</v>
      </c>
    </row>
    <row r="1014" spans="1:24" x14ac:dyDescent="0.25">
      <c r="A1014">
        <v>916</v>
      </c>
      <c r="B1014" s="3">
        <v>121</v>
      </c>
      <c r="C1014" s="3">
        <v>-1</v>
      </c>
      <c r="D1014" s="3">
        <f>Clean_Chain_Data[[#This Row],[Calculated Profit]]-Clean_Chain_Data[[#This Row],[Target_profit]]</f>
        <v>5</v>
      </c>
      <c r="E1014" s="1">
        <v>42194</v>
      </c>
      <c r="F1014">
        <v>912</v>
      </c>
      <c r="G1014">
        <v>168</v>
      </c>
      <c r="H1014" s="2">
        <f>Clean_Chain_Data[[#This Row],[Profit]]/Clean_Chain_Data[[#This Row],[Sales]]</f>
        <v>0.12662337662337661</v>
      </c>
      <c r="I1014" t="s">
        <v>21</v>
      </c>
      <c r="J1014" t="s">
        <v>36</v>
      </c>
      <c r="K1014" s="3">
        <v>109</v>
      </c>
      <c r="L1014" t="s">
        <v>40</v>
      </c>
      <c r="M1014" t="s">
        <v>41</v>
      </c>
      <c r="N1014" t="s">
        <v>53</v>
      </c>
      <c r="O1014" s="3">
        <v>39</v>
      </c>
      <c r="P1014" s="3">
        <f>Clean_Chain_Data[[#This Row],[Sales]]-(Clean_Chain_Data[[#This Row],[Cogs]]+Clean_Chain_Data[[#This Row],[Total_expenses]])</f>
        <v>45</v>
      </c>
      <c r="Q1014" s="3">
        <v>308</v>
      </c>
      <c r="R1014" t="s">
        <v>38</v>
      </c>
      <c r="S1014" s="3">
        <v>110</v>
      </c>
      <c r="T1014">
        <v>170</v>
      </c>
      <c r="U1014" s="3">
        <v>40</v>
      </c>
      <c r="V1014" s="3">
        <v>280</v>
      </c>
      <c r="W1014" s="3">
        <v>142</v>
      </c>
      <c r="X1014" t="s">
        <v>35</v>
      </c>
    </row>
    <row r="1015" spans="1:24" x14ac:dyDescent="0.25">
      <c r="A1015">
        <v>760</v>
      </c>
      <c r="B1015" s="3">
        <v>81</v>
      </c>
      <c r="C1015" s="3">
        <v>45</v>
      </c>
      <c r="D1015" s="3">
        <f>Clean_Chain_Data[[#This Row],[Calculated Profit]]-Clean_Chain_Data[[#This Row],[Target_profit]]</f>
        <v>17</v>
      </c>
      <c r="E1015" s="1">
        <v>42195</v>
      </c>
      <c r="F1015">
        <v>984</v>
      </c>
      <c r="G1015">
        <v>117</v>
      </c>
      <c r="H1015" s="2">
        <f>Clean_Chain_Data[[#This Row],[Profit]]/Clean_Chain_Data[[#This Row],[Sales]]</f>
        <v>0.59241706161137442</v>
      </c>
      <c r="I1015" t="s">
        <v>21</v>
      </c>
      <c r="J1015" t="s">
        <v>36</v>
      </c>
      <c r="K1015" s="3">
        <v>22</v>
      </c>
      <c r="L1015" t="s">
        <v>23</v>
      </c>
      <c r="M1015" t="s">
        <v>24</v>
      </c>
      <c r="N1015" t="s">
        <v>57</v>
      </c>
      <c r="O1015" s="3">
        <v>125</v>
      </c>
      <c r="P1015" s="3">
        <f>Clean_Chain_Data[[#This Row],[Sales]]-(Clean_Chain_Data[[#This Row],[Cogs]]+Clean_Chain_Data[[#This Row],[Total_expenses]])</f>
        <v>97</v>
      </c>
      <c r="Q1015" s="3">
        <v>211</v>
      </c>
      <c r="R1015" t="s">
        <v>38</v>
      </c>
      <c r="S1015" s="3">
        <v>70</v>
      </c>
      <c r="T1015">
        <v>110</v>
      </c>
      <c r="U1015" s="3">
        <v>80</v>
      </c>
      <c r="V1015" s="3">
        <v>180</v>
      </c>
      <c r="W1015" s="3">
        <v>33</v>
      </c>
      <c r="X1015" t="s">
        <v>27</v>
      </c>
    </row>
    <row r="1016" spans="1:24" x14ac:dyDescent="0.25">
      <c r="A1016">
        <v>510</v>
      </c>
      <c r="B1016" s="3">
        <v>225</v>
      </c>
      <c r="C1016" s="3">
        <v>98</v>
      </c>
      <c r="D1016" s="3">
        <f>Clean_Chain_Data[[#This Row],[Calculated Profit]]-Clean_Chain_Data[[#This Row],[Target_profit]]</f>
        <v>46</v>
      </c>
      <c r="E1016" s="1">
        <v>42196</v>
      </c>
      <c r="F1016">
        <v>1272</v>
      </c>
      <c r="G1016">
        <v>265</v>
      </c>
      <c r="H1016" s="2">
        <f>Clean_Chain_Data[[#This Row],[Profit]]/Clean_Chain_Data[[#This Row],[Sales]]</f>
        <v>0.4942528735632184</v>
      </c>
      <c r="I1016" t="s">
        <v>21</v>
      </c>
      <c r="J1016" t="s">
        <v>36</v>
      </c>
      <c r="K1016" s="3">
        <v>69</v>
      </c>
      <c r="L1016" t="s">
        <v>23</v>
      </c>
      <c r="M1016" t="s">
        <v>24</v>
      </c>
      <c r="N1016" t="s">
        <v>25</v>
      </c>
      <c r="O1016" s="3">
        <v>258</v>
      </c>
      <c r="P1016" s="3">
        <f>Clean_Chain_Data[[#This Row],[Sales]]-(Clean_Chain_Data[[#This Row],[Cogs]]+Clean_Chain_Data[[#This Row],[Total_expenses]])</f>
        <v>206</v>
      </c>
      <c r="Q1016" s="3">
        <v>522</v>
      </c>
      <c r="R1016" t="s">
        <v>38</v>
      </c>
      <c r="S1016" s="3">
        <v>210</v>
      </c>
      <c r="T1016">
        <v>240</v>
      </c>
      <c r="U1016" s="3">
        <v>160</v>
      </c>
      <c r="V1016" s="3">
        <v>450</v>
      </c>
      <c r="W1016" s="3">
        <v>91</v>
      </c>
      <c r="X1016" t="s">
        <v>27</v>
      </c>
    </row>
    <row r="1017" spans="1:24" x14ac:dyDescent="0.25">
      <c r="A1017">
        <v>805</v>
      </c>
      <c r="B1017" s="3">
        <v>118</v>
      </c>
      <c r="C1017" s="3">
        <v>80</v>
      </c>
      <c r="D1017" s="3">
        <f>Clean_Chain_Data[[#This Row],[Calculated Profit]]-Clean_Chain_Data[[#This Row],[Target_profit]]</f>
        <v>37</v>
      </c>
      <c r="E1017" s="1">
        <v>42197</v>
      </c>
      <c r="F1017">
        <v>930</v>
      </c>
      <c r="G1017">
        <v>172</v>
      </c>
      <c r="H1017" s="2">
        <f>Clean_Chain_Data[[#This Row],[Profit]]/Clean_Chain_Data[[#This Row],[Sales]]</f>
        <v>0.61488673139158578</v>
      </c>
      <c r="I1017" t="s">
        <v>21</v>
      </c>
      <c r="J1017" t="s">
        <v>36</v>
      </c>
      <c r="K1017" s="3">
        <v>33</v>
      </c>
      <c r="L1017" t="s">
        <v>23</v>
      </c>
      <c r="M1017" t="s">
        <v>32</v>
      </c>
      <c r="N1017" t="s">
        <v>33</v>
      </c>
      <c r="O1017" s="3">
        <v>190</v>
      </c>
      <c r="P1017" s="3">
        <f>Clean_Chain_Data[[#This Row],[Sales]]-(Clean_Chain_Data[[#This Row],[Cogs]]+Clean_Chain_Data[[#This Row],[Total_expenses]])</f>
        <v>147</v>
      </c>
      <c r="Q1017" s="3">
        <v>309</v>
      </c>
      <c r="R1017" t="s">
        <v>38</v>
      </c>
      <c r="S1017" s="3">
        <v>80</v>
      </c>
      <c r="T1017">
        <v>130</v>
      </c>
      <c r="U1017" s="3">
        <v>110</v>
      </c>
      <c r="V1017" s="3">
        <v>210</v>
      </c>
      <c r="W1017" s="3">
        <v>44</v>
      </c>
      <c r="X1017" t="s">
        <v>35</v>
      </c>
    </row>
    <row r="1018" spans="1:24" x14ac:dyDescent="0.25">
      <c r="A1018">
        <v>435</v>
      </c>
      <c r="B1018" s="3">
        <v>82</v>
      </c>
      <c r="C1018" s="3">
        <v>-4</v>
      </c>
      <c r="D1018" s="3">
        <f>Clean_Chain_Data[[#This Row],[Calculated Profit]]-Clean_Chain_Data[[#This Row],[Target_profit]]</f>
        <v>-10</v>
      </c>
      <c r="E1018" s="1">
        <v>42198</v>
      </c>
      <c r="F1018">
        <v>601</v>
      </c>
      <c r="G1018">
        <v>102</v>
      </c>
      <c r="H1018" s="2">
        <f>Clean_Chain_Data[[#This Row],[Profit]]/Clean_Chain_Data[[#This Row],[Sales]]</f>
        <v>0.2857142857142857</v>
      </c>
      <c r="I1018" t="s">
        <v>39</v>
      </c>
      <c r="J1018" t="s">
        <v>36</v>
      </c>
      <c r="K1018" s="3">
        <v>31</v>
      </c>
      <c r="L1018" t="s">
        <v>40</v>
      </c>
      <c r="M1018" t="s">
        <v>45</v>
      </c>
      <c r="N1018" t="s">
        <v>46</v>
      </c>
      <c r="O1018" s="3">
        <v>56</v>
      </c>
      <c r="P1018" s="3">
        <f>Clean_Chain_Data[[#This Row],[Sales]]-(Clean_Chain_Data[[#This Row],[Cogs]]+Clean_Chain_Data[[#This Row],[Total_expenses]])</f>
        <v>50</v>
      </c>
      <c r="Q1018" s="3">
        <v>196</v>
      </c>
      <c r="R1018" t="s">
        <v>49</v>
      </c>
      <c r="S1018" s="3">
        <v>90</v>
      </c>
      <c r="T1018">
        <v>120</v>
      </c>
      <c r="U1018" s="3">
        <v>60</v>
      </c>
      <c r="V1018" s="3">
        <v>210</v>
      </c>
      <c r="W1018" s="3">
        <v>64</v>
      </c>
      <c r="X1018" t="s">
        <v>27</v>
      </c>
    </row>
    <row r="1019" spans="1:24" x14ac:dyDescent="0.25">
      <c r="A1019">
        <v>509</v>
      </c>
      <c r="B1019" s="3">
        <v>94</v>
      </c>
      <c r="C1019" s="3">
        <v>-16</v>
      </c>
      <c r="D1019" s="3">
        <f>Clean_Chain_Data[[#This Row],[Calculated Profit]]-Clean_Chain_Data[[#This Row],[Target_profit]]</f>
        <v>-9</v>
      </c>
      <c r="E1019" s="1">
        <v>42199</v>
      </c>
      <c r="F1019">
        <v>694</v>
      </c>
      <c r="G1019">
        <v>130</v>
      </c>
      <c r="H1019" s="2">
        <f>Clean_Chain_Data[[#This Row],[Profit]]/Clean_Chain_Data[[#This Row],[Sales]]</f>
        <v>0.100418410041841</v>
      </c>
      <c r="I1019" t="s">
        <v>39</v>
      </c>
      <c r="J1019" t="s">
        <v>36</v>
      </c>
      <c r="K1019" s="3">
        <v>85</v>
      </c>
      <c r="L1019" t="s">
        <v>40</v>
      </c>
      <c r="M1019" t="s">
        <v>45</v>
      </c>
      <c r="N1019" t="s">
        <v>46</v>
      </c>
      <c r="O1019" s="3">
        <v>24</v>
      </c>
      <c r="P1019" s="3">
        <f>Clean_Chain_Data[[#This Row],[Sales]]-(Clean_Chain_Data[[#This Row],[Cogs]]+Clean_Chain_Data[[#This Row],[Total_expenses]])</f>
        <v>31</v>
      </c>
      <c r="Q1019" s="3">
        <v>239</v>
      </c>
      <c r="R1019" t="s">
        <v>60</v>
      </c>
      <c r="S1019" s="3">
        <v>110</v>
      </c>
      <c r="T1019">
        <v>150</v>
      </c>
      <c r="U1019" s="3">
        <v>40</v>
      </c>
      <c r="V1019" s="3">
        <v>260</v>
      </c>
      <c r="W1019" s="3">
        <v>114</v>
      </c>
      <c r="X1019" t="s">
        <v>27</v>
      </c>
    </row>
    <row r="1020" spans="1:24" x14ac:dyDescent="0.25">
      <c r="A1020">
        <v>971</v>
      </c>
      <c r="B1020" s="3">
        <v>181</v>
      </c>
      <c r="C1020" s="3">
        <v>40</v>
      </c>
      <c r="D1020" s="3">
        <f>Clean_Chain_Data[[#This Row],[Calculated Profit]]-Clean_Chain_Data[[#This Row],[Target_profit]]</f>
        <v>12</v>
      </c>
      <c r="E1020" s="1">
        <v>42200</v>
      </c>
      <c r="F1020">
        <v>1283</v>
      </c>
      <c r="G1020">
        <v>182</v>
      </c>
      <c r="H1020" s="2">
        <f>Clean_Chain_Data[[#This Row],[Profit]]/Clean_Chain_Data[[#This Row],[Sales]]</f>
        <v>0.41343669250645992</v>
      </c>
      <c r="I1020" t="s">
        <v>39</v>
      </c>
      <c r="J1020" t="s">
        <v>36</v>
      </c>
      <c r="K1020" s="3">
        <v>50</v>
      </c>
      <c r="L1020" t="s">
        <v>40</v>
      </c>
      <c r="M1020" t="s">
        <v>41</v>
      </c>
      <c r="N1020" t="s">
        <v>42</v>
      </c>
      <c r="O1020" s="3">
        <v>160</v>
      </c>
      <c r="P1020" s="3">
        <f>Clean_Chain_Data[[#This Row],[Sales]]-(Clean_Chain_Data[[#This Row],[Cogs]]+Clean_Chain_Data[[#This Row],[Total_expenses]])</f>
        <v>132</v>
      </c>
      <c r="Q1020" s="3">
        <v>387</v>
      </c>
      <c r="R1020" t="s">
        <v>56</v>
      </c>
      <c r="S1020" s="3">
        <v>170</v>
      </c>
      <c r="T1020">
        <v>180</v>
      </c>
      <c r="U1020" s="3">
        <v>120</v>
      </c>
      <c r="V1020" s="3">
        <v>350</v>
      </c>
      <c r="W1020" s="3">
        <v>74</v>
      </c>
      <c r="X1020" t="s">
        <v>27</v>
      </c>
    </row>
    <row r="1021" spans="1:24" x14ac:dyDescent="0.25">
      <c r="A1021">
        <v>435</v>
      </c>
      <c r="B1021" s="3">
        <v>69</v>
      </c>
      <c r="C1021" s="3">
        <v>8</v>
      </c>
      <c r="D1021" s="3">
        <f>Clean_Chain_Data[[#This Row],[Calculated Profit]]-Clean_Chain_Data[[#This Row],[Target_profit]]</f>
        <v>-1</v>
      </c>
      <c r="E1021" s="1">
        <v>42201</v>
      </c>
      <c r="F1021">
        <v>1060</v>
      </c>
      <c r="G1021">
        <v>81</v>
      </c>
      <c r="H1021" s="2">
        <f>Clean_Chain_Data[[#This Row],[Profit]]/Clean_Chain_Data[[#This Row],[Sales]]</f>
        <v>0.36249999999999999</v>
      </c>
      <c r="I1021" t="s">
        <v>39</v>
      </c>
      <c r="J1021" t="s">
        <v>36</v>
      </c>
      <c r="K1021" s="3">
        <v>21</v>
      </c>
      <c r="L1021" t="s">
        <v>40</v>
      </c>
      <c r="M1021" t="s">
        <v>45</v>
      </c>
      <c r="N1021" t="s">
        <v>50</v>
      </c>
      <c r="O1021" s="3">
        <v>58</v>
      </c>
      <c r="P1021" s="3">
        <f>Clean_Chain_Data[[#This Row],[Sales]]-(Clean_Chain_Data[[#This Row],[Cogs]]+Clean_Chain_Data[[#This Row],[Total_expenses]])</f>
        <v>49</v>
      </c>
      <c r="Q1021" s="3">
        <v>160</v>
      </c>
      <c r="R1021" t="s">
        <v>49</v>
      </c>
      <c r="S1021" s="3">
        <v>80</v>
      </c>
      <c r="T1021">
        <v>90</v>
      </c>
      <c r="U1021" s="3">
        <v>50</v>
      </c>
      <c r="V1021" s="3">
        <v>170</v>
      </c>
      <c r="W1021" s="3">
        <v>42</v>
      </c>
      <c r="X1021" t="s">
        <v>35</v>
      </c>
    </row>
    <row r="1022" spans="1:24" x14ac:dyDescent="0.25">
      <c r="A1022">
        <v>541</v>
      </c>
      <c r="B1022" s="3">
        <v>53</v>
      </c>
      <c r="C1022" s="3">
        <v>-19</v>
      </c>
      <c r="D1022" s="3">
        <f>Clean_Chain_Data[[#This Row],[Calculated Profit]]-Clean_Chain_Data[[#This Row],[Target_profit]]</f>
        <v>-18</v>
      </c>
      <c r="E1022" s="1">
        <v>42202</v>
      </c>
      <c r="F1022">
        <v>470</v>
      </c>
      <c r="G1022">
        <v>75</v>
      </c>
      <c r="H1022" s="2">
        <f>Clean_Chain_Data[[#This Row],[Profit]]/Clean_Chain_Data[[#This Row],[Sales]]</f>
        <v>0.15441176470588236</v>
      </c>
      <c r="I1022" t="s">
        <v>39</v>
      </c>
      <c r="J1022" t="s">
        <v>36</v>
      </c>
      <c r="K1022" s="3">
        <v>17</v>
      </c>
      <c r="L1022" t="s">
        <v>40</v>
      </c>
      <c r="M1022" t="s">
        <v>45</v>
      </c>
      <c r="N1022" t="s">
        <v>52</v>
      </c>
      <c r="O1022" s="3">
        <v>21</v>
      </c>
      <c r="P1022" s="3">
        <f>Clean_Chain_Data[[#This Row],[Sales]]-(Clean_Chain_Data[[#This Row],[Cogs]]+Clean_Chain_Data[[#This Row],[Total_expenses]])</f>
        <v>22</v>
      </c>
      <c r="Q1022" s="3">
        <v>136</v>
      </c>
      <c r="R1022" t="s">
        <v>56</v>
      </c>
      <c r="S1022" s="3">
        <v>60</v>
      </c>
      <c r="T1022">
        <v>90</v>
      </c>
      <c r="U1022" s="3">
        <v>40</v>
      </c>
      <c r="V1022" s="3">
        <v>150</v>
      </c>
      <c r="W1022" s="3">
        <v>61</v>
      </c>
      <c r="X1022" t="s">
        <v>35</v>
      </c>
    </row>
    <row r="1023" spans="1:24" x14ac:dyDescent="0.25">
      <c r="A1023">
        <v>253</v>
      </c>
      <c r="B1023" s="3">
        <v>63</v>
      </c>
      <c r="C1023" s="3">
        <v>4</v>
      </c>
      <c r="D1023" s="3">
        <f>Clean_Chain_Data[[#This Row],[Calculated Profit]]-Clean_Chain_Data[[#This Row],[Target_profit]]</f>
        <v>-10</v>
      </c>
      <c r="E1023" s="1">
        <v>42203</v>
      </c>
      <c r="F1023">
        <v>446</v>
      </c>
      <c r="G1023">
        <v>93</v>
      </c>
      <c r="H1023" s="2">
        <f>Clean_Chain_Data[[#This Row],[Profit]]/Clean_Chain_Data[[#This Row],[Sales]]</f>
        <v>0.44578313253012047</v>
      </c>
      <c r="I1023" t="s">
        <v>39</v>
      </c>
      <c r="J1023" t="s">
        <v>36</v>
      </c>
      <c r="K1023" s="3">
        <v>20</v>
      </c>
      <c r="L1023" t="s">
        <v>40</v>
      </c>
      <c r="M1023" t="s">
        <v>45</v>
      </c>
      <c r="N1023" t="s">
        <v>52</v>
      </c>
      <c r="O1023" s="3">
        <v>74</v>
      </c>
      <c r="P1023" s="3">
        <f>Clean_Chain_Data[[#This Row],[Sales]]-(Clean_Chain_Data[[#This Row],[Cogs]]+Clean_Chain_Data[[#This Row],[Total_expenses]])</f>
        <v>60</v>
      </c>
      <c r="Q1023" s="3">
        <v>166</v>
      </c>
      <c r="R1023" t="s">
        <v>60</v>
      </c>
      <c r="S1023" s="3">
        <v>70</v>
      </c>
      <c r="T1023">
        <v>110</v>
      </c>
      <c r="U1023" s="3">
        <v>70</v>
      </c>
      <c r="V1023" s="3">
        <v>180</v>
      </c>
      <c r="W1023" s="3">
        <v>43</v>
      </c>
      <c r="X1023" t="s">
        <v>35</v>
      </c>
    </row>
    <row r="1024" spans="1:24" x14ac:dyDescent="0.25">
      <c r="A1024">
        <v>775</v>
      </c>
      <c r="B1024" s="3">
        <v>15</v>
      </c>
      <c r="C1024" s="3">
        <v>3</v>
      </c>
      <c r="D1024" s="3">
        <f>Clean_Chain_Data[[#This Row],[Calculated Profit]]-Clean_Chain_Data[[#This Row],[Target_profit]]</f>
        <v>2</v>
      </c>
      <c r="E1024" s="1">
        <v>42204</v>
      </c>
      <c r="F1024">
        <v>848</v>
      </c>
      <c r="G1024">
        <v>24</v>
      </c>
      <c r="H1024" s="2">
        <f>Clean_Chain_Data[[#This Row],[Profit]]/Clean_Chain_Data[[#This Row],[Sales]]</f>
        <v>0.30952380952380953</v>
      </c>
      <c r="I1024" t="s">
        <v>39</v>
      </c>
      <c r="J1024" t="s">
        <v>36</v>
      </c>
      <c r="K1024" s="3">
        <v>4</v>
      </c>
      <c r="L1024" t="s">
        <v>40</v>
      </c>
      <c r="M1024" t="s">
        <v>41</v>
      </c>
      <c r="N1024" t="s">
        <v>53</v>
      </c>
      <c r="O1024" s="3">
        <v>13</v>
      </c>
      <c r="P1024" s="3">
        <f>Clean_Chain_Data[[#This Row],[Sales]]-(Clean_Chain_Data[[#This Row],[Cogs]]+Clean_Chain_Data[[#This Row],[Total_expenses]])</f>
        <v>12</v>
      </c>
      <c r="Q1024" s="3">
        <v>42</v>
      </c>
      <c r="R1024" t="s">
        <v>48</v>
      </c>
      <c r="S1024" s="3">
        <v>10</v>
      </c>
      <c r="T1024">
        <v>20</v>
      </c>
      <c r="U1024" s="3">
        <v>10</v>
      </c>
      <c r="V1024" s="3">
        <v>30</v>
      </c>
      <c r="W1024" s="3">
        <v>15</v>
      </c>
      <c r="X1024" t="s">
        <v>35</v>
      </c>
    </row>
    <row r="1025" spans="1:24" x14ac:dyDescent="0.25">
      <c r="A1025">
        <v>801</v>
      </c>
      <c r="B1025" s="3">
        <v>101</v>
      </c>
      <c r="C1025" s="3">
        <v>36</v>
      </c>
      <c r="D1025" s="3">
        <f>Clean_Chain_Data[[#This Row],[Calculated Profit]]-Clean_Chain_Data[[#This Row],[Target_profit]]</f>
        <v>10</v>
      </c>
      <c r="E1025" s="1">
        <v>42205</v>
      </c>
      <c r="F1025">
        <v>552</v>
      </c>
      <c r="G1025">
        <v>130</v>
      </c>
      <c r="H1025" s="2">
        <f>Clean_Chain_Data[[#This Row],[Profit]]/Clean_Chain_Data[[#This Row],[Sales]]</f>
        <v>0.51219512195121952</v>
      </c>
      <c r="I1025" t="s">
        <v>39</v>
      </c>
      <c r="J1025" t="s">
        <v>36</v>
      </c>
      <c r="K1025" s="3">
        <v>33</v>
      </c>
      <c r="L1025" t="s">
        <v>40</v>
      </c>
      <c r="M1025" t="s">
        <v>41</v>
      </c>
      <c r="N1025" t="s">
        <v>53</v>
      </c>
      <c r="O1025" s="3">
        <v>126</v>
      </c>
      <c r="P1025" s="3">
        <f>Clean_Chain_Data[[#This Row],[Sales]]-(Clean_Chain_Data[[#This Row],[Cogs]]+Clean_Chain_Data[[#This Row],[Total_expenses]])</f>
        <v>100</v>
      </c>
      <c r="Q1025" s="3">
        <v>246</v>
      </c>
      <c r="R1025" t="s">
        <v>49</v>
      </c>
      <c r="S1025" s="3">
        <v>90</v>
      </c>
      <c r="T1025">
        <v>130</v>
      </c>
      <c r="U1025" s="3">
        <v>90</v>
      </c>
      <c r="V1025" s="3">
        <v>220</v>
      </c>
      <c r="W1025" s="3">
        <v>45</v>
      </c>
      <c r="X1025" t="s">
        <v>35</v>
      </c>
    </row>
    <row r="1026" spans="1:24" x14ac:dyDescent="0.25">
      <c r="A1026">
        <v>702</v>
      </c>
      <c r="B1026" s="3">
        <v>121</v>
      </c>
      <c r="C1026" s="3">
        <v>19</v>
      </c>
      <c r="D1026" s="3">
        <f>Clean_Chain_Data[[#This Row],[Calculated Profit]]-Clean_Chain_Data[[#This Row],[Target_profit]]</f>
        <v>25</v>
      </c>
      <c r="E1026" s="1">
        <v>42206</v>
      </c>
      <c r="F1026">
        <v>912</v>
      </c>
      <c r="G1026">
        <v>168</v>
      </c>
      <c r="H1026" s="2">
        <f>Clean_Chain_Data[[#This Row],[Profit]]/Clean_Chain_Data[[#This Row],[Sales]]</f>
        <v>0.12662337662337661</v>
      </c>
      <c r="I1026" t="s">
        <v>39</v>
      </c>
      <c r="J1026" t="s">
        <v>36</v>
      </c>
      <c r="K1026" s="3">
        <v>109</v>
      </c>
      <c r="L1026" t="s">
        <v>23</v>
      </c>
      <c r="M1026" t="s">
        <v>24</v>
      </c>
      <c r="N1026" t="s">
        <v>57</v>
      </c>
      <c r="O1026" s="3">
        <v>39</v>
      </c>
      <c r="P1026" s="3">
        <f>Clean_Chain_Data[[#This Row],[Sales]]-(Clean_Chain_Data[[#This Row],[Cogs]]+Clean_Chain_Data[[#This Row],[Total_expenses]])</f>
        <v>45</v>
      </c>
      <c r="Q1026" s="3">
        <v>308</v>
      </c>
      <c r="R1026" t="s">
        <v>48</v>
      </c>
      <c r="S1026" s="3">
        <v>110</v>
      </c>
      <c r="T1026">
        <v>150</v>
      </c>
      <c r="U1026" s="3">
        <v>20</v>
      </c>
      <c r="V1026" s="3">
        <v>260</v>
      </c>
      <c r="W1026" s="3">
        <v>142</v>
      </c>
      <c r="X1026" t="s">
        <v>27</v>
      </c>
    </row>
    <row r="1027" spans="1:24" x14ac:dyDescent="0.25">
      <c r="A1027">
        <v>206</v>
      </c>
      <c r="B1027" s="3">
        <v>130</v>
      </c>
      <c r="C1027" s="3">
        <v>61</v>
      </c>
      <c r="D1027" s="3">
        <f>Clean_Chain_Data[[#This Row],[Calculated Profit]]-Clean_Chain_Data[[#This Row],[Target_profit]]</f>
        <v>23</v>
      </c>
      <c r="E1027" s="1">
        <v>42207</v>
      </c>
      <c r="F1027">
        <v>1134</v>
      </c>
      <c r="G1027">
        <v>195</v>
      </c>
      <c r="H1027" s="2">
        <f>Clean_Chain_Data[[#This Row],[Profit]]/Clean_Chain_Data[[#This Row],[Sales]]</f>
        <v>0.52312138728323698</v>
      </c>
      <c r="I1027" t="s">
        <v>39</v>
      </c>
      <c r="J1027" t="s">
        <v>36</v>
      </c>
      <c r="K1027" s="3">
        <v>42</v>
      </c>
      <c r="L1027" t="s">
        <v>23</v>
      </c>
      <c r="M1027" t="s">
        <v>24</v>
      </c>
      <c r="N1027" t="s">
        <v>57</v>
      </c>
      <c r="O1027" s="3">
        <v>181</v>
      </c>
      <c r="P1027" s="3">
        <f>Clean_Chain_Data[[#This Row],[Sales]]-(Clean_Chain_Data[[#This Row],[Cogs]]+Clean_Chain_Data[[#This Row],[Total_expenses]])</f>
        <v>143</v>
      </c>
      <c r="Q1027" s="3">
        <v>346</v>
      </c>
      <c r="R1027" t="s">
        <v>60</v>
      </c>
      <c r="S1027" s="3">
        <v>120</v>
      </c>
      <c r="T1027">
        <v>180</v>
      </c>
      <c r="U1027" s="3">
        <v>120</v>
      </c>
      <c r="V1027" s="3">
        <v>300</v>
      </c>
      <c r="W1027" s="3">
        <v>73</v>
      </c>
      <c r="X1027" t="s">
        <v>27</v>
      </c>
    </row>
    <row r="1028" spans="1:24" x14ac:dyDescent="0.25">
      <c r="A1028">
        <v>702</v>
      </c>
      <c r="B1028" s="3">
        <v>173</v>
      </c>
      <c r="C1028" s="3">
        <v>75</v>
      </c>
      <c r="D1028" s="3">
        <f>Clean_Chain_Data[[#This Row],[Calculated Profit]]-Clean_Chain_Data[[#This Row],[Target_profit]]</f>
        <v>35</v>
      </c>
      <c r="E1028" s="1">
        <v>42208</v>
      </c>
      <c r="F1028">
        <v>1150</v>
      </c>
      <c r="G1028">
        <v>239</v>
      </c>
      <c r="H1028" s="2">
        <f>Clean_Chain_Data[[#This Row],[Profit]]/Clean_Chain_Data[[#This Row],[Sales]]</f>
        <v>0.46697038724373574</v>
      </c>
      <c r="I1028" t="s">
        <v>39</v>
      </c>
      <c r="J1028" t="s">
        <v>36</v>
      </c>
      <c r="K1028" s="3">
        <v>57</v>
      </c>
      <c r="L1028" t="s">
        <v>23</v>
      </c>
      <c r="M1028" t="s">
        <v>24</v>
      </c>
      <c r="N1028" t="s">
        <v>25</v>
      </c>
      <c r="O1028" s="3">
        <v>205</v>
      </c>
      <c r="P1028" s="3">
        <f>Clean_Chain_Data[[#This Row],[Sales]]-(Clean_Chain_Data[[#This Row],[Cogs]]+Clean_Chain_Data[[#This Row],[Total_expenses]])</f>
        <v>165</v>
      </c>
      <c r="Q1028" s="3">
        <v>439</v>
      </c>
      <c r="R1028" t="s">
        <v>48</v>
      </c>
      <c r="S1028" s="3">
        <v>160</v>
      </c>
      <c r="T1028">
        <v>220</v>
      </c>
      <c r="U1028" s="3">
        <v>130</v>
      </c>
      <c r="V1028" s="3">
        <v>380</v>
      </c>
      <c r="W1028" s="3">
        <v>101</v>
      </c>
      <c r="X1028" t="s">
        <v>27</v>
      </c>
    </row>
    <row r="1029" spans="1:24" x14ac:dyDescent="0.25">
      <c r="A1029">
        <v>541</v>
      </c>
      <c r="B1029" s="3">
        <v>88</v>
      </c>
      <c r="C1029" s="3">
        <v>34</v>
      </c>
      <c r="D1029" s="3">
        <f>Clean_Chain_Data[[#This Row],[Calculated Profit]]-Clean_Chain_Data[[#This Row],[Target_profit]]</f>
        <v>13</v>
      </c>
      <c r="E1029" s="1">
        <v>42209</v>
      </c>
      <c r="F1029">
        <v>561</v>
      </c>
      <c r="G1029">
        <v>112</v>
      </c>
      <c r="H1029" s="2">
        <f>Clean_Chain_Data[[#This Row],[Profit]]/Clean_Chain_Data[[#This Row],[Sales]]</f>
        <v>0.48826291079812206</v>
      </c>
      <c r="I1029" t="s">
        <v>39</v>
      </c>
      <c r="J1029" t="s">
        <v>36</v>
      </c>
      <c r="K1029" s="3">
        <v>29</v>
      </c>
      <c r="L1029" t="s">
        <v>23</v>
      </c>
      <c r="M1029" t="s">
        <v>24</v>
      </c>
      <c r="N1029" t="s">
        <v>25</v>
      </c>
      <c r="O1029" s="3">
        <v>104</v>
      </c>
      <c r="P1029" s="3">
        <f>Clean_Chain_Data[[#This Row],[Sales]]-(Clean_Chain_Data[[#This Row],[Cogs]]+Clean_Chain_Data[[#This Row],[Total_expenses]])</f>
        <v>83</v>
      </c>
      <c r="Q1029" s="3">
        <v>213</v>
      </c>
      <c r="R1029" t="s">
        <v>56</v>
      </c>
      <c r="S1029" s="3">
        <v>80</v>
      </c>
      <c r="T1029">
        <v>100</v>
      </c>
      <c r="U1029" s="3">
        <v>70</v>
      </c>
      <c r="V1029" s="3">
        <v>180</v>
      </c>
      <c r="W1029" s="3">
        <v>42</v>
      </c>
      <c r="X1029" t="s">
        <v>27</v>
      </c>
    </row>
    <row r="1030" spans="1:24" x14ac:dyDescent="0.25">
      <c r="A1030">
        <v>775</v>
      </c>
      <c r="B1030" s="3">
        <v>113</v>
      </c>
      <c r="C1030" s="3">
        <v>59</v>
      </c>
      <c r="D1030" s="3">
        <f>Clean_Chain_Data[[#This Row],[Calculated Profit]]-Clean_Chain_Data[[#This Row],[Target_profit]]</f>
        <v>25</v>
      </c>
      <c r="E1030" s="1">
        <v>42210</v>
      </c>
      <c r="F1030">
        <v>803</v>
      </c>
      <c r="G1030">
        <v>165</v>
      </c>
      <c r="H1030" s="2">
        <f>Clean_Chain_Data[[#This Row],[Profit]]/Clean_Chain_Data[[#This Row],[Sales]]</f>
        <v>0.53716216216216217</v>
      </c>
      <c r="I1030" t="s">
        <v>39</v>
      </c>
      <c r="J1030" t="s">
        <v>36</v>
      </c>
      <c r="K1030" s="3">
        <v>36</v>
      </c>
      <c r="L1030" t="s">
        <v>23</v>
      </c>
      <c r="M1030" t="s">
        <v>24</v>
      </c>
      <c r="N1030" t="s">
        <v>28</v>
      </c>
      <c r="O1030" s="3">
        <v>159</v>
      </c>
      <c r="P1030" s="3">
        <f>Clean_Chain_Data[[#This Row],[Sales]]-(Clean_Chain_Data[[#This Row],[Cogs]]+Clean_Chain_Data[[#This Row],[Total_expenses]])</f>
        <v>125</v>
      </c>
      <c r="Q1030" s="3">
        <v>296</v>
      </c>
      <c r="R1030" t="s">
        <v>48</v>
      </c>
      <c r="S1030" s="3">
        <v>100</v>
      </c>
      <c r="T1030">
        <v>150</v>
      </c>
      <c r="U1030" s="3">
        <v>100</v>
      </c>
      <c r="V1030" s="3">
        <v>250</v>
      </c>
      <c r="W1030" s="3">
        <v>58</v>
      </c>
      <c r="X1030" t="s">
        <v>27</v>
      </c>
    </row>
    <row r="1031" spans="1:24" x14ac:dyDescent="0.25">
      <c r="A1031">
        <v>775</v>
      </c>
      <c r="B1031" s="3">
        <v>228</v>
      </c>
      <c r="C1031" s="3">
        <v>151</v>
      </c>
      <c r="D1031" s="3">
        <f>Clean_Chain_Data[[#This Row],[Calculated Profit]]-Clean_Chain_Data[[#This Row],[Target_profit]]</f>
        <v>91</v>
      </c>
      <c r="E1031" s="1">
        <v>42211</v>
      </c>
      <c r="F1031">
        <v>1691</v>
      </c>
      <c r="G1031">
        <v>304</v>
      </c>
      <c r="H1031" s="2">
        <f>Clean_Chain_Data[[#This Row],[Profit]]/Clean_Chain_Data[[#This Row],[Sales]]</f>
        <v>0.51322751322751325</v>
      </c>
      <c r="I1031" t="s">
        <v>39</v>
      </c>
      <c r="J1031" t="s">
        <v>36</v>
      </c>
      <c r="K1031" s="3">
        <v>75</v>
      </c>
      <c r="L1031" t="s">
        <v>23</v>
      </c>
      <c r="M1031" t="s">
        <v>32</v>
      </c>
      <c r="N1031" t="s">
        <v>33</v>
      </c>
      <c r="O1031" s="3">
        <v>291</v>
      </c>
      <c r="P1031" s="3">
        <f>Clean_Chain_Data[[#This Row],[Sales]]-(Clean_Chain_Data[[#This Row],[Cogs]]+Clean_Chain_Data[[#This Row],[Total_expenses]])</f>
        <v>231</v>
      </c>
      <c r="Q1031" s="3">
        <v>567</v>
      </c>
      <c r="R1031" t="s">
        <v>48</v>
      </c>
      <c r="S1031" s="3">
        <v>160</v>
      </c>
      <c r="T1031">
        <v>220</v>
      </c>
      <c r="U1031" s="3">
        <v>140</v>
      </c>
      <c r="V1031" s="3">
        <v>380</v>
      </c>
      <c r="W1031" s="3">
        <v>108</v>
      </c>
      <c r="X1031" t="s">
        <v>35</v>
      </c>
    </row>
    <row r="1032" spans="1:24" x14ac:dyDescent="0.25">
      <c r="A1032">
        <v>702</v>
      </c>
      <c r="B1032" s="3">
        <v>211</v>
      </c>
      <c r="C1032" s="3">
        <v>110</v>
      </c>
      <c r="D1032" s="3">
        <f>Clean_Chain_Data[[#This Row],[Calculated Profit]]-Clean_Chain_Data[[#This Row],[Target_profit]]</f>
        <v>76</v>
      </c>
      <c r="E1032" s="1">
        <v>42212</v>
      </c>
      <c r="F1032">
        <v>1778</v>
      </c>
      <c r="G1032">
        <v>212</v>
      </c>
      <c r="H1032" s="2">
        <f>Clean_Chain_Data[[#This Row],[Profit]]/Clean_Chain_Data[[#This Row],[Sales]]</f>
        <v>0.42128603104212858</v>
      </c>
      <c r="I1032" t="s">
        <v>39</v>
      </c>
      <c r="J1032" t="s">
        <v>36</v>
      </c>
      <c r="K1032" s="3">
        <v>59</v>
      </c>
      <c r="L1032" t="s">
        <v>23</v>
      </c>
      <c r="M1032" t="s">
        <v>32</v>
      </c>
      <c r="N1032" t="s">
        <v>61</v>
      </c>
      <c r="O1032" s="3">
        <v>190</v>
      </c>
      <c r="P1032" s="3">
        <f>Clean_Chain_Data[[#This Row],[Sales]]-(Clean_Chain_Data[[#This Row],[Cogs]]+Clean_Chain_Data[[#This Row],[Total_expenses]])</f>
        <v>156</v>
      </c>
      <c r="Q1032" s="3">
        <v>451</v>
      </c>
      <c r="R1032" t="s">
        <v>48</v>
      </c>
      <c r="S1032" s="3">
        <v>150</v>
      </c>
      <c r="T1032">
        <v>150</v>
      </c>
      <c r="U1032" s="3">
        <v>80</v>
      </c>
      <c r="V1032" s="3">
        <v>300</v>
      </c>
      <c r="W1032" s="3">
        <v>84</v>
      </c>
      <c r="X1032" t="s">
        <v>35</v>
      </c>
    </row>
    <row r="1033" spans="1:24" x14ac:dyDescent="0.25">
      <c r="A1033">
        <v>503</v>
      </c>
      <c r="B1033" s="3">
        <v>78</v>
      </c>
      <c r="C1033" s="3">
        <v>42</v>
      </c>
      <c r="D1033" s="3">
        <f>Clean_Chain_Data[[#This Row],[Calculated Profit]]-Clean_Chain_Data[[#This Row],[Target_profit]]</f>
        <v>25</v>
      </c>
      <c r="E1033" s="1">
        <v>42213</v>
      </c>
      <c r="F1033">
        <v>798</v>
      </c>
      <c r="G1033">
        <v>119</v>
      </c>
      <c r="H1033" s="2">
        <f>Clean_Chain_Data[[#This Row],[Profit]]/Clean_Chain_Data[[#This Row],[Sales]]</f>
        <v>0.43809523809523809</v>
      </c>
      <c r="I1033" t="s">
        <v>39</v>
      </c>
      <c r="J1033" t="s">
        <v>36</v>
      </c>
      <c r="K1033" s="3">
        <v>25</v>
      </c>
      <c r="L1033" t="s">
        <v>23</v>
      </c>
      <c r="M1033" t="s">
        <v>32</v>
      </c>
      <c r="N1033" t="s">
        <v>61</v>
      </c>
      <c r="O1033" s="3">
        <v>92</v>
      </c>
      <c r="P1033" s="3">
        <f>Clean_Chain_Data[[#This Row],[Sales]]-(Clean_Chain_Data[[#This Row],[Cogs]]+Clean_Chain_Data[[#This Row],[Total_expenses]])</f>
        <v>75</v>
      </c>
      <c r="Q1033" s="3">
        <v>210</v>
      </c>
      <c r="R1033" t="s">
        <v>56</v>
      </c>
      <c r="S1033" s="3">
        <v>50</v>
      </c>
      <c r="T1033">
        <v>90</v>
      </c>
      <c r="U1033" s="3">
        <v>50</v>
      </c>
      <c r="V1033" s="3">
        <v>140</v>
      </c>
      <c r="W1033" s="3">
        <v>57</v>
      </c>
      <c r="X1033" t="s">
        <v>35</v>
      </c>
    </row>
    <row r="1034" spans="1:24" x14ac:dyDescent="0.25">
      <c r="A1034">
        <v>775</v>
      </c>
      <c r="B1034" s="3">
        <v>245</v>
      </c>
      <c r="C1034" s="3">
        <v>-225</v>
      </c>
      <c r="D1034" s="3">
        <f>Clean_Chain_Data[[#This Row],[Calculated Profit]]-Clean_Chain_Data[[#This Row],[Target_profit]]</f>
        <v>-58</v>
      </c>
      <c r="E1034" s="1">
        <v>42214</v>
      </c>
      <c r="F1034">
        <v>7653</v>
      </c>
      <c r="G1034">
        <v>-245</v>
      </c>
      <c r="H1034" s="2">
        <f>Clean_Chain_Data[[#This Row],[Profit]]/Clean_Chain_Data[[#This Row],[Sales]]</f>
        <v>-14.852941176470589</v>
      </c>
      <c r="I1034" t="s">
        <v>39</v>
      </c>
      <c r="J1034" t="s">
        <v>36</v>
      </c>
      <c r="K1034" s="3">
        <v>93</v>
      </c>
      <c r="L1034" t="s">
        <v>23</v>
      </c>
      <c r="M1034" t="s">
        <v>32</v>
      </c>
      <c r="N1034" t="s">
        <v>37</v>
      </c>
      <c r="O1034" s="3">
        <v>-505</v>
      </c>
      <c r="P1034" s="3">
        <f>Clean_Chain_Data[[#This Row],[Sales]]-(Clean_Chain_Data[[#This Row],[Cogs]]+Clean_Chain_Data[[#This Row],[Total_expenses]])</f>
        <v>-338</v>
      </c>
      <c r="Q1034" s="3">
        <v>34</v>
      </c>
      <c r="R1034" t="s">
        <v>48</v>
      </c>
      <c r="S1034" s="3">
        <v>180</v>
      </c>
      <c r="T1034">
        <v>-180</v>
      </c>
      <c r="U1034" s="3">
        <v>-280</v>
      </c>
      <c r="V1034" s="3">
        <v>0</v>
      </c>
      <c r="W1034" s="3">
        <v>127</v>
      </c>
      <c r="X1034" t="s">
        <v>35</v>
      </c>
    </row>
    <row r="1035" spans="1:24" x14ac:dyDescent="0.25">
      <c r="A1035">
        <v>971</v>
      </c>
      <c r="B1035" s="3">
        <v>102</v>
      </c>
      <c r="C1035" s="3">
        <v>62</v>
      </c>
      <c r="D1035" s="3">
        <f>Clean_Chain_Data[[#This Row],[Calculated Profit]]-Clean_Chain_Data[[#This Row],[Target_profit]]</f>
        <v>35</v>
      </c>
      <c r="E1035" s="1">
        <v>42215</v>
      </c>
      <c r="F1035">
        <v>666</v>
      </c>
      <c r="G1035">
        <v>143</v>
      </c>
      <c r="H1035" s="2">
        <f>Clean_Chain_Data[[#This Row],[Profit]]/Clean_Chain_Data[[#This Row],[Sales]]</f>
        <v>0.50574712643678166</v>
      </c>
      <c r="I1035" t="s">
        <v>39</v>
      </c>
      <c r="J1035" t="s">
        <v>36</v>
      </c>
      <c r="K1035" s="3">
        <v>31</v>
      </c>
      <c r="L1035" t="s">
        <v>23</v>
      </c>
      <c r="M1035" t="s">
        <v>32</v>
      </c>
      <c r="N1035" t="s">
        <v>37</v>
      </c>
      <c r="O1035" s="3">
        <v>132</v>
      </c>
      <c r="P1035" s="3">
        <f>Clean_Chain_Data[[#This Row],[Sales]]-(Clean_Chain_Data[[#This Row],[Cogs]]+Clean_Chain_Data[[#This Row],[Total_expenses]])</f>
        <v>105</v>
      </c>
      <c r="Q1035" s="3">
        <v>261</v>
      </c>
      <c r="R1035" t="s">
        <v>56</v>
      </c>
      <c r="S1035" s="3">
        <v>70</v>
      </c>
      <c r="T1035">
        <v>100</v>
      </c>
      <c r="U1035" s="3">
        <v>70</v>
      </c>
      <c r="V1035" s="3">
        <v>170</v>
      </c>
      <c r="W1035" s="3">
        <v>54</v>
      </c>
      <c r="X1035" t="s">
        <v>35</v>
      </c>
    </row>
    <row r="1036" spans="1:24" x14ac:dyDescent="0.25">
      <c r="A1036">
        <v>951</v>
      </c>
      <c r="B1036" s="3">
        <v>224</v>
      </c>
      <c r="C1036" s="3">
        <v>-71</v>
      </c>
      <c r="D1036" s="3">
        <f>Clean_Chain_Data[[#This Row],[Calculated Profit]]-Clean_Chain_Data[[#This Row],[Target_profit]]</f>
        <v>14</v>
      </c>
      <c r="E1036" s="1">
        <v>42216</v>
      </c>
      <c r="F1036">
        <v>4216</v>
      </c>
      <c r="G1036">
        <v>-32</v>
      </c>
      <c r="H1036" s="2">
        <f>Clean_Chain_Data[[#This Row],[Profit]]/Clean_Chain_Data[[#This Row],[Sales]]</f>
        <v>-1.0780487804878049</v>
      </c>
      <c r="I1036" t="s">
        <v>21</v>
      </c>
      <c r="J1036" t="s">
        <v>36</v>
      </c>
      <c r="K1036" s="3">
        <v>73</v>
      </c>
      <c r="L1036" t="s">
        <v>40</v>
      </c>
      <c r="M1036" t="s">
        <v>45</v>
      </c>
      <c r="N1036" t="s">
        <v>46</v>
      </c>
      <c r="O1036" s="3">
        <v>-221</v>
      </c>
      <c r="P1036" s="3">
        <f>Clean_Chain_Data[[#This Row],[Sales]]-(Clean_Chain_Data[[#This Row],[Cogs]]+Clean_Chain_Data[[#This Row],[Total_expenses]])</f>
        <v>-136</v>
      </c>
      <c r="Q1036" s="3">
        <v>205</v>
      </c>
      <c r="R1036" t="s">
        <v>38</v>
      </c>
      <c r="S1036" s="3">
        <v>260</v>
      </c>
      <c r="T1036">
        <v>-40</v>
      </c>
      <c r="U1036" s="3">
        <v>-150</v>
      </c>
      <c r="V1036" s="3">
        <v>220</v>
      </c>
      <c r="W1036" s="3">
        <v>117</v>
      </c>
      <c r="X1036" t="s">
        <v>27</v>
      </c>
    </row>
    <row r="1037" spans="1:24" x14ac:dyDescent="0.25">
      <c r="A1037">
        <v>209</v>
      </c>
      <c r="B1037" s="3">
        <v>247</v>
      </c>
      <c r="C1037" s="3">
        <v>111</v>
      </c>
      <c r="D1037" s="3">
        <f>Clean_Chain_Data[[#This Row],[Calculated Profit]]-Clean_Chain_Data[[#This Row],[Target_profit]]</f>
        <v>44</v>
      </c>
      <c r="E1037" s="1">
        <v>42217</v>
      </c>
      <c r="F1037">
        <v>1744</v>
      </c>
      <c r="G1037">
        <v>329</v>
      </c>
      <c r="H1037" s="2">
        <f>Clean_Chain_Data[[#This Row],[Profit]]/Clean_Chain_Data[[#This Row],[Sales]]</f>
        <v>0.5228013029315961</v>
      </c>
      <c r="I1037" t="s">
        <v>21</v>
      </c>
      <c r="J1037" t="s">
        <v>36</v>
      </c>
      <c r="K1037" s="3">
        <v>81</v>
      </c>
      <c r="L1037" t="s">
        <v>40</v>
      </c>
      <c r="M1037" t="s">
        <v>41</v>
      </c>
      <c r="N1037" t="s">
        <v>42</v>
      </c>
      <c r="O1037" s="3">
        <v>321</v>
      </c>
      <c r="P1037" s="3">
        <f>Clean_Chain_Data[[#This Row],[Sales]]-(Clean_Chain_Data[[#This Row],[Cogs]]+Clean_Chain_Data[[#This Row],[Total_expenses]])</f>
        <v>254</v>
      </c>
      <c r="Q1037" s="3">
        <v>614</v>
      </c>
      <c r="R1037" t="s">
        <v>38</v>
      </c>
      <c r="S1037" s="3">
        <v>240</v>
      </c>
      <c r="T1037">
        <v>310</v>
      </c>
      <c r="U1037" s="3">
        <v>210</v>
      </c>
      <c r="V1037" s="3">
        <v>550</v>
      </c>
      <c r="W1037" s="3">
        <v>113</v>
      </c>
      <c r="X1037" t="s">
        <v>27</v>
      </c>
    </row>
    <row r="1038" spans="1:24" x14ac:dyDescent="0.25">
      <c r="A1038">
        <v>209</v>
      </c>
      <c r="B1038" s="3">
        <v>127</v>
      </c>
      <c r="C1038" s="3">
        <v>-41</v>
      </c>
      <c r="D1038" s="3">
        <f>Clean_Chain_Data[[#This Row],[Calculated Profit]]-Clean_Chain_Data[[#This Row],[Target_profit]]</f>
        <v>9</v>
      </c>
      <c r="E1038" s="1">
        <v>42218</v>
      </c>
      <c r="F1038">
        <v>2947</v>
      </c>
      <c r="G1038">
        <v>-25</v>
      </c>
      <c r="H1038" s="2">
        <f>Clean_Chain_Data[[#This Row],[Profit]]/Clean_Chain_Data[[#This Row],[Sales]]</f>
        <v>-1.201834862385321</v>
      </c>
      <c r="I1038" t="s">
        <v>21</v>
      </c>
      <c r="J1038" t="s">
        <v>36</v>
      </c>
      <c r="K1038" s="3">
        <v>40</v>
      </c>
      <c r="L1038" t="s">
        <v>40</v>
      </c>
      <c r="M1038" t="s">
        <v>45</v>
      </c>
      <c r="N1038" t="s">
        <v>50</v>
      </c>
      <c r="O1038" s="3">
        <v>-131</v>
      </c>
      <c r="P1038" s="3">
        <f>Clean_Chain_Data[[#This Row],[Sales]]-(Clean_Chain_Data[[#This Row],[Cogs]]+Clean_Chain_Data[[#This Row],[Total_expenses]])</f>
        <v>-81</v>
      </c>
      <c r="Q1038" s="3">
        <v>109</v>
      </c>
      <c r="R1038" t="s">
        <v>38</v>
      </c>
      <c r="S1038" s="3">
        <v>150</v>
      </c>
      <c r="T1038">
        <v>-30</v>
      </c>
      <c r="U1038" s="3">
        <v>-90</v>
      </c>
      <c r="V1038" s="3">
        <v>120</v>
      </c>
      <c r="W1038" s="3">
        <v>63</v>
      </c>
      <c r="X1038" t="s">
        <v>35</v>
      </c>
    </row>
    <row r="1039" spans="1:24" x14ac:dyDescent="0.25">
      <c r="A1039">
        <v>530</v>
      </c>
      <c r="B1039" s="3">
        <v>279</v>
      </c>
      <c r="C1039" s="3">
        <v>52</v>
      </c>
      <c r="D1039" s="3">
        <f>Clean_Chain_Data[[#This Row],[Calculated Profit]]-Clean_Chain_Data[[#This Row],[Target_profit]]</f>
        <v>-33</v>
      </c>
      <c r="E1039" s="1">
        <v>42219</v>
      </c>
      <c r="F1039">
        <v>2642</v>
      </c>
      <c r="G1039">
        <v>420</v>
      </c>
      <c r="H1039" s="2">
        <f>Clean_Chain_Data[[#This Row],[Profit]]/Clean_Chain_Data[[#This Row],[Sales]]</f>
        <v>0.53959731543624156</v>
      </c>
      <c r="I1039" t="s">
        <v>21</v>
      </c>
      <c r="J1039" t="s">
        <v>36</v>
      </c>
      <c r="K1039" s="3">
        <v>97</v>
      </c>
      <c r="L1039" t="s">
        <v>40</v>
      </c>
      <c r="M1039" t="s">
        <v>45</v>
      </c>
      <c r="N1039" t="s">
        <v>52</v>
      </c>
      <c r="O1039" s="3">
        <v>402</v>
      </c>
      <c r="P1039" s="3">
        <f>Clean_Chain_Data[[#This Row],[Sales]]-(Clean_Chain_Data[[#This Row],[Cogs]]+Clean_Chain_Data[[#This Row],[Total_expenses]])</f>
        <v>317</v>
      </c>
      <c r="Q1039" s="3">
        <v>745</v>
      </c>
      <c r="R1039" t="s">
        <v>38</v>
      </c>
      <c r="S1039" s="3">
        <v>330</v>
      </c>
      <c r="T1039">
        <v>500</v>
      </c>
      <c r="U1039" s="3">
        <v>350</v>
      </c>
      <c r="V1039" s="3">
        <v>830</v>
      </c>
      <c r="W1039" s="3">
        <v>149</v>
      </c>
      <c r="X1039" t="s">
        <v>35</v>
      </c>
    </row>
    <row r="1040" spans="1:24" x14ac:dyDescent="0.25">
      <c r="A1040">
        <v>949</v>
      </c>
      <c r="B1040" s="3">
        <v>250</v>
      </c>
      <c r="C1040" s="3">
        <v>73</v>
      </c>
      <c r="D1040" s="3">
        <f>Clean_Chain_Data[[#This Row],[Calculated Profit]]-Clean_Chain_Data[[#This Row],[Target_profit]]</f>
        <v>30</v>
      </c>
      <c r="E1040" s="1">
        <v>42220</v>
      </c>
      <c r="F1040">
        <v>1820</v>
      </c>
      <c r="G1040">
        <v>251</v>
      </c>
      <c r="H1040" s="2">
        <f>Clean_Chain_Data[[#This Row],[Profit]]/Clean_Chain_Data[[#This Row],[Sales]]</f>
        <v>0.43632958801498128</v>
      </c>
      <c r="I1040" t="s">
        <v>21</v>
      </c>
      <c r="J1040" t="s">
        <v>36</v>
      </c>
      <c r="K1040" s="3">
        <v>70</v>
      </c>
      <c r="L1040" t="s">
        <v>40</v>
      </c>
      <c r="M1040" t="s">
        <v>41</v>
      </c>
      <c r="N1040" t="s">
        <v>54</v>
      </c>
      <c r="O1040" s="3">
        <v>233</v>
      </c>
      <c r="P1040" s="3">
        <f>Clean_Chain_Data[[#This Row],[Sales]]-(Clean_Chain_Data[[#This Row],[Cogs]]+Clean_Chain_Data[[#This Row],[Total_expenses]])</f>
        <v>190</v>
      </c>
      <c r="Q1040" s="3">
        <v>534</v>
      </c>
      <c r="R1040" t="s">
        <v>38</v>
      </c>
      <c r="S1040" s="3">
        <v>240</v>
      </c>
      <c r="T1040">
        <v>240</v>
      </c>
      <c r="U1040" s="3">
        <v>160</v>
      </c>
      <c r="V1040" s="3">
        <v>480</v>
      </c>
      <c r="W1040" s="3">
        <v>94</v>
      </c>
      <c r="X1040" t="s">
        <v>35</v>
      </c>
    </row>
    <row r="1041" spans="1:24" x14ac:dyDescent="0.25">
      <c r="A1041">
        <v>530</v>
      </c>
      <c r="B1041" s="3">
        <v>135</v>
      </c>
      <c r="C1041" s="3">
        <v>6</v>
      </c>
      <c r="D1041" s="3">
        <f>Clean_Chain_Data[[#This Row],[Calculated Profit]]-Clean_Chain_Data[[#This Row],[Target_profit]]</f>
        <v>12</v>
      </c>
      <c r="E1041" s="1">
        <v>42221</v>
      </c>
      <c r="F1041">
        <v>940</v>
      </c>
      <c r="G1041">
        <v>187</v>
      </c>
      <c r="H1041" s="2">
        <f>Clean_Chain_Data[[#This Row],[Profit]]/Clean_Chain_Data[[#This Row],[Sales]]</f>
        <v>0.13411078717201166</v>
      </c>
      <c r="I1041" t="s">
        <v>21</v>
      </c>
      <c r="J1041" t="s">
        <v>36</v>
      </c>
      <c r="K1041" s="3">
        <v>122</v>
      </c>
      <c r="L1041" t="s">
        <v>40</v>
      </c>
      <c r="M1041" t="s">
        <v>41</v>
      </c>
      <c r="N1041" t="s">
        <v>53</v>
      </c>
      <c r="O1041" s="3">
        <v>46</v>
      </c>
      <c r="P1041" s="3">
        <f>Clean_Chain_Data[[#This Row],[Sales]]-(Clean_Chain_Data[[#This Row],[Cogs]]+Clean_Chain_Data[[#This Row],[Total_expenses]])</f>
        <v>52</v>
      </c>
      <c r="Q1041" s="3">
        <v>343</v>
      </c>
      <c r="R1041" t="s">
        <v>38</v>
      </c>
      <c r="S1041" s="3">
        <v>130</v>
      </c>
      <c r="T1041">
        <v>180</v>
      </c>
      <c r="U1041" s="3">
        <v>40</v>
      </c>
      <c r="V1041" s="3">
        <v>310</v>
      </c>
      <c r="W1041" s="3">
        <v>156</v>
      </c>
      <c r="X1041" t="s">
        <v>35</v>
      </c>
    </row>
    <row r="1042" spans="1:24" x14ac:dyDescent="0.25">
      <c r="A1042">
        <v>916</v>
      </c>
      <c r="B1042" s="3">
        <v>86</v>
      </c>
      <c r="C1042" s="3">
        <v>52</v>
      </c>
      <c r="D1042" s="3">
        <f>Clean_Chain_Data[[#This Row],[Calculated Profit]]-Clean_Chain_Data[[#This Row],[Target_profit]]</f>
        <v>23</v>
      </c>
      <c r="E1042" s="1">
        <v>42222</v>
      </c>
      <c r="F1042">
        <v>1003</v>
      </c>
      <c r="G1042">
        <v>124</v>
      </c>
      <c r="H1042" s="2">
        <f>Clean_Chain_Data[[#This Row],[Profit]]/Clean_Chain_Data[[#This Row],[Sales]]</f>
        <v>0.5892857142857143</v>
      </c>
      <c r="I1042" t="s">
        <v>21</v>
      </c>
      <c r="J1042" t="s">
        <v>36</v>
      </c>
      <c r="K1042" s="3">
        <v>24</v>
      </c>
      <c r="L1042" t="s">
        <v>23</v>
      </c>
      <c r="M1042" t="s">
        <v>24</v>
      </c>
      <c r="N1042" t="s">
        <v>57</v>
      </c>
      <c r="O1042" s="3">
        <v>132</v>
      </c>
      <c r="P1042" s="3">
        <f>Clean_Chain_Data[[#This Row],[Sales]]-(Clean_Chain_Data[[#This Row],[Cogs]]+Clean_Chain_Data[[#This Row],[Total_expenses]])</f>
        <v>103</v>
      </c>
      <c r="Q1042" s="3">
        <v>224</v>
      </c>
      <c r="R1042" t="s">
        <v>38</v>
      </c>
      <c r="S1042" s="3">
        <v>80</v>
      </c>
      <c r="T1042">
        <v>110</v>
      </c>
      <c r="U1042" s="3">
        <v>80</v>
      </c>
      <c r="V1042" s="3">
        <v>190</v>
      </c>
      <c r="W1042" s="3">
        <v>35</v>
      </c>
      <c r="X1042" t="s">
        <v>27</v>
      </c>
    </row>
    <row r="1043" spans="1:24" x14ac:dyDescent="0.25">
      <c r="A1043">
        <v>661</v>
      </c>
      <c r="B1043" s="3">
        <v>241</v>
      </c>
      <c r="C1043" s="3">
        <v>109</v>
      </c>
      <c r="D1043" s="3">
        <f>Clean_Chain_Data[[#This Row],[Calculated Profit]]-Clean_Chain_Data[[#This Row],[Target_profit]]</f>
        <v>52</v>
      </c>
      <c r="E1043" s="1">
        <v>42223</v>
      </c>
      <c r="F1043">
        <v>1321</v>
      </c>
      <c r="G1043">
        <v>284</v>
      </c>
      <c r="H1043" s="2">
        <f>Clean_Chain_Data[[#This Row],[Profit]]/Clean_Chain_Data[[#This Row],[Sales]]</f>
        <v>0.49910554561717352</v>
      </c>
      <c r="I1043" t="s">
        <v>21</v>
      </c>
      <c r="J1043" t="s">
        <v>36</v>
      </c>
      <c r="K1043" s="3">
        <v>74</v>
      </c>
      <c r="L1043" t="s">
        <v>23</v>
      </c>
      <c r="M1043" t="s">
        <v>24</v>
      </c>
      <c r="N1043" t="s">
        <v>25</v>
      </c>
      <c r="O1043" s="3">
        <v>279</v>
      </c>
      <c r="P1043" s="3">
        <f>Clean_Chain_Data[[#This Row],[Sales]]-(Clean_Chain_Data[[#This Row],[Cogs]]+Clean_Chain_Data[[#This Row],[Total_expenses]])</f>
        <v>222</v>
      </c>
      <c r="Q1043" s="3">
        <v>559</v>
      </c>
      <c r="R1043" t="s">
        <v>38</v>
      </c>
      <c r="S1043" s="3">
        <v>220</v>
      </c>
      <c r="T1043">
        <v>260</v>
      </c>
      <c r="U1043" s="3">
        <v>170</v>
      </c>
      <c r="V1043" s="3">
        <v>480</v>
      </c>
      <c r="W1043" s="3">
        <v>96</v>
      </c>
      <c r="X1043" t="s">
        <v>27</v>
      </c>
    </row>
    <row r="1044" spans="1:24" x14ac:dyDescent="0.25">
      <c r="A1044">
        <v>323</v>
      </c>
      <c r="B1044" s="3">
        <v>123</v>
      </c>
      <c r="C1044" s="3">
        <v>89</v>
      </c>
      <c r="D1044" s="3">
        <f>Clean_Chain_Data[[#This Row],[Calculated Profit]]-Clean_Chain_Data[[#This Row],[Target_profit]]</f>
        <v>44</v>
      </c>
      <c r="E1044" s="1">
        <v>42224</v>
      </c>
      <c r="F1044">
        <v>959</v>
      </c>
      <c r="G1044">
        <v>179</v>
      </c>
      <c r="H1044" s="2">
        <f>Clean_Chain_Data[[#This Row],[Profit]]/Clean_Chain_Data[[#This Row],[Sales]]</f>
        <v>0.61801242236024845</v>
      </c>
      <c r="I1044" t="s">
        <v>21</v>
      </c>
      <c r="J1044" t="s">
        <v>36</v>
      </c>
      <c r="K1044" s="3">
        <v>34</v>
      </c>
      <c r="L1044" t="s">
        <v>23</v>
      </c>
      <c r="M1044" t="s">
        <v>32</v>
      </c>
      <c r="N1044" t="s">
        <v>33</v>
      </c>
      <c r="O1044" s="3">
        <v>199</v>
      </c>
      <c r="P1044" s="3">
        <f>Clean_Chain_Data[[#This Row],[Sales]]-(Clean_Chain_Data[[#This Row],[Cogs]]+Clean_Chain_Data[[#This Row],[Total_expenses]])</f>
        <v>154</v>
      </c>
      <c r="Q1044" s="3">
        <v>322</v>
      </c>
      <c r="R1044" t="s">
        <v>38</v>
      </c>
      <c r="S1044" s="3">
        <v>90</v>
      </c>
      <c r="T1044">
        <v>130</v>
      </c>
      <c r="U1044" s="3">
        <v>110</v>
      </c>
      <c r="V1044" s="3">
        <v>220</v>
      </c>
      <c r="W1044" s="3">
        <v>45</v>
      </c>
      <c r="X1044" t="s">
        <v>35</v>
      </c>
    </row>
    <row r="1045" spans="1:24" x14ac:dyDescent="0.25">
      <c r="A1045">
        <v>801</v>
      </c>
      <c r="B1045" s="3">
        <v>68</v>
      </c>
      <c r="C1045" s="3">
        <v>-11</v>
      </c>
      <c r="D1045" s="3">
        <f>Clean_Chain_Data[[#This Row],[Calculated Profit]]-Clean_Chain_Data[[#This Row],[Target_profit]]</f>
        <v>-14</v>
      </c>
      <c r="E1045" s="1">
        <v>42225</v>
      </c>
      <c r="F1045">
        <v>619</v>
      </c>
      <c r="G1045">
        <v>85</v>
      </c>
      <c r="H1045" s="2">
        <f>Clean_Chain_Data[[#This Row],[Profit]]/Clean_Chain_Data[[#This Row],[Sales]]</f>
        <v>0.2392638036809816</v>
      </c>
      <c r="I1045" t="s">
        <v>39</v>
      </c>
      <c r="J1045" t="s">
        <v>36</v>
      </c>
      <c r="K1045" s="3">
        <v>25</v>
      </c>
      <c r="L1045" t="s">
        <v>40</v>
      </c>
      <c r="M1045" t="s">
        <v>45</v>
      </c>
      <c r="N1045" t="s">
        <v>46</v>
      </c>
      <c r="O1045" s="3">
        <v>39</v>
      </c>
      <c r="P1045" s="3">
        <f>Clean_Chain_Data[[#This Row],[Sales]]-(Clean_Chain_Data[[#This Row],[Cogs]]+Clean_Chain_Data[[#This Row],[Total_expenses]])</f>
        <v>36</v>
      </c>
      <c r="Q1045" s="3">
        <v>163</v>
      </c>
      <c r="R1045" t="s">
        <v>49</v>
      </c>
      <c r="S1045" s="3">
        <v>80</v>
      </c>
      <c r="T1045">
        <v>100</v>
      </c>
      <c r="U1045" s="3">
        <v>50</v>
      </c>
      <c r="V1045" s="3">
        <v>180</v>
      </c>
      <c r="W1045" s="3">
        <v>59</v>
      </c>
      <c r="X1045" t="s">
        <v>27</v>
      </c>
    </row>
    <row r="1046" spans="1:24" x14ac:dyDescent="0.25">
      <c r="A1046">
        <v>206</v>
      </c>
      <c r="B1046" s="3">
        <v>105</v>
      </c>
      <c r="C1046" s="3">
        <v>-20</v>
      </c>
      <c r="D1046" s="3">
        <f>Clean_Chain_Data[[#This Row],[Calculated Profit]]-Clean_Chain_Data[[#This Row],[Target_profit]]</f>
        <v>-14</v>
      </c>
      <c r="E1046" s="1">
        <v>42226</v>
      </c>
      <c r="F1046">
        <v>716</v>
      </c>
      <c r="G1046">
        <v>145</v>
      </c>
      <c r="H1046" s="2">
        <f>Clean_Chain_Data[[#This Row],[Profit]]/Clean_Chain_Data[[#This Row],[Sales]]</f>
        <v>0.11278195488721804</v>
      </c>
      <c r="I1046" t="s">
        <v>39</v>
      </c>
      <c r="J1046" t="s">
        <v>36</v>
      </c>
      <c r="K1046" s="3">
        <v>95</v>
      </c>
      <c r="L1046" t="s">
        <v>40</v>
      </c>
      <c r="M1046" t="s">
        <v>45</v>
      </c>
      <c r="N1046" t="s">
        <v>46</v>
      </c>
      <c r="O1046" s="3">
        <v>30</v>
      </c>
      <c r="P1046" s="3">
        <f>Clean_Chain_Data[[#This Row],[Sales]]-(Clean_Chain_Data[[#This Row],[Cogs]]+Clean_Chain_Data[[#This Row],[Total_expenses]])</f>
        <v>36</v>
      </c>
      <c r="Q1046" s="3">
        <v>266</v>
      </c>
      <c r="R1046" t="s">
        <v>60</v>
      </c>
      <c r="S1046" s="3">
        <v>120</v>
      </c>
      <c r="T1046">
        <v>170</v>
      </c>
      <c r="U1046" s="3">
        <v>50</v>
      </c>
      <c r="V1046" s="3">
        <v>290</v>
      </c>
      <c r="W1046" s="3">
        <v>125</v>
      </c>
      <c r="X1046" t="s">
        <v>27</v>
      </c>
    </row>
    <row r="1047" spans="1:24" x14ac:dyDescent="0.25">
      <c r="A1047">
        <v>971</v>
      </c>
      <c r="B1047" s="3">
        <v>153</v>
      </c>
      <c r="C1047" s="3">
        <v>49</v>
      </c>
      <c r="D1047" s="3">
        <f>Clean_Chain_Data[[#This Row],[Calculated Profit]]-Clean_Chain_Data[[#This Row],[Target_profit]]</f>
        <v>27</v>
      </c>
      <c r="E1047" s="1">
        <v>42227</v>
      </c>
      <c r="F1047">
        <v>1319</v>
      </c>
      <c r="G1047">
        <v>153</v>
      </c>
      <c r="H1047" s="2">
        <f>Clean_Chain_Data[[#This Row],[Profit]]/Clean_Chain_Data[[#This Row],[Sales]]</f>
        <v>0.39570552147239263</v>
      </c>
      <c r="I1047" t="s">
        <v>39</v>
      </c>
      <c r="J1047" t="s">
        <v>36</v>
      </c>
      <c r="K1047" s="3">
        <v>42</v>
      </c>
      <c r="L1047" t="s">
        <v>40</v>
      </c>
      <c r="M1047" t="s">
        <v>41</v>
      </c>
      <c r="N1047" t="s">
        <v>42</v>
      </c>
      <c r="O1047" s="3">
        <v>129</v>
      </c>
      <c r="P1047" s="3">
        <f>Clean_Chain_Data[[#This Row],[Sales]]-(Clean_Chain_Data[[#This Row],[Cogs]]+Clean_Chain_Data[[#This Row],[Total_expenses]])</f>
        <v>107</v>
      </c>
      <c r="Q1047" s="3">
        <v>326</v>
      </c>
      <c r="R1047" t="s">
        <v>56</v>
      </c>
      <c r="S1047" s="3">
        <v>150</v>
      </c>
      <c r="T1047">
        <v>140</v>
      </c>
      <c r="U1047" s="3">
        <v>80</v>
      </c>
      <c r="V1047" s="3">
        <v>290</v>
      </c>
      <c r="W1047" s="3">
        <v>66</v>
      </c>
      <c r="X1047" t="s">
        <v>27</v>
      </c>
    </row>
    <row r="1048" spans="1:24" x14ac:dyDescent="0.25">
      <c r="A1048">
        <v>360</v>
      </c>
      <c r="B1048" s="3">
        <v>80</v>
      </c>
      <c r="C1048" s="3">
        <v>16</v>
      </c>
      <c r="D1048" s="3">
        <f>Clean_Chain_Data[[#This Row],[Calculated Profit]]-Clean_Chain_Data[[#This Row],[Target_profit]]</f>
        <v>3</v>
      </c>
      <c r="E1048" s="1">
        <v>42228</v>
      </c>
      <c r="F1048">
        <v>1079</v>
      </c>
      <c r="G1048">
        <v>96</v>
      </c>
      <c r="H1048" s="2">
        <f>Clean_Chain_Data[[#This Row],[Profit]]/Clean_Chain_Data[[#This Row],[Sales]]</f>
        <v>0.40425531914893614</v>
      </c>
      <c r="I1048" t="s">
        <v>39</v>
      </c>
      <c r="J1048" t="s">
        <v>36</v>
      </c>
      <c r="K1048" s="3">
        <v>24</v>
      </c>
      <c r="L1048" t="s">
        <v>40</v>
      </c>
      <c r="M1048" t="s">
        <v>41</v>
      </c>
      <c r="N1048" t="s">
        <v>42</v>
      </c>
      <c r="O1048" s="3">
        <v>76</v>
      </c>
      <c r="P1048" s="3">
        <f>Clean_Chain_Data[[#This Row],[Sales]]-(Clean_Chain_Data[[#This Row],[Cogs]]+Clean_Chain_Data[[#This Row],[Total_expenses]])</f>
        <v>63</v>
      </c>
      <c r="Q1048" s="3">
        <v>188</v>
      </c>
      <c r="R1048" t="s">
        <v>60</v>
      </c>
      <c r="S1048" s="3">
        <v>70</v>
      </c>
      <c r="T1048">
        <v>100</v>
      </c>
      <c r="U1048" s="3">
        <v>60</v>
      </c>
      <c r="V1048" s="3">
        <v>170</v>
      </c>
      <c r="W1048" s="3">
        <v>45</v>
      </c>
      <c r="X1048" t="s">
        <v>27</v>
      </c>
    </row>
    <row r="1049" spans="1:24" x14ac:dyDescent="0.25">
      <c r="A1049">
        <v>435</v>
      </c>
      <c r="B1049" s="3">
        <v>63</v>
      </c>
      <c r="C1049" s="3">
        <v>3</v>
      </c>
      <c r="D1049" s="3">
        <f>Clean_Chain_Data[[#This Row],[Calculated Profit]]-Clean_Chain_Data[[#This Row],[Target_profit]]</f>
        <v>-5</v>
      </c>
      <c r="E1049" s="1">
        <v>42229</v>
      </c>
      <c r="F1049">
        <v>1075</v>
      </c>
      <c r="G1049">
        <v>76</v>
      </c>
      <c r="H1049" s="2">
        <f>Clean_Chain_Data[[#This Row],[Profit]]/Clean_Chain_Data[[#This Row],[Sales]]</f>
        <v>0.35810810810810811</v>
      </c>
      <c r="I1049" t="s">
        <v>39</v>
      </c>
      <c r="J1049" t="s">
        <v>36</v>
      </c>
      <c r="K1049" s="3">
        <v>19</v>
      </c>
      <c r="L1049" t="s">
        <v>40</v>
      </c>
      <c r="M1049" t="s">
        <v>45</v>
      </c>
      <c r="N1049" t="s">
        <v>50</v>
      </c>
      <c r="O1049" s="3">
        <v>53</v>
      </c>
      <c r="P1049" s="3">
        <f>Clean_Chain_Data[[#This Row],[Sales]]-(Clean_Chain_Data[[#This Row],[Cogs]]+Clean_Chain_Data[[#This Row],[Total_expenses]])</f>
        <v>45</v>
      </c>
      <c r="Q1049" s="3">
        <v>148</v>
      </c>
      <c r="R1049" t="s">
        <v>49</v>
      </c>
      <c r="S1049" s="3">
        <v>70</v>
      </c>
      <c r="T1049">
        <v>90</v>
      </c>
      <c r="U1049" s="3">
        <v>50</v>
      </c>
      <c r="V1049" s="3">
        <v>160</v>
      </c>
      <c r="W1049" s="3">
        <v>40</v>
      </c>
      <c r="X1049" t="s">
        <v>35</v>
      </c>
    </row>
    <row r="1050" spans="1:24" x14ac:dyDescent="0.25">
      <c r="A1050">
        <v>360</v>
      </c>
      <c r="B1050" s="3">
        <v>72</v>
      </c>
      <c r="C1050" s="3">
        <v>6</v>
      </c>
      <c r="D1050" s="3">
        <f>Clean_Chain_Data[[#This Row],[Calculated Profit]]-Clean_Chain_Data[[#This Row],[Target_profit]]</f>
        <v>-10</v>
      </c>
      <c r="E1050" s="1">
        <v>42230</v>
      </c>
      <c r="F1050">
        <v>461</v>
      </c>
      <c r="G1050">
        <v>104</v>
      </c>
      <c r="H1050" s="2">
        <f>Clean_Chain_Data[[#This Row],[Profit]]/Clean_Chain_Data[[#This Row],[Sales]]</f>
        <v>0.45744680851063829</v>
      </c>
      <c r="I1050" t="s">
        <v>39</v>
      </c>
      <c r="J1050" t="s">
        <v>36</v>
      </c>
      <c r="K1050" s="3">
        <v>23</v>
      </c>
      <c r="L1050" t="s">
        <v>40</v>
      </c>
      <c r="M1050" t="s">
        <v>45</v>
      </c>
      <c r="N1050" t="s">
        <v>52</v>
      </c>
      <c r="O1050" s="3">
        <v>86</v>
      </c>
      <c r="P1050" s="3">
        <f>Clean_Chain_Data[[#This Row],[Sales]]-(Clean_Chain_Data[[#This Row],[Cogs]]+Clean_Chain_Data[[#This Row],[Total_expenses]])</f>
        <v>70</v>
      </c>
      <c r="Q1050" s="3">
        <v>188</v>
      </c>
      <c r="R1050" t="s">
        <v>60</v>
      </c>
      <c r="S1050" s="3">
        <v>80</v>
      </c>
      <c r="T1050">
        <v>120</v>
      </c>
      <c r="U1050" s="3">
        <v>80</v>
      </c>
      <c r="V1050" s="3">
        <v>200</v>
      </c>
      <c r="W1050" s="3">
        <v>46</v>
      </c>
      <c r="X1050" t="s">
        <v>35</v>
      </c>
    </row>
    <row r="1051" spans="1:24" x14ac:dyDescent="0.25">
      <c r="A1051">
        <v>775</v>
      </c>
      <c r="B1051" s="3">
        <v>16</v>
      </c>
      <c r="C1051" s="3">
        <v>5</v>
      </c>
      <c r="D1051" s="3">
        <f>Clean_Chain_Data[[#This Row],[Calculated Profit]]-Clean_Chain_Data[[#This Row],[Target_profit]]</f>
        <v>3</v>
      </c>
      <c r="E1051" s="1">
        <v>42231</v>
      </c>
      <c r="F1051">
        <v>851</v>
      </c>
      <c r="G1051">
        <v>25</v>
      </c>
      <c r="H1051" s="2">
        <f>Clean_Chain_Data[[#This Row],[Profit]]/Clean_Chain_Data[[#This Row],[Sales]]</f>
        <v>0.34090909090909088</v>
      </c>
      <c r="I1051" t="s">
        <v>39</v>
      </c>
      <c r="J1051" t="s">
        <v>36</v>
      </c>
      <c r="K1051" s="3">
        <v>4</v>
      </c>
      <c r="L1051" t="s">
        <v>40</v>
      </c>
      <c r="M1051" t="s">
        <v>41</v>
      </c>
      <c r="N1051" t="s">
        <v>53</v>
      </c>
      <c r="O1051" s="3">
        <v>15</v>
      </c>
      <c r="P1051" s="3">
        <f>Clean_Chain_Data[[#This Row],[Sales]]-(Clean_Chain_Data[[#This Row],[Cogs]]+Clean_Chain_Data[[#This Row],[Total_expenses]])</f>
        <v>13</v>
      </c>
      <c r="Q1051" s="3">
        <v>44</v>
      </c>
      <c r="R1051" t="s">
        <v>48</v>
      </c>
      <c r="S1051" s="3">
        <v>10</v>
      </c>
      <c r="T1051">
        <v>20</v>
      </c>
      <c r="U1051" s="3">
        <v>10</v>
      </c>
      <c r="V1051" s="3">
        <v>30</v>
      </c>
      <c r="W1051" s="3">
        <v>15</v>
      </c>
      <c r="X1051" t="s">
        <v>35</v>
      </c>
    </row>
    <row r="1052" spans="1:24" x14ac:dyDescent="0.25">
      <c r="A1052">
        <v>435</v>
      </c>
      <c r="B1052" s="3">
        <v>94</v>
      </c>
      <c r="C1052" s="3">
        <v>44</v>
      </c>
      <c r="D1052" s="3">
        <f>Clean_Chain_Data[[#This Row],[Calculated Profit]]-Clean_Chain_Data[[#This Row],[Target_profit]]</f>
        <v>21</v>
      </c>
      <c r="E1052" s="1">
        <v>42232</v>
      </c>
      <c r="F1052">
        <v>540</v>
      </c>
      <c r="G1052">
        <v>120</v>
      </c>
      <c r="H1052" s="2">
        <f>Clean_Chain_Data[[#This Row],[Profit]]/Clean_Chain_Data[[#This Row],[Sales]]</f>
        <v>0.5</v>
      </c>
      <c r="I1052" t="s">
        <v>39</v>
      </c>
      <c r="J1052" t="s">
        <v>36</v>
      </c>
      <c r="K1052" s="3">
        <v>31</v>
      </c>
      <c r="L1052" t="s">
        <v>40</v>
      </c>
      <c r="M1052" t="s">
        <v>41</v>
      </c>
      <c r="N1052" t="s">
        <v>53</v>
      </c>
      <c r="O1052" s="3">
        <v>114</v>
      </c>
      <c r="P1052" s="3">
        <f>Clean_Chain_Data[[#This Row],[Sales]]-(Clean_Chain_Data[[#This Row],[Cogs]]+Clean_Chain_Data[[#This Row],[Total_expenses]])</f>
        <v>91</v>
      </c>
      <c r="Q1052" s="3">
        <v>228</v>
      </c>
      <c r="R1052" t="s">
        <v>49</v>
      </c>
      <c r="S1052" s="3">
        <v>90</v>
      </c>
      <c r="T1052">
        <v>110</v>
      </c>
      <c r="U1052" s="3">
        <v>70</v>
      </c>
      <c r="V1052" s="3">
        <v>200</v>
      </c>
      <c r="W1052" s="3">
        <v>43</v>
      </c>
      <c r="X1052" t="s">
        <v>35</v>
      </c>
    </row>
    <row r="1053" spans="1:24" x14ac:dyDescent="0.25">
      <c r="A1053">
        <v>702</v>
      </c>
      <c r="B1053" s="3">
        <v>135</v>
      </c>
      <c r="C1053" s="3">
        <v>17</v>
      </c>
      <c r="D1053" s="3">
        <f>Clean_Chain_Data[[#This Row],[Calculated Profit]]-Clean_Chain_Data[[#This Row],[Target_profit]]</f>
        <v>23</v>
      </c>
      <c r="E1053" s="1">
        <v>42233</v>
      </c>
      <c r="F1053">
        <v>940</v>
      </c>
      <c r="G1053">
        <v>187</v>
      </c>
      <c r="H1053" s="2">
        <f>Clean_Chain_Data[[#This Row],[Profit]]/Clean_Chain_Data[[#This Row],[Sales]]</f>
        <v>0.13702623906705538</v>
      </c>
      <c r="I1053" t="s">
        <v>39</v>
      </c>
      <c r="J1053" t="s">
        <v>36</v>
      </c>
      <c r="K1053" s="3">
        <v>122</v>
      </c>
      <c r="L1053" t="s">
        <v>23</v>
      </c>
      <c r="M1053" t="s">
        <v>24</v>
      </c>
      <c r="N1053" t="s">
        <v>57</v>
      </c>
      <c r="O1053" s="3">
        <v>47</v>
      </c>
      <c r="P1053" s="3">
        <f>Clean_Chain_Data[[#This Row],[Sales]]-(Clean_Chain_Data[[#This Row],[Cogs]]+Clean_Chain_Data[[#This Row],[Total_expenses]])</f>
        <v>53</v>
      </c>
      <c r="Q1053" s="3">
        <v>343</v>
      </c>
      <c r="R1053" t="s">
        <v>48</v>
      </c>
      <c r="S1053" s="3">
        <v>120</v>
      </c>
      <c r="T1053">
        <v>170</v>
      </c>
      <c r="U1053" s="3">
        <v>30</v>
      </c>
      <c r="V1053" s="3">
        <v>290</v>
      </c>
      <c r="W1053" s="3">
        <v>155</v>
      </c>
      <c r="X1053" t="s">
        <v>27</v>
      </c>
    </row>
    <row r="1054" spans="1:24" x14ac:dyDescent="0.25">
      <c r="A1054">
        <v>253</v>
      </c>
      <c r="B1054" s="3">
        <v>115</v>
      </c>
      <c r="C1054" s="3">
        <v>46</v>
      </c>
      <c r="D1054" s="3">
        <f>Clean_Chain_Data[[#This Row],[Calculated Profit]]-Clean_Chain_Data[[#This Row],[Target_profit]]</f>
        <v>14</v>
      </c>
      <c r="E1054" s="1">
        <v>42234</v>
      </c>
      <c r="F1054">
        <v>1166</v>
      </c>
      <c r="G1054">
        <v>174</v>
      </c>
      <c r="H1054" s="2">
        <f>Clean_Chain_Data[[#This Row],[Profit]]/Clean_Chain_Data[[#This Row],[Sales]]</f>
        <v>0.50649350649350644</v>
      </c>
      <c r="I1054" t="s">
        <v>39</v>
      </c>
      <c r="J1054" t="s">
        <v>36</v>
      </c>
      <c r="K1054" s="3">
        <v>37</v>
      </c>
      <c r="L1054" t="s">
        <v>23</v>
      </c>
      <c r="M1054" t="s">
        <v>24</v>
      </c>
      <c r="N1054" t="s">
        <v>57</v>
      </c>
      <c r="O1054" s="3">
        <v>156</v>
      </c>
      <c r="P1054" s="3">
        <f>Clean_Chain_Data[[#This Row],[Sales]]-(Clean_Chain_Data[[#This Row],[Cogs]]+Clean_Chain_Data[[#This Row],[Total_expenses]])</f>
        <v>124</v>
      </c>
      <c r="Q1054" s="3">
        <v>308</v>
      </c>
      <c r="R1054" t="s">
        <v>60</v>
      </c>
      <c r="S1054" s="3">
        <v>100</v>
      </c>
      <c r="T1054">
        <v>160</v>
      </c>
      <c r="U1054" s="3">
        <v>110</v>
      </c>
      <c r="V1054" s="3">
        <v>260</v>
      </c>
      <c r="W1054" s="3">
        <v>69</v>
      </c>
      <c r="X1054" t="s">
        <v>27</v>
      </c>
    </row>
    <row r="1055" spans="1:24" x14ac:dyDescent="0.25">
      <c r="A1055">
        <v>702</v>
      </c>
      <c r="B1055" s="3">
        <v>224</v>
      </c>
      <c r="C1055" s="3">
        <v>118</v>
      </c>
      <c r="D1055" s="3">
        <f>Clean_Chain_Data[[#This Row],[Calculated Profit]]-Clean_Chain_Data[[#This Row],[Target_profit]]</f>
        <v>59</v>
      </c>
      <c r="E1055" s="1">
        <v>42235</v>
      </c>
      <c r="F1055">
        <v>1191</v>
      </c>
      <c r="G1055">
        <v>310</v>
      </c>
      <c r="H1055" s="2">
        <f>Clean_Chain_Data[[#This Row],[Profit]]/Clean_Chain_Data[[#This Row],[Sales]]</f>
        <v>0.5061511423550088</v>
      </c>
      <c r="I1055" t="s">
        <v>39</v>
      </c>
      <c r="J1055" t="s">
        <v>36</v>
      </c>
      <c r="K1055" s="3">
        <v>73</v>
      </c>
      <c r="L1055" t="s">
        <v>23</v>
      </c>
      <c r="M1055" t="s">
        <v>24</v>
      </c>
      <c r="N1055" t="s">
        <v>25</v>
      </c>
      <c r="O1055" s="3">
        <v>288</v>
      </c>
      <c r="P1055" s="3">
        <f>Clean_Chain_Data[[#This Row],[Sales]]-(Clean_Chain_Data[[#This Row],[Cogs]]+Clean_Chain_Data[[#This Row],[Total_expenses]])</f>
        <v>229</v>
      </c>
      <c r="Q1055" s="3">
        <v>569</v>
      </c>
      <c r="R1055" t="s">
        <v>48</v>
      </c>
      <c r="S1055" s="3">
        <v>210</v>
      </c>
      <c r="T1055">
        <v>280</v>
      </c>
      <c r="U1055" s="3">
        <v>170</v>
      </c>
      <c r="V1055" s="3">
        <v>490</v>
      </c>
      <c r="W1055" s="3">
        <v>116</v>
      </c>
      <c r="X1055" t="s">
        <v>27</v>
      </c>
    </row>
    <row r="1056" spans="1:24" x14ac:dyDescent="0.25">
      <c r="A1056">
        <v>503</v>
      </c>
      <c r="B1056" s="3">
        <v>81</v>
      </c>
      <c r="C1056" s="3">
        <v>28</v>
      </c>
      <c r="D1056" s="3">
        <f>Clean_Chain_Data[[#This Row],[Calculated Profit]]-Clean_Chain_Data[[#This Row],[Target_profit]]</f>
        <v>8</v>
      </c>
      <c r="E1056" s="1">
        <v>42236</v>
      </c>
      <c r="F1056">
        <v>551</v>
      </c>
      <c r="G1056">
        <v>104</v>
      </c>
      <c r="H1056" s="2">
        <f>Clean_Chain_Data[[#This Row],[Profit]]/Clean_Chain_Data[[#This Row],[Sales]]</f>
        <v>0.49746192893401014</v>
      </c>
      <c r="I1056" t="s">
        <v>39</v>
      </c>
      <c r="J1056" t="s">
        <v>36</v>
      </c>
      <c r="K1056" s="3">
        <v>26</v>
      </c>
      <c r="L1056" t="s">
        <v>23</v>
      </c>
      <c r="M1056" t="s">
        <v>24</v>
      </c>
      <c r="N1056" t="s">
        <v>25</v>
      </c>
      <c r="O1056" s="3">
        <v>98</v>
      </c>
      <c r="P1056" s="3">
        <f>Clean_Chain_Data[[#This Row],[Sales]]-(Clean_Chain_Data[[#This Row],[Cogs]]+Clean_Chain_Data[[#This Row],[Total_expenses]])</f>
        <v>78</v>
      </c>
      <c r="Q1056" s="3">
        <v>197</v>
      </c>
      <c r="R1056" t="s">
        <v>56</v>
      </c>
      <c r="S1056" s="3">
        <v>70</v>
      </c>
      <c r="T1056">
        <v>100</v>
      </c>
      <c r="U1056" s="3">
        <v>70</v>
      </c>
      <c r="V1056" s="3">
        <v>170</v>
      </c>
      <c r="W1056" s="3">
        <v>38</v>
      </c>
      <c r="X1056" t="s">
        <v>27</v>
      </c>
    </row>
    <row r="1057" spans="1:24" x14ac:dyDescent="0.25">
      <c r="A1057">
        <v>775</v>
      </c>
      <c r="B1057" s="3">
        <v>127</v>
      </c>
      <c r="C1057" s="3">
        <v>61</v>
      </c>
      <c r="D1057" s="3">
        <f>Clean_Chain_Data[[#This Row],[Calculated Profit]]-Clean_Chain_Data[[#This Row],[Target_profit]]</f>
        <v>22</v>
      </c>
      <c r="E1057" s="1">
        <v>42237</v>
      </c>
      <c r="F1057">
        <v>830</v>
      </c>
      <c r="G1057">
        <v>185</v>
      </c>
      <c r="H1057" s="2">
        <f>Clean_Chain_Data[[#This Row],[Profit]]/Clean_Chain_Data[[#This Row],[Sales]]</f>
        <v>0.54518072289156627</v>
      </c>
      <c r="I1057" t="s">
        <v>39</v>
      </c>
      <c r="J1057" t="s">
        <v>36</v>
      </c>
      <c r="K1057" s="3">
        <v>40</v>
      </c>
      <c r="L1057" t="s">
        <v>23</v>
      </c>
      <c r="M1057" t="s">
        <v>24</v>
      </c>
      <c r="N1057" t="s">
        <v>28</v>
      </c>
      <c r="O1057" s="3">
        <v>181</v>
      </c>
      <c r="P1057" s="3">
        <f>Clean_Chain_Data[[#This Row],[Sales]]-(Clean_Chain_Data[[#This Row],[Cogs]]+Clean_Chain_Data[[#This Row],[Total_expenses]])</f>
        <v>142</v>
      </c>
      <c r="Q1057" s="3">
        <v>332</v>
      </c>
      <c r="R1057" t="s">
        <v>48</v>
      </c>
      <c r="S1057" s="3">
        <v>120</v>
      </c>
      <c r="T1057">
        <v>170</v>
      </c>
      <c r="U1057" s="3">
        <v>120</v>
      </c>
      <c r="V1057" s="3">
        <v>290</v>
      </c>
      <c r="W1057" s="3">
        <v>63</v>
      </c>
      <c r="X1057" t="s">
        <v>27</v>
      </c>
    </row>
    <row r="1058" spans="1:24" x14ac:dyDescent="0.25">
      <c r="A1058">
        <v>775</v>
      </c>
      <c r="B1058" s="3">
        <v>247</v>
      </c>
      <c r="C1058" s="3">
        <v>169</v>
      </c>
      <c r="D1058" s="3">
        <f>Clean_Chain_Data[[#This Row],[Calculated Profit]]-Clean_Chain_Data[[#This Row],[Target_profit]]</f>
        <v>103</v>
      </c>
      <c r="E1058" s="1">
        <v>42238</v>
      </c>
      <c r="F1058">
        <v>1744</v>
      </c>
      <c r="G1058">
        <v>329</v>
      </c>
      <c r="H1058" s="2">
        <f>Clean_Chain_Data[[#This Row],[Profit]]/Clean_Chain_Data[[#This Row],[Sales]]</f>
        <v>0.51954397394136809</v>
      </c>
      <c r="I1058" t="s">
        <v>39</v>
      </c>
      <c r="J1058" t="s">
        <v>36</v>
      </c>
      <c r="K1058" s="3">
        <v>81</v>
      </c>
      <c r="L1058" t="s">
        <v>23</v>
      </c>
      <c r="M1058" t="s">
        <v>32</v>
      </c>
      <c r="N1058" t="s">
        <v>33</v>
      </c>
      <c r="O1058" s="3">
        <v>319</v>
      </c>
      <c r="P1058" s="3">
        <f>Clean_Chain_Data[[#This Row],[Sales]]-(Clean_Chain_Data[[#This Row],[Cogs]]+Clean_Chain_Data[[#This Row],[Total_expenses]])</f>
        <v>253</v>
      </c>
      <c r="Q1058" s="3">
        <v>614</v>
      </c>
      <c r="R1058" t="s">
        <v>48</v>
      </c>
      <c r="S1058" s="3">
        <v>180</v>
      </c>
      <c r="T1058">
        <v>240</v>
      </c>
      <c r="U1058" s="3">
        <v>150</v>
      </c>
      <c r="V1058" s="3">
        <v>420</v>
      </c>
      <c r="W1058" s="3">
        <v>114</v>
      </c>
      <c r="X1058" t="s">
        <v>35</v>
      </c>
    </row>
    <row r="1059" spans="1:24" x14ac:dyDescent="0.25">
      <c r="A1059">
        <v>775</v>
      </c>
      <c r="B1059" s="3">
        <v>250</v>
      </c>
      <c r="C1059" s="3">
        <v>133</v>
      </c>
      <c r="D1059" s="3">
        <f>Clean_Chain_Data[[#This Row],[Calculated Profit]]-Clean_Chain_Data[[#This Row],[Target_profit]]</f>
        <v>90</v>
      </c>
      <c r="E1059" s="1">
        <v>42239</v>
      </c>
      <c r="F1059">
        <v>1820</v>
      </c>
      <c r="G1059">
        <v>251</v>
      </c>
      <c r="H1059" s="2">
        <f>Clean_Chain_Data[[#This Row],[Profit]]/Clean_Chain_Data[[#This Row],[Sales]]</f>
        <v>0.43632958801498128</v>
      </c>
      <c r="I1059" t="s">
        <v>39</v>
      </c>
      <c r="J1059" t="s">
        <v>36</v>
      </c>
      <c r="K1059" s="3">
        <v>70</v>
      </c>
      <c r="L1059" t="s">
        <v>23</v>
      </c>
      <c r="M1059" t="s">
        <v>32</v>
      </c>
      <c r="N1059" t="s">
        <v>61</v>
      </c>
      <c r="O1059" s="3">
        <v>233</v>
      </c>
      <c r="P1059" s="3">
        <f>Clean_Chain_Data[[#This Row],[Sales]]-(Clean_Chain_Data[[#This Row],[Cogs]]+Clean_Chain_Data[[#This Row],[Total_expenses]])</f>
        <v>190</v>
      </c>
      <c r="Q1059" s="3">
        <v>534</v>
      </c>
      <c r="R1059" t="s">
        <v>48</v>
      </c>
      <c r="S1059" s="3">
        <v>180</v>
      </c>
      <c r="T1059">
        <v>180</v>
      </c>
      <c r="U1059" s="3">
        <v>100</v>
      </c>
      <c r="V1059" s="3">
        <v>360</v>
      </c>
      <c r="W1059" s="3">
        <v>94</v>
      </c>
      <c r="X1059" t="s">
        <v>35</v>
      </c>
    </row>
    <row r="1060" spans="1:24" x14ac:dyDescent="0.25">
      <c r="A1060">
        <v>971</v>
      </c>
      <c r="B1060" s="3">
        <v>88</v>
      </c>
      <c r="C1060" s="3">
        <v>48</v>
      </c>
      <c r="D1060" s="3">
        <f>Clean_Chain_Data[[#This Row],[Calculated Profit]]-Clean_Chain_Data[[#This Row],[Target_profit]]</f>
        <v>28</v>
      </c>
      <c r="E1060" s="1">
        <v>42240</v>
      </c>
      <c r="F1060">
        <v>817</v>
      </c>
      <c r="G1060">
        <v>133</v>
      </c>
      <c r="H1060" s="2">
        <f>Clean_Chain_Data[[#This Row],[Profit]]/Clean_Chain_Data[[#This Row],[Sales]]</f>
        <v>0.4576271186440678</v>
      </c>
      <c r="I1060" t="s">
        <v>39</v>
      </c>
      <c r="J1060" t="s">
        <v>36</v>
      </c>
      <c r="K1060" s="3">
        <v>29</v>
      </c>
      <c r="L1060" t="s">
        <v>23</v>
      </c>
      <c r="M1060" t="s">
        <v>32</v>
      </c>
      <c r="N1060" t="s">
        <v>61</v>
      </c>
      <c r="O1060" s="3">
        <v>108</v>
      </c>
      <c r="P1060" s="3">
        <f>Clean_Chain_Data[[#This Row],[Sales]]-(Clean_Chain_Data[[#This Row],[Cogs]]+Clean_Chain_Data[[#This Row],[Total_expenses]])</f>
        <v>88</v>
      </c>
      <c r="Q1060" s="3">
        <v>236</v>
      </c>
      <c r="R1060" t="s">
        <v>56</v>
      </c>
      <c r="S1060" s="3">
        <v>60</v>
      </c>
      <c r="T1060">
        <v>100</v>
      </c>
      <c r="U1060" s="3">
        <v>60</v>
      </c>
      <c r="V1060" s="3">
        <v>160</v>
      </c>
      <c r="W1060" s="3">
        <v>60</v>
      </c>
      <c r="X1060" t="s">
        <v>35</v>
      </c>
    </row>
    <row r="1061" spans="1:24" x14ac:dyDescent="0.25">
      <c r="A1061">
        <v>775</v>
      </c>
      <c r="B1061" s="3">
        <v>294</v>
      </c>
      <c r="C1061" s="3">
        <v>-285</v>
      </c>
      <c r="D1061" s="3">
        <f>Clean_Chain_Data[[#This Row],[Calculated Profit]]-Clean_Chain_Data[[#This Row],[Target_profit]]</f>
        <v>-86</v>
      </c>
      <c r="E1061" s="1">
        <v>42241</v>
      </c>
      <c r="F1061">
        <v>8252</v>
      </c>
      <c r="G1061">
        <v>-294</v>
      </c>
      <c r="H1061" s="2">
        <f>Clean_Chain_Data[[#This Row],[Profit]]/Clean_Chain_Data[[#This Row],[Sales]]</f>
        <v>-18.333333333333332</v>
      </c>
      <c r="I1061" t="s">
        <v>39</v>
      </c>
      <c r="J1061" t="s">
        <v>36</v>
      </c>
      <c r="K1061" s="3">
        <v>111</v>
      </c>
      <c r="L1061" t="s">
        <v>23</v>
      </c>
      <c r="M1061" t="s">
        <v>32</v>
      </c>
      <c r="N1061" t="s">
        <v>37</v>
      </c>
      <c r="O1061" s="3">
        <v>-605</v>
      </c>
      <c r="P1061" s="3">
        <f>Clean_Chain_Data[[#This Row],[Sales]]-(Clean_Chain_Data[[#This Row],[Cogs]]+Clean_Chain_Data[[#This Row],[Total_expenses]])</f>
        <v>-406</v>
      </c>
      <c r="Q1061" s="3">
        <v>33</v>
      </c>
      <c r="R1061" t="s">
        <v>48</v>
      </c>
      <c r="S1061" s="3">
        <v>210</v>
      </c>
      <c r="T1061">
        <v>-210</v>
      </c>
      <c r="U1061" s="3">
        <v>-320</v>
      </c>
      <c r="V1061" s="3">
        <v>0</v>
      </c>
      <c r="W1061" s="3">
        <v>145</v>
      </c>
      <c r="X1061" t="s">
        <v>35</v>
      </c>
    </row>
    <row r="1062" spans="1:24" x14ac:dyDescent="0.25">
      <c r="A1062">
        <v>503</v>
      </c>
      <c r="B1062" s="3">
        <v>134</v>
      </c>
      <c r="C1062" s="3">
        <v>80</v>
      </c>
      <c r="D1062" s="3">
        <f>Clean_Chain_Data[[#This Row],[Calculated Profit]]-Clean_Chain_Data[[#This Row],[Target_profit]]</f>
        <v>42</v>
      </c>
      <c r="E1062" s="1">
        <v>42242</v>
      </c>
      <c r="F1062">
        <v>690</v>
      </c>
      <c r="G1062">
        <v>186</v>
      </c>
      <c r="H1062" s="2">
        <f>Clean_Chain_Data[[#This Row],[Profit]]/Clean_Chain_Data[[#This Row],[Sales]]</f>
        <v>0.52785923753665687</v>
      </c>
      <c r="I1062" t="s">
        <v>39</v>
      </c>
      <c r="J1062" t="s">
        <v>36</v>
      </c>
      <c r="K1062" s="3">
        <v>41</v>
      </c>
      <c r="L1062" t="s">
        <v>23</v>
      </c>
      <c r="M1062" t="s">
        <v>32</v>
      </c>
      <c r="N1062" t="s">
        <v>37</v>
      </c>
      <c r="O1062" s="3">
        <v>180</v>
      </c>
      <c r="P1062" s="3">
        <f>Clean_Chain_Data[[#This Row],[Sales]]-(Clean_Chain_Data[[#This Row],[Cogs]]+Clean_Chain_Data[[#This Row],[Total_expenses]])</f>
        <v>142</v>
      </c>
      <c r="Q1062" s="3">
        <v>341</v>
      </c>
      <c r="R1062" t="s">
        <v>56</v>
      </c>
      <c r="S1062" s="3">
        <v>90</v>
      </c>
      <c r="T1062">
        <v>140</v>
      </c>
      <c r="U1062" s="3">
        <v>100</v>
      </c>
      <c r="V1062" s="3">
        <v>230</v>
      </c>
      <c r="W1062" s="3">
        <v>65</v>
      </c>
      <c r="X1062" t="s">
        <v>35</v>
      </c>
    </row>
    <row r="1063" spans="1:24" x14ac:dyDescent="0.25">
      <c r="A1063">
        <v>435</v>
      </c>
      <c r="B1063" s="3">
        <v>20</v>
      </c>
      <c r="C1063" s="3">
        <v>-22</v>
      </c>
      <c r="D1063" s="3">
        <f>Clean_Chain_Data[[#This Row],[Calculated Profit]]-Clean_Chain_Data[[#This Row],[Target_profit]]</f>
        <v>-12</v>
      </c>
      <c r="E1063" s="1">
        <v>42243</v>
      </c>
      <c r="F1063">
        <v>218</v>
      </c>
      <c r="G1063">
        <v>25</v>
      </c>
      <c r="H1063" s="2">
        <f>Clean_Chain_Data[[#This Row],[Profit]]/Clean_Chain_Data[[#This Row],[Sales]]</f>
        <v>-0.45833333333333331</v>
      </c>
      <c r="I1063" t="s">
        <v>39</v>
      </c>
      <c r="J1063" t="s">
        <v>36</v>
      </c>
      <c r="K1063" s="3">
        <v>7</v>
      </c>
      <c r="L1063" t="s">
        <v>23</v>
      </c>
      <c r="M1063" t="s">
        <v>32</v>
      </c>
      <c r="N1063" t="s">
        <v>37</v>
      </c>
      <c r="O1063" s="3">
        <v>-22</v>
      </c>
      <c r="P1063" s="3">
        <f>Clean_Chain_Data[[#This Row],[Sales]]-(Clean_Chain_Data[[#This Row],[Cogs]]+Clean_Chain_Data[[#This Row],[Total_expenses]])</f>
        <v>-12</v>
      </c>
      <c r="Q1063" s="3">
        <v>48</v>
      </c>
      <c r="R1063" t="s">
        <v>49</v>
      </c>
      <c r="S1063" s="3">
        <v>10</v>
      </c>
      <c r="T1063">
        <v>20</v>
      </c>
      <c r="U1063" s="3">
        <v>0</v>
      </c>
      <c r="V1063" s="3">
        <v>30</v>
      </c>
      <c r="W1063" s="3">
        <v>40</v>
      </c>
      <c r="X1063" t="s">
        <v>35</v>
      </c>
    </row>
  </sheetData>
  <phoneticPr fontId="18"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ED52B-04DA-4ECD-AAE8-4C58641FCE50}">
  <dimension ref="A1:U1063"/>
  <sheetViews>
    <sheetView topLeftCell="A1042" workbookViewId="0">
      <selection activeCell="A2" sqref="A2:A1063"/>
    </sheetView>
  </sheetViews>
  <sheetFormatPr defaultColWidth="21.7109375"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303</v>
      </c>
      <c r="B2">
        <v>51</v>
      </c>
      <c r="C2">
        <v>-35</v>
      </c>
      <c r="D2" s="1">
        <v>41183</v>
      </c>
      <c r="E2">
        <v>503</v>
      </c>
      <c r="F2">
        <v>71</v>
      </c>
      <c r="G2" t="s">
        <v>21</v>
      </c>
      <c r="H2" t="s">
        <v>22</v>
      </c>
      <c r="I2">
        <v>46</v>
      </c>
      <c r="J2" t="s">
        <v>23</v>
      </c>
      <c r="K2" t="s">
        <v>24</v>
      </c>
      <c r="L2" t="s">
        <v>25</v>
      </c>
      <c r="M2">
        <v>-5</v>
      </c>
      <c r="N2">
        <v>122</v>
      </c>
      <c r="O2" t="s">
        <v>26</v>
      </c>
      <c r="P2">
        <v>30</v>
      </c>
      <c r="Q2">
        <v>60</v>
      </c>
      <c r="R2">
        <v>30</v>
      </c>
      <c r="S2">
        <v>90</v>
      </c>
      <c r="T2">
        <v>76</v>
      </c>
      <c r="U2" t="s">
        <v>27</v>
      </c>
    </row>
    <row r="3" spans="1:21" x14ac:dyDescent="0.25">
      <c r="A3">
        <v>970</v>
      </c>
      <c r="B3">
        <v>52</v>
      </c>
      <c r="C3">
        <v>-24</v>
      </c>
      <c r="D3" s="1">
        <v>41183</v>
      </c>
      <c r="E3">
        <v>405</v>
      </c>
      <c r="F3">
        <v>71</v>
      </c>
      <c r="G3" t="s">
        <v>21</v>
      </c>
      <c r="H3" t="s">
        <v>22</v>
      </c>
      <c r="I3">
        <v>17</v>
      </c>
      <c r="J3" t="s">
        <v>23</v>
      </c>
      <c r="K3" t="s">
        <v>24</v>
      </c>
      <c r="L3" t="s">
        <v>28</v>
      </c>
      <c r="M3">
        <v>26</v>
      </c>
      <c r="N3">
        <v>123</v>
      </c>
      <c r="O3" t="s">
        <v>26</v>
      </c>
      <c r="P3">
        <v>30</v>
      </c>
      <c r="Q3">
        <v>60</v>
      </c>
      <c r="R3">
        <v>50</v>
      </c>
      <c r="S3">
        <v>90</v>
      </c>
      <c r="T3">
        <v>45</v>
      </c>
      <c r="U3" t="s">
        <v>27</v>
      </c>
    </row>
    <row r="4" spans="1:21" x14ac:dyDescent="0.25">
      <c r="A4">
        <v>409</v>
      </c>
      <c r="B4">
        <v>43</v>
      </c>
      <c r="C4">
        <v>-22</v>
      </c>
      <c r="D4" s="1">
        <v>41184</v>
      </c>
      <c r="E4">
        <v>419</v>
      </c>
      <c r="F4">
        <v>64</v>
      </c>
      <c r="G4" t="s">
        <v>21</v>
      </c>
      <c r="H4" t="s">
        <v>29</v>
      </c>
      <c r="I4">
        <v>13</v>
      </c>
      <c r="J4" t="s">
        <v>23</v>
      </c>
      <c r="K4" t="s">
        <v>24</v>
      </c>
      <c r="L4" t="s">
        <v>25</v>
      </c>
      <c r="M4">
        <v>28</v>
      </c>
      <c r="N4">
        <v>107</v>
      </c>
      <c r="O4" t="s">
        <v>30</v>
      </c>
      <c r="P4">
        <v>30</v>
      </c>
      <c r="Q4">
        <v>60</v>
      </c>
      <c r="R4">
        <v>50</v>
      </c>
      <c r="S4">
        <v>90</v>
      </c>
      <c r="T4">
        <v>36</v>
      </c>
      <c r="U4" t="s">
        <v>27</v>
      </c>
    </row>
    <row r="5" spans="1:21" x14ac:dyDescent="0.25">
      <c r="A5">
        <v>850</v>
      </c>
      <c r="B5">
        <v>38</v>
      </c>
      <c r="C5">
        <v>-15</v>
      </c>
      <c r="D5" s="1">
        <v>41185</v>
      </c>
      <c r="E5">
        <v>871</v>
      </c>
      <c r="F5">
        <v>56</v>
      </c>
      <c r="G5" t="s">
        <v>21</v>
      </c>
      <c r="H5" t="s">
        <v>31</v>
      </c>
      <c r="I5">
        <v>10</v>
      </c>
      <c r="J5" t="s">
        <v>23</v>
      </c>
      <c r="K5" t="s">
        <v>32</v>
      </c>
      <c r="L5" t="s">
        <v>33</v>
      </c>
      <c r="M5">
        <v>35</v>
      </c>
      <c r="N5">
        <v>94</v>
      </c>
      <c r="O5" t="s">
        <v>34</v>
      </c>
      <c r="P5">
        <v>40</v>
      </c>
      <c r="Q5">
        <v>60</v>
      </c>
      <c r="R5">
        <v>50</v>
      </c>
      <c r="S5">
        <v>100</v>
      </c>
      <c r="T5">
        <v>21</v>
      </c>
      <c r="U5" t="s">
        <v>35</v>
      </c>
    </row>
    <row r="6" spans="1:21" x14ac:dyDescent="0.25">
      <c r="A6">
        <v>562</v>
      </c>
      <c r="B6">
        <v>72</v>
      </c>
      <c r="C6">
        <v>6</v>
      </c>
      <c r="D6" s="1">
        <v>41186</v>
      </c>
      <c r="E6">
        <v>650</v>
      </c>
      <c r="F6">
        <v>110</v>
      </c>
      <c r="G6" t="s">
        <v>21</v>
      </c>
      <c r="H6" t="s">
        <v>36</v>
      </c>
      <c r="I6">
        <v>23</v>
      </c>
      <c r="J6" t="s">
        <v>23</v>
      </c>
      <c r="K6" t="s">
        <v>32</v>
      </c>
      <c r="L6" t="s">
        <v>37</v>
      </c>
      <c r="M6">
        <v>56</v>
      </c>
      <c r="N6">
        <v>182</v>
      </c>
      <c r="O6" t="s">
        <v>38</v>
      </c>
      <c r="P6">
        <v>20</v>
      </c>
      <c r="Q6">
        <v>60</v>
      </c>
      <c r="R6">
        <v>50</v>
      </c>
      <c r="S6">
        <v>80</v>
      </c>
      <c r="T6">
        <v>54</v>
      </c>
      <c r="U6" t="s">
        <v>35</v>
      </c>
    </row>
    <row r="7" spans="1:21" x14ac:dyDescent="0.25">
      <c r="A7">
        <v>712</v>
      </c>
      <c r="B7">
        <v>0</v>
      </c>
      <c r="C7">
        <v>-29</v>
      </c>
      <c r="D7" s="1">
        <v>41187</v>
      </c>
      <c r="E7">
        <v>430</v>
      </c>
      <c r="F7">
        <v>43</v>
      </c>
      <c r="G7" t="s">
        <v>39</v>
      </c>
      <c r="H7" t="s">
        <v>22</v>
      </c>
      <c r="I7">
        <v>0</v>
      </c>
      <c r="J7" t="s">
        <v>40</v>
      </c>
      <c r="K7" t="s">
        <v>41</v>
      </c>
      <c r="L7" t="s">
        <v>42</v>
      </c>
      <c r="M7">
        <v>31</v>
      </c>
      <c r="N7">
        <v>43</v>
      </c>
      <c r="O7" t="s">
        <v>43</v>
      </c>
      <c r="P7">
        <v>0</v>
      </c>
      <c r="Q7">
        <v>60</v>
      </c>
      <c r="R7">
        <v>60</v>
      </c>
      <c r="S7">
        <v>60</v>
      </c>
      <c r="T7">
        <v>12</v>
      </c>
      <c r="U7" t="s">
        <v>27</v>
      </c>
    </row>
    <row r="8" spans="1:21" x14ac:dyDescent="0.25">
      <c r="A8">
        <v>860</v>
      </c>
      <c r="B8">
        <v>47</v>
      </c>
      <c r="C8">
        <v>-29</v>
      </c>
      <c r="D8" s="1">
        <v>41188</v>
      </c>
      <c r="E8">
        <v>375</v>
      </c>
      <c r="F8">
        <v>64</v>
      </c>
      <c r="G8" t="s">
        <v>39</v>
      </c>
      <c r="H8" t="s">
        <v>31</v>
      </c>
      <c r="I8">
        <v>15</v>
      </c>
      <c r="J8" t="s">
        <v>40</v>
      </c>
      <c r="K8" t="s">
        <v>41</v>
      </c>
      <c r="L8" t="s">
        <v>42</v>
      </c>
      <c r="M8">
        <v>21</v>
      </c>
      <c r="N8">
        <v>111</v>
      </c>
      <c r="O8" t="s">
        <v>44</v>
      </c>
      <c r="P8">
        <v>30</v>
      </c>
      <c r="Q8">
        <v>60</v>
      </c>
      <c r="R8">
        <v>50</v>
      </c>
      <c r="S8">
        <v>90</v>
      </c>
      <c r="T8">
        <v>43</v>
      </c>
      <c r="U8" t="s">
        <v>27</v>
      </c>
    </row>
    <row r="9" spans="1:21" x14ac:dyDescent="0.25">
      <c r="A9">
        <v>918</v>
      </c>
      <c r="B9">
        <v>27</v>
      </c>
      <c r="C9">
        <v>-39</v>
      </c>
      <c r="D9" s="1">
        <v>41189</v>
      </c>
      <c r="E9">
        <v>859</v>
      </c>
      <c r="F9">
        <v>39</v>
      </c>
      <c r="G9" t="s">
        <v>39</v>
      </c>
      <c r="H9" t="s">
        <v>29</v>
      </c>
      <c r="I9">
        <v>7</v>
      </c>
      <c r="J9" t="s">
        <v>40</v>
      </c>
      <c r="K9" t="s">
        <v>45</v>
      </c>
      <c r="L9" t="s">
        <v>46</v>
      </c>
      <c r="M9">
        <v>21</v>
      </c>
      <c r="N9">
        <v>66</v>
      </c>
      <c r="O9" t="s">
        <v>47</v>
      </c>
      <c r="P9">
        <v>30</v>
      </c>
      <c r="Q9">
        <v>60</v>
      </c>
      <c r="R9">
        <v>60</v>
      </c>
      <c r="S9">
        <v>90</v>
      </c>
      <c r="T9">
        <v>18</v>
      </c>
      <c r="U9" t="s">
        <v>27</v>
      </c>
    </row>
    <row r="10" spans="1:21" x14ac:dyDescent="0.25">
      <c r="A10">
        <v>775</v>
      </c>
      <c r="B10">
        <v>31</v>
      </c>
      <c r="C10">
        <v>-43</v>
      </c>
      <c r="D10" s="1">
        <v>41190</v>
      </c>
      <c r="E10">
        <v>1000</v>
      </c>
      <c r="F10">
        <v>37</v>
      </c>
      <c r="G10" t="s">
        <v>39</v>
      </c>
      <c r="H10" t="s">
        <v>36</v>
      </c>
      <c r="I10">
        <v>9</v>
      </c>
      <c r="J10" t="s">
        <v>40</v>
      </c>
      <c r="K10" t="s">
        <v>45</v>
      </c>
      <c r="L10" t="s">
        <v>46</v>
      </c>
      <c r="M10">
        <v>7</v>
      </c>
      <c r="N10">
        <v>68</v>
      </c>
      <c r="O10" t="s">
        <v>48</v>
      </c>
      <c r="P10">
        <v>30</v>
      </c>
      <c r="Q10">
        <v>60</v>
      </c>
      <c r="R10">
        <v>50</v>
      </c>
      <c r="S10">
        <v>90</v>
      </c>
      <c r="T10">
        <v>30</v>
      </c>
      <c r="U10" t="s">
        <v>27</v>
      </c>
    </row>
    <row r="11" spans="1:21" x14ac:dyDescent="0.25">
      <c r="A11">
        <v>435</v>
      </c>
      <c r="B11">
        <v>40</v>
      </c>
      <c r="C11">
        <v>-23</v>
      </c>
      <c r="D11" s="1">
        <v>41191</v>
      </c>
      <c r="E11">
        <v>881</v>
      </c>
      <c r="F11">
        <v>59</v>
      </c>
      <c r="G11" t="s">
        <v>39</v>
      </c>
      <c r="H11" t="s">
        <v>36</v>
      </c>
      <c r="I11">
        <v>11</v>
      </c>
      <c r="J11" t="s">
        <v>40</v>
      </c>
      <c r="K11" t="s">
        <v>41</v>
      </c>
      <c r="L11" t="s">
        <v>42</v>
      </c>
      <c r="M11">
        <v>37</v>
      </c>
      <c r="N11">
        <v>99</v>
      </c>
      <c r="O11" t="s">
        <v>49</v>
      </c>
      <c r="P11">
        <v>20</v>
      </c>
      <c r="Q11">
        <v>60</v>
      </c>
      <c r="R11">
        <v>60</v>
      </c>
      <c r="S11">
        <v>80</v>
      </c>
      <c r="T11">
        <v>22</v>
      </c>
      <c r="U11" t="s">
        <v>27</v>
      </c>
    </row>
    <row r="12" spans="1:21" x14ac:dyDescent="0.25">
      <c r="A12">
        <v>603</v>
      </c>
      <c r="B12">
        <v>49</v>
      </c>
      <c r="C12">
        <v>-27</v>
      </c>
      <c r="D12" s="1">
        <v>41192</v>
      </c>
      <c r="E12">
        <v>310</v>
      </c>
      <c r="F12">
        <v>71</v>
      </c>
      <c r="G12" t="s">
        <v>39</v>
      </c>
      <c r="H12" t="s">
        <v>31</v>
      </c>
      <c r="I12">
        <v>15</v>
      </c>
      <c r="J12" t="s">
        <v>40</v>
      </c>
      <c r="K12" t="s">
        <v>45</v>
      </c>
      <c r="L12" t="s">
        <v>50</v>
      </c>
      <c r="M12">
        <v>33</v>
      </c>
      <c r="N12">
        <v>120</v>
      </c>
      <c r="O12" t="s">
        <v>51</v>
      </c>
      <c r="P12">
        <v>30</v>
      </c>
      <c r="Q12">
        <v>60</v>
      </c>
      <c r="R12">
        <v>60</v>
      </c>
      <c r="S12">
        <v>90</v>
      </c>
      <c r="T12">
        <v>38</v>
      </c>
      <c r="U12" t="s">
        <v>35</v>
      </c>
    </row>
    <row r="13" spans="1:21" x14ac:dyDescent="0.25">
      <c r="A13">
        <v>603</v>
      </c>
      <c r="B13">
        <v>45</v>
      </c>
      <c r="C13">
        <v>-26</v>
      </c>
      <c r="D13" s="1">
        <v>41193</v>
      </c>
      <c r="E13">
        <v>447</v>
      </c>
      <c r="F13">
        <v>69</v>
      </c>
      <c r="G13" t="s">
        <v>39</v>
      </c>
      <c r="H13" t="s">
        <v>31</v>
      </c>
      <c r="I13">
        <v>14</v>
      </c>
      <c r="J13" t="s">
        <v>40</v>
      </c>
      <c r="K13" t="s">
        <v>45</v>
      </c>
      <c r="L13" t="s">
        <v>52</v>
      </c>
      <c r="M13">
        <v>24</v>
      </c>
      <c r="N13">
        <v>114</v>
      </c>
      <c r="O13" t="s">
        <v>51</v>
      </c>
      <c r="P13">
        <v>30</v>
      </c>
      <c r="Q13">
        <v>60</v>
      </c>
      <c r="R13">
        <v>50</v>
      </c>
      <c r="S13">
        <v>90</v>
      </c>
      <c r="T13">
        <v>45</v>
      </c>
      <c r="U13" t="s">
        <v>35</v>
      </c>
    </row>
    <row r="14" spans="1:21" x14ac:dyDescent="0.25">
      <c r="A14">
        <v>603</v>
      </c>
      <c r="B14">
        <v>45</v>
      </c>
      <c r="C14">
        <v>-37</v>
      </c>
      <c r="D14" s="1">
        <v>41194</v>
      </c>
      <c r="E14">
        <v>320</v>
      </c>
      <c r="F14">
        <v>64</v>
      </c>
      <c r="G14" t="s">
        <v>39</v>
      </c>
      <c r="H14" t="s">
        <v>31</v>
      </c>
      <c r="I14">
        <v>41</v>
      </c>
      <c r="J14" t="s">
        <v>40</v>
      </c>
      <c r="K14" t="s">
        <v>41</v>
      </c>
      <c r="L14" t="s">
        <v>53</v>
      </c>
      <c r="M14">
        <v>-7</v>
      </c>
      <c r="N14">
        <v>109</v>
      </c>
      <c r="O14" t="s">
        <v>51</v>
      </c>
      <c r="P14">
        <v>30</v>
      </c>
      <c r="Q14">
        <v>60</v>
      </c>
      <c r="R14">
        <v>30</v>
      </c>
      <c r="S14">
        <v>90</v>
      </c>
      <c r="T14">
        <v>71</v>
      </c>
      <c r="U14" t="s">
        <v>35</v>
      </c>
    </row>
    <row r="15" spans="1:21" x14ac:dyDescent="0.25">
      <c r="A15">
        <v>318</v>
      </c>
      <c r="B15">
        <v>60</v>
      </c>
      <c r="C15">
        <v>-9</v>
      </c>
      <c r="D15" s="1">
        <v>41195</v>
      </c>
      <c r="E15">
        <v>-762</v>
      </c>
      <c r="F15">
        <v>84</v>
      </c>
      <c r="G15" t="s">
        <v>39</v>
      </c>
      <c r="H15" t="s">
        <v>29</v>
      </c>
      <c r="I15">
        <v>54</v>
      </c>
      <c r="J15" t="s">
        <v>40</v>
      </c>
      <c r="K15" t="s">
        <v>41</v>
      </c>
      <c r="L15" t="s">
        <v>54</v>
      </c>
      <c r="M15">
        <v>1</v>
      </c>
      <c r="N15">
        <v>144</v>
      </c>
      <c r="O15" t="s">
        <v>55</v>
      </c>
      <c r="P15">
        <v>30</v>
      </c>
      <c r="Q15">
        <v>60</v>
      </c>
      <c r="R15">
        <v>10</v>
      </c>
      <c r="S15">
        <v>90</v>
      </c>
      <c r="T15">
        <v>83</v>
      </c>
      <c r="U15" t="s">
        <v>35</v>
      </c>
    </row>
    <row r="16" spans="1:21" x14ac:dyDescent="0.25">
      <c r="A16">
        <v>775</v>
      </c>
      <c r="B16">
        <v>34</v>
      </c>
      <c r="C16">
        <v>-32</v>
      </c>
      <c r="D16" s="1">
        <v>41196</v>
      </c>
      <c r="E16">
        <v>240</v>
      </c>
      <c r="F16">
        <v>43</v>
      </c>
      <c r="G16" t="s">
        <v>39</v>
      </c>
      <c r="H16" t="s">
        <v>36</v>
      </c>
      <c r="I16">
        <v>12</v>
      </c>
      <c r="J16" t="s">
        <v>40</v>
      </c>
      <c r="K16" t="s">
        <v>45</v>
      </c>
      <c r="L16" t="s">
        <v>52</v>
      </c>
      <c r="M16">
        <v>-2</v>
      </c>
      <c r="N16">
        <v>77</v>
      </c>
      <c r="O16" t="s">
        <v>48</v>
      </c>
      <c r="P16">
        <v>40</v>
      </c>
      <c r="Q16">
        <v>60</v>
      </c>
      <c r="R16">
        <v>30</v>
      </c>
      <c r="S16">
        <v>100</v>
      </c>
      <c r="T16">
        <v>45</v>
      </c>
      <c r="U16" t="s">
        <v>35</v>
      </c>
    </row>
    <row r="17" spans="1:21" x14ac:dyDescent="0.25">
      <c r="A17">
        <v>503</v>
      </c>
      <c r="B17">
        <v>54</v>
      </c>
      <c r="C17">
        <v>-28</v>
      </c>
      <c r="D17" s="1">
        <v>41197</v>
      </c>
      <c r="E17">
        <v>404</v>
      </c>
      <c r="F17">
        <v>66</v>
      </c>
      <c r="G17" t="s">
        <v>39</v>
      </c>
      <c r="H17" t="s">
        <v>36</v>
      </c>
      <c r="I17">
        <v>20</v>
      </c>
      <c r="J17" t="s">
        <v>40</v>
      </c>
      <c r="K17" t="s">
        <v>41</v>
      </c>
      <c r="L17" t="s">
        <v>54</v>
      </c>
      <c r="M17">
        <v>12</v>
      </c>
      <c r="N17">
        <v>120</v>
      </c>
      <c r="O17" t="s">
        <v>56</v>
      </c>
      <c r="P17">
        <v>40</v>
      </c>
      <c r="Q17">
        <v>60</v>
      </c>
      <c r="R17">
        <v>40</v>
      </c>
      <c r="S17">
        <v>100</v>
      </c>
      <c r="T17">
        <v>54</v>
      </c>
      <c r="U17" t="s">
        <v>35</v>
      </c>
    </row>
    <row r="18" spans="1:21" x14ac:dyDescent="0.25">
      <c r="A18">
        <v>573</v>
      </c>
      <c r="B18">
        <v>45</v>
      </c>
      <c r="C18">
        <v>-36</v>
      </c>
      <c r="D18" s="1">
        <v>41198</v>
      </c>
      <c r="E18">
        <v>320</v>
      </c>
      <c r="F18">
        <v>64</v>
      </c>
      <c r="G18" t="s">
        <v>39</v>
      </c>
      <c r="H18" t="s">
        <v>22</v>
      </c>
      <c r="I18">
        <v>41</v>
      </c>
      <c r="J18" t="s">
        <v>23</v>
      </c>
      <c r="K18" t="s">
        <v>24</v>
      </c>
      <c r="L18" t="s">
        <v>57</v>
      </c>
      <c r="M18">
        <v>-6</v>
      </c>
      <c r="N18">
        <v>109</v>
      </c>
      <c r="O18" t="s">
        <v>58</v>
      </c>
      <c r="P18">
        <v>20</v>
      </c>
      <c r="Q18">
        <v>60</v>
      </c>
      <c r="R18">
        <v>30</v>
      </c>
      <c r="S18">
        <v>80</v>
      </c>
      <c r="T18">
        <v>70</v>
      </c>
      <c r="U18" t="s">
        <v>27</v>
      </c>
    </row>
    <row r="19" spans="1:21" x14ac:dyDescent="0.25">
      <c r="A19">
        <v>262</v>
      </c>
      <c r="B19">
        <v>48</v>
      </c>
      <c r="C19">
        <v>-15</v>
      </c>
      <c r="D19" s="1">
        <v>41199</v>
      </c>
      <c r="E19">
        <v>851</v>
      </c>
      <c r="F19">
        <v>70</v>
      </c>
      <c r="G19" t="s">
        <v>39</v>
      </c>
      <c r="H19" t="s">
        <v>22</v>
      </c>
      <c r="I19">
        <v>13</v>
      </c>
      <c r="J19" t="s">
        <v>23</v>
      </c>
      <c r="K19" t="s">
        <v>24</v>
      </c>
      <c r="L19" t="s">
        <v>25</v>
      </c>
      <c r="M19">
        <v>45</v>
      </c>
      <c r="N19">
        <v>118</v>
      </c>
      <c r="O19" t="s">
        <v>59</v>
      </c>
      <c r="P19">
        <v>30</v>
      </c>
      <c r="Q19">
        <v>60</v>
      </c>
      <c r="R19">
        <v>60</v>
      </c>
      <c r="S19">
        <v>90</v>
      </c>
      <c r="T19">
        <v>25</v>
      </c>
      <c r="U19" t="s">
        <v>27</v>
      </c>
    </row>
    <row r="20" spans="1:21" x14ac:dyDescent="0.25">
      <c r="A20">
        <v>801</v>
      </c>
      <c r="B20">
        <v>49</v>
      </c>
      <c r="C20">
        <v>-27</v>
      </c>
      <c r="D20" s="1">
        <v>41200</v>
      </c>
      <c r="E20">
        <v>310</v>
      </c>
      <c r="F20">
        <v>71</v>
      </c>
      <c r="G20" t="s">
        <v>39</v>
      </c>
      <c r="H20" t="s">
        <v>36</v>
      </c>
      <c r="I20">
        <v>15</v>
      </c>
      <c r="J20" t="s">
        <v>23</v>
      </c>
      <c r="K20" t="s">
        <v>24</v>
      </c>
      <c r="L20" t="s">
        <v>57</v>
      </c>
      <c r="M20">
        <v>33</v>
      </c>
      <c r="N20">
        <v>120</v>
      </c>
      <c r="O20" t="s">
        <v>49</v>
      </c>
      <c r="P20">
        <v>30</v>
      </c>
      <c r="Q20">
        <v>60</v>
      </c>
      <c r="R20">
        <v>60</v>
      </c>
      <c r="S20">
        <v>90</v>
      </c>
      <c r="T20">
        <v>38</v>
      </c>
      <c r="U20" t="s">
        <v>27</v>
      </c>
    </row>
    <row r="21" spans="1:21" x14ac:dyDescent="0.25">
      <c r="A21">
        <v>425</v>
      </c>
      <c r="B21">
        <v>48</v>
      </c>
      <c r="C21">
        <v>-13</v>
      </c>
      <c r="D21" s="1">
        <v>41201</v>
      </c>
      <c r="E21">
        <v>829</v>
      </c>
      <c r="F21">
        <v>71</v>
      </c>
      <c r="G21" t="s">
        <v>39</v>
      </c>
      <c r="H21" t="s">
        <v>36</v>
      </c>
      <c r="I21">
        <v>13</v>
      </c>
      <c r="J21" t="s">
        <v>23</v>
      </c>
      <c r="K21" t="s">
        <v>24</v>
      </c>
      <c r="L21" t="s">
        <v>25</v>
      </c>
      <c r="M21">
        <v>47</v>
      </c>
      <c r="N21">
        <v>119</v>
      </c>
      <c r="O21" t="s">
        <v>60</v>
      </c>
      <c r="P21">
        <v>30</v>
      </c>
      <c r="Q21">
        <v>60</v>
      </c>
      <c r="R21">
        <v>60</v>
      </c>
      <c r="S21">
        <v>90</v>
      </c>
      <c r="T21">
        <v>24</v>
      </c>
      <c r="U21" t="s">
        <v>27</v>
      </c>
    </row>
    <row r="22" spans="1:21" x14ac:dyDescent="0.25">
      <c r="A22">
        <v>860</v>
      </c>
      <c r="B22">
        <v>40</v>
      </c>
      <c r="C22">
        <v>-14</v>
      </c>
      <c r="D22" s="1">
        <v>41202</v>
      </c>
      <c r="E22">
        <v>881</v>
      </c>
      <c r="F22">
        <v>59</v>
      </c>
      <c r="G22" t="s">
        <v>39</v>
      </c>
      <c r="H22" t="s">
        <v>31</v>
      </c>
      <c r="I22">
        <v>11</v>
      </c>
      <c r="J22" t="s">
        <v>23</v>
      </c>
      <c r="K22" t="s">
        <v>32</v>
      </c>
      <c r="L22" t="s">
        <v>33</v>
      </c>
      <c r="M22">
        <v>36</v>
      </c>
      <c r="N22">
        <v>99</v>
      </c>
      <c r="O22" t="s">
        <v>44</v>
      </c>
      <c r="P22">
        <v>40</v>
      </c>
      <c r="Q22">
        <v>60</v>
      </c>
      <c r="R22">
        <v>50</v>
      </c>
      <c r="S22">
        <v>100</v>
      </c>
      <c r="T22">
        <v>23</v>
      </c>
      <c r="U22" t="s">
        <v>35</v>
      </c>
    </row>
    <row r="23" spans="1:21" x14ac:dyDescent="0.25">
      <c r="A23">
        <v>971</v>
      </c>
      <c r="B23">
        <v>82</v>
      </c>
      <c r="C23">
        <v>14</v>
      </c>
      <c r="D23" s="1">
        <v>41203</v>
      </c>
      <c r="E23">
        <v>788</v>
      </c>
      <c r="F23">
        <v>123</v>
      </c>
      <c r="G23" t="s">
        <v>39</v>
      </c>
      <c r="H23" t="s">
        <v>36</v>
      </c>
      <c r="I23">
        <v>27</v>
      </c>
      <c r="J23" t="s">
        <v>23</v>
      </c>
      <c r="K23" t="s">
        <v>32</v>
      </c>
      <c r="L23" t="s">
        <v>61</v>
      </c>
      <c r="M23">
        <v>64</v>
      </c>
      <c r="N23">
        <v>205</v>
      </c>
      <c r="O23" t="s">
        <v>56</v>
      </c>
      <c r="P23">
        <v>30</v>
      </c>
      <c r="Q23">
        <v>60</v>
      </c>
      <c r="R23">
        <v>50</v>
      </c>
      <c r="S23">
        <v>90</v>
      </c>
      <c r="T23">
        <v>59</v>
      </c>
      <c r="U23" t="s">
        <v>35</v>
      </c>
    </row>
    <row r="24" spans="1:21" x14ac:dyDescent="0.25">
      <c r="A24">
        <v>971</v>
      </c>
      <c r="B24">
        <v>91</v>
      </c>
      <c r="C24">
        <v>26</v>
      </c>
      <c r="D24" s="1">
        <v>41204</v>
      </c>
      <c r="E24">
        <v>656</v>
      </c>
      <c r="F24">
        <v>127</v>
      </c>
      <c r="G24" t="s">
        <v>39</v>
      </c>
      <c r="H24" t="s">
        <v>36</v>
      </c>
      <c r="I24">
        <v>28</v>
      </c>
      <c r="J24" t="s">
        <v>23</v>
      </c>
      <c r="K24" t="s">
        <v>32</v>
      </c>
      <c r="L24" t="s">
        <v>37</v>
      </c>
      <c r="M24">
        <v>76</v>
      </c>
      <c r="N24">
        <v>218</v>
      </c>
      <c r="O24" t="s">
        <v>56</v>
      </c>
      <c r="P24">
        <v>40</v>
      </c>
      <c r="Q24">
        <v>60</v>
      </c>
      <c r="R24">
        <v>50</v>
      </c>
      <c r="S24">
        <v>100</v>
      </c>
      <c r="T24">
        <v>51</v>
      </c>
      <c r="U24" t="s">
        <v>35</v>
      </c>
    </row>
    <row r="25" spans="1:21" x14ac:dyDescent="0.25">
      <c r="A25">
        <v>915</v>
      </c>
      <c r="B25">
        <v>40</v>
      </c>
      <c r="C25">
        <v>-14</v>
      </c>
      <c r="D25" s="1">
        <v>41205</v>
      </c>
      <c r="E25">
        <v>536</v>
      </c>
      <c r="F25">
        <v>52</v>
      </c>
      <c r="G25" t="s">
        <v>21</v>
      </c>
      <c r="H25" t="s">
        <v>29</v>
      </c>
      <c r="I25">
        <v>13</v>
      </c>
      <c r="J25" t="s">
        <v>40</v>
      </c>
      <c r="K25" t="s">
        <v>45</v>
      </c>
      <c r="L25" t="s">
        <v>46</v>
      </c>
      <c r="M25">
        <v>26</v>
      </c>
      <c r="N25">
        <v>92</v>
      </c>
      <c r="O25" t="s">
        <v>30</v>
      </c>
      <c r="P25">
        <v>40</v>
      </c>
      <c r="Q25">
        <v>60</v>
      </c>
      <c r="R25">
        <v>40</v>
      </c>
      <c r="S25">
        <v>100</v>
      </c>
      <c r="T25">
        <v>26</v>
      </c>
      <c r="U25" t="s">
        <v>27</v>
      </c>
    </row>
    <row r="26" spans="1:21" x14ac:dyDescent="0.25">
      <c r="A26">
        <v>210</v>
      </c>
      <c r="B26">
        <v>50</v>
      </c>
      <c r="C26">
        <v>8</v>
      </c>
      <c r="D26" s="1">
        <v>41206</v>
      </c>
      <c r="E26">
        <v>589</v>
      </c>
      <c r="F26">
        <v>73</v>
      </c>
      <c r="G26" t="s">
        <v>21</v>
      </c>
      <c r="H26" t="s">
        <v>29</v>
      </c>
      <c r="I26">
        <v>14</v>
      </c>
      <c r="J26" t="s">
        <v>40</v>
      </c>
      <c r="K26" t="s">
        <v>41</v>
      </c>
      <c r="L26" t="s">
        <v>42</v>
      </c>
      <c r="M26">
        <v>48</v>
      </c>
      <c r="N26">
        <v>123</v>
      </c>
      <c r="O26" t="s">
        <v>30</v>
      </c>
      <c r="P26">
        <v>30</v>
      </c>
      <c r="Q26">
        <v>60</v>
      </c>
      <c r="R26">
        <v>40</v>
      </c>
      <c r="S26">
        <v>90</v>
      </c>
      <c r="T26">
        <v>25</v>
      </c>
      <c r="U26" t="s">
        <v>27</v>
      </c>
    </row>
    <row r="27" spans="1:21" x14ac:dyDescent="0.25">
      <c r="A27">
        <v>970</v>
      </c>
      <c r="B27">
        <v>40</v>
      </c>
      <c r="C27">
        <v>-13</v>
      </c>
      <c r="D27" s="1">
        <v>41207</v>
      </c>
      <c r="E27">
        <v>536</v>
      </c>
      <c r="F27">
        <v>52</v>
      </c>
      <c r="G27" t="s">
        <v>21</v>
      </c>
      <c r="H27" t="s">
        <v>22</v>
      </c>
      <c r="I27">
        <v>13</v>
      </c>
      <c r="J27" t="s">
        <v>40</v>
      </c>
      <c r="K27" t="s">
        <v>45</v>
      </c>
      <c r="L27" t="s">
        <v>52</v>
      </c>
      <c r="M27">
        <v>27</v>
      </c>
      <c r="N27">
        <v>92</v>
      </c>
      <c r="O27" t="s">
        <v>26</v>
      </c>
      <c r="P27">
        <v>30</v>
      </c>
      <c r="Q27">
        <v>60</v>
      </c>
      <c r="R27">
        <v>40</v>
      </c>
      <c r="S27">
        <v>90</v>
      </c>
      <c r="T27">
        <v>25</v>
      </c>
      <c r="U27" t="s">
        <v>35</v>
      </c>
    </row>
    <row r="28" spans="1:21" x14ac:dyDescent="0.25">
      <c r="A28">
        <v>774</v>
      </c>
      <c r="B28">
        <v>52</v>
      </c>
      <c r="C28">
        <v>-8</v>
      </c>
      <c r="D28" s="1">
        <v>41208</v>
      </c>
      <c r="E28">
        <v>554</v>
      </c>
      <c r="F28">
        <v>68</v>
      </c>
      <c r="G28" t="s">
        <v>21</v>
      </c>
      <c r="H28" t="s">
        <v>31</v>
      </c>
      <c r="I28">
        <v>47</v>
      </c>
      <c r="J28" t="s">
        <v>40</v>
      </c>
      <c r="K28" t="s">
        <v>41</v>
      </c>
      <c r="L28" t="s">
        <v>53</v>
      </c>
      <c r="M28">
        <v>-8</v>
      </c>
      <c r="N28">
        <v>120</v>
      </c>
      <c r="O28" t="s">
        <v>62</v>
      </c>
      <c r="P28">
        <v>50</v>
      </c>
      <c r="Q28">
        <v>60</v>
      </c>
      <c r="R28">
        <v>0</v>
      </c>
      <c r="S28">
        <v>110</v>
      </c>
      <c r="T28">
        <v>76</v>
      </c>
      <c r="U28" t="s">
        <v>35</v>
      </c>
    </row>
    <row r="29" spans="1:21" x14ac:dyDescent="0.25">
      <c r="A29">
        <v>954</v>
      </c>
      <c r="B29">
        <v>75</v>
      </c>
      <c r="C29">
        <v>14</v>
      </c>
      <c r="D29" s="1">
        <v>41209</v>
      </c>
      <c r="E29">
        <v>1063</v>
      </c>
      <c r="F29">
        <v>89</v>
      </c>
      <c r="G29" t="s">
        <v>21</v>
      </c>
      <c r="H29" t="s">
        <v>31</v>
      </c>
      <c r="I29">
        <v>23</v>
      </c>
      <c r="J29" t="s">
        <v>23</v>
      </c>
      <c r="K29" t="s">
        <v>24</v>
      </c>
      <c r="L29" t="s">
        <v>28</v>
      </c>
      <c r="M29">
        <v>44</v>
      </c>
      <c r="N29">
        <v>164</v>
      </c>
      <c r="O29" t="s">
        <v>34</v>
      </c>
      <c r="P29">
        <v>50</v>
      </c>
      <c r="Q29">
        <v>60</v>
      </c>
      <c r="R29">
        <v>30</v>
      </c>
      <c r="S29">
        <v>110</v>
      </c>
      <c r="T29">
        <v>45</v>
      </c>
      <c r="U29" t="s">
        <v>27</v>
      </c>
    </row>
    <row r="30" spans="1:21" x14ac:dyDescent="0.25">
      <c r="A30">
        <v>936</v>
      </c>
      <c r="B30">
        <v>46</v>
      </c>
      <c r="C30">
        <v>1</v>
      </c>
      <c r="D30" s="1">
        <v>41210</v>
      </c>
      <c r="E30">
        <v>424</v>
      </c>
      <c r="F30">
        <v>68</v>
      </c>
      <c r="G30" t="s">
        <v>21</v>
      </c>
      <c r="H30" t="s">
        <v>29</v>
      </c>
      <c r="I30">
        <v>14</v>
      </c>
      <c r="J30" t="s">
        <v>23</v>
      </c>
      <c r="K30" t="s">
        <v>24</v>
      </c>
      <c r="L30" t="s">
        <v>25</v>
      </c>
      <c r="M30">
        <v>31</v>
      </c>
      <c r="N30">
        <v>114</v>
      </c>
      <c r="O30" t="s">
        <v>30</v>
      </c>
      <c r="P30">
        <v>40</v>
      </c>
      <c r="Q30">
        <v>60</v>
      </c>
      <c r="R30">
        <v>30</v>
      </c>
      <c r="S30">
        <v>100</v>
      </c>
      <c r="T30">
        <v>37</v>
      </c>
      <c r="U30" t="s">
        <v>27</v>
      </c>
    </row>
    <row r="31" spans="1:21" x14ac:dyDescent="0.25">
      <c r="A31">
        <v>719</v>
      </c>
      <c r="B31">
        <v>55</v>
      </c>
      <c r="C31">
        <v>-5</v>
      </c>
      <c r="D31" s="1">
        <v>41211</v>
      </c>
      <c r="E31">
        <v>410</v>
      </c>
      <c r="F31">
        <v>69</v>
      </c>
      <c r="G31" t="s">
        <v>21</v>
      </c>
      <c r="H31" t="s">
        <v>22</v>
      </c>
      <c r="I31">
        <v>20</v>
      </c>
      <c r="J31" t="s">
        <v>23</v>
      </c>
      <c r="K31" t="s">
        <v>32</v>
      </c>
      <c r="L31" t="s">
        <v>33</v>
      </c>
      <c r="M31">
        <v>15</v>
      </c>
      <c r="N31">
        <v>124</v>
      </c>
      <c r="O31" t="s">
        <v>26</v>
      </c>
      <c r="P31">
        <v>40</v>
      </c>
      <c r="Q31">
        <v>60</v>
      </c>
      <c r="R31">
        <v>20</v>
      </c>
      <c r="S31">
        <v>100</v>
      </c>
      <c r="T31">
        <v>54</v>
      </c>
      <c r="U31" t="s">
        <v>35</v>
      </c>
    </row>
    <row r="32" spans="1:21" x14ac:dyDescent="0.25">
      <c r="A32">
        <v>847</v>
      </c>
      <c r="B32">
        <v>50</v>
      </c>
      <c r="C32">
        <v>8</v>
      </c>
      <c r="D32" s="1">
        <v>41212</v>
      </c>
      <c r="E32">
        <v>589</v>
      </c>
      <c r="F32">
        <v>73</v>
      </c>
      <c r="G32" t="s">
        <v>21</v>
      </c>
      <c r="H32" t="s">
        <v>22</v>
      </c>
      <c r="I32">
        <v>14</v>
      </c>
      <c r="J32" t="s">
        <v>23</v>
      </c>
      <c r="K32" t="s">
        <v>32</v>
      </c>
      <c r="L32" t="s">
        <v>33</v>
      </c>
      <c r="M32">
        <v>48</v>
      </c>
      <c r="N32">
        <v>123</v>
      </c>
      <c r="O32" t="s">
        <v>63</v>
      </c>
      <c r="P32">
        <v>40</v>
      </c>
      <c r="Q32">
        <v>60</v>
      </c>
      <c r="R32">
        <v>40</v>
      </c>
      <c r="S32">
        <v>100</v>
      </c>
      <c r="T32">
        <v>25</v>
      </c>
      <c r="U32" t="s">
        <v>35</v>
      </c>
    </row>
    <row r="33" spans="1:21" x14ac:dyDescent="0.25">
      <c r="A33">
        <v>719</v>
      </c>
      <c r="B33">
        <v>57</v>
      </c>
      <c r="C33">
        <v>-1</v>
      </c>
      <c r="D33" s="1">
        <v>41213</v>
      </c>
      <c r="E33">
        <v>1042</v>
      </c>
      <c r="F33">
        <v>68</v>
      </c>
      <c r="G33" t="s">
        <v>21</v>
      </c>
      <c r="H33" t="s">
        <v>22</v>
      </c>
      <c r="I33">
        <v>17</v>
      </c>
      <c r="J33" t="s">
        <v>23</v>
      </c>
      <c r="K33" t="s">
        <v>32</v>
      </c>
      <c r="L33" t="s">
        <v>61</v>
      </c>
      <c r="M33">
        <v>29</v>
      </c>
      <c r="N33">
        <v>125</v>
      </c>
      <c r="O33" t="s">
        <v>26</v>
      </c>
      <c r="P33">
        <v>40</v>
      </c>
      <c r="Q33">
        <v>60</v>
      </c>
      <c r="R33">
        <v>30</v>
      </c>
      <c r="S33">
        <v>100</v>
      </c>
      <c r="T33">
        <v>39</v>
      </c>
      <c r="U33" t="s">
        <v>35</v>
      </c>
    </row>
    <row r="34" spans="1:21" x14ac:dyDescent="0.25">
      <c r="A34">
        <v>339</v>
      </c>
      <c r="B34">
        <v>36</v>
      </c>
      <c r="C34">
        <v>-9</v>
      </c>
      <c r="D34" s="1">
        <v>41214</v>
      </c>
      <c r="E34">
        <v>862</v>
      </c>
      <c r="F34">
        <v>52</v>
      </c>
      <c r="G34" t="s">
        <v>21</v>
      </c>
      <c r="H34" t="s">
        <v>31</v>
      </c>
      <c r="I34">
        <v>10</v>
      </c>
      <c r="J34" t="s">
        <v>23</v>
      </c>
      <c r="K34" t="s">
        <v>32</v>
      </c>
      <c r="L34" t="s">
        <v>33</v>
      </c>
      <c r="M34">
        <v>31</v>
      </c>
      <c r="N34">
        <v>88</v>
      </c>
      <c r="O34" t="s">
        <v>62</v>
      </c>
      <c r="P34">
        <v>30</v>
      </c>
      <c r="Q34">
        <v>60</v>
      </c>
      <c r="R34">
        <v>40</v>
      </c>
      <c r="S34">
        <v>90</v>
      </c>
      <c r="T34">
        <v>21</v>
      </c>
      <c r="U34" t="s">
        <v>35</v>
      </c>
    </row>
    <row r="35" spans="1:21" x14ac:dyDescent="0.25">
      <c r="A35">
        <v>314</v>
      </c>
      <c r="B35">
        <v>33</v>
      </c>
      <c r="C35">
        <v>-23</v>
      </c>
      <c r="D35" s="1">
        <v>41215</v>
      </c>
      <c r="E35">
        <v>836</v>
      </c>
      <c r="F35">
        <v>48</v>
      </c>
      <c r="G35" t="s">
        <v>39</v>
      </c>
      <c r="H35" t="s">
        <v>22</v>
      </c>
      <c r="I35">
        <v>9</v>
      </c>
      <c r="J35" t="s">
        <v>40</v>
      </c>
      <c r="K35" t="s">
        <v>41</v>
      </c>
      <c r="L35" t="s">
        <v>42</v>
      </c>
      <c r="M35">
        <v>27</v>
      </c>
      <c r="N35">
        <v>81</v>
      </c>
      <c r="O35" t="s">
        <v>58</v>
      </c>
      <c r="P35">
        <v>40</v>
      </c>
      <c r="Q35">
        <v>60</v>
      </c>
      <c r="R35">
        <v>50</v>
      </c>
      <c r="S35">
        <v>100</v>
      </c>
      <c r="T35">
        <v>21</v>
      </c>
      <c r="U35" t="s">
        <v>27</v>
      </c>
    </row>
    <row r="36" spans="1:21" x14ac:dyDescent="0.25">
      <c r="A36">
        <v>504</v>
      </c>
      <c r="B36">
        <v>31</v>
      </c>
      <c r="C36">
        <v>-22</v>
      </c>
      <c r="D36" s="1">
        <v>41216</v>
      </c>
      <c r="E36">
        <v>856</v>
      </c>
      <c r="F36">
        <v>47</v>
      </c>
      <c r="G36" t="s">
        <v>39</v>
      </c>
      <c r="H36" t="s">
        <v>29</v>
      </c>
      <c r="I36">
        <v>8</v>
      </c>
      <c r="J36" t="s">
        <v>40</v>
      </c>
      <c r="K36" t="s">
        <v>45</v>
      </c>
      <c r="L36" t="s">
        <v>46</v>
      </c>
      <c r="M36">
        <v>28</v>
      </c>
      <c r="N36">
        <v>78</v>
      </c>
      <c r="O36" t="s">
        <v>55</v>
      </c>
      <c r="P36">
        <v>30</v>
      </c>
      <c r="Q36">
        <v>60</v>
      </c>
      <c r="R36">
        <v>50</v>
      </c>
      <c r="S36">
        <v>90</v>
      </c>
      <c r="T36">
        <v>19</v>
      </c>
      <c r="U36" t="s">
        <v>27</v>
      </c>
    </row>
    <row r="37" spans="1:21" x14ac:dyDescent="0.25">
      <c r="A37">
        <v>580</v>
      </c>
      <c r="B37">
        <v>36</v>
      </c>
      <c r="C37">
        <v>-10</v>
      </c>
      <c r="D37" s="1">
        <v>41217</v>
      </c>
      <c r="E37">
        <v>862</v>
      </c>
      <c r="F37">
        <v>52</v>
      </c>
      <c r="G37" t="s">
        <v>39</v>
      </c>
      <c r="H37" t="s">
        <v>29</v>
      </c>
      <c r="I37">
        <v>10</v>
      </c>
      <c r="J37" t="s">
        <v>40</v>
      </c>
      <c r="K37" t="s">
        <v>45</v>
      </c>
      <c r="L37" t="s">
        <v>46</v>
      </c>
      <c r="M37">
        <v>30</v>
      </c>
      <c r="N37">
        <v>88</v>
      </c>
      <c r="O37" t="s">
        <v>47</v>
      </c>
      <c r="P37">
        <v>40</v>
      </c>
      <c r="Q37">
        <v>60</v>
      </c>
      <c r="R37">
        <v>40</v>
      </c>
      <c r="S37">
        <v>100</v>
      </c>
      <c r="T37">
        <v>22</v>
      </c>
      <c r="U37" t="s">
        <v>27</v>
      </c>
    </row>
    <row r="38" spans="1:21" x14ac:dyDescent="0.25">
      <c r="A38">
        <v>225</v>
      </c>
      <c r="B38">
        <v>49</v>
      </c>
      <c r="C38">
        <v>4</v>
      </c>
      <c r="D38" s="1">
        <v>41218</v>
      </c>
      <c r="E38">
        <v>454</v>
      </c>
      <c r="F38">
        <v>71</v>
      </c>
      <c r="G38" t="s">
        <v>39</v>
      </c>
      <c r="H38" t="s">
        <v>29</v>
      </c>
      <c r="I38">
        <v>15</v>
      </c>
      <c r="J38" t="s">
        <v>40</v>
      </c>
      <c r="K38" t="s">
        <v>41</v>
      </c>
      <c r="L38" t="s">
        <v>42</v>
      </c>
      <c r="M38">
        <v>34</v>
      </c>
      <c r="N38">
        <v>120</v>
      </c>
      <c r="O38" t="s">
        <v>55</v>
      </c>
      <c r="P38">
        <v>30</v>
      </c>
      <c r="Q38">
        <v>60</v>
      </c>
      <c r="R38">
        <v>30</v>
      </c>
      <c r="S38">
        <v>90</v>
      </c>
      <c r="T38">
        <v>37</v>
      </c>
      <c r="U38" t="s">
        <v>27</v>
      </c>
    </row>
    <row r="39" spans="1:21" x14ac:dyDescent="0.25">
      <c r="A39">
        <v>262</v>
      </c>
      <c r="B39">
        <v>54</v>
      </c>
      <c r="C39">
        <v>-6</v>
      </c>
      <c r="D39" s="1">
        <v>41219</v>
      </c>
      <c r="E39">
        <v>391</v>
      </c>
      <c r="F39">
        <v>67</v>
      </c>
      <c r="G39" t="s">
        <v>39</v>
      </c>
      <c r="H39" t="s">
        <v>22</v>
      </c>
      <c r="I39">
        <v>20</v>
      </c>
      <c r="J39" t="s">
        <v>40</v>
      </c>
      <c r="K39" t="s">
        <v>45</v>
      </c>
      <c r="L39" t="s">
        <v>50</v>
      </c>
      <c r="M39">
        <v>14</v>
      </c>
      <c r="N39">
        <v>121</v>
      </c>
      <c r="O39" t="s">
        <v>59</v>
      </c>
      <c r="P39">
        <v>50</v>
      </c>
      <c r="Q39">
        <v>60</v>
      </c>
      <c r="R39">
        <v>20</v>
      </c>
      <c r="S39">
        <v>110</v>
      </c>
      <c r="T39">
        <v>53</v>
      </c>
      <c r="U39" t="s">
        <v>35</v>
      </c>
    </row>
    <row r="40" spans="1:21" x14ac:dyDescent="0.25">
      <c r="A40">
        <v>603</v>
      </c>
      <c r="B40">
        <v>46</v>
      </c>
      <c r="C40">
        <v>-10</v>
      </c>
      <c r="D40" s="1">
        <v>41220</v>
      </c>
      <c r="E40">
        <v>316</v>
      </c>
      <c r="F40">
        <v>67</v>
      </c>
      <c r="G40" t="s">
        <v>39</v>
      </c>
      <c r="H40" t="s">
        <v>31</v>
      </c>
      <c r="I40">
        <v>14</v>
      </c>
      <c r="J40" t="s">
        <v>40</v>
      </c>
      <c r="K40" t="s">
        <v>45</v>
      </c>
      <c r="L40" t="s">
        <v>50</v>
      </c>
      <c r="M40">
        <v>30</v>
      </c>
      <c r="N40">
        <v>113</v>
      </c>
      <c r="O40" t="s">
        <v>51</v>
      </c>
      <c r="P40">
        <v>40</v>
      </c>
      <c r="Q40">
        <v>60</v>
      </c>
      <c r="R40">
        <v>40</v>
      </c>
      <c r="S40">
        <v>100</v>
      </c>
      <c r="T40">
        <v>37</v>
      </c>
      <c r="U40" t="s">
        <v>35</v>
      </c>
    </row>
    <row r="41" spans="1:21" x14ac:dyDescent="0.25">
      <c r="A41">
        <v>603</v>
      </c>
      <c r="B41">
        <v>43</v>
      </c>
      <c r="C41">
        <v>-10</v>
      </c>
      <c r="D41" s="1">
        <v>41221</v>
      </c>
      <c r="E41">
        <v>452</v>
      </c>
      <c r="F41">
        <v>66</v>
      </c>
      <c r="G41" t="s">
        <v>39</v>
      </c>
      <c r="H41" t="s">
        <v>31</v>
      </c>
      <c r="I41">
        <v>14</v>
      </c>
      <c r="J41" t="s">
        <v>40</v>
      </c>
      <c r="K41" t="s">
        <v>45</v>
      </c>
      <c r="L41" t="s">
        <v>52</v>
      </c>
      <c r="M41">
        <v>20</v>
      </c>
      <c r="N41">
        <v>109</v>
      </c>
      <c r="O41" t="s">
        <v>51</v>
      </c>
      <c r="P41">
        <v>30</v>
      </c>
      <c r="Q41">
        <v>60</v>
      </c>
      <c r="R41">
        <v>30</v>
      </c>
      <c r="S41">
        <v>90</v>
      </c>
      <c r="T41">
        <v>46</v>
      </c>
      <c r="U41" t="s">
        <v>35</v>
      </c>
    </row>
    <row r="42" spans="1:21" x14ac:dyDescent="0.25">
      <c r="A42">
        <v>603</v>
      </c>
      <c r="B42">
        <v>44</v>
      </c>
      <c r="C42">
        <v>-18</v>
      </c>
      <c r="D42" s="1">
        <v>41222</v>
      </c>
      <c r="E42">
        <v>325</v>
      </c>
      <c r="F42">
        <v>62</v>
      </c>
      <c r="G42" t="s">
        <v>39</v>
      </c>
      <c r="H42" t="s">
        <v>31</v>
      </c>
      <c r="I42">
        <v>40</v>
      </c>
      <c r="J42" t="s">
        <v>40</v>
      </c>
      <c r="K42" t="s">
        <v>41</v>
      </c>
      <c r="L42" t="s">
        <v>53</v>
      </c>
      <c r="M42">
        <v>-8</v>
      </c>
      <c r="N42">
        <v>106</v>
      </c>
      <c r="O42" t="s">
        <v>51</v>
      </c>
      <c r="P42">
        <v>40</v>
      </c>
      <c r="Q42">
        <v>60</v>
      </c>
      <c r="R42">
        <v>10</v>
      </c>
      <c r="S42">
        <v>100</v>
      </c>
      <c r="T42">
        <v>70</v>
      </c>
      <c r="U42" t="s">
        <v>35</v>
      </c>
    </row>
    <row r="43" spans="1:21" x14ac:dyDescent="0.25">
      <c r="A43">
        <v>225</v>
      </c>
      <c r="B43">
        <v>53</v>
      </c>
      <c r="C43">
        <v>19</v>
      </c>
      <c r="D43" s="1">
        <v>41223</v>
      </c>
      <c r="E43">
        <v>321</v>
      </c>
      <c r="F43">
        <v>88</v>
      </c>
      <c r="G43" t="s">
        <v>39</v>
      </c>
      <c r="H43" t="s">
        <v>29</v>
      </c>
      <c r="I43">
        <v>16</v>
      </c>
      <c r="J43" t="s">
        <v>40</v>
      </c>
      <c r="K43" t="s">
        <v>41</v>
      </c>
      <c r="L43" t="s">
        <v>53</v>
      </c>
      <c r="M43">
        <v>49</v>
      </c>
      <c r="N43">
        <v>141</v>
      </c>
      <c r="O43" t="s">
        <v>55</v>
      </c>
      <c r="P43">
        <v>40</v>
      </c>
      <c r="Q43">
        <v>60</v>
      </c>
      <c r="R43">
        <v>30</v>
      </c>
      <c r="S43">
        <v>100</v>
      </c>
      <c r="T43">
        <v>39</v>
      </c>
      <c r="U43" t="s">
        <v>35</v>
      </c>
    </row>
    <row r="44" spans="1:21" x14ac:dyDescent="0.25">
      <c r="A44">
        <v>425</v>
      </c>
      <c r="B44">
        <v>54</v>
      </c>
      <c r="C44">
        <v>-7</v>
      </c>
      <c r="D44" s="1">
        <v>41224</v>
      </c>
      <c r="E44">
        <v>391</v>
      </c>
      <c r="F44">
        <v>67</v>
      </c>
      <c r="G44" t="s">
        <v>39</v>
      </c>
      <c r="H44" t="s">
        <v>36</v>
      </c>
      <c r="I44">
        <v>20</v>
      </c>
      <c r="J44" t="s">
        <v>40</v>
      </c>
      <c r="K44" t="s">
        <v>41</v>
      </c>
      <c r="L44" t="s">
        <v>53</v>
      </c>
      <c r="M44">
        <v>13</v>
      </c>
      <c r="N44">
        <v>121</v>
      </c>
      <c r="O44" t="s">
        <v>60</v>
      </c>
      <c r="P44">
        <v>50</v>
      </c>
      <c r="Q44">
        <v>60</v>
      </c>
      <c r="R44">
        <v>20</v>
      </c>
      <c r="S44">
        <v>110</v>
      </c>
      <c r="T44">
        <v>54</v>
      </c>
      <c r="U44" t="s">
        <v>35</v>
      </c>
    </row>
    <row r="45" spans="1:21" x14ac:dyDescent="0.25">
      <c r="A45">
        <v>918</v>
      </c>
      <c r="B45">
        <v>54</v>
      </c>
      <c r="C45">
        <v>-7</v>
      </c>
      <c r="D45" s="1">
        <v>41225</v>
      </c>
      <c r="E45">
        <v>391</v>
      </c>
      <c r="F45">
        <v>67</v>
      </c>
      <c r="G45" t="s">
        <v>39</v>
      </c>
      <c r="H45" t="s">
        <v>29</v>
      </c>
      <c r="I45">
        <v>20</v>
      </c>
      <c r="J45" t="s">
        <v>23</v>
      </c>
      <c r="K45" t="s">
        <v>24</v>
      </c>
      <c r="L45" t="s">
        <v>57</v>
      </c>
      <c r="M45">
        <v>13</v>
      </c>
      <c r="N45">
        <v>121</v>
      </c>
      <c r="O45" t="s">
        <v>47</v>
      </c>
      <c r="P45">
        <v>50</v>
      </c>
      <c r="Q45">
        <v>60</v>
      </c>
      <c r="R45">
        <v>20</v>
      </c>
      <c r="S45">
        <v>110</v>
      </c>
      <c r="T45">
        <v>54</v>
      </c>
      <c r="U45" t="s">
        <v>27</v>
      </c>
    </row>
    <row r="46" spans="1:21" x14ac:dyDescent="0.25">
      <c r="A46">
        <v>801</v>
      </c>
      <c r="B46">
        <v>46</v>
      </c>
      <c r="C46">
        <v>0</v>
      </c>
      <c r="D46" s="1">
        <v>41226</v>
      </c>
      <c r="E46">
        <v>316</v>
      </c>
      <c r="F46">
        <v>67</v>
      </c>
      <c r="G46" t="s">
        <v>39</v>
      </c>
      <c r="H46" t="s">
        <v>36</v>
      </c>
      <c r="I46">
        <v>14</v>
      </c>
      <c r="J46" t="s">
        <v>23</v>
      </c>
      <c r="K46" t="s">
        <v>24</v>
      </c>
      <c r="L46" t="s">
        <v>57</v>
      </c>
      <c r="M46">
        <v>30</v>
      </c>
      <c r="N46">
        <v>113</v>
      </c>
      <c r="O46" t="s">
        <v>49</v>
      </c>
      <c r="P46">
        <v>40</v>
      </c>
      <c r="Q46">
        <v>60</v>
      </c>
      <c r="R46">
        <v>30</v>
      </c>
      <c r="S46">
        <v>100</v>
      </c>
      <c r="T46">
        <v>37</v>
      </c>
      <c r="U46" t="s">
        <v>27</v>
      </c>
    </row>
    <row r="47" spans="1:21" x14ac:dyDescent="0.25">
      <c r="A47">
        <v>435</v>
      </c>
      <c r="B47">
        <v>43</v>
      </c>
      <c r="C47">
        <v>-10</v>
      </c>
      <c r="D47" s="1">
        <v>41227</v>
      </c>
      <c r="E47">
        <v>452</v>
      </c>
      <c r="F47">
        <v>66</v>
      </c>
      <c r="G47" t="s">
        <v>39</v>
      </c>
      <c r="H47" t="s">
        <v>36</v>
      </c>
      <c r="I47">
        <v>14</v>
      </c>
      <c r="J47" t="s">
        <v>23</v>
      </c>
      <c r="K47" t="s">
        <v>24</v>
      </c>
      <c r="L47" t="s">
        <v>25</v>
      </c>
      <c r="M47">
        <v>20</v>
      </c>
      <c r="N47">
        <v>109</v>
      </c>
      <c r="O47" t="s">
        <v>49</v>
      </c>
      <c r="P47">
        <v>40</v>
      </c>
      <c r="Q47">
        <v>60</v>
      </c>
      <c r="R47">
        <v>30</v>
      </c>
      <c r="S47">
        <v>100</v>
      </c>
      <c r="T47">
        <v>46</v>
      </c>
      <c r="U47" t="s">
        <v>27</v>
      </c>
    </row>
    <row r="48" spans="1:21" x14ac:dyDescent="0.25">
      <c r="A48">
        <v>509</v>
      </c>
      <c r="B48">
        <v>47</v>
      </c>
      <c r="C48">
        <v>4</v>
      </c>
      <c r="D48" s="1">
        <v>41228</v>
      </c>
      <c r="E48">
        <v>834</v>
      </c>
      <c r="F48">
        <v>68</v>
      </c>
      <c r="G48" t="s">
        <v>39</v>
      </c>
      <c r="H48" t="s">
        <v>36</v>
      </c>
      <c r="I48">
        <v>13</v>
      </c>
      <c r="J48" t="s">
        <v>23</v>
      </c>
      <c r="K48" t="s">
        <v>24</v>
      </c>
      <c r="L48" t="s">
        <v>25</v>
      </c>
      <c r="M48">
        <v>44</v>
      </c>
      <c r="N48">
        <v>115</v>
      </c>
      <c r="O48" t="s">
        <v>60</v>
      </c>
      <c r="P48">
        <v>40</v>
      </c>
      <c r="Q48">
        <v>60</v>
      </c>
      <c r="R48">
        <v>40</v>
      </c>
      <c r="S48">
        <v>100</v>
      </c>
      <c r="T48">
        <v>24</v>
      </c>
      <c r="U48" t="s">
        <v>27</v>
      </c>
    </row>
    <row r="49" spans="1:21" x14ac:dyDescent="0.25">
      <c r="A49">
        <v>203</v>
      </c>
      <c r="B49">
        <v>36</v>
      </c>
      <c r="C49">
        <v>-7</v>
      </c>
      <c r="D49" s="1">
        <v>41229</v>
      </c>
      <c r="E49">
        <v>809</v>
      </c>
      <c r="F49">
        <v>54</v>
      </c>
      <c r="G49" t="s">
        <v>39</v>
      </c>
      <c r="H49" t="s">
        <v>31</v>
      </c>
      <c r="I49">
        <v>10</v>
      </c>
      <c r="J49" t="s">
        <v>23</v>
      </c>
      <c r="K49" t="s">
        <v>32</v>
      </c>
      <c r="L49" t="s">
        <v>37</v>
      </c>
      <c r="M49">
        <v>33</v>
      </c>
      <c r="N49">
        <v>90</v>
      </c>
      <c r="O49" t="s">
        <v>44</v>
      </c>
      <c r="P49">
        <v>30</v>
      </c>
      <c r="Q49">
        <v>60</v>
      </c>
      <c r="R49">
        <v>40</v>
      </c>
      <c r="S49">
        <v>90</v>
      </c>
      <c r="T49">
        <v>21</v>
      </c>
      <c r="U49" t="s">
        <v>35</v>
      </c>
    </row>
    <row r="50" spans="1:21" x14ac:dyDescent="0.25">
      <c r="A50">
        <v>206</v>
      </c>
      <c r="B50">
        <v>61</v>
      </c>
      <c r="C50">
        <v>1</v>
      </c>
      <c r="D50" s="1">
        <v>41230</v>
      </c>
      <c r="E50">
        <v>613</v>
      </c>
      <c r="F50">
        <v>86</v>
      </c>
      <c r="G50" t="s">
        <v>39</v>
      </c>
      <c r="H50" t="s">
        <v>36</v>
      </c>
      <c r="I50">
        <v>55</v>
      </c>
      <c r="J50" t="s">
        <v>23</v>
      </c>
      <c r="K50" t="s">
        <v>32</v>
      </c>
      <c r="L50" t="s">
        <v>37</v>
      </c>
      <c r="M50">
        <v>1</v>
      </c>
      <c r="N50">
        <v>147</v>
      </c>
      <c r="O50" t="s">
        <v>60</v>
      </c>
      <c r="P50">
        <v>40</v>
      </c>
      <c r="Q50">
        <v>60</v>
      </c>
      <c r="R50">
        <v>0</v>
      </c>
      <c r="S50">
        <v>100</v>
      </c>
      <c r="T50">
        <v>85</v>
      </c>
      <c r="U50" t="s">
        <v>35</v>
      </c>
    </row>
    <row r="51" spans="1:21" x14ac:dyDescent="0.25">
      <c r="A51">
        <v>682</v>
      </c>
      <c r="B51">
        <v>43</v>
      </c>
      <c r="C51">
        <v>-10</v>
      </c>
      <c r="D51" s="1">
        <v>41231</v>
      </c>
      <c r="E51">
        <v>531</v>
      </c>
      <c r="F51">
        <v>56</v>
      </c>
      <c r="G51" t="s">
        <v>21</v>
      </c>
      <c r="H51" t="s">
        <v>29</v>
      </c>
      <c r="I51">
        <v>14</v>
      </c>
      <c r="J51" t="s">
        <v>40</v>
      </c>
      <c r="K51" t="s">
        <v>45</v>
      </c>
      <c r="L51" t="s">
        <v>46</v>
      </c>
      <c r="M51">
        <v>30</v>
      </c>
      <c r="N51">
        <v>99</v>
      </c>
      <c r="O51" t="s">
        <v>30</v>
      </c>
      <c r="P51">
        <v>50</v>
      </c>
      <c r="Q51">
        <v>60</v>
      </c>
      <c r="R51">
        <v>40</v>
      </c>
      <c r="S51">
        <v>110</v>
      </c>
      <c r="T51">
        <v>26</v>
      </c>
      <c r="U51" t="s">
        <v>27</v>
      </c>
    </row>
    <row r="52" spans="1:21" x14ac:dyDescent="0.25">
      <c r="A52">
        <v>214</v>
      </c>
      <c r="B52">
        <v>54</v>
      </c>
      <c r="C52">
        <v>12</v>
      </c>
      <c r="D52" s="1">
        <v>41232</v>
      </c>
      <c r="E52">
        <v>601</v>
      </c>
      <c r="F52">
        <v>79</v>
      </c>
      <c r="G52" t="s">
        <v>21</v>
      </c>
      <c r="H52" t="s">
        <v>29</v>
      </c>
      <c r="I52">
        <v>15</v>
      </c>
      <c r="J52" t="s">
        <v>40</v>
      </c>
      <c r="K52" t="s">
        <v>41</v>
      </c>
      <c r="L52" t="s">
        <v>42</v>
      </c>
      <c r="M52">
        <v>52</v>
      </c>
      <c r="N52">
        <v>133</v>
      </c>
      <c r="O52" t="s">
        <v>30</v>
      </c>
      <c r="P52">
        <v>40</v>
      </c>
      <c r="Q52">
        <v>60</v>
      </c>
      <c r="R52">
        <v>40</v>
      </c>
      <c r="S52">
        <v>100</v>
      </c>
      <c r="T52">
        <v>27</v>
      </c>
      <c r="U52" t="s">
        <v>27</v>
      </c>
    </row>
    <row r="53" spans="1:21" x14ac:dyDescent="0.25">
      <c r="A53">
        <v>970</v>
      </c>
      <c r="B53">
        <v>47</v>
      </c>
      <c r="C53">
        <v>-6</v>
      </c>
      <c r="D53" s="1">
        <v>41233</v>
      </c>
      <c r="E53">
        <v>521</v>
      </c>
      <c r="F53">
        <v>65</v>
      </c>
      <c r="G53" t="s">
        <v>21</v>
      </c>
      <c r="H53" t="s">
        <v>22</v>
      </c>
      <c r="I53">
        <v>42</v>
      </c>
      <c r="J53" t="s">
        <v>23</v>
      </c>
      <c r="K53" t="s">
        <v>24</v>
      </c>
      <c r="L53" t="s">
        <v>25</v>
      </c>
      <c r="M53">
        <v>-6</v>
      </c>
      <c r="N53">
        <v>112</v>
      </c>
      <c r="O53" t="s">
        <v>26</v>
      </c>
      <c r="P53">
        <v>40</v>
      </c>
      <c r="Q53">
        <v>60</v>
      </c>
      <c r="R53">
        <v>0</v>
      </c>
      <c r="S53">
        <v>100</v>
      </c>
      <c r="T53">
        <v>71</v>
      </c>
      <c r="U53" t="s">
        <v>27</v>
      </c>
    </row>
    <row r="54" spans="1:21" x14ac:dyDescent="0.25">
      <c r="A54">
        <v>303</v>
      </c>
      <c r="B54">
        <v>54</v>
      </c>
      <c r="C54">
        <v>-1</v>
      </c>
      <c r="D54" s="1">
        <v>41234</v>
      </c>
      <c r="E54">
        <v>424</v>
      </c>
      <c r="F54">
        <v>73</v>
      </c>
      <c r="G54" t="s">
        <v>21</v>
      </c>
      <c r="H54" t="s">
        <v>22</v>
      </c>
      <c r="I54">
        <v>17</v>
      </c>
      <c r="J54" t="s">
        <v>23</v>
      </c>
      <c r="K54" t="s">
        <v>24</v>
      </c>
      <c r="L54" t="s">
        <v>28</v>
      </c>
      <c r="M54">
        <v>29</v>
      </c>
      <c r="N54">
        <v>127</v>
      </c>
      <c r="O54" t="s">
        <v>26</v>
      </c>
      <c r="P54">
        <v>50</v>
      </c>
      <c r="Q54">
        <v>60</v>
      </c>
      <c r="R54">
        <v>30</v>
      </c>
      <c r="S54">
        <v>110</v>
      </c>
      <c r="T54">
        <v>44</v>
      </c>
      <c r="U54" t="s">
        <v>27</v>
      </c>
    </row>
    <row r="55" spans="1:21" x14ac:dyDescent="0.25">
      <c r="A55">
        <v>954</v>
      </c>
      <c r="B55">
        <v>65</v>
      </c>
      <c r="C55">
        <v>3</v>
      </c>
      <c r="D55" s="1">
        <v>41235</v>
      </c>
      <c r="E55">
        <v>403</v>
      </c>
      <c r="F55">
        <v>80</v>
      </c>
      <c r="G55" t="s">
        <v>21</v>
      </c>
      <c r="H55" t="s">
        <v>31</v>
      </c>
      <c r="I55">
        <v>24</v>
      </c>
      <c r="J55" t="s">
        <v>23</v>
      </c>
      <c r="K55" t="s">
        <v>24</v>
      </c>
      <c r="L55" t="s">
        <v>25</v>
      </c>
      <c r="M55">
        <v>23</v>
      </c>
      <c r="N55">
        <v>145</v>
      </c>
      <c r="O55" t="s">
        <v>34</v>
      </c>
      <c r="P55">
        <v>40</v>
      </c>
      <c r="Q55">
        <v>60</v>
      </c>
      <c r="R55">
        <v>20</v>
      </c>
      <c r="S55">
        <v>100</v>
      </c>
      <c r="T55">
        <v>57</v>
      </c>
      <c r="U55" t="s">
        <v>27</v>
      </c>
    </row>
    <row r="56" spans="1:21" x14ac:dyDescent="0.25">
      <c r="A56">
        <v>561</v>
      </c>
      <c r="B56">
        <v>80</v>
      </c>
      <c r="C56">
        <v>20</v>
      </c>
      <c r="D56" s="1">
        <v>41236</v>
      </c>
      <c r="E56">
        <v>1079</v>
      </c>
      <c r="F56">
        <v>96</v>
      </c>
      <c r="G56" t="s">
        <v>21</v>
      </c>
      <c r="H56" t="s">
        <v>31</v>
      </c>
      <c r="I56">
        <v>24</v>
      </c>
      <c r="J56" t="s">
        <v>23</v>
      </c>
      <c r="K56" t="s">
        <v>24</v>
      </c>
      <c r="L56" t="s">
        <v>28</v>
      </c>
      <c r="M56">
        <v>50</v>
      </c>
      <c r="N56">
        <v>176</v>
      </c>
      <c r="O56" t="s">
        <v>34</v>
      </c>
      <c r="P56">
        <v>60</v>
      </c>
      <c r="Q56">
        <v>60</v>
      </c>
      <c r="R56">
        <v>30</v>
      </c>
      <c r="S56">
        <v>120</v>
      </c>
      <c r="T56">
        <v>46</v>
      </c>
      <c r="U56" t="s">
        <v>27</v>
      </c>
    </row>
    <row r="57" spans="1:21" x14ac:dyDescent="0.25">
      <c r="A57">
        <v>469</v>
      </c>
      <c r="B57">
        <v>54</v>
      </c>
      <c r="C57">
        <v>-2</v>
      </c>
      <c r="D57" s="1">
        <v>41237</v>
      </c>
      <c r="E57">
        <v>424</v>
      </c>
      <c r="F57">
        <v>73</v>
      </c>
      <c r="G57" t="s">
        <v>21</v>
      </c>
      <c r="H57" t="s">
        <v>29</v>
      </c>
      <c r="I57">
        <v>17</v>
      </c>
      <c r="J57" t="s">
        <v>23</v>
      </c>
      <c r="K57" t="s">
        <v>24</v>
      </c>
      <c r="L57" t="s">
        <v>57</v>
      </c>
      <c r="M57">
        <v>28</v>
      </c>
      <c r="N57">
        <v>127</v>
      </c>
      <c r="O57" t="s">
        <v>30</v>
      </c>
      <c r="P57">
        <v>50</v>
      </c>
      <c r="Q57">
        <v>60</v>
      </c>
      <c r="R57">
        <v>30</v>
      </c>
      <c r="S57">
        <v>110</v>
      </c>
      <c r="T57">
        <v>45</v>
      </c>
      <c r="U57" t="s">
        <v>27</v>
      </c>
    </row>
    <row r="58" spans="1:21" x14ac:dyDescent="0.25">
      <c r="A58">
        <v>214</v>
      </c>
      <c r="B58">
        <v>41</v>
      </c>
      <c r="C58">
        <v>-6</v>
      </c>
      <c r="D58" s="1">
        <v>41238</v>
      </c>
      <c r="E58">
        <v>435</v>
      </c>
      <c r="F58">
        <v>60</v>
      </c>
      <c r="G58" t="s">
        <v>21</v>
      </c>
      <c r="H58" t="s">
        <v>29</v>
      </c>
      <c r="I58">
        <v>13</v>
      </c>
      <c r="J58" t="s">
        <v>23</v>
      </c>
      <c r="K58" t="s">
        <v>24</v>
      </c>
      <c r="L58" t="s">
        <v>25</v>
      </c>
      <c r="M58">
        <v>24</v>
      </c>
      <c r="N58">
        <v>101</v>
      </c>
      <c r="O58" t="s">
        <v>30</v>
      </c>
      <c r="P58">
        <v>30</v>
      </c>
      <c r="Q58">
        <v>60</v>
      </c>
      <c r="R58">
        <v>30</v>
      </c>
      <c r="S58">
        <v>90</v>
      </c>
      <c r="T58">
        <v>36</v>
      </c>
      <c r="U58" t="s">
        <v>27</v>
      </c>
    </row>
    <row r="59" spans="1:21" x14ac:dyDescent="0.25">
      <c r="A59">
        <v>619</v>
      </c>
      <c r="B59">
        <v>54</v>
      </c>
      <c r="C59">
        <v>3</v>
      </c>
      <c r="D59" s="1">
        <v>41239</v>
      </c>
      <c r="E59">
        <v>601</v>
      </c>
      <c r="F59">
        <v>79</v>
      </c>
      <c r="G59" t="s">
        <v>21</v>
      </c>
      <c r="H59" t="s">
        <v>36</v>
      </c>
      <c r="I59">
        <v>15</v>
      </c>
      <c r="J59" t="s">
        <v>23</v>
      </c>
      <c r="K59" t="s">
        <v>32</v>
      </c>
      <c r="L59" t="s">
        <v>61</v>
      </c>
      <c r="M59">
        <v>53</v>
      </c>
      <c r="N59">
        <v>133</v>
      </c>
      <c r="O59" t="s">
        <v>38</v>
      </c>
      <c r="P59">
        <v>30</v>
      </c>
      <c r="Q59">
        <v>60</v>
      </c>
      <c r="R59">
        <v>50</v>
      </c>
      <c r="S59">
        <v>90</v>
      </c>
      <c r="T59">
        <v>26</v>
      </c>
      <c r="U59" t="s">
        <v>35</v>
      </c>
    </row>
    <row r="60" spans="1:21" x14ac:dyDescent="0.25">
      <c r="A60">
        <v>314</v>
      </c>
      <c r="B60">
        <v>31</v>
      </c>
      <c r="C60">
        <v>-23</v>
      </c>
      <c r="D60" s="1">
        <v>41240</v>
      </c>
      <c r="E60">
        <v>844</v>
      </c>
      <c r="F60">
        <v>46</v>
      </c>
      <c r="G60" t="s">
        <v>39</v>
      </c>
      <c r="H60" t="s">
        <v>22</v>
      </c>
      <c r="I60">
        <v>8</v>
      </c>
      <c r="J60" t="s">
        <v>40</v>
      </c>
      <c r="K60" t="s">
        <v>41</v>
      </c>
      <c r="L60" t="s">
        <v>42</v>
      </c>
      <c r="M60">
        <v>27</v>
      </c>
      <c r="N60">
        <v>77</v>
      </c>
      <c r="O60" t="s">
        <v>58</v>
      </c>
      <c r="P60">
        <v>30</v>
      </c>
      <c r="Q60">
        <v>60</v>
      </c>
      <c r="R60">
        <v>50</v>
      </c>
      <c r="S60">
        <v>90</v>
      </c>
      <c r="T60">
        <v>19</v>
      </c>
      <c r="U60" t="s">
        <v>27</v>
      </c>
    </row>
    <row r="61" spans="1:21" x14ac:dyDescent="0.25">
      <c r="A61">
        <v>225</v>
      </c>
      <c r="B61">
        <v>34</v>
      </c>
      <c r="C61">
        <v>-19</v>
      </c>
      <c r="D61" s="1">
        <v>41241</v>
      </c>
      <c r="E61">
        <v>863</v>
      </c>
      <c r="F61">
        <v>51</v>
      </c>
      <c r="G61" t="s">
        <v>39</v>
      </c>
      <c r="H61" t="s">
        <v>29</v>
      </c>
      <c r="I61">
        <v>9</v>
      </c>
      <c r="J61" t="s">
        <v>40</v>
      </c>
      <c r="K61" t="s">
        <v>45</v>
      </c>
      <c r="L61" t="s">
        <v>46</v>
      </c>
      <c r="M61">
        <v>31</v>
      </c>
      <c r="N61">
        <v>85</v>
      </c>
      <c r="O61" t="s">
        <v>55</v>
      </c>
      <c r="P61">
        <v>40</v>
      </c>
      <c r="Q61">
        <v>60</v>
      </c>
      <c r="R61">
        <v>50</v>
      </c>
      <c r="S61">
        <v>100</v>
      </c>
      <c r="T61">
        <v>20</v>
      </c>
      <c r="U61" t="s">
        <v>27</v>
      </c>
    </row>
    <row r="62" spans="1:21" x14ac:dyDescent="0.25">
      <c r="A62">
        <v>580</v>
      </c>
      <c r="B62">
        <v>33</v>
      </c>
      <c r="C62">
        <v>-22</v>
      </c>
      <c r="D62" s="1">
        <v>41242</v>
      </c>
      <c r="E62">
        <v>870</v>
      </c>
      <c r="F62">
        <v>49</v>
      </c>
      <c r="G62" t="s">
        <v>39</v>
      </c>
      <c r="H62" t="s">
        <v>29</v>
      </c>
      <c r="I62">
        <v>9</v>
      </c>
      <c r="J62" t="s">
        <v>40</v>
      </c>
      <c r="K62" t="s">
        <v>45</v>
      </c>
      <c r="L62" t="s">
        <v>46</v>
      </c>
      <c r="M62">
        <v>28</v>
      </c>
      <c r="N62">
        <v>82</v>
      </c>
      <c r="O62" t="s">
        <v>47</v>
      </c>
      <c r="P62">
        <v>30</v>
      </c>
      <c r="Q62">
        <v>60</v>
      </c>
      <c r="R62">
        <v>50</v>
      </c>
      <c r="S62">
        <v>90</v>
      </c>
      <c r="T62">
        <v>21</v>
      </c>
      <c r="U62" t="s">
        <v>27</v>
      </c>
    </row>
    <row r="63" spans="1:21" x14ac:dyDescent="0.25">
      <c r="A63">
        <v>603</v>
      </c>
      <c r="B63">
        <v>48</v>
      </c>
      <c r="C63">
        <v>-2</v>
      </c>
      <c r="D63" s="1">
        <v>41243</v>
      </c>
      <c r="E63">
        <v>462</v>
      </c>
      <c r="F63">
        <v>74</v>
      </c>
      <c r="G63" t="s">
        <v>39</v>
      </c>
      <c r="H63" t="s">
        <v>31</v>
      </c>
      <c r="I63">
        <v>15</v>
      </c>
      <c r="J63" t="s">
        <v>40</v>
      </c>
      <c r="K63" t="s">
        <v>45</v>
      </c>
      <c r="L63" t="s">
        <v>52</v>
      </c>
      <c r="M63">
        <v>28</v>
      </c>
      <c r="N63">
        <v>122</v>
      </c>
      <c r="O63" t="s">
        <v>51</v>
      </c>
      <c r="P63">
        <v>40</v>
      </c>
      <c r="Q63">
        <v>60</v>
      </c>
      <c r="R63">
        <v>30</v>
      </c>
      <c r="S63">
        <v>100</v>
      </c>
      <c r="T63">
        <v>46</v>
      </c>
      <c r="U63" t="s">
        <v>35</v>
      </c>
    </row>
    <row r="64" spans="1:21" x14ac:dyDescent="0.25">
      <c r="A64">
        <v>985</v>
      </c>
      <c r="B64">
        <v>55</v>
      </c>
      <c r="C64">
        <v>-3</v>
      </c>
      <c r="D64" s="1">
        <v>41244</v>
      </c>
      <c r="E64">
        <v>-1053</v>
      </c>
      <c r="F64">
        <v>76</v>
      </c>
      <c r="G64" t="s">
        <v>39</v>
      </c>
      <c r="H64" t="s">
        <v>29</v>
      </c>
      <c r="I64">
        <v>49</v>
      </c>
      <c r="J64" t="s">
        <v>40</v>
      </c>
      <c r="K64" t="s">
        <v>41</v>
      </c>
      <c r="L64" t="s">
        <v>54</v>
      </c>
      <c r="M64">
        <v>-3</v>
      </c>
      <c r="N64">
        <v>131</v>
      </c>
      <c r="O64" t="s">
        <v>55</v>
      </c>
      <c r="P64">
        <v>40</v>
      </c>
      <c r="Q64">
        <v>60</v>
      </c>
      <c r="R64">
        <v>0</v>
      </c>
      <c r="S64">
        <v>100</v>
      </c>
      <c r="T64">
        <v>79</v>
      </c>
      <c r="U64" t="s">
        <v>35</v>
      </c>
    </row>
    <row r="65" spans="1:21" x14ac:dyDescent="0.25">
      <c r="A65">
        <v>505</v>
      </c>
      <c r="B65">
        <v>49</v>
      </c>
      <c r="C65">
        <v>-15</v>
      </c>
      <c r="D65" s="1">
        <v>41245</v>
      </c>
      <c r="E65">
        <v>335</v>
      </c>
      <c r="F65">
        <v>69</v>
      </c>
      <c r="G65" t="s">
        <v>39</v>
      </c>
      <c r="H65" t="s">
        <v>29</v>
      </c>
      <c r="I65">
        <v>44</v>
      </c>
      <c r="J65" t="s">
        <v>40</v>
      </c>
      <c r="K65" t="s">
        <v>41</v>
      </c>
      <c r="L65" t="s">
        <v>53</v>
      </c>
      <c r="M65">
        <v>-5</v>
      </c>
      <c r="N65">
        <v>118</v>
      </c>
      <c r="O65" t="s">
        <v>64</v>
      </c>
      <c r="P65">
        <v>30</v>
      </c>
      <c r="Q65">
        <v>60</v>
      </c>
      <c r="R65">
        <v>10</v>
      </c>
      <c r="S65">
        <v>90</v>
      </c>
      <c r="T65">
        <v>74</v>
      </c>
      <c r="U65" t="s">
        <v>35</v>
      </c>
    </row>
    <row r="66" spans="1:21" x14ac:dyDescent="0.25">
      <c r="A66">
        <v>775</v>
      </c>
      <c r="B66">
        <v>39</v>
      </c>
      <c r="C66">
        <v>-19</v>
      </c>
      <c r="D66" s="1">
        <v>41246</v>
      </c>
      <c r="E66">
        <v>250</v>
      </c>
      <c r="F66">
        <v>49</v>
      </c>
      <c r="G66" t="s">
        <v>39</v>
      </c>
      <c r="H66" t="s">
        <v>36</v>
      </c>
      <c r="I66">
        <v>14</v>
      </c>
      <c r="J66" t="s">
        <v>40</v>
      </c>
      <c r="K66" t="s">
        <v>45</v>
      </c>
      <c r="L66" t="s">
        <v>52</v>
      </c>
      <c r="M66">
        <v>1</v>
      </c>
      <c r="N66">
        <v>88</v>
      </c>
      <c r="O66" t="s">
        <v>48</v>
      </c>
      <c r="P66">
        <v>40</v>
      </c>
      <c r="Q66">
        <v>60</v>
      </c>
      <c r="R66">
        <v>20</v>
      </c>
      <c r="S66">
        <v>100</v>
      </c>
      <c r="T66">
        <v>48</v>
      </c>
      <c r="U66" t="s">
        <v>35</v>
      </c>
    </row>
    <row r="67" spans="1:21" x14ac:dyDescent="0.25">
      <c r="A67">
        <v>417</v>
      </c>
      <c r="B67">
        <v>49</v>
      </c>
      <c r="C67">
        <v>-5</v>
      </c>
      <c r="D67" s="1">
        <v>41247</v>
      </c>
      <c r="E67">
        <v>335</v>
      </c>
      <c r="F67">
        <v>69</v>
      </c>
      <c r="G67" t="s">
        <v>39</v>
      </c>
      <c r="H67" t="s">
        <v>22</v>
      </c>
      <c r="I67">
        <v>44</v>
      </c>
      <c r="J67" t="s">
        <v>23</v>
      </c>
      <c r="K67" t="s">
        <v>24</v>
      </c>
      <c r="L67" t="s">
        <v>57</v>
      </c>
      <c r="M67">
        <v>-5</v>
      </c>
      <c r="N67">
        <v>118</v>
      </c>
      <c r="O67" t="s">
        <v>58</v>
      </c>
      <c r="P67">
        <v>40</v>
      </c>
      <c r="Q67">
        <v>60</v>
      </c>
      <c r="R67">
        <v>0</v>
      </c>
      <c r="S67">
        <v>100</v>
      </c>
      <c r="T67">
        <v>74</v>
      </c>
      <c r="U67" t="s">
        <v>27</v>
      </c>
    </row>
    <row r="68" spans="1:21" x14ac:dyDescent="0.25">
      <c r="A68">
        <v>920</v>
      </c>
      <c r="B68">
        <v>41</v>
      </c>
      <c r="C68">
        <v>0</v>
      </c>
      <c r="D68" s="1">
        <v>41248</v>
      </c>
      <c r="E68">
        <v>320</v>
      </c>
      <c r="F68">
        <v>66</v>
      </c>
      <c r="G68" t="s">
        <v>39</v>
      </c>
      <c r="H68" t="s">
        <v>22</v>
      </c>
      <c r="I68">
        <v>12</v>
      </c>
      <c r="J68" t="s">
        <v>23</v>
      </c>
      <c r="K68" t="s">
        <v>24</v>
      </c>
      <c r="L68" t="s">
        <v>57</v>
      </c>
      <c r="M68">
        <v>30</v>
      </c>
      <c r="N68">
        <v>107</v>
      </c>
      <c r="O68" t="s">
        <v>59</v>
      </c>
      <c r="P68">
        <v>30</v>
      </c>
      <c r="Q68">
        <v>60</v>
      </c>
      <c r="R68">
        <v>30</v>
      </c>
      <c r="S68">
        <v>90</v>
      </c>
      <c r="T68">
        <v>36</v>
      </c>
      <c r="U68" t="s">
        <v>27</v>
      </c>
    </row>
    <row r="69" spans="1:21" x14ac:dyDescent="0.25">
      <c r="A69">
        <v>573</v>
      </c>
      <c r="B69">
        <v>92</v>
      </c>
      <c r="C69">
        <v>-4</v>
      </c>
      <c r="D69" s="1">
        <v>41249</v>
      </c>
      <c r="E69">
        <v>1898</v>
      </c>
      <c r="F69">
        <v>68</v>
      </c>
      <c r="G69" t="s">
        <v>39</v>
      </c>
      <c r="H69" t="s">
        <v>22</v>
      </c>
      <c r="I69">
        <v>28</v>
      </c>
      <c r="J69" t="s">
        <v>23</v>
      </c>
      <c r="K69" t="s">
        <v>24</v>
      </c>
      <c r="L69" t="s">
        <v>25</v>
      </c>
      <c r="M69">
        <v>16</v>
      </c>
      <c r="N69">
        <v>160</v>
      </c>
      <c r="O69" t="s">
        <v>58</v>
      </c>
      <c r="P69">
        <v>80</v>
      </c>
      <c r="Q69">
        <v>60</v>
      </c>
      <c r="R69">
        <v>20</v>
      </c>
      <c r="S69">
        <v>140</v>
      </c>
      <c r="T69">
        <v>52</v>
      </c>
      <c r="U69" t="s">
        <v>27</v>
      </c>
    </row>
    <row r="70" spans="1:21" x14ac:dyDescent="0.25">
      <c r="A70">
        <v>475</v>
      </c>
      <c r="B70">
        <v>68</v>
      </c>
      <c r="C70">
        <v>7</v>
      </c>
      <c r="D70" s="1">
        <v>41250</v>
      </c>
      <c r="E70">
        <v>619</v>
      </c>
      <c r="F70">
        <v>85</v>
      </c>
      <c r="G70" t="s">
        <v>39</v>
      </c>
      <c r="H70" t="s">
        <v>31</v>
      </c>
      <c r="I70">
        <v>25</v>
      </c>
      <c r="J70" t="s">
        <v>23</v>
      </c>
      <c r="K70" t="s">
        <v>24</v>
      </c>
      <c r="L70" t="s">
        <v>25</v>
      </c>
      <c r="M70">
        <v>27</v>
      </c>
      <c r="N70">
        <v>153</v>
      </c>
      <c r="O70" t="s">
        <v>44</v>
      </c>
      <c r="P70">
        <v>50</v>
      </c>
      <c r="Q70">
        <v>60</v>
      </c>
      <c r="R70">
        <v>20</v>
      </c>
      <c r="S70">
        <v>110</v>
      </c>
      <c r="T70">
        <v>58</v>
      </c>
      <c r="U70" t="s">
        <v>27</v>
      </c>
    </row>
    <row r="71" spans="1:21" x14ac:dyDescent="0.25">
      <c r="A71">
        <v>475</v>
      </c>
      <c r="B71">
        <v>63</v>
      </c>
      <c r="C71">
        <v>-4</v>
      </c>
      <c r="D71" s="1">
        <v>41251</v>
      </c>
      <c r="E71">
        <v>1075</v>
      </c>
      <c r="F71">
        <v>76</v>
      </c>
      <c r="G71" t="s">
        <v>39</v>
      </c>
      <c r="H71" t="s">
        <v>31</v>
      </c>
      <c r="I71">
        <v>19</v>
      </c>
      <c r="J71" t="s">
        <v>23</v>
      </c>
      <c r="K71" t="s">
        <v>24</v>
      </c>
      <c r="L71" t="s">
        <v>28</v>
      </c>
      <c r="M71">
        <v>36</v>
      </c>
      <c r="N71">
        <v>139</v>
      </c>
      <c r="O71" t="s">
        <v>44</v>
      </c>
      <c r="P71">
        <v>40</v>
      </c>
      <c r="Q71">
        <v>60</v>
      </c>
      <c r="R71">
        <v>40</v>
      </c>
      <c r="S71">
        <v>100</v>
      </c>
      <c r="T71">
        <v>40</v>
      </c>
      <c r="U71" t="s">
        <v>27</v>
      </c>
    </row>
    <row r="72" spans="1:21" x14ac:dyDescent="0.25">
      <c r="A72">
        <v>435</v>
      </c>
      <c r="B72">
        <v>92</v>
      </c>
      <c r="C72">
        <v>-3</v>
      </c>
      <c r="D72" s="1">
        <v>41252</v>
      </c>
      <c r="E72">
        <v>1898</v>
      </c>
      <c r="F72">
        <v>68</v>
      </c>
      <c r="G72" t="s">
        <v>39</v>
      </c>
      <c r="H72" t="s">
        <v>36</v>
      </c>
      <c r="I72">
        <v>28</v>
      </c>
      <c r="J72" t="s">
        <v>23</v>
      </c>
      <c r="K72" t="s">
        <v>24</v>
      </c>
      <c r="L72" t="s">
        <v>28</v>
      </c>
      <c r="M72">
        <v>17</v>
      </c>
      <c r="N72">
        <v>160</v>
      </c>
      <c r="O72" t="s">
        <v>49</v>
      </c>
      <c r="P72">
        <v>80</v>
      </c>
      <c r="Q72">
        <v>60</v>
      </c>
      <c r="R72">
        <v>20</v>
      </c>
      <c r="S72">
        <v>140</v>
      </c>
      <c r="T72">
        <v>51</v>
      </c>
      <c r="U72" t="s">
        <v>27</v>
      </c>
    </row>
    <row r="73" spans="1:21" x14ac:dyDescent="0.25">
      <c r="A73">
        <v>920</v>
      </c>
      <c r="B73">
        <v>55</v>
      </c>
      <c r="C73">
        <v>-3</v>
      </c>
      <c r="D73" s="1">
        <v>41253</v>
      </c>
      <c r="E73">
        <v>627</v>
      </c>
      <c r="F73">
        <v>76</v>
      </c>
      <c r="G73" t="s">
        <v>39</v>
      </c>
      <c r="H73" t="s">
        <v>22</v>
      </c>
      <c r="I73">
        <v>49</v>
      </c>
      <c r="J73" t="s">
        <v>23</v>
      </c>
      <c r="K73" t="s">
        <v>32</v>
      </c>
      <c r="L73" t="s">
        <v>61</v>
      </c>
      <c r="M73">
        <v>-3</v>
      </c>
      <c r="N73">
        <v>131</v>
      </c>
      <c r="O73" t="s">
        <v>59</v>
      </c>
      <c r="P73">
        <v>40</v>
      </c>
      <c r="Q73">
        <v>60</v>
      </c>
      <c r="R73">
        <v>0</v>
      </c>
      <c r="S73">
        <v>100</v>
      </c>
      <c r="T73">
        <v>79</v>
      </c>
      <c r="U73" t="s">
        <v>35</v>
      </c>
    </row>
    <row r="74" spans="1:21" x14ac:dyDescent="0.25">
      <c r="A74">
        <v>720</v>
      </c>
      <c r="B74">
        <v>51</v>
      </c>
      <c r="C74">
        <v>-37</v>
      </c>
      <c r="D74" s="1">
        <v>41254</v>
      </c>
      <c r="E74">
        <v>503</v>
      </c>
      <c r="F74">
        <v>71</v>
      </c>
      <c r="G74" t="s">
        <v>21</v>
      </c>
      <c r="H74" t="s">
        <v>22</v>
      </c>
      <c r="I74">
        <v>46</v>
      </c>
      <c r="J74" t="s">
        <v>23</v>
      </c>
      <c r="K74" t="s">
        <v>24</v>
      </c>
      <c r="L74" t="s">
        <v>25</v>
      </c>
      <c r="M74">
        <v>-7</v>
      </c>
      <c r="N74">
        <v>130</v>
      </c>
      <c r="O74" t="s">
        <v>26</v>
      </c>
      <c r="P74">
        <v>30</v>
      </c>
      <c r="Q74">
        <v>60</v>
      </c>
      <c r="R74">
        <v>30</v>
      </c>
      <c r="S74">
        <v>90</v>
      </c>
      <c r="T74">
        <v>76</v>
      </c>
      <c r="U74" t="s">
        <v>27</v>
      </c>
    </row>
    <row r="75" spans="1:21" x14ac:dyDescent="0.25">
      <c r="A75">
        <v>970</v>
      </c>
      <c r="B75">
        <v>52</v>
      </c>
      <c r="C75">
        <v>-11</v>
      </c>
      <c r="D75" s="1">
        <v>41255</v>
      </c>
      <c r="E75">
        <v>405</v>
      </c>
      <c r="F75">
        <v>71</v>
      </c>
      <c r="G75" t="s">
        <v>21</v>
      </c>
      <c r="H75" t="s">
        <v>22</v>
      </c>
      <c r="I75">
        <v>17</v>
      </c>
      <c r="J75" t="s">
        <v>23</v>
      </c>
      <c r="K75" t="s">
        <v>24</v>
      </c>
      <c r="L75" t="s">
        <v>28</v>
      </c>
      <c r="M75">
        <v>39</v>
      </c>
      <c r="N75">
        <v>131</v>
      </c>
      <c r="O75" t="s">
        <v>26</v>
      </c>
      <c r="P75">
        <v>30</v>
      </c>
      <c r="Q75">
        <v>60</v>
      </c>
      <c r="R75">
        <v>50</v>
      </c>
      <c r="S75">
        <v>90</v>
      </c>
      <c r="T75">
        <v>45</v>
      </c>
      <c r="U75" t="s">
        <v>27</v>
      </c>
    </row>
    <row r="76" spans="1:21" x14ac:dyDescent="0.25">
      <c r="A76">
        <v>430</v>
      </c>
      <c r="B76">
        <v>43</v>
      </c>
      <c r="C76">
        <v>-8</v>
      </c>
      <c r="D76" s="1">
        <v>41256</v>
      </c>
      <c r="E76">
        <v>419</v>
      </c>
      <c r="F76">
        <v>64</v>
      </c>
      <c r="G76" t="s">
        <v>21</v>
      </c>
      <c r="H76" t="s">
        <v>29</v>
      </c>
      <c r="I76">
        <v>13</v>
      </c>
      <c r="J76" t="s">
        <v>23</v>
      </c>
      <c r="K76" t="s">
        <v>24</v>
      </c>
      <c r="L76" t="s">
        <v>25</v>
      </c>
      <c r="M76">
        <v>42</v>
      </c>
      <c r="N76">
        <v>114</v>
      </c>
      <c r="O76" t="s">
        <v>30</v>
      </c>
      <c r="P76">
        <v>30</v>
      </c>
      <c r="Q76">
        <v>60</v>
      </c>
      <c r="R76">
        <v>50</v>
      </c>
      <c r="S76">
        <v>90</v>
      </c>
      <c r="T76">
        <v>36</v>
      </c>
      <c r="U76" t="s">
        <v>27</v>
      </c>
    </row>
    <row r="77" spans="1:21" x14ac:dyDescent="0.25">
      <c r="A77">
        <v>561</v>
      </c>
      <c r="B77">
        <v>38</v>
      </c>
      <c r="C77">
        <v>2</v>
      </c>
      <c r="D77" s="1">
        <v>41257</v>
      </c>
      <c r="E77">
        <v>871</v>
      </c>
      <c r="F77">
        <v>56</v>
      </c>
      <c r="G77" t="s">
        <v>21</v>
      </c>
      <c r="H77" t="s">
        <v>31</v>
      </c>
      <c r="I77">
        <v>10</v>
      </c>
      <c r="J77" t="s">
        <v>23</v>
      </c>
      <c r="K77" t="s">
        <v>32</v>
      </c>
      <c r="L77" t="s">
        <v>33</v>
      </c>
      <c r="M77">
        <v>52</v>
      </c>
      <c r="N77">
        <v>100</v>
      </c>
      <c r="O77" t="s">
        <v>34</v>
      </c>
      <c r="P77">
        <v>40</v>
      </c>
      <c r="Q77">
        <v>60</v>
      </c>
      <c r="R77">
        <v>50</v>
      </c>
      <c r="S77">
        <v>100</v>
      </c>
      <c r="T77">
        <v>21</v>
      </c>
      <c r="U77" t="s">
        <v>35</v>
      </c>
    </row>
    <row r="78" spans="1:21" x14ac:dyDescent="0.25">
      <c r="A78">
        <v>510</v>
      </c>
      <c r="B78">
        <v>72</v>
      </c>
      <c r="C78">
        <v>33</v>
      </c>
      <c r="D78" s="1">
        <v>41258</v>
      </c>
      <c r="E78">
        <v>650</v>
      </c>
      <c r="F78">
        <v>110</v>
      </c>
      <c r="G78" t="s">
        <v>21</v>
      </c>
      <c r="H78" t="s">
        <v>36</v>
      </c>
      <c r="I78">
        <v>23</v>
      </c>
      <c r="J78" t="s">
        <v>23</v>
      </c>
      <c r="K78" t="s">
        <v>32</v>
      </c>
      <c r="L78" t="s">
        <v>37</v>
      </c>
      <c r="M78">
        <v>83</v>
      </c>
      <c r="N78">
        <v>194</v>
      </c>
      <c r="O78" t="s">
        <v>38</v>
      </c>
      <c r="P78">
        <v>20</v>
      </c>
      <c r="Q78">
        <v>60</v>
      </c>
      <c r="R78">
        <v>50</v>
      </c>
      <c r="S78">
        <v>80</v>
      </c>
      <c r="T78">
        <v>54</v>
      </c>
      <c r="U78" t="s">
        <v>35</v>
      </c>
    </row>
    <row r="79" spans="1:21" x14ac:dyDescent="0.25">
      <c r="A79">
        <v>563</v>
      </c>
      <c r="B79">
        <v>0</v>
      </c>
      <c r="C79">
        <v>-14</v>
      </c>
      <c r="D79" s="1">
        <v>41259</v>
      </c>
      <c r="E79">
        <v>430</v>
      </c>
      <c r="F79">
        <v>43</v>
      </c>
      <c r="G79" t="s">
        <v>39</v>
      </c>
      <c r="H79" t="s">
        <v>22</v>
      </c>
      <c r="I79">
        <v>0</v>
      </c>
      <c r="J79" t="s">
        <v>40</v>
      </c>
      <c r="K79" t="s">
        <v>41</v>
      </c>
      <c r="L79" t="s">
        <v>42</v>
      </c>
      <c r="M79">
        <v>46</v>
      </c>
      <c r="N79">
        <v>46</v>
      </c>
      <c r="O79" t="s">
        <v>43</v>
      </c>
      <c r="P79">
        <v>0</v>
      </c>
      <c r="Q79">
        <v>60</v>
      </c>
      <c r="R79">
        <v>60</v>
      </c>
      <c r="S79">
        <v>60</v>
      </c>
      <c r="T79">
        <v>12</v>
      </c>
      <c r="U79" t="s">
        <v>27</v>
      </c>
    </row>
    <row r="80" spans="1:21" x14ac:dyDescent="0.25">
      <c r="A80">
        <v>203</v>
      </c>
      <c r="B80">
        <v>47</v>
      </c>
      <c r="C80">
        <v>-19</v>
      </c>
      <c r="D80" s="1">
        <v>41260</v>
      </c>
      <c r="E80">
        <v>375</v>
      </c>
      <c r="F80">
        <v>64</v>
      </c>
      <c r="G80" t="s">
        <v>39</v>
      </c>
      <c r="H80" t="s">
        <v>31</v>
      </c>
      <c r="I80">
        <v>15</v>
      </c>
      <c r="J80" t="s">
        <v>40</v>
      </c>
      <c r="K80" t="s">
        <v>41</v>
      </c>
      <c r="L80" t="s">
        <v>42</v>
      </c>
      <c r="M80">
        <v>31</v>
      </c>
      <c r="N80">
        <v>118</v>
      </c>
      <c r="O80" t="s">
        <v>44</v>
      </c>
      <c r="P80">
        <v>30</v>
      </c>
      <c r="Q80">
        <v>60</v>
      </c>
      <c r="R80">
        <v>50</v>
      </c>
      <c r="S80">
        <v>90</v>
      </c>
      <c r="T80">
        <v>43</v>
      </c>
      <c r="U80" t="s">
        <v>27</v>
      </c>
    </row>
    <row r="81" spans="1:21" x14ac:dyDescent="0.25">
      <c r="A81">
        <v>405</v>
      </c>
      <c r="B81">
        <v>27</v>
      </c>
      <c r="C81">
        <v>-29</v>
      </c>
      <c r="D81" s="1">
        <v>41261</v>
      </c>
      <c r="E81">
        <v>859</v>
      </c>
      <c r="F81">
        <v>39</v>
      </c>
      <c r="G81" t="s">
        <v>39</v>
      </c>
      <c r="H81" t="s">
        <v>29</v>
      </c>
      <c r="I81">
        <v>7</v>
      </c>
      <c r="J81" t="s">
        <v>40</v>
      </c>
      <c r="K81" t="s">
        <v>45</v>
      </c>
      <c r="L81" t="s">
        <v>46</v>
      </c>
      <c r="M81">
        <v>31</v>
      </c>
      <c r="N81">
        <v>70</v>
      </c>
      <c r="O81" t="s">
        <v>47</v>
      </c>
      <c r="P81">
        <v>30</v>
      </c>
      <c r="Q81">
        <v>60</v>
      </c>
      <c r="R81">
        <v>60</v>
      </c>
      <c r="S81">
        <v>90</v>
      </c>
      <c r="T81">
        <v>18</v>
      </c>
      <c r="U81" t="s">
        <v>27</v>
      </c>
    </row>
    <row r="82" spans="1:21" x14ac:dyDescent="0.25">
      <c r="A82">
        <v>775</v>
      </c>
      <c r="B82">
        <v>31</v>
      </c>
      <c r="C82">
        <v>-40</v>
      </c>
      <c r="D82" s="1">
        <v>41262</v>
      </c>
      <c r="E82">
        <v>1000</v>
      </c>
      <c r="F82">
        <v>37</v>
      </c>
      <c r="G82" t="s">
        <v>39</v>
      </c>
      <c r="H82" t="s">
        <v>36</v>
      </c>
      <c r="I82">
        <v>9</v>
      </c>
      <c r="J82" t="s">
        <v>40</v>
      </c>
      <c r="K82" t="s">
        <v>45</v>
      </c>
      <c r="L82" t="s">
        <v>46</v>
      </c>
      <c r="M82">
        <v>10</v>
      </c>
      <c r="N82">
        <v>72</v>
      </c>
      <c r="O82" t="s">
        <v>48</v>
      </c>
      <c r="P82">
        <v>30</v>
      </c>
      <c r="Q82">
        <v>60</v>
      </c>
      <c r="R82">
        <v>50</v>
      </c>
      <c r="S82">
        <v>90</v>
      </c>
      <c r="T82">
        <v>30</v>
      </c>
      <c r="U82" t="s">
        <v>27</v>
      </c>
    </row>
    <row r="83" spans="1:21" x14ac:dyDescent="0.25">
      <c r="A83">
        <v>435</v>
      </c>
      <c r="B83">
        <v>40</v>
      </c>
      <c r="C83">
        <v>-5</v>
      </c>
      <c r="D83" s="1">
        <v>41263</v>
      </c>
      <c r="E83">
        <v>881</v>
      </c>
      <c r="F83">
        <v>59</v>
      </c>
      <c r="G83" t="s">
        <v>39</v>
      </c>
      <c r="H83" t="s">
        <v>36</v>
      </c>
      <c r="I83">
        <v>11</v>
      </c>
      <c r="J83" t="s">
        <v>40</v>
      </c>
      <c r="K83" t="s">
        <v>41</v>
      </c>
      <c r="L83" t="s">
        <v>42</v>
      </c>
      <c r="M83">
        <v>55</v>
      </c>
      <c r="N83">
        <v>106</v>
      </c>
      <c r="O83" t="s">
        <v>49</v>
      </c>
      <c r="P83">
        <v>20</v>
      </c>
      <c r="Q83">
        <v>60</v>
      </c>
      <c r="R83">
        <v>60</v>
      </c>
      <c r="S83">
        <v>80</v>
      </c>
      <c r="T83">
        <v>22</v>
      </c>
      <c r="U83" t="s">
        <v>27</v>
      </c>
    </row>
    <row r="84" spans="1:21" x14ac:dyDescent="0.25">
      <c r="A84">
        <v>603</v>
      </c>
      <c r="B84">
        <v>49</v>
      </c>
      <c r="C84">
        <v>-11</v>
      </c>
      <c r="D84" s="1">
        <v>41264</v>
      </c>
      <c r="E84">
        <v>310</v>
      </c>
      <c r="F84">
        <v>71</v>
      </c>
      <c r="G84" t="s">
        <v>39</v>
      </c>
      <c r="H84" t="s">
        <v>31</v>
      </c>
      <c r="I84">
        <v>15</v>
      </c>
      <c r="J84" t="s">
        <v>40</v>
      </c>
      <c r="K84" t="s">
        <v>45</v>
      </c>
      <c r="L84" t="s">
        <v>50</v>
      </c>
      <c r="M84">
        <v>49</v>
      </c>
      <c r="N84">
        <v>128</v>
      </c>
      <c r="O84" t="s">
        <v>51</v>
      </c>
      <c r="P84">
        <v>30</v>
      </c>
      <c r="Q84">
        <v>60</v>
      </c>
      <c r="R84">
        <v>60</v>
      </c>
      <c r="S84">
        <v>90</v>
      </c>
      <c r="T84">
        <v>38</v>
      </c>
      <c r="U84" t="s">
        <v>35</v>
      </c>
    </row>
    <row r="85" spans="1:21" x14ac:dyDescent="0.25">
      <c r="A85">
        <v>603</v>
      </c>
      <c r="B85">
        <v>45</v>
      </c>
      <c r="C85">
        <v>-14</v>
      </c>
      <c r="D85" s="1">
        <v>41265</v>
      </c>
      <c r="E85">
        <v>447</v>
      </c>
      <c r="F85">
        <v>69</v>
      </c>
      <c r="G85" t="s">
        <v>39</v>
      </c>
      <c r="H85" t="s">
        <v>31</v>
      </c>
      <c r="I85">
        <v>14</v>
      </c>
      <c r="J85" t="s">
        <v>40</v>
      </c>
      <c r="K85" t="s">
        <v>45</v>
      </c>
      <c r="L85" t="s">
        <v>52</v>
      </c>
      <c r="M85">
        <v>36</v>
      </c>
      <c r="N85">
        <v>121</v>
      </c>
      <c r="O85" t="s">
        <v>51</v>
      </c>
      <c r="P85">
        <v>30</v>
      </c>
      <c r="Q85">
        <v>60</v>
      </c>
      <c r="R85">
        <v>50</v>
      </c>
      <c r="S85">
        <v>90</v>
      </c>
      <c r="T85">
        <v>45</v>
      </c>
      <c r="U85" t="s">
        <v>35</v>
      </c>
    </row>
    <row r="86" spans="1:21" x14ac:dyDescent="0.25">
      <c r="A86">
        <v>603</v>
      </c>
      <c r="B86">
        <v>45</v>
      </c>
      <c r="C86">
        <v>-40</v>
      </c>
      <c r="D86" s="1">
        <v>41266</v>
      </c>
      <c r="E86">
        <v>320</v>
      </c>
      <c r="F86">
        <v>64</v>
      </c>
      <c r="G86" t="s">
        <v>39</v>
      </c>
      <c r="H86" t="s">
        <v>31</v>
      </c>
      <c r="I86">
        <v>41</v>
      </c>
      <c r="J86" t="s">
        <v>40</v>
      </c>
      <c r="K86" t="s">
        <v>41</v>
      </c>
      <c r="L86" t="s">
        <v>53</v>
      </c>
      <c r="M86">
        <v>-10</v>
      </c>
      <c r="N86">
        <v>116</v>
      </c>
      <c r="O86" t="s">
        <v>51</v>
      </c>
      <c r="P86">
        <v>30</v>
      </c>
      <c r="Q86">
        <v>60</v>
      </c>
      <c r="R86">
        <v>30</v>
      </c>
      <c r="S86">
        <v>90</v>
      </c>
      <c r="T86">
        <v>71</v>
      </c>
      <c r="U86" t="s">
        <v>35</v>
      </c>
    </row>
    <row r="87" spans="1:21" x14ac:dyDescent="0.25">
      <c r="A87">
        <v>504</v>
      </c>
      <c r="B87">
        <v>60</v>
      </c>
      <c r="C87">
        <v>-9</v>
      </c>
      <c r="D87" s="1">
        <v>41267</v>
      </c>
      <c r="E87">
        <v>-762</v>
      </c>
      <c r="F87">
        <v>84</v>
      </c>
      <c r="G87" t="s">
        <v>39</v>
      </c>
      <c r="H87" t="s">
        <v>29</v>
      </c>
      <c r="I87">
        <v>54</v>
      </c>
      <c r="J87" t="s">
        <v>40</v>
      </c>
      <c r="K87" t="s">
        <v>41</v>
      </c>
      <c r="L87" t="s">
        <v>54</v>
      </c>
      <c r="M87">
        <v>1</v>
      </c>
      <c r="N87">
        <v>153</v>
      </c>
      <c r="O87" t="s">
        <v>55</v>
      </c>
      <c r="P87">
        <v>30</v>
      </c>
      <c r="Q87">
        <v>60</v>
      </c>
      <c r="R87">
        <v>10</v>
      </c>
      <c r="S87">
        <v>90</v>
      </c>
      <c r="T87">
        <v>83</v>
      </c>
      <c r="U87" t="s">
        <v>35</v>
      </c>
    </row>
    <row r="88" spans="1:21" x14ac:dyDescent="0.25">
      <c r="A88">
        <v>702</v>
      </c>
      <c r="B88">
        <v>34</v>
      </c>
      <c r="C88">
        <v>-33</v>
      </c>
      <c r="D88" s="1">
        <v>41268</v>
      </c>
      <c r="E88">
        <v>240</v>
      </c>
      <c r="F88">
        <v>43</v>
      </c>
      <c r="G88" t="s">
        <v>39</v>
      </c>
      <c r="H88" t="s">
        <v>36</v>
      </c>
      <c r="I88">
        <v>12</v>
      </c>
      <c r="J88" t="s">
        <v>40</v>
      </c>
      <c r="K88" t="s">
        <v>45</v>
      </c>
      <c r="L88" t="s">
        <v>52</v>
      </c>
      <c r="M88">
        <v>-3</v>
      </c>
      <c r="N88">
        <v>82</v>
      </c>
      <c r="O88" t="s">
        <v>48</v>
      </c>
      <c r="P88">
        <v>40</v>
      </c>
      <c r="Q88">
        <v>60</v>
      </c>
      <c r="R88">
        <v>30</v>
      </c>
      <c r="S88">
        <v>100</v>
      </c>
      <c r="T88">
        <v>45</v>
      </c>
      <c r="U88" t="s">
        <v>35</v>
      </c>
    </row>
    <row r="89" spans="1:21" x14ac:dyDescent="0.25">
      <c r="A89">
        <v>971</v>
      </c>
      <c r="B89">
        <v>54</v>
      </c>
      <c r="C89">
        <v>-22</v>
      </c>
      <c r="D89" s="1">
        <v>41269</v>
      </c>
      <c r="E89">
        <v>404</v>
      </c>
      <c r="F89">
        <v>66</v>
      </c>
      <c r="G89" t="s">
        <v>39</v>
      </c>
      <c r="H89" t="s">
        <v>36</v>
      </c>
      <c r="I89">
        <v>20</v>
      </c>
      <c r="J89" t="s">
        <v>40</v>
      </c>
      <c r="K89" t="s">
        <v>41</v>
      </c>
      <c r="L89" t="s">
        <v>54</v>
      </c>
      <c r="M89">
        <v>18</v>
      </c>
      <c r="N89">
        <v>128</v>
      </c>
      <c r="O89" t="s">
        <v>56</v>
      </c>
      <c r="P89">
        <v>40</v>
      </c>
      <c r="Q89">
        <v>60</v>
      </c>
      <c r="R89">
        <v>40</v>
      </c>
      <c r="S89">
        <v>100</v>
      </c>
      <c r="T89">
        <v>54</v>
      </c>
      <c r="U89" t="s">
        <v>35</v>
      </c>
    </row>
    <row r="90" spans="1:21" x14ac:dyDescent="0.25">
      <c r="A90">
        <v>573</v>
      </c>
      <c r="B90">
        <v>45</v>
      </c>
      <c r="C90">
        <v>-39</v>
      </c>
      <c r="D90" s="1">
        <v>41270</v>
      </c>
      <c r="E90">
        <v>320</v>
      </c>
      <c r="F90">
        <v>64</v>
      </c>
      <c r="G90" t="s">
        <v>39</v>
      </c>
      <c r="H90" t="s">
        <v>22</v>
      </c>
      <c r="I90">
        <v>41</v>
      </c>
      <c r="J90" t="s">
        <v>23</v>
      </c>
      <c r="K90" t="s">
        <v>24</v>
      </c>
      <c r="L90" t="s">
        <v>57</v>
      </c>
      <c r="M90">
        <v>-9</v>
      </c>
      <c r="N90">
        <v>116</v>
      </c>
      <c r="O90" t="s">
        <v>58</v>
      </c>
      <c r="P90">
        <v>20</v>
      </c>
      <c r="Q90">
        <v>60</v>
      </c>
      <c r="R90">
        <v>30</v>
      </c>
      <c r="S90">
        <v>80</v>
      </c>
      <c r="T90">
        <v>70</v>
      </c>
      <c r="U90" t="s">
        <v>27</v>
      </c>
    </row>
    <row r="91" spans="1:21" x14ac:dyDescent="0.25">
      <c r="A91">
        <v>262</v>
      </c>
      <c r="B91">
        <v>48</v>
      </c>
      <c r="C91">
        <v>7</v>
      </c>
      <c r="D91" s="1">
        <v>41271</v>
      </c>
      <c r="E91">
        <v>851</v>
      </c>
      <c r="F91">
        <v>70</v>
      </c>
      <c r="G91" t="s">
        <v>39</v>
      </c>
      <c r="H91" t="s">
        <v>22</v>
      </c>
      <c r="I91">
        <v>13</v>
      </c>
      <c r="J91" t="s">
        <v>23</v>
      </c>
      <c r="K91" t="s">
        <v>24</v>
      </c>
      <c r="L91" t="s">
        <v>25</v>
      </c>
      <c r="M91">
        <v>67</v>
      </c>
      <c r="N91">
        <v>126</v>
      </c>
      <c r="O91" t="s">
        <v>59</v>
      </c>
      <c r="P91">
        <v>30</v>
      </c>
      <c r="Q91">
        <v>60</v>
      </c>
      <c r="R91">
        <v>60</v>
      </c>
      <c r="S91">
        <v>90</v>
      </c>
      <c r="T91">
        <v>25</v>
      </c>
      <c r="U91" t="s">
        <v>27</v>
      </c>
    </row>
    <row r="92" spans="1:21" x14ac:dyDescent="0.25">
      <c r="A92">
        <v>801</v>
      </c>
      <c r="B92">
        <v>49</v>
      </c>
      <c r="C92">
        <v>-11</v>
      </c>
      <c r="D92" s="1">
        <v>41272</v>
      </c>
      <c r="E92">
        <v>310</v>
      </c>
      <c r="F92">
        <v>71</v>
      </c>
      <c r="G92" t="s">
        <v>39</v>
      </c>
      <c r="H92" t="s">
        <v>36</v>
      </c>
      <c r="I92">
        <v>15</v>
      </c>
      <c r="J92" t="s">
        <v>23</v>
      </c>
      <c r="K92" t="s">
        <v>24</v>
      </c>
      <c r="L92" t="s">
        <v>57</v>
      </c>
      <c r="M92">
        <v>49</v>
      </c>
      <c r="N92">
        <v>128</v>
      </c>
      <c r="O92" t="s">
        <v>49</v>
      </c>
      <c r="P92">
        <v>30</v>
      </c>
      <c r="Q92">
        <v>60</v>
      </c>
      <c r="R92">
        <v>60</v>
      </c>
      <c r="S92">
        <v>90</v>
      </c>
      <c r="T92">
        <v>38</v>
      </c>
      <c r="U92" t="s">
        <v>27</v>
      </c>
    </row>
    <row r="93" spans="1:21" x14ac:dyDescent="0.25">
      <c r="A93">
        <v>509</v>
      </c>
      <c r="B93">
        <v>48</v>
      </c>
      <c r="C93">
        <v>10</v>
      </c>
      <c r="D93" s="1">
        <v>41273</v>
      </c>
      <c r="E93">
        <v>829</v>
      </c>
      <c r="F93">
        <v>71</v>
      </c>
      <c r="G93" t="s">
        <v>39</v>
      </c>
      <c r="H93" t="s">
        <v>36</v>
      </c>
      <c r="I93">
        <v>13</v>
      </c>
      <c r="J93" t="s">
        <v>23</v>
      </c>
      <c r="K93" t="s">
        <v>24</v>
      </c>
      <c r="L93" t="s">
        <v>25</v>
      </c>
      <c r="M93">
        <v>70</v>
      </c>
      <c r="N93">
        <v>127</v>
      </c>
      <c r="O93" t="s">
        <v>60</v>
      </c>
      <c r="P93">
        <v>30</v>
      </c>
      <c r="Q93">
        <v>60</v>
      </c>
      <c r="R93">
        <v>60</v>
      </c>
      <c r="S93">
        <v>90</v>
      </c>
      <c r="T93">
        <v>24</v>
      </c>
      <c r="U93" t="s">
        <v>27</v>
      </c>
    </row>
    <row r="94" spans="1:21" x14ac:dyDescent="0.25">
      <c r="A94">
        <v>475</v>
      </c>
      <c r="B94">
        <v>40</v>
      </c>
      <c r="C94">
        <v>3</v>
      </c>
      <c r="D94" s="1">
        <v>41274</v>
      </c>
      <c r="E94">
        <v>881</v>
      </c>
      <c r="F94">
        <v>59</v>
      </c>
      <c r="G94" t="s">
        <v>39</v>
      </c>
      <c r="H94" t="s">
        <v>31</v>
      </c>
      <c r="I94">
        <v>11</v>
      </c>
      <c r="J94" t="s">
        <v>23</v>
      </c>
      <c r="K94" t="s">
        <v>32</v>
      </c>
      <c r="L94" t="s">
        <v>33</v>
      </c>
      <c r="M94">
        <v>53</v>
      </c>
      <c r="N94">
        <v>106</v>
      </c>
      <c r="O94" t="s">
        <v>44</v>
      </c>
      <c r="P94">
        <v>40</v>
      </c>
      <c r="Q94">
        <v>60</v>
      </c>
      <c r="R94">
        <v>50</v>
      </c>
      <c r="S94">
        <v>100</v>
      </c>
      <c r="T94">
        <v>23</v>
      </c>
      <c r="U94" t="s">
        <v>35</v>
      </c>
    </row>
    <row r="95" spans="1:21" x14ac:dyDescent="0.25">
      <c r="A95">
        <v>503</v>
      </c>
      <c r="B95">
        <v>82</v>
      </c>
      <c r="C95">
        <v>45</v>
      </c>
      <c r="D95" s="1">
        <v>41275</v>
      </c>
      <c r="E95">
        <v>788</v>
      </c>
      <c r="F95">
        <v>123</v>
      </c>
      <c r="G95" t="s">
        <v>39</v>
      </c>
      <c r="H95" t="s">
        <v>36</v>
      </c>
      <c r="I95">
        <v>27</v>
      </c>
      <c r="J95" t="s">
        <v>23</v>
      </c>
      <c r="K95" t="s">
        <v>32</v>
      </c>
      <c r="L95" t="s">
        <v>61</v>
      </c>
      <c r="M95">
        <v>95</v>
      </c>
      <c r="N95">
        <v>218</v>
      </c>
      <c r="O95" t="s">
        <v>56</v>
      </c>
      <c r="P95">
        <v>30</v>
      </c>
      <c r="Q95">
        <v>60</v>
      </c>
      <c r="R95">
        <v>50</v>
      </c>
      <c r="S95">
        <v>90</v>
      </c>
      <c r="T95">
        <v>59</v>
      </c>
      <c r="U95" t="s">
        <v>35</v>
      </c>
    </row>
    <row r="96" spans="1:21" x14ac:dyDescent="0.25">
      <c r="A96">
        <v>541</v>
      </c>
      <c r="B96">
        <v>91</v>
      </c>
      <c r="C96">
        <v>63</v>
      </c>
      <c r="D96" s="1">
        <v>41276</v>
      </c>
      <c r="E96">
        <v>656</v>
      </c>
      <c r="F96">
        <v>127</v>
      </c>
      <c r="G96" t="s">
        <v>39</v>
      </c>
      <c r="H96" t="s">
        <v>36</v>
      </c>
      <c r="I96">
        <v>28</v>
      </c>
      <c r="J96" t="s">
        <v>23</v>
      </c>
      <c r="K96" t="s">
        <v>32</v>
      </c>
      <c r="L96" t="s">
        <v>37</v>
      </c>
      <c r="M96">
        <v>113</v>
      </c>
      <c r="N96">
        <v>232</v>
      </c>
      <c r="O96" t="s">
        <v>56</v>
      </c>
      <c r="P96">
        <v>40</v>
      </c>
      <c r="Q96">
        <v>60</v>
      </c>
      <c r="R96">
        <v>50</v>
      </c>
      <c r="S96">
        <v>100</v>
      </c>
      <c r="T96">
        <v>51</v>
      </c>
      <c r="U96" t="s">
        <v>35</v>
      </c>
    </row>
    <row r="97" spans="1:21" x14ac:dyDescent="0.25">
      <c r="A97">
        <v>936</v>
      </c>
      <c r="B97">
        <v>40</v>
      </c>
      <c r="C97">
        <v>-1</v>
      </c>
      <c r="D97" s="1">
        <v>41277</v>
      </c>
      <c r="E97">
        <v>536</v>
      </c>
      <c r="F97">
        <v>52</v>
      </c>
      <c r="G97" t="s">
        <v>21</v>
      </c>
      <c r="H97" t="s">
        <v>29</v>
      </c>
      <c r="I97">
        <v>13</v>
      </c>
      <c r="J97" t="s">
        <v>40</v>
      </c>
      <c r="K97" t="s">
        <v>45</v>
      </c>
      <c r="L97" t="s">
        <v>46</v>
      </c>
      <c r="M97">
        <v>39</v>
      </c>
      <c r="N97">
        <v>98</v>
      </c>
      <c r="O97" t="s">
        <v>30</v>
      </c>
      <c r="P97">
        <v>40</v>
      </c>
      <c r="Q97">
        <v>60</v>
      </c>
      <c r="R97">
        <v>40</v>
      </c>
      <c r="S97">
        <v>100</v>
      </c>
      <c r="T97">
        <v>26</v>
      </c>
      <c r="U97" t="s">
        <v>27</v>
      </c>
    </row>
    <row r="98" spans="1:21" x14ac:dyDescent="0.25">
      <c r="A98">
        <v>254</v>
      </c>
      <c r="B98">
        <v>50</v>
      </c>
      <c r="C98">
        <v>31</v>
      </c>
      <c r="D98" s="1">
        <v>41278</v>
      </c>
      <c r="E98">
        <v>589</v>
      </c>
      <c r="F98">
        <v>73</v>
      </c>
      <c r="G98" t="s">
        <v>21</v>
      </c>
      <c r="H98" t="s">
        <v>29</v>
      </c>
      <c r="I98">
        <v>14</v>
      </c>
      <c r="J98" t="s">
        <v>40</v>
      </c>
      <c r="K98" t="s">
        <v>41</v>
      </c>
      <c r="L98" t="s">
        <v>42</v>
      </c>
      <c r="M98">
        <v>71</v>
      </c>
      <c r="N98">
        <v>131</v>
      </c>
      <c r="O98" t="s">
        <v>30</v>
      </c>
      <c r="P98">
        <v>30</v>
      </c>
      <c r="Q98">
        <v>60</v>
      </c>
      <c r="R98">
        <v>40</v>
      </c>
      <c r="S98">
        <v>90</v>
      </c>
      <c r="T98">
        <v>25</v>
      </c>
      <c r="U98" t="s">
        <v>27</v>
      </c>
    </row>
    <row r="99" spans="1:21" x14ac:dyDescent="0.25">
      <c r="A99">
        <v>719</v>
      </c>
      <c r="B99">
        <v>40</v>
      </c>
      <c r="C99">
        <v>0</v>
      </c>
      <c r="D99" s="1">
        <v>41279</v>
      </c>
      <c r="E99">
        <v>536</v>
      </c>
      <c r="F99">
        <v>52</v>
      </c>
      <c r="G99" t="s">
        <v>21</v>
      </c>
      <c r="H99" t="s">
        <v>22</v>
      </c>
      <c r="I99">
        <v>13</v>
      </c>
      <c r="J99" t="s">
        <v>40</v>
      </c>
      <c r="K99" t="s">
        <v>45</v>
      </c>
      <c r="L99" t="s">
        <v>52</v>
      </c>
      <c r="M99">
        <v>40</v>
      </c>
      <c r="N99">
        <v>98</v>
      </c>
      <c r="O99" t="s">
        <v>26</v>
      </c>
      <c r="P99">
        <v>30</v>
      </c>
      <c r="Q99">
        <v>60</v>
      </c>
      <c r="R99">
        <v>40</v>
      </c>
      <c r="S99">
        <v>90</v>
      </c>
      <c r="T99">
        <v>25</v>
      </c>
      <c r="U99" t="s">
        <v>35</v>
      </c>
    </row>
    <row r="100" spans="1:21" x14ac:dyDescent="0.25">
      <c r="A100">
        <v>339</v>
      </c>
      <c r="B100">
        <v>52</v>
      </c>
      <c r="C100">
        <v>-12</v>
      </c>
      <c r="D100" s="1">
        <v>41280</v>
      </c>
      <c r="E100">
        <v>554</v>
      </c>
      <c r="F100">
        <v>68</v>
      </c>
      <c r="G100" t="s">
        <v>21</v>
      </c>
      <c r="H100" t="s">
        <v>31</v>
      </c>
      <c r="I100">
        <v>47</v>
      </c>
      <c r="J100" t="s">
        <v>40</v>
      </c>
      <c r="K100" t="s">
        <v>41</v>
      </c>
      <c r="L100" t="s">
        <v>53</v>
      </c>
      <c r="M100">
        <v>-12</v>
      </c>
      <c r="N100">
        <v>128</v>
      </c>
      <c r="O100" t="s">
        <v>62</v>
      </c>
      <c r="P100">
        <v>50</v>
      </c>
      <c r="Q100">
        <v>60</v>
      </c>
      <c r="R100">
        <v>0</v>
      </c>
      <c r="S100">
        <v>110</v>
      </c>
      <c r="T100">
        <v>76</v>
      </c>
      <c r="U100" t="s">
        <v>35</v>
      </c>
    </row>
    <row r="101" spans="1:21" x14ac:dyDescent="0.25">
      <c r="A101">
        <v>561</v>
      </c>
      <c r="B101">
        <v>75</v>
      </c>
      <c r="C101">
        <v>35</v>
      </c>
      <c r="D101" s="1">
        <v>41281</v>
      </c>
      <c r="E101">
        <v>1063</v>
      </c>
      <c r="F101">
        <v>89</v>
      </c>
      <c r="G101" t="s">
        <v>21</v>
      </c>
      <c r="H101" t="s">
        <v>31</v>
      </c>
      <c r="I101">
        <v>23</v>
      </c>
      <c r="J101" t="s">
        <v>23</v>
      </c>
      <c r="K101" t="s">
        <v>24</v>
      </c>
      <c r="L101" t="s">
        <v>28</v>
      </c>
      <c r="M101">
        <v>65</v>
      </c>
      <c r="N101">
        <v>175</v>
      </c>
      <c r="O101" t="s">
        <v>34</v>
      </c>
      <c r="P101">
        <v>50</v>
      </c>
      <c r="Q101">
        <v>60</v>
      </c>
      <c r="R101">
        <v>30</v>
      </c>
      <c r="S101">
        <v>110</v>
      </c>
      <c r="T101">
        <v>45</v>
      </c>
      <c r="U101" t="s">
        <v>27</v>
      </c>
    </row>
    <row r="102" spans="1:21" x14ac:dyDescent="0.25">
      <c r="A102">
        <v>806</v>
      </c>
      <c r="B102">
        <v>46</v>
      </c>
      <c r="C102">
        <v>16</v>
      </c>
      <c r="D102" s="1">
        <v>41282</v>
      </c>
      <c r="E102">
        <v>424</v>
      </c>
      <c r="F102">
        <v>68</v>
      </c>
      <c r="G102" t="s">
        <v>21</v>
      </c>
      <c r="H102" t="s">
        <v>29</v>
      </c>
      <c r="I102">
        <v>14</v>
      </c>
      <c r="J102" t="s">
        <v>23</v>
      </c>
      <c r="K102" t="s">
        <v>24</v>
      </c>
      <c r="L102" t="s">
        <v>25</v>
      </c>
      <c r="M102">
        <v>46</v>
      </c>
      <c r="N102">
        <v>121</v>
      </c>
      <c r="O102" t="s">
        <v>30</v>
      </c>
      <c r="P102">
        <v>40</v>
      </c>
      <c r="Q102">
        <v>60</v>
      </c>
      <c r="R102">
        <v>30</v>
      </c>
      <c r="S102">
        <v>100</v>
      </c>
      <c r="T102">
        <v>37</v>
      </c>
      <c r="U102" t="s">
        <v>27</v>
      </c>
    </row>
    <row r="103" spans="1:21" x14ac:dyDescent="0.25">
      <c r="A103">
        <v>719</v>
      </c>
      <c r="B103">
        <v>55</v>
      </c>
      <c r="C103">
        <v>2</v>
      </c>
      <c r="D103" s="1">
        <v>41283</v>
      </c>
      <c r="E103">
        <v>410</v>
      </c>
      <c r="F103">
        <v>69</v>
      </c>
      <c r="G103" t="s">
        <v>21</v>
      </c>
      <c r="H103" t="s">
        <v>22</v>
      </c>
      <c r="I103">
        <v>20</v>
      </c>
      <c r="J103" t="s">
        <v>23</v>
      </c>
      <c r="K103" t="s">
        <v>32</v>
      </c>
      <c r="L103" t="s">
        <v>33</v>
      </c>
      <c r="M103">
        <v>22</v>
      </c>
      <c r="N103">
        <v>132</v>
      </c>
      <c r="O103" t="s">
        <v>26</v>
      </c>
      <c r="P103">
        <v>40</v>
      </c>
      <c r="Q103">
        <v>60</v>
      </c>
      <c r="R103">
        <v>20</v>
      </c>
      <c r="S103">
        <v>100</v>
      </c>
      <c r="T103">
        <v>54</v>
      </c>
      <c r="U103" t="s">
        <v>35</v>
      </c>
    </row>
    <row r="104" spans="1:21" x14ac:dyDescent="0.25">
      <c r="A104">
        <v>708</v>
      </c>
      <c r="B104">
        <v>50</v>
      </c>
      <c r="C104">
        <v>31</v>
      </c>
      <c r="D104" s="1">
        <v>41284</v>
      </c>
      <c r="E104">
        <v>589</v>
      </c>
      <c r="F104">
        <v>73</v>
      </c>
      <c r="G104" t="s">
        <v>21</v>
      </c>
      <c r="H104" t="s">
        <v>22</v>
      </c>
      <c r="I104">
        <v>14</v>
      </c>
      <c r="J104" t="s">
        <v>23</v>
      </c>
      <c r="K104" t="s">
        <v>32</v>
      </c>
      <c r="L104" t="s">
        <v>33</v>
      </c>
      <c r="M104">
        <v>71</v>
      </c>
      <c r="N104">
        <v>131</v>
      </c>
      <c r="O104" t="s">
        <v>63</v>
      </c>
      <c r="P104">
        <v>40</v>
      </c>
      <c r="Q104">
        <v>60</v>
      </c>
      <c r="R104">
        <v>40</v>
      </c>
      <c r="S104">
        <v>100</v>
      </c>
      <c r="T104">
        <v>25</v>
      </c>
      <c r="U104" t="s">
        <v>35</v>
      </c>
    </row>
    <row r="105" spans="1:21" x14ac:dyDescent="0.25">
      <c r="A105">
        <v>719</v>
      </c>
      <c r="B105">
        <v>57</v>
      </c>
      <c r="C105">
        <v>13</v>
      </c>
      <c r="D105" s="1">
        <v>41285</v>
      </c>
      <c r="E105">
        <v>1042</v>
      </c>
      <c r="F105">
        <v>68</v>
      </c>
      <c r="G105" t="s">
        <v>21</v>
      </c>
      <c r="H105" t="s">
        <v>22</v>
      </c>
      <c r="I105">
        <v>17</v>
      </c>
      <c r="J105" t="s">
        <v>23</v>
      </c>
      <c r="K105" t="s">
        <v>32</v>
      </c>
      <c r="L105" t="s">
        <v>61</v>
      </c>
      <c r="M105">
        <v>43</v>
      </c>
      <c r="N105">
        <v>133</v>
      </c>
      <c r="O105" t="s">
        <v>26</v>
      </c>
      <c r="P105">
        <v>40</v>
      </c>
      <c r="Q105">
        <v>60</v>
      </c>
      <c r="R105">
        <v>30</v>
      </c>
      <c r="S105">
        <v>100</v>
      </c>
      <c r="T105">
        <v>39</v>
      </c>
      <c r="U105" t="s">
        <v>35</v>
      </c>
    </row>
    <row r="106" spans="1:21" x14ac:dyDescent="0.25">
      <c r="A106">
        <v>351</v>
      </c>
      <c r="B106">
        <v>36</v>
      </c>
      <c r="C106">
        <v>6</v>
      </c>
      <c r="D106" s="1">
        <v>41286</v>
      </c>
      <c r="E106">
        <v>862</v>
      </c>
      <c r="F106">
        <v>52</v>
      </c>
      <c r="G106" t="s">
        <v>21</v>
      </c>
      <c r="H106" t="s">
        <v>31</v>
      </c>
      <c r="I106">
        <v>10</v>
      </c>
      <c r="J106" t="s">
        <v>23</v>
      </c>
      <c r="K106" t="s">
        <v>32</v>
      </c>
      <c r="L106" t="s">
        <v>33</v>
      </c>
      <c r="M106">
        <v>46</v>
      </c>
      <c r="N106">
        <v>94</v>
      </c>
      <c r="O106" t="s">
        <v>62</v>
      </c>
      <c r="P106">
        <v>30</v>
      </c>
      <c r="Q106">
        <v>60</v>
      </c>
      <c r="R106">
        <v>40</v>
      </c>
      <c r="S106">
        <v>90</v>
      </c>
      <c r="T106">
        <v>21</v>
      </c>
      <c r="U106" t="s">
        <v>35</v>
      </c>
    </row>
    <row r="107" spans="1:21" x14ac:dyDescent="0.25">
      <c r="A107">
        <v>636</v>
      </c>
      <c r="B107">
        <v>33</v>
      </c>
      <c r="C107">
        <v>-10</v>
      </c>
      <c r="D107" s="1">
        <v>41287</v>
      </c>
      <c r="E107">
        <v>836</v>
      </c>
      <c r="F107">
        <v>48</v>
      </c>
      <c r="G107" t="s">
        <v>39</v>
      </c>
      <c r="H107" t="s">
        <v>22</v>
      </c>
      <c r="I107">
        <v>9</v>
      </c>
      <c r="J107" t="s">
        <v>40</v>
      </c>
      <c r="K107" t="s">
        <v>41</v>
      </c>
      <c r="L107" t="s">
        <v>42</v>
      </c>
      <c r="M107">
        <v>40</v>
      </c>
      <c r="N107">
        <v>86</v>
      </c>
      <c r="O107" t="s">
        <v>58</v>
      </c>
      <c r="P107">
        <v>40</v>
      </c>
      <c r="Q107">
        <v>60</v>
      </c>
      <c r="R107">
        <v>50</v>
      </c>
      <c r="S107">
        <v>100</v>
      </c>
      <c r="T107">
        <v>21</v>
      </c>
      <c r="U107" t="s">
        <v>27</v>
      </c>
    </row>
    <row r="108" spans="1:21" x14ac:dyDescent="0.25">
      <c r="A108">
        <v>504</v>
      </c>
      <c r="B108">
        <v>31</v>
      </c>
      <c r="C108">
        <v>-8</v>
      </c>
      <c r="D108" s="1">
        <v>41288</v>
      </c>
      <c r="E108">
        <v>856</v>
      </c>
      <c r="F108">
        <v>47</v>
      </c>
      <c r="G108" t="s">
        <v>39</v>
      </c>
      <c r="H108" t="s">
        <v>29</v>
      </c>
      <c r="I108">
        <v>8</v>
      </c>
      <c r="J108" t="s">
        <v>40</v>
      </c>
      <c r="K108" t="s">
        <v>45</v>
      </c>
      <c r="L108" t="s">
        <v>46</v>
      </c>
      <c r="M108">
        <v>42</v>
      </c>
      <c r="N108">
        <v>83</v>
      </c>
      <c r="O108" t="s">
        <v>55</v>
      </c>
      <c r="P108">
        <v>30</v>
      </c>
      <c r="Q108">
        <v>60</v>
      </c>
      <c r="R108">
        <v>50</v>
      </c>
      <c r="S108">
        <v>90</v>
      </c>
      <c r="T108">
        <v>19</v>
      </c>
      <c r="U108" t="s">
        <v>27</v>
      </c>
    </row>
    <row r="109" spans="1:21" x14ac:dyDescent="0.25">
      <c r="A109">
        <v>580</v>
      </c>
      <c r="B109">
        <v>36</v>
      </c>
      <c r="C109">
        <v>5</v>
      </c>
      <c r="D109" s="1">
        <v>41289</v>
      </c>
      <c r="E109">
        <v>862</v>
      </c>
      <c r="F109">
        <v>52</v>
      </c>
      <c r="G109" t="s">
        <v>39</v>
      </c>
      <c r="H109" t="s">
        <v>29</v>
      </c>
      <c r="I109">
        <v>10</v>
      </c>
      <c r="J109" t="s">
        <v>40</v>
      </c>
      <c r="K109" t="s">
        <v>45</v>
      </c>
      <c r="L109" t="s">
        <v>46</v>
      </c>
      <c r="M109">
        <v>45</v>
      </c>
      <c r="N109">
        <v>94</v>
      </c>
      <c r="O109" t="s">
        <v>47</v>
      </c>
      <c r="P109">
        <v>40</v>
      </c>
      <c r="Q109">
        <v>60</v>
      </c>
      <c r="R109">
        <v>40</v>
      </c>
      <c r="S109">
        <v>100</v>
      </c>
      <c r="T109">
        <v>22</v>
      </c>
      <c r="U109" t="s">
        <v>27</v>
      </c>
    </row>
    <row r="110" spans="1:21" x14ac:dyDescent="0.25">
      <c r="A110">
        <v>337</v>
      </c>
      <c r="B110">
        <v>49</v>
      </c>
      <c r="C110">
        <v>20</v>
      </c>
      <c r="D110" s="1">
        <v>41290</v>
      </c>
      <c r="E110">
        <v>454</v>
      </c>
      <c r="F110">
        <v>71</v>
      </c>
      <c r="G110" t="s">
        <v>39</v>
      </c>
      <c r="H110" t="s">
        <v>29</v>
      </c>
      <c r="I110">
        <v>15</v>
      </c>
      <c r="J110" t="s">
        <v>40</v>
      </c>
      <c r="K110" t="s">
        <v>41</v>
      </c>
      <c r="L110" t="s">
        <v>42</v>
      </c>
      <c r="M110">
        <v>50</v>
      </c>
      <c r="N110">
        <v>128</v>
      </c>
      <c r="O110" t="s">
        <v>55</v>
      </c>
      <c r="P110">
        <v>30</v>
      </c>
      <c r="Q110">
        <v>60</v>
      </c>
      <c r="R110">
        <v>30</v>
      </c>
      <c r="S110">
        <v>90</v>
      </c>
      <c r="T110">
        <v>37</v>
      </c>
      <c r="U110" t="s">
        <v>27</v>
      </c>
    </row>
    <row r="111" spans="1:21" x14ac:dyDescent="0.25">
      <c r="A111">
        <v>262</v>
      </c>
      <c r="B111">
        <v>54</v>
      </c>
      <c r="C111">
        <v>1</v>
      </c>
      <c r="D111" s="1">
        <v>41291</v>
      </c>
      <c r="E111">
        <v>391</v>
      </c>
      <c r="F111">
        <v>67</v>
      </c>
      <c r="G111" t="s">
        <v>39</v>
      </c>
      <c r="H111" t="s">
        <v>22</v>
      </c>
      <c r="I111">
        <v>20</v>
      </c>
      <c r="J111" t="s">
        <v>40</v>
      </c>
      <c r="K111" t="s">
        <v>45</v>
      </c>
      <c r="L111" t="s">
        <v>50</v>
      </c>
      <c r="M111">
        <v>21</v>
      </c>
      <c r="N111">
        <v>129</v>
      </c>
      <c r="O111" t="s">
        <v>59</v>
      </c>
      <c r="P111">
        <v>50</v>
      </c>
      <c r="Q111">
        <v>60</v>
      </c>
      <c r="R111">
        <v>20</v>
      </c>
      <c r="S111">
        <v>110</v>
      </c>
      <c r="T111">
        <v>53</v>
      </c>
      <c r="U111" t="s">
        <v>35</v>
      </c>
    </row>
    <row r="112" spans="1:21" x14ac:dyDescent="0.25">
      <c r="A112">
        <v>603</v>
      </c>
      <c r="B112">
        <v>46</v>
      </c>
      <c r="C112">
        <v>5</v>
      </c>
      <c r="D112" s="1">
        <v>41292</v>
      </c>
      <c r="E112">
        <v>316</v>
      </c>
      <c r="F112">
        <v>67</v>
      </c>
      <c r="G112" t="s">
        <v>39</v>
      </c>
      <c r="H112" t="s">
        <v>31</v>
      </c>
      <c r="I112">
        <v>14</v>
      </c>
      <c r="J112" t="s">
        <v>40</v>
      </c>
      <c r="K112" t="s">
        <v>45</v>
      </c>
      <c r="L112" t="s">
        <v>50</v>
      </c>
      <c r="M112">
        <v>45</v>
      </c>
      <c r="N112">
        <v>120</v>
      </c>
      <c r="O112" t="s">
        <v>51</v>
      </c>
      <c r="P112">
        <v>40</v>
      </c>
      <c r="Q112">
        <v>60</v>
      </c>
      <c r="R112">
        <v>40</v>
      </c>
      <c r="S112">
        <v>100</v>
      </c>
      <c r="T112">
        <v>37</v>
      </c>
      <c r="U112" t="s">
        <v>35</v>
      </c>
    </row>
    <row r="113" spans="1:21" x14ac:dyDescent="0.25">
      <c r="A113">
        <v>603</v>
      </c>
      <c r="B113">
        <v>43</v>
      </c>
      <c r="C113">
        <v>0</v>
      </c>
      <c r="D113" s="1">
        <v>41293</v>
      </c>
      <c r="E113">
        <v>452</v>
      </c>
      <c r="F113">
        <v>66</v>
      </c>
      <c r="G113" t="s">
        <v>39</v>
      </c>
      <c r="H113" t="s">
        <v>31</v>
      </c>
      <c r="I113">
        <v>14</v>
      </c>
      <c r="J113" t="s">
        <v>40</v>
      </c>
      <c r="K113" t="s">
        <v>45</v>
      </c>
      <c r="L113" t="s">
        <v>52</v>
      </c>
      <c r="M113">
        <v>30</v>
      </c>
      <c r="N113">
        <v>116</v>
      </c>
      <c r="O113" t="s">
        <v>51</v>
      </c>
      <c r="P113">
        <v>30</v>
      </c>
      <c r="Q113">
        <v>60</v>
      </c>
      <c r="R113">
        <v>30</v>
      </c>
      <c r="S113">
        <v>90</v>
      </c>
      <c r="T113">
        <v>46</v>
      </c>
      <c r="U113" t="s">
        <v>35</v>
      </c>
    </row>
    <row r="114" spans="1:21" x14ac:dyDescent="0.25">
      <c r="A114">
        <v>603</v>
      </c>
      <c r="B114">
        <v>44</v>
      </c>
      <c r="C114">
        <v>-22</v>
      </c>
      <c r="D114" s="1">
        <v>41294</v>
      </c>
      <c r="E114">
        <v>325</v>
      </c>
      <c r="F114">
        <v>62</v>
      </c>
      <c r="G114" t="s">
        <v>39</v>
      </c>
      <c r="H114" t="s">
        <v>31</v>
      </c>
      <c r="I114">
        <v>40</v>
      </c>
      <c r="J114" t="s">
        <v>40</v>
      </c>
      <c r="K114" t="s">
        <v>41</v>
      </c>
      <c r="L114" t="s">
        <v>53</v>
      </c>
      <c r="M114">
        <v>-12</v>
      </c>
      <c r="N114">
        <v>113</v>
      </c>
      <c r="O114" t="s">
        <v>51</v>
      </c>
      <c r="P114">
        <v>40</v>
      </c>
      <c r="Q114">
        <v>60</v>
      </c>
      <c r="R114">
        <v>10</v>
      </c>
      <c r="S114">
        <v>100</v>
      </c>
      <c r="T114">
        <v>70</v>
      </c>
      <c r="U114" t="s">
        <v>35</v>
      </c>
    </row>
    <row r="115" spans="1:21" x14ac:dyDescent="0.25">
      <c r="A115">
        <v>318</v>
      </c>
      <c r="B115">
        <v>53</v>
      </c>
      <c r="C115">
        <v>43</v>
      </c>
      <c r="D115" s="1">
        <v>41295</v>
      </c>
      <c r="E115">
        <v>321</v>
      </c>
      <c r="F115">
        <v>88</v>
      </c>
      <c r="G115" t="s">
        <v>39</v>
      </c>
      <c r="H115" t="s">
        <v>29</v>
      </c>
      <c r="I115">
        <v>16</v>
      </c>
      <c r="J115" t="s">
        <v>40</v>
      </c>
      <c r="K115" t="s">
        <v>41</v>
      </c>
      <c r="L115" t="s">
        <v>53</v>
      </c>
      <c r="M115">
        <v>73</v>
      </c>
      <c r="N115">
        <v>150</v>
      </c>
      <c r="O115" t="s">
        <v>55</v>
      </c>
      <c r="P115">
        <v>40</v>
      </c>
      <c r="Q115">
        <v>60</v>
      </c>
      <c r="R115">
        <v>30</v>
      </c>
      <c r="S115">
        <v>100</v>
      </c>
      <c r="T115">
        <v>39</v>
      </c>
      <c r="U115" t="s">
        <v>35</v>
      </c>
    </row>
    <row r="116" spans="1:21" x14ac:dyDescent="0.25">
      <c r="A116">
        <v>206</v>
      </c>
      <c r="B116">
        <v>54</v>
      </c>
      <c r="C116">
        <v>-1</v>
      </c>
      <c r="D116" s="1">
        <v>41296</v>
      </c>
      <c r="E116">
        <v>391</v>
      </c>
      <c r="F116">
        <v>67</v>
      </c>
      <c r="G116" t="s">
        <v>39</v>
      </c>
      <c r="H116" t="s">
        <v>36</v>
      </c>
      <c r="I116">
        <v>20</v>
      </c>
      <c r="J116" t="s">
        <v>40</v>
      </c>
      <c r="K116" t="s">
        <v>41</v>
      </c>
      <c r="L116" t="s">
        <v>53</v>
      </c>
      <c r="M116">
        <v>19</v>
      </c>
      <c r="N116">
        <v>129</v>
      </c>
      <c r="O116" t="s">
        <v>60</v>
      </c>
      <c r="P116">
        <v>50</v>
      </c>
      <c r="Q116">
        <v>60</v>
      </c>
      <c r="R116">
        <v>20</v>
      </c>
      <c r="S116">
        <v>110</v>
      </c>
      <c r="T116">
        <v>54</v>
      </c>
      <c r="U116" t="s">
        <v>35</v>
      </c>
    </row>
    <row r="117" spans="1:21" x14ac:dyDescent="0.25">
      <c r="A117">
        <v>580</v>
      </c>
      <c r="B117">
        <v>54</v>
      </c>
      <c r="C117">
        <v>-1</v>
      </c>
      <c r="D117" s="1">
        <v>41297</v>
      </c>
      <c r="E117">
        <v>391</v>
      </c>
      <c r="F117">
        <v>67</v>
      </c>
      <c r="G117" t="s">
        <v>39</v>
      </c>
      <c r="H117" t="s">
        <v>29</v>
      </c>
      <c r="I117">
        <v>20</v>
      </c>
      <c r="J117" t="s">
        <v>23</v>
      </c>
      <c r="K117" t="s">
        <v>24</v>
      </c>
      <c r="L117" t="s">
        <v>57</v>
      </c>
      <c r="M117">
        <v>19</v>
      </c>
      <c r="N117">
        <v>129</v>
      </c>
      <c r="O117" t="s">
        <v>47</v>
      </c>
      <c r="P117">
        <v>50</v>
      </c>
      <c r="Q117">
        <v>60</v>
      </c>
      <c r="R117">
        <v>20</v>
      </c>
      <c r="S117">
        <v>110</v>
      </c>
      <c r="T117">
        <v>54</v>
      </c>
      <c r="U117" t="s">
        <v>27</v>
      </c>
    </row>
    <row r="118" spans="1:21" x14ac:dyDescent="0.25">
      <c r="A118">
        <v>435</v>
      </c>
      <c r="B118">
        <v>46</v>
      </c>
      <c r="C118">
        <v>15</v>
      </c>
      <c r="D118" s="1">
        <v>41298</v>
      </c>
      <c r="E118">
        <v>316</v>
      </c>
      <c r="F118">
        <v>67</v>
      </c>
      <c r="G118" t="s">
        <v>39</v>
      </c>
      <c r="H118" t="s">
        <v>36</v>
      </c>
      <c r="I118">
        <v>14</v>
      </c>
      <c r="J118" t="s">
        <v>23</v>
      </c>
      <c r="K118" t="s">
        <v>24</v>
      </c>
      <c r="L118" t="s">
        <v>57</v>
      </c>
      <c r="M118">
        <v>45</v>
      </c>
      <c r="N118">
        <v>120</v>
      </c>
      <c r="O118" t="s">
        <v>49</v>
      </c>
      <c r="P118">
        <v>40</v>
      </c>
      <c r="Q118">
        <v>60</v>
      </c>
      <c r="R118">
        <v>30</v>
      </c>
      <c r="S118">
        <v>100</v>
      </c>
      <c r="T118">
        <v>37</v>
      </c>
      <c r="U118" t="s">
        <v>27</v>
      </c>
    </row>
    <row r="119" spans="1:21" x14ac:dyDescent="0.25">
      <c r="A119">
        <v>435</v>
      </c>
      <c r="B119">
        <v>43</v>
      </c>
      <c r="C119">
        <v>0</v>
      </c>
      <c r="D119" s="1">
        <v>41299</v>
      </c>
      <c r="E119">
        <v>452</v>
      </c>
      <c r="F119">
        <v>66</v>
      </c>
      <c r="G119" t="s">
        <v>39</v>
      </c>
      <c r="H119" t="s">
        <v>36</v>
      </c>
      <c r="I119">
        <v>14</v>
      </c>
      <c r="J119" t="s">
        <v>23</v>
      </c>
      <c r="K119" t="s">
        <v>24</v>
      </c>
      <c r="L119" t="s">
        <v>25</v>
      </c>
      <c r="M119">
        <v>30</v>
      </c>
      <c r="N119">
        <v>116</v>
      </c>
      <c r="O119" t="s">
        <v>49</v>
      </c>
      <c r="P119">
        <v>40</v>
      </c>
      <c r="Q119">
        <v>60</v>
      </c>
      <c r="R119">
        <v>30</v>
      </c>
      <c r="S119">
        <v>100</v>
      </c>
      <c r="T119">
        <v>46</v>
      </c>
      <c r="U119" t="s">
        <v>27</v>
      </c>
    </row>
    <row r="120" spans="1:21" x14ac:dyDescent="0.25">
      <c r="A120">
        <v>253</v>
      </c>
      <c r="B120">
        <v>47</v>
      </c>
      <c r="C120">
        <v>25</v>
      </c>
      <c r="D120" s="1">
        <v>41300</v>
      </c>
      <c r="E120">
        <v>834</v>
      </c>
      <c r="F120">
        <v>68</v>
      </c>
      <c r="G120" t="s">
        <v>39</v>
      </c>
      <c r="H120" t="s">
        <v>36</v>
      </c>
      <c r="I120">
        <v>13</v>
      </c>
      <c r="J120" t="s">
        <v>23</v>
      </c>
      <c r="K120" t="s">
        <v>24</v>
      </c>
      <c r="L120" t="s">
        <v>25</v>
      </c>
      <c r="M120">
        <v>65</v>
      </c>
      <c r="N120">
        <v>123</v>
      </c>
      <c r="O120" t="s">
        <v>60</v>
      </c>
      <c r="P120">
        <v>40</v>
      </c>
      <c r="Q120">
        <v>60</v>
      </c>
      <c r="R120">
        <v>40</v>
      </c>
      <c r="S120">
        <v>100</v>
      </c>
      <c r="T120">
        <v>24</v>
      </c>
      <c r="U120" t="s">
        <v>27</v>
      </c>
    </row>
    <row r="121" spans="1:21" x14ac:dyDescent="0.25">
      <c r="A121">
        <v>203</v>
      </c>
      <c r="B121">
        <v>36</v>
      </c>
      <c r="C121">
        <v>9</v>
      </c>
      <c r="D121" s="1">
        <v>41301</v>
      </c>
      <c r="E121">
        <v>809</v>
      </c>
      <c r="F121">
        <v>54</v>
      </c>
      <c r="G121" t="s">
        <v>39</v>
      </c>
      <c r="H121" t="s">
        <v>31</v>
      </c>
      <c r="I121">
        <v>10</v>
      </c>
      <c r="J121" t="s">
        <v>23</v>
      </c>
      <c r="K121" t="s">
        <v>32</v>
      </c>
      <c r="L121" t="s">
        <v>37</v>
      </c>
      <c r="M121">
        <v>49</v>
      </c>
      <c r="N121">
        <v>96</v>
      </c>
      <c r="O121" t="s">
        <v>44</v>
      </c>
      <c r="P121">
        <v>30</v>
      </c>
      <c r="Q121">
        <v>60</v>
      </c>
      <c r="R121">
        <v>40</v>
      </c>
      <c r="S121">
        <v>90</v>
      </c>
      <c r="T121">
        <v>21</v>
      </c>
      <c r="U121" t="s">
        <v>35</v>
      </c>
    </row>
    <row r="122" spans="1:21" x14ac:dyDescent="0.25">
      <c r="A122">
        <v>509</v>
      </c>
      <c r="B122">
        <v>61</v>
      </c>
      <c r="C122">
        <v>1</v>
      </c>
      <c r="D122" s="1">
        <v>41302</v>
      </c>
      <c r="E122">
        <v>613</v>
      </c>
      <c r="F122">
        <v>86</v>
      </c>
      <c r="G122" t="s">
        <v>39</v>
      </c>
      <c r="H122" t="s">
        <v>36</v>
      </c>
      <c r="I122">
        <v>55</v>
      </c>
      <c r="J122" t="s">
        <v>23</v>
      </c>
      <c r="K122" t="s">
        <v>32</v>
      </c>
      <c r="L122" t="s">
        <v>37</v>
      </c>
      <c r="M122">
        <v>1</v>
      </c>
      <c r="N122">
        <v>157</v>
      </c>
      <c r="O122" t="s">
        <v>60</v>
      </c>
      <c r="P122">
        <v>40</v>
      </c>
      <c r="Q122">
        <v>60</v>
      </c>
      <c r="R122">
        <v>0</v>
      </c>
      <c r="S122">
        <v>100</v>
      </c>
      <c r="T122">
        <v>85</v>
      </c>
      <c r="U122" t="s">
        <v>35</v>
      </c>
    </row>
    <row r="123" spans="1:21" x14ac:dyDescent="0.25">
      <c r="A123">
        <v>956</v>
      </c>
      <c r="B123">
        <v>43</v>
      </c>
      <c r="C123">
        <v>5</v>
      </c>
      <c r="D123" s="1">
        <v>41303</v>
      </c>
      <c r="E123">
        <v>531</v>
      </c>
      <c r="F123">
        <v>56</v>
      </c>
      <c r="G123" t="s">
        <v>21</v>
      </c>
      <c r="H123" t="s">
        <v>29</v>
      </c>
      <c r="I123">
        <v>14</v>
      </c>
      <c r="J123" t="s">
        <v>40</v>
      </c>
      <c r="K123" t="s">
        <v>45</v>
      </c>
      <c r="L123" t="s">
        <v>46</v>
      </c>
      <c r="M123">
        <v>45</v>
      </c>
      <c r="N123">
        <v>106</v>
      </c>
      <c r="O123" t="s">
        <v>30</v>
      </c>
      <c r="P123">
        <v>50</v>
      </c>
      <c r="Q123">
        <v>60</v>
      </c>
      <c r="R123">
        <v>40</v>
      </c>
      <c r="S123">
        <v>110</v>
      </c>
      <c r="T123">
        <v>26</v>
      </c>
      <c r="U123" t="s">
        <v>27</v>
      </c>
    </row>
    <row r="124" spans="1:21" x14ac:dyDescent="0.25">
      <c r="A124">
        <v>430</v>
      </c>
      <c r="B124">
        <v>54</v>
      </c>
      <c r="C124">
        <v>37</v>
      </c>
      <c r="D124" s="1">
        <v>41304</v>
      </c>
      <c r="E124">
        <v>601</v>
      </c>
      <c r="F124">
        <v>79</v>
      </c>
      <c r="G124" t="s">
        <v>21</v>
      </c>
      <c r="H124" t="s">
        <v>29</v>
      </c>
      <c r="I124">
        <v>15</v>
      </c>
      <c r="J124" t="s">
        <v>40</v>
      </c>
      <c r="K124" t="s">
        <v>41</v>
      </c>
      <c r="L124" t="s">
        <v>42</v>
      </c>
      <c r="M124">
        <v>77</v>
      </c>
      <c r="N124">
        <v>142</v>
      </c>
      <c r="O124" t="s">
        <v>30</v>
      </c>
      <c r="P124">
        <v>40</v>
      </c>
      <c r="Q124">
        <v>60</v>
      </c>
      <c r="R124">
        <v>40</v>
      </c>
      <c r="S124">
        <v>100</v>
      </c>
      <c r="T124">
        <v>27</v>
      </c>
      <c r="U124" t="s">
        <v>27</v>
      </c>
    </row>
    <row r="125" spans="1:21" x14ac:dyDescent="0.25">
      <c r="A125">
        <v>719</v>
      </c>
      <c r="B125">
        <v>47</v>
      </c>
      <c r="C125">
        <v>-9</v>
      </c>
      <c r="D125" s="1">
        <v>41305</v>
      </c>
      <c r="E125">
        <v>521</v>
      </c>
      <c r="F125">
        <v>65</v>
      </c>
      <c r="G125" t="s">
        <v>21</v>
      </c>
      <c r="H125" t="s">
        <v>22</v>
      </c>
      <c r="I125">
        <v>42</v>
      </c>
      <c r="J125" t="s">
        <v>23</v>
      </c>
      <c r="K125" t="s">
        <v>24</v>
      </c>
      <c r="L125" t="s">
        <v>25</v>
      </c>
      <c r="M125">
        <v>-9</v>
      </c>
      <c r="N125">
        <v>119</v>
      </c>
      <c r="O125" t="s">
        <v>26</v>
      </c>
      <c r="P125">
        <v>40</v>
      </c>
      <c r="Q125">
        <v>60</v>
      </c>
      <c r="R125">
        <v>0</v>
      </c>
      <c r="S125">
        <v>100</v>
      </c>
      <c r="T125">
        <v>71</v>
      </c>
      <c r="U125" t="s">
        <v>27</v>
      </c>
    </row>
    <row r="126" spans="1:21" x14ac:dyDescent="0.25">
      <c r="A126">
        <v>970</v>
      </c>
      <c r="B126">
        <v>54</v>
      </c>
      <c r="C126">
        <v>13</v>
      </c>
      <c r="D126" s="1">
        <v>41306</v>
      </c>
      <c r="E126">
        <v>424</v>
      </c>
      <c r="F126">
        <v>73</v>
      </c>
      <c r="G126" t="s">
        <v>21</v>
      </c>
      <c r="H126" t="s">
        <v>22</v>
      </c>
      <c r="I126">
        <v>17</v>
      </c>
      <c r="J126" t="s">
        <v>23</v>
      </c>
      <c r="K126" t="s">
        <v>24</v>
      </c>
      <c r="L126" t="s">
        <v>28</v>
      </c>
      <c r="M126">
        <v>43</v>
      </c>
      <c r="N126">
        <v>135</v>
      </c>
      <c r="O126" t="s">
        <v>26</v>
      </c>
      <c r="P126">
        <v>50</v>
      </c>
      <c r="Q126">
        <v>60</v>
      </c>
      <c r="R126">
        <v>30</v>
      </c>
      <c r="S126">
        <v>110</v>
      </c>
      <c r="T126">
        <v>44</v>
      </c>
      <c r="U126" t="s">
        <v>27</v>
      </c>
    </row>
    <row r="127" spans="1:21" x14ac:dyDescent="0.25">
      <c r="A127">
        <v>305</v>
      </c>
      <c r="B127">
        <v>65</v>
      </c>
      <c r="C127">
        <v>14</v>
      </c>
      <c r="D127" s="1">
        <v>41307</v>
      </c>
      <c r="E127">
        <v>403</v>
      </c>
      <c r="F127">
        <v>80</v>
      </c>
      <c r="G127" t="s">
        <v>21</v>
      </c>
      <c r="H127" t="s">
        <v>31</v>
      </c>
      <c r="I127">
        <v>24</v>
      </c>
      <c r="J127" t="s">
        <v>23</v>
      </c>
      <c r="K127" t="s">
        <v>24</v>
      </c>
      <c r="L127" t="s">
        <v>25</v>
      </c>
      <c r="M127">
        <v>34</v>
      </c>
      <c r="N127">
        <v>155</v>
      </c>
      <c r="O127" t="s">
        <v>34</v>
      </c>
      <c r="P127">
        <v>40</v>
      </c>
      <c r="Q127">
        <v>60</v>
      </c>
      <c r="R127">
        <v>20</v>
      </c>
      <c r="S127">
        <v>100</v>
      </c>
      <c r="T127">
        <v>57</v>
      </c>
      <c r="U127" t="s">
        <v>27</v>
      </c>
    </row>
    <row r="128" spans="1:21" x14ac:dyDescent="0.25">
      <c r="A128">
        <v>407</v>
      </c>
      <c r="B128">
        <v>80</v>
      </c>
      <c r="C128">
        <v>44</v>
      </c>
      <c r="D128" s="1">
        <v>41308</v>
      </c>
      <c r="E128">
        <v>1079</v>
      </c>
      <c r="F128">
        <v>96</v>
      </c>
      <c r="G128" t="s">
        <v>21</v>
      </c>
      <c r="H128" t="s">
        <v>31</v>
      </c>
      <c r="I128">
        <v>24</v>
      </c>
      <c r="J128" t="s">
        <v>23</v>
      </c>
      <c r="K128" t="s">
        <v>24</v>
      </c>
      <c r="L128" t="s">
        <v>28</v>
      </c>
      <c r="M128">
        <v>74</v>
      </c>
      <c r="N128">
        <v>188</v>
      </c>
      <c r="O128" t="s">
        <v>34</v>
      </c>
      <c r="P128">
        <v>60</v>
      </c>
      <c r="Q128">
        <v>60</v>
      </c>
      <c r="R128">
        <v>30</v>
      </c>
      <c r="S128">
        <v>120</v>
      </c>
      <c r="T128">
        <v>46</v>
      </c>
      <c r="U128" t="s">
        <v>27</v>
      </c>
    </row>
    <row r="129" spans="1:21" x14ac:dyDescent="0.25">
      <c r="A129">
        <v>325</v>
      </c>
      <c r="B129">
        <v>54</v>
      </c>
      <c r="C129">
        <v>12</v>
      </c>
      <c r="D129" s="1">
        <v>41309</v>
      </c>
      <c r="E129">
        <v>424</v>
      </c>
      <c r="F129">
        <v>73</v>
      </c>
      <c r="G129" t="s">
        <v>21</v>
      </c>
      <c r="H129" t="s">
        <v>29</v>
      </c>
      <c r="I129">
        <v>17</v>
      </c>
      <c r="J129" t="s">
        <v>23</v>
      </c>
      <c r="K129" t="s">
        <v>24</v>
      </c>
      <c r="L129" t="s">
        <v>57</v>
      </c>
      <c r="M129">
        <v>42</v>
      </c>
      <c r="N129">
        <v>135</v>
      </c>
      <c r="O129" t="s">
        <v>30</v>
      </c>
      <c r="P129">
        <v>50</v>
      </c>
      <c r="Q129">
        <v>60</v>
      </c>
      <c r="R129">
        <v>30</v>
      </c>
      <c r="S129">
        <v>110</v>
      </c>
      <c r="T129">
        <v>45</v>
      </c>
      <c r="U129" t="s">
        <v>27</v>
      </c>
    </row>
    <row r="130" spans="1:21" x14ac:dyDescent="0.25">
      <c r="A130">
        <v>430</v>
      </c>
      <c r="B130">
        <v>41</v>
      </c>
      <c r="C130">
        <v>6</v>
      </c>
      <c r="D130" s="1">
        <v>41310</v>
      </c>
      <c r="E130">
        <v>435</v>
      </c>
      <c r="F130">
        <v>60</v>
      </c>
      <c r="G130" t="s">
        <v>21</v>
      </c>
      <c r="H130" t="s">
        <v>29</v>
      </c>
      <c r="I130">
        <v>13</v>
      </c>
      <c r="J130" t="s">
        <v>23</v>
      </c>
      <c r="K130" t="s">
        <v>24</v>
      </c>
      <c r="L130" t="s">
        <v>25</v>
      </c>
      <c r="M130">
        <v>36</v>
      </c>
      <c r="N130">
        <v>108</v>
      </c>
      <c r="O130" t="s">
        <v>30</v>
      </c>
      <c r="P130">
        <v>30</v>
      </c>
      <c r="Q130">
        <v>60</v>
      </c>
      <c r="R130">
        <v>30</v>
      </c>
      <c r="S130">
        <v>90</v>
      </c>
      <c r="T130">
        <v>36</v>
      </c>
      <c r="U130" t="s">
        <v>27</v>
      </c>
    </row>
    <row r="131" spans="1:21" x14ac:dyDescent="0.25">
      <c r="A131">
        <v>408</v>
      </c>
      <c r="B131">
        <v>54</v>
      </c>
      <c r="C131">
        <v>29</v>
      </c>
      <c r="D131" s="1">
        <v>41311</v>
      </c>
      <c r="E131">
        <v>601</v>
      </c>
      <c r="F131">
        <v>79</v>
      </c>
      <c r="G131" t="s">
        <v>21</v>
      </c>
      <c r="H131" t="s">
        <v>36</v>
      </c>
      <c r="I131">
        <v>15</v>
      </c>
      <c r="J131" t="s">
        <v>23</v>
      </c>
      <c r="K131" t="s">
        <v>32</v>
      </c>
      <c r="L131" t="s">
        <v>61</v>
      </c>
      <c r="M131">
        <v>79</v>
      </c>
      <c r="N131">
        <v>142</v>
      </c>
      <c r="O131" t="s">
        <v>38</v>
      </c>
      <c r="P131">
        <v>30</v>
      </c>
      <c r="Q131">
        <v>60</v>
      </c>
      <c r="R131">
        <v>50</v>
      </c>
      <c r="S131">
        <v>90</v>
      </c>
      <c r="T131">
        <v>26</v>
      </c>
      <c r="U131" t="s">
        <v>35</v>
      </c>
    </row>
    <row r="132" spans="1:21" x14ac:dyDescent="0.25">
      <c r="A132">
        <v>816</v>
      </c>
      <c r="B132">
        <v>31</v>
      </c>
      <c r="C132">
        <v>-10</v>
      </c>
      <c r="D132" s="1">
        <v>41312</v>
      </c>
      <c r="E132">
        <v>844</v>
      </c>
      <c r="F132">
        <v>46</v>
      </c>
      <c r="G132" t="s">
        <v>39</v>
      </c>
      <c r="H132" t="s">
        <v>22</v>
      </c>
      <c r="I132">
        <v>8</v>
      </c>
      <c r="J132" t="s">
        <v>40</v>
      </c>
      <c r="K132" t="s">
        <v>41</v>
      </c>
      <c r="L132" t="s">
        <v>42</v>
      </c>
      <c r="M132">
        <v>40</v>
      </c>
      <c r="N132">
        <v>82</v>
      </c>
      <c r="O132" t="s">
        <v>58</v>
      </c>
      <c r="P132">
        <v>30</v>
      </c>
      <c r="Q132">
        <v>60</v>
      </c>
      <c r="R132">
        <v>50</v>
      </c>
      <c r="S132">
        <v>90</v>
      </c>
      <c r="T132">
        <v>19</v>
      </c>
      <c r="U132" t="s">
        <v>27</v>
      </c>
    </row>
    <row r="133" spans="1:21" x14ac:dyDescent="0.25">
      <c r="A133">
        <v>337</v>
      </c>
      <c r="B133">
        <v>34</v>
      </c>
      <c r="C133">
        <v>-4</v>
      </c>
      <c r="D133" s="1">
        <v>41313</v>
      </c>
      <c r="E133">
        <v>863</v>
      </c>
      <c r="F133">
        <v>51</v>
      </c>
      <c r="G133" t="s">
        <v>39</v>
      </c>
      <c r="H133" t="s">
        <v>29</v>
      </c>
      <c r="I133">
        <v>9</v>
      </c>
      <c r="J133" t="s">
        <v>40</v>
      </c>
      <c r="K133" t="s">
        <v>45</v>
      </c>
      <c r="L133" t="s">
        <v>46</v>
      </c>
      <c r="M133">
        <v>46</v>
      </c>
      <c r="N133">
        <v>91</v>
      </c>
      <c r="O133" t="s">
        <v>55</v>
      </c>
      <c r="P133">
        <v>40</v>
      </c>
      <c r="Q133">
        <v>60</v>
      </c>
      <c r="R133">
        <v>50</v>
      </c>
      <c r="S133">
        <v>100</v>
      </c>
      <c r="T133">
        <v>20</v>
      </c>
      <c r="U133" t="s">
        <v>27</v>
      </c>
    </row>
    <row r="134" spans="1:21" x14ac:dyDescent="0.25">
      <c r="A134">
        <v>918</v>
      </c>
      <c r="B134">
        <v>33</v>
      </c>
      <c r="C134">
        <v>-8</v>
      </c>
      <c r="D134" s="1">
        <v>41314</v>
      </c>
      <c r="E134">
        <v>870</v>
      </c>
      <c r="F134">
        <v>49</v>
      </c>
      <c r="G134" t="s">
        <v>39</v>
      </c>
      <c r="H134" t="s">
        <v>29</v>
      </c>
      <c r="I134">
        <v>9</v>
      </c>
      <c r="J134" t="s">
        <v>40</v>
      </c>
      <c r="K134" t="s">
        <v>45</v>
      </c>
      <c r="L134" t="s">
        <v>46</v>
      </c>
      <c r="M134">
        <v>42</v>
      </c>
      <c r="N134">
        <v>87</v>
      </c>
      <c r="O134" t="s">
        <v>47</v>
      </c>
      <c r="P134">
        <v>30</v>
      </c>
      <c r="Q134">
        <v>60</v>
      </c>
      <c r="R134">
        <v>50</v>
      </c>
      <c r="S134">
        <v>90</v>
      </c>
      <c r="T134">
        <v>21</v>
      </c>
      <c r="U134" t="s">
        <v>27</v>
      </c>
    </row>
    <row r="135" spans="1:21" x14ac:dyDescent="0.25">
      <c r="A135">
        <v>603</v>
      </c>
      <c r="B135">
        <v>48</v>
      </c>
      <c r="C135">
        <v>12</v>
      </c>
      <c r="D135" s="1">
        <v>41315</v>
      </c>
      <c r="E135">
        <v>462</v>
      </c>
      <c r="F135">
        <v>74</v>
      </c>
      <c r="G135" t="s">
        <v>39</v>
      </c>
      <c r="H135" t="s">
        <v>31</v>
      </c>
      <c r="I135">
        <v>15</v>
      </c>
      <c r="J135" t="s">
        <v>40</v>
      </c>
      <c r="K135" t="s">
        <v>45</v>
      </c>
      <c r="L135" t="s">
        <v>52</v>
      </c>
      <c r="M135">
        <v>42</v>
      </c>
      <c r="N135">
        <v>130</v>
      </c>
      <c r="O135" t="s">
        <v>51</v>
      </c>
      <c r="P135">
        <v>40</v>
      </c>
      <c r="Q135">
        <v>60</v>
      </c>
      <c r="R135">
        <v>30</v>
      </c>
      <c r="S135">
        <v>100</v>
      </c>
      <c r="T135">
        <v>46</v>
      </c>
      <c r="U135" t="s">
        <v>35</v>
      </c>
    </row>
    <row r="136" spans="1:21" x14ac:dyDescent="0.25">
      <c r="A136">
        <v>225</v>
      </c>
      <c r="B136">
        <v>55</v>
      </c>
      <c r="C136">
        <v>-4</v>
      </c>
      <c r="D136" s="1">
        <v>41316</v>
      </c>
      <c r="E136">
        <v>-1053</v>
      </c>
      <c r="F136">
        <v>76</v>
      </c>
      <c r="G136" t="s">
        <v>39</v>
      </c>
      <c r="H136" t="s">
        <v>29</v>
      </c>
      <c r="I136">
        <v>49</v>
      </c>
      <c r="J136" t="s">
        <v>40</v>
      </c>
      <c r="K136" t="s">
        <v>41</v>
      </c>
      <c r="L136" t="s">
        <v>54</v>
      </c>
      <c r="M136">
        <v>-4</v>
      </c>
      <c r="N136">
        <v>140</v>
      </c>
      <c r="O136" t="s">
        <v>55</v>
      </c>
      <c r="P136">
        <v>40</v>
      </c>
      <c r="Q136">
        <v>60</v>
      </c>
      <c r="R136">
        <v>0</v>
      </c>
      <c r="S136">
        <v>100</v>
      </c>
      <c r="T136">
        <v>79</v>
      </c>
      <c r="U136" t="s">
        <v>35</v>
      </c>
    </row>
    <row r="137" spans="1:21" x14ac:dyDescent="0.25">
      <c r="A137">
        <v>505</v>
      </c>
      <c r="B137">
        <v>49</v>
      </c>
      <c r="C137">
        <v>-17</v>
      </c>
      <c r="D137" s="1">
        <v>41317</v>
      </c>
      <c r="E137">
        <v>335</v>
      </c>
      <c r="F137">
        <v>69</v>
      </c>
      <c r="G137" t="s">
        <v>39</v>
      </c>
      <c r="H137" t="s">
        <v>29</v>
      </c>
      <c r="I137">
        <v>44</v>
      </c>
      <c r="J137" t="s">
        <v>40</v>
      </c>
      <c r="K137" t="s">
        <v>41</v>
      </c>
      <c r="L137" t="s">
        <v>53</v>
      </c>
      <c r="M137">
        <v>-7</v>
      </c>
      <c r="N137">
        <v>126</v>
      </c>
      <c r="O137" t="s">
        <v>64</v>
      </c>
      <c r="P137">
        <v>30</v>
      </c>
      <c r="Q137">
        <v>60</v>
      </c>
      <c r="R137">
        <v>10</v>
      </c>
      <c r="S137">
        <v>90</v>
      </c>
      <c r="T137">
        <v>74</v>
      </c>
      <c r="U137" t="s">
        <v>35</v>
      </c>
    </row>
    <row r="138" spans="1:21" x14ac:dyDescent="0.25">
      <c r="A138">
        <v>702</v>
      </c>
      <c r="B138">
        <v>39</v>
      </c>
      <c r="C138">
        <v>-19</v>
      </c>
      <c r="D138" s="1">
        <v>41318</v>
      </c>
      <c r="E138">
        <v>250</v>
      </c>
      <c r="F138">
        <v>49</v>
      </c>
      <c r="G138" t="s">
        <v>39</v>
      </c>
      <c r="H138" t="s">
        <v>36</v>
      </c>
      <c r="I138">
        <v>14</v>
      </c>
      <c r="J138" t="s">
        <v>40</v>
      </c>
      <c r="K138" t="s">
        <v>45</v>
      </c>
      <c r="L138" t="s">
        <v>52</v>
      </c>
      <c r="M138">
        <v>1</v>
      </c>
      <c r="N138">
        <v>94</v>
      </c>
      <c r="O138" t="s">
        <v>48</v>
      </c>
      <c r="P138">
        <v>40</v>
      </c>
      <c r="Q138">
        <v>60</v>
      </c>
      <c r="R138">
        <v>20</v>
      </c>
      <c r="S138">
        <v>100</v>
      </c>
      <c r="T138">
        <v>48</v>
      </c>
      <c r="U138" t="s">
        <v>35</v>
      </c>
    </row>
    <row r="139" spans="1:21" x14ac:dyDescent="0.25">
      <c r="A139">
        <v>314</v>
      </c>
      <c r="B139">
        <v>49</v>
      </c>
      <c r="C139">
        <v>-7</v>
      </c>
      <c r="D139" s="1">
        <v>41319</v>
      </c>
      <c r="E139">
        <v>335</v>
      </c>
      <c r="F139">
        <v>69</v>
      </c>
      <c r="G139" t="s">
        <v>39</v>
      </c>
      <c r="H139" t="s">
        <v>22</v>
      </c>
      <c r="I139">
        <v>44</v>
      </c>
      <c r="J139" t="s">
        <v>23</v>
      </c>
      <c r="K139" t="s">
        <v>24</v>
      </c>
      <c r="L139" t="s">
        <v>57</v>
      </c>
      <c r="M139">
        <v>-7</v>
      </c>
      <c r="N139">
        <v>126</v>
      </c>
      <c r="O139" t="s">
        <v>58</v>
      </c>
      <c r="P139">
        <v>40</v>
      </c>
      <c r="Q139">
        <v>60</v>
      </c>
      <c r="R139">
        <v>0</v>
      </c>
      <c r="S139">
        <v>100</v>
      </c>
      <c r="T139">
        <v>74</v>
      </c>
      <c r="U139" t="s">
        <v>27</v>
      </c>
    </row>
    <row r="140" spans="1:21" x14ac:dyDescent="0.25">
      <c r="A140">
        <v>920</v>
      </c>
      <c r="B140">
        <v>41</v>
      </c>
      <c r="C140">
        <v>15</v>
      </c>
      <c r="D140" s="1">
        <v>41320</v>
      </c>
      <c r="E140">
        <v>320</v>
      </c>
      <c r="F140">
        <v>66</v>
      </c>
      <c r="G140" t="s">
        <v>39</v>
      </c>
      <c r="H140" t="s">
        <v>22</v>
      </c>
      <c r="I140">
        <v>12</v>
      </c>
      <c r="J140" t="s">
        <v>23</v>
      </c>
      <c r="K140" t="s">
        <v>24</v>
      </c>
      <c r="L140" t="s">
        <v>57</v>
      </c>
      <c r="M140">
        <v>45</v>
      </c>
      <c r="N140">
        <v>114</v>
      </c>
      <c r="O140" t="s">
        <v>59</v>
      </c>
      <c r="P140">
        <v>30</v>
      </c>
      <c r="Q140">
        <v>60</v>
      </c>
      <c r="R140">
        <v>30</v>
      </c>
      <c r="S140">
        <v>90</v>
      </c>
      <c r="T140">
        <v>36</v>
      </c>
      <c r="U140" t="s">
        <v>27</v>
      </c>
    </row>
    <row r="141" spans="1:21" x14ac:dyDescent="0.25">
      <c r="A141">
        <v>417</v>
      </c>
      <c r="B141">
        <v>92</v>
      </c>
      <c r="C141">
        <v>4</v>
      </c>
      <c r="D141" s="1">
        <v>41321</v>
      </c>
      <c r="E141">
        <v>1898</v>
      </c>
      <c r="F141">
        <v>68</v>
      </c>
      <c r="G141" t="s">
        <v>39</v>
      </c>
      <c r="H141" t="s">
        <v>22</v>
      </c>
      <c r="I141">
        <v>28</v>
      </c>
      <c r="J141" t="s">
        <v>23</v>
      </c>
      <c r="K141" t="s">
        <v>24</v>
      </c>
      <c r="L141" t="s">
        <v>25</v>
      </c>
      <c r="M141">
        <v>24</v>
      </c>
      <c r="N141">
        <v>171</v>
      </c>
      <c r="O141" t="s">
        <v>58</v>
      </c>
      <c r="P141">
        <v>80</v>
      </c>
      <c r="Q141">
        <v>60</v>
      </c>
      <c r="R141">
        <v>20</v>
      </c>
      <c r="S141">
        <v>140</v>
      </c>
      <c r="T141">
        <v>52</v>
      </c>
      <c r="U141" t="s">
        <v>27</v>
      </c>
    </row>
    <row r="142" spans="1:21" x14ac:dyDescent="0.25">
      <c r="A142">
        <v>860</v>
      </c>
      <c r="B142">
        <v>68</v>
      </c>
      <c r="C142">
        <v>20</v>
      </c>
      <c r="D142" s="1">
        <v>41322</v>
      </c>
      <c r="E142">
        <v>619</v>
      </c>
      <c r="F142">
        <v>85</v>
      </c>
      <c r="G142" t="s">
        <v>39</v>
      </c>
      <c r="H142" t="s">
        <v>31</v>
      </c>
      <c r="I142">
        <v>25</v>
      </c>
      <c r="J142" t="s">
        <v>23</v>
      </c>
      <c r="K142" t="s">
        <v>24</v>
      </c>
      <c r="L142" t="s">
        <v>25</v>
      </c>
      <c r="M142">
        <v>40</v>
      </c>
      <c r="N142">
        <v>163</v>
      </c>
      <c r="O142" t="s">
        <v>44</v>
      </c>
      <c r="P142">
        <v>50</v>
      </c>
      <c r="Q142">
        <v>60</v>
      </c>
      <c r="R142">
        <v>20</v>
      </c>
      <c r="S142">
        <v>110</v>
      </c>
      <c r="T142">
        <v>58</v>
      </c>
      <c r="U142" t="s">
        <v>27</v>
      </c>
    </row>
    <row r="143" spans="1:21" x14ac:dyDescent="0.25">
      <c r="A143">
        <v>203</v>
      </c>
      <c r="B143">
        <v>63</v>
      </c>
      <c r="C143">
        <v>13</v>
      </c>
      <c r="D143" s="1">
        <v>41323</v>
      </c>
      <c r="E143">
        <v>1075</v>
      </c>
      <c r="F143">
        <v>76</v>
      </c>
      <c r="G143" t="s">
        <v>39</v>
      </c>
      <c r="H143" t="s">
        <v>31</v>
      </c>
      <c r="I143">
        <v>19</v>
      </c>
      <c r="J143" t="s">
        <v>23</v>
      </c>
      <c r="K143" t="s">
        <v>24</v>
      </c>
      <c r="L143" t="s">
        <v>28</v>
      </c>
      <c r="M143">
        <v>53</v>
      </c>
      <c r="N143">
        <v>148</v>
      </c>
      <c r="O143" t="s">
        <v>44</v>
      </c>
      <c r="P143">
        <v>40</v>
      </c>
      <c r="Q143">
        <v>60</v>
      </c>
      <c r="R143">
        <v>40</v>
      </c>
      <c r="S143">
        <v>100</v>
      </c>
      <c r="T143">
        <v>40</v>
      </c>
      <c r="U143" t="s">
        <v>27</v>
      </c>
    </row>
    <row r="144" spans="1:21" x14ac:dyDescent="0.25">
      <c r="A144">
        <v>435</v>
      </c>
      <c r="B144">
        <v>92</v>
      </c>
      <c r="C144">
        <v>5</v>
      </c>
      <c r="D144" s="1">
        <v>41324</v>
      </c>
      <c r="E144">
        <v>1898</v>
      </c>
      <c r="F144">
        <v>68</v>
      </c>
      <c r="G144" t="s">
        <v>39</v>
      </c>
      <c r="H144" t="s">
        <v>36</v>
      </c>
      <c r="I144">
        <v>28</v>
      </c>
      <c r="J144" t="s">
        <v>23</v>
      </c>
      <c r="K144" t="s">
        <v>24</v>
      </c>
      <c r="L144" t="s">
        <v>28</v>
      </c>
      <c r="M144">
        <v>25</v>
      </c>
      <c r="N144">
        <v>171</v>
      </c>
      <c r="O144" t="s">
        <v>49</v>
      </c>
      <c r="P144">
        <v>80</v>
      </c>
      <c r="Q144">
        <v>60</v>
      </c>
      <c r="R144">
        <v>20</v>
      </c>
      <c r="S144">
        <v>140</v>
      </c>
      <c r="T144">
        <v>51</v>
      </c>
      <c r="U144" t="s">
        <v>27</v>
      </c>
    </row>
    <row r="145" spans="1:21" x14ac:dyDescent="0.25">
      <c r="A145">
        <v>262</v>
      </c>
      <c r="B145">
        <v>55</v>
      </c>
      <c r="C145">
        <v>-4</v>
      </c>
      <c r="D145" s="1">
        <v>41325</v>
      </c>
      <c r="E145">
        <v>627</v>
      </c>
      <c r="F145">
        <v>76</v>
      </c>
      <c r="G145" t="s">
        <v>39</v>
      </c>
      <c r="H145" t="s">
        <v>22</v>
      </c>
      <c r="I145">
        <v>49</v>
      </c>
      <c r="J145" t="s">
        <v>23</v>
      </c>
      <c r="K145" t="s">
        <v>32</v>
      </c>
      <c r="L145" t="s">
        <v>61</v>
      </c>
      <c r="M145">
        <v>-4</v>
      </c>
      <c r="N145">
        <v>140</v>
      </c>
      <c r="O145" t="s">
        <v>59</v>
      </c>
      <c r="P145">
        <v>40</v>
      </c>
      <c r="Q145">
        <v>60</v>
      </c>
      <c r="R145">
        <v>0</v>
      </c>
      <c r="S145">
        <v>100</v>
      </c>
      <c r="T145">
        <v>79</v>
      </c>
      <c r="U145" t="s">
        <v>35</v>
      </c>
    </row>
    <row r="146" spans="1:21" x14ac:dyDescent="0.25">
      <c r="A146">
        <v>719</v>
      </c>
      <c r="B146">
        <v>39</v>
      </c>
      <c r="C146">
        <v>-23</v>
      </c>
      <c r="D146" s="1">
        <v>41326</v>
      </c>
      <c r="E146">
        <v>541</v>
      </c>
      <c r="F146">
        <v>51</v>
      </c>
      <c r="G146" t="s">
        <v>21</v>
      </c>
      <c r="H146" t="s">
        <v>22</v>
      </c>
      <c r="I146">
        <v>12</v>
      </c>
      <c r="J146" t="s">
        <v>40</v>
      </c>
      <c r="K146" t="s">
        <v>45</v>
      </c>
      <c r="L146" t="s">
        <v>52</v>
      </c>
      <c r="M146">
        <v>27</v>
      </c>
      <c r="N146">
        <v>90</v>
      </c>
      <c r="O146" t="s">
        <v>26</v>
      </c>
      <c r="P146">
        <v>30</v>
      </c>
      <c r="Q146">
        <v>50</v>
      </c>
      <c r="R146">
        <v>50</v>
      </c>
      <c r="S146">
        <v>80</v>
      </c>
      <c r="T146">
        <v>24</v>
      </c>
      <c r="U146" t="s">
        <v>35</v>
      </c>
    </row>
    <row r="147" spans="1:21" x14ac:dyDescent="0.25">
      <c r="A147">
        <v>305</v>
      </c>
      <c r="B147">
        <v>80</v>
      </c>
      <c r="C147">
        <v>8</v>
      </c>
      <c r="D147" s="1">
        <v>41327</v>
      </c>
      <c r="E147">
        <v>1055</v>
      </c>
      <c r="F147">
        <v>94</v>
      </c>
      <c r="G147" t="s">
        <v>21</v>
      </c>
      <c r="H147" t="s">
        <v>31</v>
      </c>
      <c r="I147">
        <v>24</v>
      </c>
      <c r="J147" t="s">
        <v>23</v>
      </c>
      <c r="K147" t="s">
        <v>24</v>
      </c>
      <c r="L147" t="s">
        <v>28</v>
      </c>
      <c r="M147">
        <v>48</v>
      </c>
      <c r="N147">
        <v>174</v>
      </c>
      <c r="O147" t="s">
        <v>34</v>
      </c>
      <c r="P147">
        <v>40</v>
      </c>
      <c r="Q147">
        <v>50</v>
      </c>
      <c r="R147">
        <v>40</v>
      </c>
      <c r="S147">
        <v>90</v>
      </c>
      <c r="T147">
        <v>46</v>
      </c>
      <c r="U147" t="s">
        <v>27</v>
      </c>
    </row>
    <row r="148" spans="1:21" x14ac:dyDescent="0.25">
      <c r="A148">
        <v>303</v>
      </c>
      <c r="B148">
        <v>54</v>
      </c>
      <c r="C148">
        <v>-17</v>
      </c>
      <c r="D148" s="1">
        <v>41328</v>
      </c>
      <c r="E148">
        <v>404</v>
      </c>
      <c r="F148">
        <v>66</v>
      </c>
      <c r="G148" t="s">
        <v>21</v>
      </c>
      <c r="H148" t="s">
        <v>22</v>
      </c>
      <c r="I148">
        <v>20</v>
      </c>
      <c r="J148" t="s">
        <v>23</v>
      </c>
      <c r="K148" t="s">
        <v>32</v>
      </c>
      <c r="L148" t="s">
        <v>33</v>
      </c>
      <c r="M148">
        <v>13</v>
      </c>
      <c r="N148">
        <v>120</v>
      </c>
      <c r="O148" t="s">
        <v>26</v>
      </c>
      <c r="P148">
        <v>30</v>
      </c>
      <c r="Q148">
        <v>50</v>
      </c>
      <c r="R148">
        <v>30</v>
      </c>
      <c r="S148">
        <v>80</v>
      </c>
      <c r="T148">
        <v>53</v>
      </c>
      <c r="U148" t="s">
        <v>35</v>
      </c>
    </row>
    <row r="149" spans="1:21" x14ac:dyDescent="0.25">
      <c r="A149">
        <v>303</v>
      </c>
      <c r="B149">
        <v>54</v>
      </c>
      <c r="C149">
        <v>-13</v>
      </c>
      <c r="D149" s="1">
        <v>41329</v>
      </c>
      <c r="E149">
        <v>1037</v>
      </c>
      <c r="F149">
        <v>64</v>
      </c>
      <c r="G149" t="s">
        <v>21</v>
      </c>
      <c r="H149" t="s">
        <v>22</v>
      </c>
      <c r="I149">
        <v>16</v>
      </c>
      <c r="J149" t="s">
        <v>23</v>
      </c>
      <c r="K149" t="s">
        <v>32</v>
      </c>
      <c r="L149" t="s">
        <v>61</v>
      </c>
      <c r="M149">
        <v>27</v>
      </c>
      <c r="N149">
        <v>118</v>
      </c>
      <c r="O149" t="s">
        <v>26</v>
      </c>
      <c r="P149">
        <v>30</v>
      </c>
      <c r="Q149">
        <v>50</v>
      </c>
      <c r="R149">
        <v>40</v>
      </c>
      <c r="S149">
        <v>80</v>
      </c>
      <c r="T149">
        <v>37</v>
      </c>
      <c r="U149" t="s">
        <v>35</v>
      </c>
    </row>
    <row r="150" spans="1:21" x14ac:dyDescent="0.25">
      <c r="A150">
        <v>508</v>
      </c>
      <c r="B150">
        <v>27</v>
      </c>
      <c r="C150">
        <v>-30</v>
      </c>
      <c r="D150" s="1">
        <v>41330</v>
      </c>
      <c r="E150">
        <v>859</v>
      </c>
      <c r="F150">
        <v>39</v>
      </c>
      <c r="G150" t="s">
        <v>21</v>
      </c>
      <c r="H150" t="s">
        <v>31</v>
      </c>
      <c r="I150">
        <v>7</v>
      </c>
      <c r="J150" t="s">
        <v>23</v>
      </c>
      <c r="K150" t="s">
        <v>32</v>
      </c>
      <c r="L150" t="s">
        <v>33</v>
      </c>
      <c r="M150">
        <v>20</v>
      </c>
      <c r="N150">
        <v>66</v>
      </c>
      <c r="O150" t="s">
        <v>62</v>
      </c>
      <c r="P150">
        <v>20</v>
      </c>
      <c r="Q150">
        <v>50</v>
      </c>
      <c r="R150">
        <v>50</v>
      </c>
      <c r="S150">
        <v>70</v>
      </c>
      <c r="T150">
        <v>19</v>
      </c>
      <c r="U150" t="s">
        <v>35</v>
      </c>
    </row>
    <row r="151" spans="1:21" x14ac:dyDescent="0.25">
      <c r="A151">
        <v>209</v>
      </c>
      <c r="B151">
        <v>76</v>
      </c>
      <c r="C151">
        <v>29</v>
      </c>
      <c r="D151" s="1">
        <v>41331</v>
      </c>
      <c r="E151">
        <v>580</v>
      </c>
      <c r="F151">
        <v>111</v>
      </c>
      <c r="G151" t="s">
        <v>21</v>
      </c>
      <c r="H151" t="s">
        <v>36</v>
      </c>
      <c r="I151">
        <v>21</v>
      </c>
      <c r="J151" t="s">
        <v>23</v>
      </c>
      <c r="K151" t="s">
        <v>32</v>
      </c>
      <c r="L151" t="s">
        <v>61</v>
      </c>
      <c r="M151">
        <v>79</v>
      </c>
      <c r="N151">
        <v>187</v>
      </c>
      <c r="O151" t="s">
        <v>38</v>
      </c>
      <c r="P151">
        <v>30</v>
      </c>
      <c r="Q151">
        <v>50</v>
      </c>
      <c r="R151">
        <v>50</v>
      </c>
      <c r="S151">
        <v>80</v>
      </c>
      <c r="T151">
        <v>32</v>
      </c>
      <c r="U151" t="s">
        <v>35</v>
      </c>
    </row>
    <row r="152" spans="1:21" x14ac:dyDescent="0.25">
      <c r="A152">
        <v>715</v>
      </c>
      <c r="B152">
        <v>22</v>
      </c>
      <c r="C152">
        <v>-40</v>
      </c>
      <c r="D152" s="1">
        <v>41332</v>
      </c>
      <c r="E152">
        <v>573</v>
      </c>
      <c r="F152">
        <v>29</v>
      </c>
      <c r="G152" t="s">
        <v>39</v>
      </c>
      <c r="H152" t="s">
        <v>22</v>
      </c>
      <c r="I152">
        <v>7</v>
      </c>
      <c r="J152" t="s">
        <v>40</v>
      </c>
      <c r="K152" t="s">
        <v>41</v>
      </c>
      <c r="L152" t="s">
        <v>42</v>
      </c>
      <c r="M152">
        <v>10</v>
      </c>
      <c r="N152">
        <v>51</v>
      </c>
      <c r="O152" t="s">
        <v>59</v>
      </c>
      <c r="P152">
        <v>20</v>
      </c>
      <c r="Q152">
        <v>50</v>
      </c>
      <c r="R152">
        <v>50</v>
      </c>
      <c r="S152">
        <v>70</v>
      </c>
      <c r="T152">
        <v>19</v>
      </c>
      <c r="U152" t="s">
        <v>27</v>
      </c>
    </row>
    <row r="153" spans="1:21" x14ac:dyDescent="0.25">
      <c r="A153">
        <v>319</v>
      </c>
      <c r="B153">
        <v>23</v>
      </c>
      <c r="C153">
        <v>-32</v>
      </c>
      <c r="D153" s="1">
        <v>41333</v>
      </c>
      <c r="E153">
        <v>800</v>
      </c>
      <c r="F153">
        <v>35</v>
      </c>
      <c r="G153" t="s">
        <v>39</v>
      </c>
      <c r="H153" t="s">
        <v>22</v>
      </c>
      <c r="I153">
        <v>6</v>
      </c>
      <c r="J153" t="s">
        <v>40</v>
      </c>
      <c r="K153" t="s">
        <v>41</v>
      </c>
      <c r="L153" t="s">
        <v>53</v>
      </c>
      <c r="M153">
        <v>18</v>
      </c>
      <c r="N153">
        <v>58</v>
      </c>
      <c r="O153" t="s">
        <v>43</v>
      </c>
      <c r="P153">
        <v>20</v>
      </c>
      <c r="Q153">
        <v>50</v>
      </c>
      <c r="R153">
        <v>50</v>
      </c>
      <c r="S153">
        <v>70</v>
      </c>
      <c r="T153">
        <v>17</v>
      </c>
      <c r="U153" t="s">
        <v>35</v>
      </c>
    </row>
    <row r="154" spans="1:21" x14ac:dyDescent="0.25">
      <c r="A154">
        <v>959</v>
      </c>
      <c r="B154">
        <v>79</v>
      </c>
      <c r="C154">
        <v>4</v>
      </c>
      <c r="D154" s="1">
        <v>41334</v>
      </c>
      <c r="E154">
        <v>593</v>
      </c>
      <c r="F154">
        <v>98</v>
      </c>
      <c r="G154" t="s">
        <v>39</v>
      </c>
      <c r="H154" t="s">
        <v>31</v>
      </c>
      <c r="I154">
        <v>30</v>
      </c>
      <c r="J154" t="s">
        <v>23</v>
      </c>
      <c r="K154" t="s">
        <v>24</v>
      </c>
      <c r="L154" t="s">
        <v>25</v>
      </c>
      <c r="M154">
        <v>34</v>
      </c>
      <c r="N154">
        <v>177</v>
      </c>
      <c r="O154" t="s">
        <v>44</v>
      </c>
      <c r="P154">
        <v>40</v>
      </c>
      <c r="Q154">
        <v>50</v>
      </c>
      <c r="R154">
        <v>30</v>
      </c>
      <c r="S154">
        <v>90</v>
      </c>
      <c r="T154">
        <v>64</v>
      </c>
      <c r="U154" t="s">
        <v>27</v>
      </c>
    </row>
    <row r="155" spans="1:21" x14ac:dyDescent="0.25">
      <c r="A155">
        <v>860</v>
      </c>
      <c r="B155">
        <v>65</v>
      </c>
      <c r="C155">
        <v>-15</v>
      </c>
      <c r="D155" s="1">
        <v>41335</v>
      </c>
      <c r="E155">
        <v>1053</v>
      </c>
      <c r="F155">
        <v>77</v>
      </c>
      <c r="G155" t="s">
        <v>39</v>
      </c>
      <c r="H155" t="s">
        <v>31</v>
      </c>
      <c r="I155">
        <v>20</v>
      </c>
      <c r="J155" t="s">
        <v>23</v>
      </c>
      <c r="K155" t="s">
        <v>24</v>
      </c>
      <c r="L155" t="s">
        <v>28</v>
      </c>
      <c r="M155">
        <v>35</v>
      </c>
      <c r="N155">
        <v>142</v>
      </c>
      <c r="O155" t="s">
        <v>44</v>
      </c>
      <c r="P155">
        <v>30</v>
      </c>
      <c r="Q155">
        <v>50</v>
      </c>
      <c r="R155">
        <v>50</v>
      </c>
      <c r="S155">
        <v>80</v>
      </c>
      <c r="T155">
        <v>42</v>
      </c>
      <c r="U155" t="s">
        <v>27</v>
      </c>
    </row>
    <row r="156" spans="1:21" x14ac:dyDescent="0.25">
      <c r="A156">
        <v>262</v>
      </c>
      <c r="B156">
        <v>46</v>
      </c>
      <c r="C156">
        <v>-10</v>
      </c>
      <c r="D156" s="1">
        <v>41336</v>
      </c>
      <c r="E156">
        <v>449</v>
      </c>
      <c r="F156">
        <v>67</v>
      </c>
      <c r="G156" t="s">
        <v>39</v>
      </c>
      <c r="H156" t="s">
        <v>22</v>
      </c>
      <c r="I156">
        <v>14</v>
      </c>
      <c r="J156" t="s">
        <v>23</v>
      </c>
      <c r="K156" t="s">
        <v>32</v>
      </c>
      <c r="L156" t="s">
        <v>33</v>
      </c>
      <c r="M156">
        <v>30</v>
      </c>
      <c r="N156">
        <v>113</v>
      </c>
      <c r="O156" t="s">
        <v>59</v>
      </c>
      <c r="P156">
        <v>20</v>
      </c>
      <c r="Q156">
        <v>50</v>
      </c>
      <c r="R156">
        <v>40</v>
      </c>
      <c r="S156">
        <v>70</v>
      </c>
      <c r="T156">
        <v>37</v>
      </c>
      <c r="U156" t="s">
        <v>35</v>
      </c>
    </row>
    <row r="157" spans="1:21" x14ac:dyDescent="0.25">
      <c r="A157">
        <v>715</v>
      </c>
      <c r="B157">
        <v>60</v>
      </c>
      <c r="C157">
        <v>0</v>
      </c>
      <c r="D157" s="1">
        <v>41337</v>
      </c>
      <c r="E157">
        <v>606</v>
      </c>
      <c r="F157">
        <v>84</v>
      </c>
      <c r="G157" t="s">
        <v>39</v>
      </c>
      <c r="H157" t="s">
        <v>22</v>
      </c>
      <c r="I157">
        <v>54</v>
      </c>
      <c r="J157" t="s">
        <v>23</v>
      </c>
      <c r="K157" t="s">
        <v>32</v>
      </c>
      <c r="L157" t="s">
        <v>61</v>
      </c>
      <c r="M157">
        <v>0</v>
      </c>
      <c r="N157">
        <v>144</v>
      </c>
      <c r="O157" t="s">
        <v>59</v>
      </c>
      <c r="P157">
        <v>40</v>
      </c>
      <c r="Q157">
        <v>50</v>
      </c>
      <c r="R157">
        <v>0</v>
      </c>
      <c r="S157">
        <v>90</v>
      </c>
      <c r="T157">
        <v>84</v>
      </c>
      <c r="U157" t="s">
        <v>35</v>
      </c>
    </row>
    <row r="158" spans="1:21" x14ac:dyDescent="0.25">
      <c r="A158">
        <v>206</v>
      </c>
      <c r="B158">
        <v>60</v>
      </c>
      <c r="C158">
        <v>17</v>
      </c>
      <c r="D158" s="1">
        <v>41338</v>
      </c>
      <c r="E158">
        <v>329</v>
      </c>
      <c r="F158">
        <v>99</v>
      </c>
      <c r="G158" t="s">
        <v>39</v>
      </c>
      <c r="H158" t="s">
        <v>36</v>
      </c>
      <c r="I158">
        <v>18</v>
      </c>
      <c r="J158" t="s">
        <v>23</v>
      </c>
      <c r="K158" t="s">
        <v>32</v>
      </c>
      <c r="L158" t="s">
        <v>33</v>
      </c>
      <c r="M158">
        <v>57</v>
      </c>
      <c r="N158">
        <v>159</v>
      </c>
      <c r="O158" t="s">
        <v>60</v>
      </c>
      <c r="P158">
        <v>20</v>
      </c>
      <c r="Q158">
        <v>50</v>
      </c>
      <c r="R158">
        <v>40</v>
      </c>
      <c r="S158">
        <v>70</v>
      </c>
      <c r="T158">
        <v>42</v>
      </c>
      <c r="U158" t="s">
        <v>35</v>
      </c>
    </row>
    <row r="159" spans="1:21" x14ac:dyDescent="0.25">
      <c r="A159">
        <v>773</v>
      </c>
      <c r="B159">
        <v>40</v>
      </c>
      <c r="C159">
        <v>-3</v>
      </c>
      <c r="D159" s="1">
        <v>41339</v>
      </c>
      <c r="E159">
        <v>536</v>
      </c>
      <c r="F159">
        <v>52</v>
      </c>
      <c r="G159" t="s">
        <v>21</v>
      </c>
      <c r="H159" t="s">
        <v>22</v>
      </c>
      <c r="I159">
        <v>13</v>
      </c>
      <c r="J159" t="s">
        <v>23</v>
      </c>
      <c r="K159" t="s">
        <v>24</v>
      </c>
      <c r="L159" t="s">
        <v>25</v>
      </c>
      <c r="M159">
        <v>27</v>
      </c>
      <c r="N159">
        <v>92</v>
      </c>
      <c r="O159" t="s">
        <v>63</v>
      </c>
      <c r="P159">
        <v>30</v>
      </c>
      <c r="Q159">
        <v>50</v>
      </c>
      <c r="R159">
        <v>30</v>
      </c>
      <c r="S159">
        <v>80</v>
      </c>
      <c r="T159">
        <v>25</v>
      </c>
      <c r="U159" t="s">
        <v>27</v>
      </c>
    </row>
    <row r="160" spans="1:21" x14ac:dyDescent="0.25">
      <c r="A160">
        <v>614</v>
      </c>
      <c r="B160">
        <v>36</v>
      </c>
      <c r="C160">
        <v>-10</v>
      </c>
      <c r="D160" s="1">
        <v>41340</v>
      </c>
      <c r="E160">
        <v>862</v>
      </c>
      <c r="F160">
        <v>52</v>
      </c>
      <c r="G160" t="s">
        <v>21</v>
      </c>
      <c r="H160" t="s">
        <v>22</v>
      </c>
      <c r="I160">
        <v>10</v>
      </c>
      <c r="J160" t="s">
        <v>23</v>
      </c>
      <c r="K160" t="s">
        <v>24</v>
      </c>
      <c r="L160" t="s">
        <v>25</v>
      </c>
      <c r="M160">
        <v>30</v>
      </c>
      <c r="N160">
        <v>88</v>
      </c>
      <c r="O160" t="s">
        <v>65</v>
      </c>
      <c r="P160">
        <v>30</v>
      </c>
      <c r="Q160">
        <v>50</v>
      </c>
      <c r="R160">
        <v>40</v>
      </c>
      <c r="S160">
        <v>80</v>
      </c>
      <c r="T160">
        <v>22</v>
      </c>
      <c r="U160" t="s">
        <v>27</v>
      </c>
    </row>
    <row r="161" spans="1:21" x14ac:dyDescent="0.25">
      <c r="A161">
        <v>617</v>
      </c>
      <c r="B161">
        <v>55</v>
      </c>
      <c r="C161">
        <v>-5</v>
      </c>
      <c r="D161" s="1">
        <v>41341</v>
      </c>
      <c r="E161">
        <v>410</v>
      </c>
      <c r="F161">
        <v>69</v>
      </c>
      <c r="G161" t="s">
        <v>21</v>
      </c>
      <c r="H161" t="s">
        <v>31</v>
      </c>
      <c r="I161">
        <v>20</v>
      </c>
      <c r="J161" t="s">
        <v>23</v>
      </c>
      <c r="K161" t="s">
        <v>24</v>
      </c>
      <c r="L161" t="s">
        <v>25</v>
      </c>
      <c r="M161">
        <v>15</v>
      </c>
      <c r="N161">
        <v>124</v>
      </c>
      <c r="O161" t="s">
        <v>62</v>
      </c>
      <c r="P161">
        <v>40</v>
      </c>
      <c r="Q161">
        <v>50</v>
      </c>
      <c r="R161">
        <v>20</v>
      </c>
      <c r="S161">
        <v>90</v>
      </c>
      <c r="T161">
        <v>54</v>
      </c>
      <c r="U161" t="s">
        <v>27</v>
      </c>
    </row>
    <row r="162" spans="1:21" x14ac:dyDescent="0.25">
      <c r="A162">
        <v>707</v>
      </c>
      <c r="B162">
        <v>40</v>
      </c>
      <c r="C162">
        <v>-3</v>
      </c>
      <c r="D162" s="1">
        <v>41342</v>
      </c>
      <c r="E162">
        <v>536</v>
      </c>
      <c r="F162">
        <v>52</v>
      </c>
      <c r="G162" t="s">
        <v>21</v>
      </c>
      <c r="H162" t="s">
        <v>36</v>
      </c>
      <c r="I162">
        <v>13</v>
      </c>
      <c r="J162" t="s">
        <v>23</v>
      </c>
      <c r="K162" t="s">
        <v>24</v>
      </c>
      <c r="L162" t="s">
        <v>28</v>
      </c>
      <c r="M162">
        <v>27</v>
      </c>
      <c r="N162">
        <v>92</v>
      </c>
      <c r="O162" t="s">
        <v>38</v>
      </c>
      <c r="P162">
        <v>30</v>
      </c>
      <c r="Q162">
        <v>50</v>
      </c>
      <c r="R162">
        <v>30</v>
      </c>
      <c r="S162">
        <v>80</v>
      </c>
      <c r="T162">
        <v>25</v>
      </c>
      <c r="U162" t="s">
        <v>27</v>
      </c>
    </row>
    <row r="163" spans="1:21" x14ac:dyDescent="0.25">
      <c r="A163">
        <v>352</v>
      </c>
      <c r="B163">
        <v>28</v>
      </c>
      <c r="C163">
        <v>-17</v>
      </c>
      <c r="D163" s="1">
        <v>41343</v>
      </c>
      <c r="E163">
        <v>875</v>
      </c>
      <c r="F163">
        <v>42</v>
      </c>
      <c r="G163" t="s">
        <v>21</v>
      </c>
      <c r="H163" t="s">
        <v>31</v>
      </c>
      <c r="I163">
        <v>7</v>
      </c>
      <c r="J163" t="s">
        <v>23</v>
      </c>
      <c r="K163" t="s">
        <v>32</v>
      </c>
      <c r="L163" t="s">
        <v>33</v>
      </c>
      <c r="M163">
        <v>23</v>
      </c>
      <c r="N163">
        <v>70</v>
      </c>
      <c r="O163" t="s">
        <v>34</v>
      </c>
      <c r="P163">
        <v>20</v>
      </c>
      <c r="Q163">
        <v>50</v>
      </c>
      <c r="R163">
        <v>40</v>
      </c>
      <c r="S163">
        <v>70</v>
      </c>
      <c r="T163">
        <v>19</v>
      </c>
      <c r="U163" t="s">
        <v>35</v>
      </c>
    </row>
    <row r="164" spans="1:21" x14ac:dyDescent="0.25">
      <c r="A164">
        <v>561</v>
      </c>
      <c r="B164">
        <v>31</v>
      </c>
      <c r="C164">
        <v>-12</v>
      </c>
      <c r="D164" s="1">
        <v>41344</v>
      </c>
      <c r="E164">
        <v>856</v>
      </c>
      <c r="F164">
        <v>47</v>
      </c>
      <c r="G164" t="s">
        <v>21</v>
      </c>
      <c r="H164" t="s">
        <v>31</v>
      </c>
      <c r="I164">
        <v>8</v>
      </c>
      <c r="J164" t="s">
        <v>23</v>
      </c>
      <c r="K164" t="s">
        <v>32</v>
      </c>
      <c r="L164" t="s">
        <v>37</v>
      </c>
      <c r="M164">
        <v>28</v>
      </c>
      <c r="N164">
        <v>78</v>
      </c>
      <c r="O164" t="s">
        <v>34</v>
      </c>
      <c r="P164">
        <v>30</v>
      </c>
      <c r="Q164">
        <v>50</v>
      </c>
      <c r="R164">
        <v>40</v>
      </c>
      <c r="S164">
        <v>80</v>
      </c>
      <c r="T164">
        <v>19</v>
      </c>
      <c r="U164" t="s">
        <v>35</v>
      </c>
    </row>
    <row r="165" spans="1:21" x14ac:dyDescent="0.25">
      <c r="A165">
        <v>351</v>
      </c>
      <c r="B165">
        <v>32</v>
      </c>
      <c r="C165">
        <v>-11</v>
      </c>
      <c r="D165" s="1">
        <v>41345</v>
      </c>
      <c r="E165">
        <v>482</v>
      </c>
      <c r="F165">
        <v>48</v>
      </c>
      <c r="G165" t="s">
        <v>21</v>
      </c>
      <c r="H165" t="s">
        <v>31</v>
      </c>
      <c r="I165">
        <v>8</v>
      </c>
      <c r="J165" t="s">
        <v>23</v>
      </c>
      <c r="K165" t="s">
        <v>32</v>
      </c>
      <c r="L165" t="s">
        <v>37</v>
      </c>
      <c r="M165">
        <v>29</v>
      </c>
      <c r="N165">
        <v>80</v>
      </c>
      <c r="O165" t="s">
        <v>62</v>
      </c>
      <c r="P165">
        <v>30</v>
      </c>
      <c r="Q165">
        <v>50</v>
      </c>
      <c r="R165">
        <v>40</v>
      </c>
      <c r="S165">
        <v>80</v>
      </c>
      <c r="T165">
        <v>19</v>
      </c>
      <c r="U165" t="s">
        <v>35</v>
      </c>
    </row>
    <row r="166" spans="1:21" x14ac:dyDescent="0.25">
      <c r="A166">
        <v>650</v>
      </c>
      <c r="B166">
        <v>50</v>
      </c>
      <c r="C166">
        <v>7</v>
      </c>
      <c r="D166" s="1">
        <v>41346</v>
      </c>
      <c r="E166">
        <v>589</v>
      </c>
      <c r="F166">
        <v>73</v>
      </c>
      <c r="G166" t="s">
        <v>21</v>
      </c>
      <c r="H166" t="s">
        <v>36</v>
      </c>
      <c r="I166">
        <v>14</v>
      </c>
      <c r="J166" t="s">
        <v>23</v>
      </c>
      <c r="K166" t="s">
        <v>32</v>
      </c>
      <c r="L166" t="s">
        <v>61</v>
      </c>
      <c r="M166">
        <v>47</v>
      </c>
      <c r="N166">
        <v>123</v>
      </c>
      <c r="O166" t="s">
        <v>38</v>
      </c>
      <c r="P166">
        <v>30</v>
      </c>
      <c r="Q166">
        <v>50</v>
      </c>
      <c r="R166">
        <v>40</v>
      </c>
      <c r="S166">
        <v>80</v>
      </c>
      <c r="T166">
        <v>26</v>
      </c>
      <c r="U166" t="s">
        <v>35</v>
      </c>
    </row>
    <row r="167" spans="1:21" x14ac:dyDescent="0.25">
      <c r="A167">
        <v>712</v>
      </c>
      <c r="B167">
        <v>0</v>
      </c>
      <c r="C167">
        <v>-9</v>
      </c>
      <c r="D167" s="1">
        <v>41347</v>
      </c>
      <c r="E167">
        <v>387</v>
      </c>
      <c r="F167">
        <v>43</v>
      </c>
      <c r="G167" t="s">
        <v>39</v>
      </c>
      <c r="H167" t="s">
        <v>22</v>
      </c>
      <c r="I167">
        <v>0</v>
      </c>
      <c r="J167" t="s">
        <v>40</v>
      </c>
      <c r="K167" t="s">
        <v>41</v>
      </c>
      <c r="L167" t="s">
        <v>42</v>
      </c>
      <c r="M167">
        <v>31</v>
      </c>
      <c r="N167">
        <v>43</v>
      </c>
      <c r="O167" t="s">
        <v>43</v>
      </c>
      <c r="P167">
        <v>0</v>
      </c>
      <c r="Q167">
        <v>50</v>
      </c>
      <c r="R167">
        <v>40</v>
      </c>
      <c r="S167">
        <v>50</v>
      </c>
      <c r="T167">
        <v>12</v>
      </c>
      <c r="U167" t="s">
        <v>27</v>
      </c>
    </row>
    <row r="168" spans="1:21" x14ac:dyDescent="0.25">
      <c r="A168">
        <v>505</v>
      </c>
      <c r="B168">
        <v>82</v>
      </c>
      <c r="C168">
        <v>-18</v>
      </c>
      <c r="D168" s="1">
        <v>41348</v>
      </c>
      <c r="E168">
        <v>1804</v>
      </c>
      <c r="F168">
        <v>40</v>
      </c>
      <c r="G168" t="s">
        <v>39</v>
      </c>
      <c r="H168" t="s">
        <v>29</v>
      </c>
      <c r="I168">
        <v>25</v>
      </c>
      <c r="J168" t="s">
        <v>40</v>
      </c>
      <c r="K168" t="s">
        <v>45</v>
      </c>
      <c r="L168" t="s">
        <v>46</v>
      </c>
      <c r="M168">
        <v>-8</v>
      </c>
      <c r="N168">
        <v>122</v>
      </c>
      <c r="O168" t="s">
        <v>64</v>
      </c>
      <c r="P168">
        <v>90</v>
      </c>
      <c r="Q168">
        <v>50</v>
      </c>
      <c r="R168">
        <v>10</v>
      </c>
      <c r="S168">
        <v>140</v>
      </c>
      <c r="T168">
        <v>48</v>
      </c>
      <c r="U168" t="s">
        <v>27</v>
      </c>
    </row>
    <row r="169" spans="1:21" x14ac:dyDescent="0.25">
      <c r="A169">
        <v>515</v>
      </c>
      <c r="B169">
        <v>22</v>
      </c>
      <c r="C169">
        <v>-24</v>
      </c>
      <c r="D169" s="1">
        <v>41349</v>
      </c>
      <c r="E169">
        <v>802</v>
      </c>
      <c r="F169">
        <v>34</v>
      </c>
      <c r="G169" t="s">
        <v>39</v>
      </c>
      <c r="H169" t="s">
        <v>22</v>
      </c>
      <c r="I169">
        <v>6</v>
      </c>
      <c r="J169" t="s">
        <v>40</v>
      </c>
      <c r="K169" t="s">
        <v>41</v>
      </c>
      <c r="L169" t="s">
        <v>53</v>
      </c>
      <c r="M169">
        <v>16</v>
      </c>
      <c r="N169">
        <v>56</v>
      </c>
      <c r="O169" t="s">
        <v>43</v>
      </c>
      <c r="P169">
        <v>20</v>
      </c>
      <c r="Q169">
        <v>50</v>
      </c>
      <c r="R169">
        <v>40</v>
      </c>
      <c r="S169">
        <v>70</v>
      </c>
      <c r="T169">
        <v>18</v>
      </c>
      <c r="U169" t="s">
        <v>35</v>
      </c>
    </row>
    <row r="170" spans="1:21" x14ac:dyDescent="0.25">
      <c r="A170">
        <v>505</v>
      </c>
      <c r="B170">
        <v>44</v>
      </c>
      <c r="C170">
        <v>-7</v>
      </c>
      <c r="D170" s="1">
        <v>41350</v>
      </c>
      <c r="E170">
        <v>325</v>
      </c>
      <c r="F170">
        <v>62</v>
      </c>
      <c r="G170" t="s">
        <v>39</v>
      </c>
      <c r="H170" t="s">
        <v>29</v>
      </c>
      <c r="I170">
        <v>40</v>
      </c>
      <c r="J170" t="s">
        <v>40</v>
      </c>
      <c r="K170" t="s">
        <v>41</v>
      </c>
      <c r="L170" t="s">
        <v>53</v>
      </c>
      <c r="M170">
        <v>-7</v>
      </c>
      <c r="N170">
        <v>106</v>
      </c>
      <c r="O170" t="s">
        <v>64</v>
      </c>
      <c r="P170">
        <v>30</v>
      </c>
      <c r="Q170">
        <v>50</v>
      </c>
      <c r="R170">
        <v>0</v>
      </c>
      <c r="S170">
        <v>80</v>
      </c>
      <c r="T170">
        <v>69</v>
      </c>
      <c r="U170" t="s">
        <v>35</v>
      </c>
    </row>
    <row r="171" spans="1:21" x14ac:dyDescent="0.25">
      <c r="A171">
        <v>775</v>
      </c>
      <c r="B171">
        <v>33</v>
      </c>
      <c r="C171">
        <v>-14</v>
      </c>
      <c r="D171" s="1">
        <v>41351</v>
      </c>
      <c r="E171">
        <v>243</v>
      </c>
      <c r="F171">
        <v>41</v>
      </c>
      <c r="G171" t="s">
        <v>39</v>
      </c>
      <c r="H171" t="s">
        <v>36</v>
      </c>
      <c r="I171">
        <v>12</v>
      </c>
      <c r="J171" t="s">
        <v>40</v>
      </c>
      <c r="K171" t="s">
        <v>45</v>
      </c>
      <c r="L171" t="s">
        <v>52</v>
      </c>
      <c r="M171">
        <v>-4</v>
      </c>
      <c r="N171">
        <v>74</v>
      </c>
      <c r="O171" t="s">
        <v>48</v>
      </c>
      <c r="P171">
        <v>30</v>
      </c>
      <c r="Q171">
        <v>50</v>
      </c>
      <c r="R171">
        <v>10</v>
      </c>
      <c r="S171">
        <v>80</v>
      </c>
      <c r="T171">
        <v>45</v>
      </c>
      <c r="U171" t="s">
        <v>35</v>
      </c>
    </row>
    <row r="172" spans="1:21" x14ac:dyDescent="0.25">
      <c r="A172">
        <v>573</v>
      </c>
      <c r="B172">
        <v>44</v>
      </c>
      <c r="C172">
        <v>-8</v>
      </c>
      <c r="D172" s="1">
        <v>41352</v>
      </c>
      <c r="E172">
        <v>325</v>
      </c>
      <c r="F172">
        <v>62</v>
      </c>
      <c r="G172" t="s">
        <v>39</v>
      </c>
      <c r="H172" t="s">
        <v>22</v>
      </c>
      <c r="I172">
        <v>40</v>
      </c>
      <c r="J172" t="s">
        <v>23</v>
      </c>
      <c r="K172" t="s">
        <v>24</v>
      </c>
      <c r="L172" t="s">
        <v>57</v>
      </c>
      <c r="M172">
        <v>-8</v>
      </c>
      <c r="N172">
        <v>106</v>
      </c>
      <c r="O172" t="s">
        <v>58</v>
      </c>
      <c r="P172">
        <v>40</v>
      </c>
      <c r="Q172">
        <v>50</v>
      </c>
      <c r="R172">
        <v>0</v>
      </c>
      <c r="S172">
        <v>90</v>
      </c>
      <c r="T172">
        <v>70</v>
      </c>
      <c r="U172" t="s">
        <v>27</v>
      </c>
    </row>
    <row r="173" spans="1:21" x14ac:dyDescent="0.25">
      <c r="A173">
        <v>262</v>
      </c>
      <c r="B173">
        <v>31</v>
      </c>
      <c r="C173">
        <v>-13</v>
      </c>
      <c r="D173" s="1">
        <v>41353</v>
      </c>
      <c r="E173">
        <v>856</v>
      </c>
      <c r="F173">
        <v>47</v>
      </c>
      <c r="G173" t="s">
        <v>39</v>
      </c>
      <c r="H173" t="s">
        <v>22</v>
      </c>
      <c r="I173">
        <v>8</v>
      </c>
      <c r="J173" t="s">
        <v>23</v>
      </c>
      <c r="K173" t="s">
        <v>24</v>
      </c>
      <c r="L173" t="s">
        <v>25</v>
      </c>
      <c r="M173">
        <v>27</v>
      </c>
      <c r="N173">
        <v>78</v>
      </c>
      <c r="O173" t="s">
        <v>59</v>
      </c>
      <c r="P173">
        <v>20</v>
      </c>
      <c r="Q173">
        <v>50</v>
      </c>
      <c r="R173">
        <v>40</v>
      </c>
      <c r="S173">
        <v>70</v>
      </c>
      <c r="T173">
        <v>20</v>
      </c>
      <c r="U173" t="s">
        <v>27</v>
      </c>
    </row>
    <row r="174" spans="1:21" x14ac:dyDescent="0.25">
      <c r="A174">
        <v>475</v>
      </c>
      <c r="B174">
        <v>69</v>
      </c>
      <c r="C174">
        <v>8</v>
      </c>
      <c r="D174" s="1">
        <v>41354</v>
      </c>
      <c r="E174">
        <v>1060</v>
      </c>
      <c r="F174">
        <v>81</v>
      </c>
      <c r="G174" t="s">
        <v>39</v>
      </c>
      <c r="H174" t="s">
        <v>31</v>
      </c>
      <c r="I174">
        <v>21</v>
      </c>
      <c r="J174" t="s">
        <v>23</v>
      </c>
      <c r="K174" t="s">
        <v>24</v>
      </c>
      <c r="L174" t="s">
        <v>28</v>
      </c>
      <c r="M174">
        <v>38</v>
      </c>
      <c r="N174">
        <v>150</v>
      </c>
      <c r="O174" t="s">
        <v>44</v>
      </c>
      <c r="P174">
        <v>50</v>
      </c>
      <c r="Q174">
        <v>50</v>
      </c>
      <c r="R174">
        <v>30</v>
      </c>
      <c r="S174">
        <v>100</v>
      </c>
      <c r="T174">
        <v>43</v>
      </c>
      <c r="U174" t="s">
        <v>27</v>
      </c>
    </row>
    <row r="175" spans="1:21" x14ac:dyDescent="0.25">
      <c r="A175">
        <v>262</v>
      </c>
      <c r="B175">
        <v>49</v>
      </c>
      <c r="C175">
        <v>13</v>
      </c>
      <c r="D175" s="1">
        <v>41355</v>
      </c>
      <c r="E175">
        <v>454</v>
      </c>
      <c r="F175">
        <v>71</v>
      </c>
      <c r="G175" t="s">
        <v>39</v>
      </c>
      <c r="H175" t="s">
        <v>22</v>
      </c>
      <c r="I175">
        <v>15</v>
      </c>
      <c r="J175" t="s">
        <v>23</v>
      </c>
      <c r="K175" t="s">
        <v>32</v>
      </c>
      <c r="L175" t="s">
        <v>33</v>
      </c>
      <c r="M175">
        <v>33</v>
      </c>
      <c r="N175">
        <v>120</v>
      </c>
      <c r="O175" t="s">
        <v>59</v>
      </c>
      <c r="P175">
        <v>40</v>
      </c>
      <c r="Q175">
        <v>50</v>
      </c>
      <c r="R175">
        <v>20</v>
      </c>
      <c r="S175">
        <v>90</v>
      </c>
      <c r="T175">
        <v>38</v>
      </c>
      <c r="U175" t="s">
        <v>35</v>
      </c>
    </row>
    <row r="176" spans="1:21" x14ac:dyDescent="0.25">
      <c r="A176">
        <v>206</v>
      </c>
      <c r="B176">
        <v>49</v>
      </c>
      <c r="C176">
        <v>4</v>
      </c>
      <c r="D176" s="1">
        <v>41356</v>
      </c>
      <c r="E176">
        <v>454</v>
      </c>
      <c r="F176">
        <v>71</v>
      </c>
      <c r="G176" t="s">
        <v>39</v>
      </c>
      <c r="H176" t="s">
        <v>36</v>
      </c>
      <c r="I176">
        <v>15</v>
      </c>
      <c r="J176" t="s">
        <v>23</v>
      </c>
      <c r="K176" t="s">
        <v>32</v>
      </c>
      <c r="L176" t="s">
        <v>61</v>
      </c>
      <c r="M176">
        <v>34</v>
      </c>
      <c r="N176">
        <v>120</v>
      </c>
      <c r="O176" t="s">
        <v>60</v>
      </c>
      <c r="P176">
        <v>30</v>
      </c>
      <c r="Q176">
        <v>50</v>
      </c>
      <c r="R176">
        <v>30</v>
      </c>
      <c r="S176">
        <v>80</v>
      </c>
      <c r="T176">
        <v>37</v>
      </c>
      <c r="U176" t="s">
        <v>35</v>
      </c>
    </row>
    <row r="177" spans="1:21" x14ac:dyDescent="0.25">
      <c r="A177">
        <v>970</v>
      </c>
      <c r="B177">
        <v>43</v>
      </c>
      <c r="C177">
        <v>-1</v>
      </c>
      <c r="D177" s="1">
        <v>41357</v>
      </c>
      <c r="E177">
        <v>531</v>
      </c>
      <c r="F177">
        <v>56</v>
      </c>
      <c r="G177" t="s">
        <v>21</v>
      </c>
      <c r="H177" t="s">
        <v>22</v>
      </c>
      <c r="I177">
        <v>14</v>
      </c>
      <c r="J177" t="s">
        <v>40</v>
      </c>
      <c r="K177" t="s">
        <v>45</v>
      </c>
      <c r="L177" t="s">
        <v>52</v>
      </c>
      <c r="M177">
        <v>29</v>
      </c>
      <c r="N177">
        <v>99</v>
      </c>
      <c r="O177" t="s">
        <v>26</v>
      </c>
      <c r="P177">
        <v>40</v>
      </c>
      <c r="Q177">
        <v>50</v>
      </c>
      <c r="R177">
        <v>30</v>
      </c>
      <c r="S177">
        <v>90</v>
      </c>
      <c r="T177">
        <v>27</v>
      </c>
      <c r="U177" t="s">
        <v>35</v>
      </c>
    </row>
    <row r="178" spans="1:21" x14ac:dyDescent="0.25">
      <c r="A178">
        <v>614</v>
      </c>
      <c r="B178">
        <v>41</v>
      </c>
      <c r="C178">
        <v>4</v>
      </c>
      <c r="D178" s="1">
        <v>41358</v>
      </c>
      <c r="E178">
        <v>435</v>
      </c>
      <c r="F178">
        <v>60</v>
      </c>
      <c r="G178" t="s">
        <v>21</v>
      </c>
      <c r="H178" t="s">
        <v>22</v>
      </c>
      <c r="I178">
        <v>13</v>
      </c>
      <c r="J178" t="s">
        <v>40</v>
      </c>
      <c r="K178" t="s">
        <v>45</v>
      </c>
      <c r="L178" t="s">
        <v>52</v>
      </c>
      <c r="M178">
        <v>24</v>
      </c>
      <c r="N178">
        <v>101</v>
      </c>
      <c r="O178" t="s">
        <v>65</v>
      </c>
      <c r="P178">
        <v>40</v>
      </c>
      <c r="Q178">
        <v>50</v>
      </c>
      <c r="R178">
        <v>20</v>
      </c>
      <c r="S178">
        <v>90</v>
      </c>
      <c r="T178">
        <v>36</v>
      </c>
      <c r="U178" t="s">
        <v>35</v>
      </c>
    </row>
    <row r="179" spans="1:21" x14ac:dyDescent="0.25">
      <c r="A179">
        <v>339</v>
      </c>
      <c r="B179">
        <v>47</v>
      </c>
      <c r="C179">
        <v>-10</v>
      </c>
      <c r="D179" s="1">
        <v>41359</v>
      </c>
      <c r="E179">
        <v>571</v>
      </c>
      <c r="F179">
        <v>52</v>
      </c>
      <c r="G179" t="s">
        <v>21</v>
      </c>
      <c r="H179" t="s">
        <v>31</v>
      </c>
      <c r="I179">
        <v>42</v>
      </c>
      <c r="J179" t="s">
        <v>40</v>
      </c>
      <c r="K179" t="s">
        <v>41</v>
      </c>
      <c r="L179" t="s">
        <v>53</v>
      </c>
      <c r="M179">
        <v>-20</v>
      </c>
      <c r="N179">
        <v>99</v>
      </c>
      <c r="O179" t="s">
        <v>62</v>
      </c>
      <c r="P179">
        <v>40</v>
      </c>
      <c r="Q179">
        <v>50</v>
      </c>
      <c r="R179">
        <v>-10</v>
      </c>
      <c r="S179">
        <v>90</v>
      </c>
      <c r="T179">
        <v>72</v>
      </c>
      <c r="U179" t="s">
        <v>35</v>
      </c>
    </row>
    <row r="180" spans="1:21" x14ac:dyDescent="0.25">
      <c r="A180">
        <v>773</v>
      </c>
      <c r="B180">
        <v>43</v>
      </c>
      <c r="C180">
        <v>-1</v>
      </c>
      <c r="D180" s="1">
        <v>41360</v>
      </c>
      <c r="E180">
        <v>531</v>
      </c>
      <c r="F180">
        <v>56</v>
      </c>
      <c r="G180" t="s">
        <v>21</v>
      </c>
      <c r="H180" t="s">
        <v>22</v>
      </c>
      <c r="I180">
        <v>14</v>
      </c>
      <c r="J180" t="s">
        <v>23</v>
      </c>
      <c r="K180" t="s">
        <v>24</v>
      </c>
      <c r="L180" t="s">
        <v>25</v>
      </c>
      <c r="M180">
        <v>29</v>
      </c>
      <c r="N180">
        <v>99</v>
      </c>
      <c r="O180" t="s">
        <v>63</v>
      </c>
      <c r="P180">
        <v>40</v>
      </c>
      <c r="Q180">
        <v>50</v>
      </c>
      <c r="R180">
        <v>30</v>
      </c>
      <c r="S180">
        <v>90</v>
      </c>
      <c r="T180">
        <v>27</v>
      </c>
      <c r="U180" t="s">
        <v>27</v>
      </c>
    </row>
    <row r="181" spans="1:21" x14ac:dyDescent="0.25">
      <c r="A181">
        <v>805</v>
      </c>
      <c r="B181">
        <v>43</v>
      </c>
      <c r="C181">
        <v>-1</v>
      </c>
      <c r="D181" s="1">
        <v>41361</v>
      </c>
      <c r="E181">
        <v>531</v>
      </c>
      <c r="F181">
        <v>56</v>
      </c>
      <c r="G181" t="s">
        <v>21</v>
      </c>
      <c r="H181" t="s">
        <v>36</v>
      </c>
      <c r="I181">
        <v>14</v>
      </c>
      <c r="J181" t="s">
        <v>23</v>
      </c>
      <c r="K181" t="s">
        <v>24</v>
      </c>
      <c r="L181" t="s">
        <v>28</v>
      </c>
      <c r="M181">
        <v>29</v>
      </c>
      <c r="N181">
        <v>99</v>
      </c>
      <c r="O181" t="s">
        <v>38</v>
      </c>
      <c r="P181">
        <v>40</v>
      </c>
      <c r="Q181">
        <v>50</v>
      </c>
      <c r="R181">
        <v>30</v>
      </c>
      <c r="S181">
        <v>90</v>
      </c>
      <c r="T181">
        <v>27</v>
      </c>
      <c r="U181" t="s">
        <v>27</v>
      </c>
    </row>
    <row r="182" spans="1:21" x14ac:dyDescent="0.25">
      <c r="A182">
        <v>303</v>
      </c>
      <c r="B182">
        <v>46</v>
      </c>
      <c r="C182">
        <v>-4</v>
      </c>
      <c r="D182" s="1">
        <v>41362</v>
      </c>
      <c r="E182">
        <v>422</v>
      </c>
      <c r="F182">
        <v>57</v>
      </c>
      <c r="G182" t="s">
        <v>21</v>
      </c>
      <c r="H182" t="s">
        <v>22</v>
      </c>
      <c r="I182">
        <v>17</v>
      </c>
      <c r="J182" t="s">
        <v>23</v>
      </c>
      <c r="K182" t="s">
        <v>32</v>
      </c>
      <c r="L182" t="s">
        <v>33</v>
      </c>
      <c r="M182">
        <v>6</v>
      </c>
      <c r="N182">
        <v>103</v>
      </c>
      <c r="O182" t="s">
        <v>26</v>
      </c>
      <c r="P182">
        <v>30</v>
      </c>
      <c r="Q182">
        <v>50</v>
      </c>
      <c r="R182">
        <v>10</v>
      </c>
      <c r="S182">
        <v>80</v>
      </c>
      <c r="T182">
        <v>51</v>
      </c>
      <c r="U182" t="s">
        <v>35</v>
      </c>
    </row>
    <row r="183" spans="1:21" x14ac:dyDescent="0.25">
      <c r="A183">
        <v>303</v>
      </c>
      <c r="B183">
        <v>53</v>
      </c>
      <c r="C183">
        <v>6</v>
      </c>
      <c r="D183" s="1">
        <v>41363</v>
      </c>
      <c r="E183">
        <v>1054</v>
      </c>
      <c r="F183">
        <v>63</v>
      </c>
      <c r="G183" t="s">
        <v>21</v>
      </c>
      <c r="H183" t="s">
        <v>22</v>
      </c>
      <c r="I183">
        <v>16</v>
      </c>
      <c r="J183" t="s">
        <v>23</v>
      </c>
      <c r="K183" t="s">
        <v>32</v>
      </c>
      <c r="L183" t="s">
        <v>61</v>
      </c>
      <c r="M183">
        <v>26</v>
      </c>
      <c r="N183">
        <v>116</v>
      </c>
      <c r="O183" t="s">
        <v>26</v>
      </c>
      <c r="P183">
        <v>40</v>
      </c>
      <c r="Q183">
        <v>50</v>
      </c>
      <c r="R183">
        <v>20</v>
      </c>
      <c r="S183">
        <v>90</v>
      </c>
      <c r="T183">
        <v>37</v>
      </c>
      <c r="U183" t="s">
        <v>35</v>
      </c>
    </row>
    <row r="184" spans="1:21" x14ac:dyDescent="0.25">
      <c r="A184">
        <v>617</v>
      </c>
      <c r="B184">
        <v>33</v>
      </c>
      <c r="C184">
        <v>-11</v>
      </c>
      <c r="D184" s="1">
        <v>41364</v>
      </c>
      <c r="E184">
        <v>870</v>
      </c>
      <c r="F184">
        <v>49</v>
      </c>
      <c r="G184" t="s">
        <v>21</v>
      </c>
      <c r="H184" t="s">
        <v>31</v>
      </c>
      <c r="I184">
        <v>9</v>
      </c>
      <c r="J184" t="s">
        <v>23</v>
      </c>
      <c r="K184" t="s">
        <v>32</v>
      </c>
      <c r="L184" t="s">
        <v>33</v>
      </c>
      <c r="M184">
        <v>29</v>
      </c>
      <c r="N184">
        <v>82</v>
      </c>
      <c r="O184" t="s">
        <v>62</v>
      </c>
      <c r="P184">
        <v>30</v>
      </c>
      <c r="Q184">
        <v>50</v>
      </c>
      <c r="R184">
        <v>40</v>
      </c>
      <c r="S184">
        <v>80</v>
      </c>
      <c r="T184">
        <v>20</v>
      </c>
      <c r="U184" t="s">
        <v>35</v>
      </c>
    </row>
    <row r="185" spans="1:21" x14ac:dyDescent="0.25">
      <c r="A185">
        <v>863</v>
      </c>
      <c r="B185">
        <v>34</v>
      </c>
      <c r="C185">
        <v>-10</v>
      </c>
      <c r="D185" s="1">
        <v>41365</v>
      </c>
      <c r="E185">
        <v>863</v>
      </c>
      <c r="F185">
        <v>51</v>
      </c>
      <c r="G185" t="s">
        <v>21</v>
      </c>
      <c r="H185" t="s">
        <v>31</v>
      </c>
      <c r="I185">
        <v>9</v>
      </c>
      <c r="J185" t="s">
        <v>23</v>
      </c>
      <c r="K185" t="s">
        <v>32</v>
      </c>
      <c r="L185" t="s">
        <v>37</v>
      </c>
      <c r="M185">
        <v>30</v>
      </c>
      <c r="N185">
        <v>85</v>
      </c>
      <c r="O185" t="s">
        <v>34</v>
      </c>
      <c r="P185">
        <v>30</v>
      </c>
      <c r="Q185">
        <v>50</v>
      </c>
      <c r="R185">
        <v>40</v>
      </c>
      <c r="S185">
        <v>80</v>
      </c>
      <c r="T185">
        <v>21</v>
      </c>
      <c r="U185" t="s">
        <v>35</v>
      </c>
    </row>
    <row r="186" spans="1:21" x14ac:dyDescent="0.25">
      <c r="A186">
        <v>641</v>
      </c>
      <c r="B186">
        <v>0</v>
      </c>
      <c r="C186">
        <v>-8</v>
      </c>
      <c r="D186" s="1">
        <v>41366</v>
      </c>
      <c r="E186">
        <v>344</v>
      </c>
      <c r="F186">
        <v>43</v>
      </c>
      <c r="G186" t="s">
        <v>39</v>
      </c>
      <c r="H186" t="s">
        <v>22</v>
      </c>
      <c r="I186">
        <v>0</v>
      </c>
      <c r="J186" t="s">
        <v>40</v>
      </c>
      <c r="K186" t="s">
        <v>41</v>
      </c>
      <c r="L186" t="s">
        <v>42</v>
      </c>
      <c r="M186">
        <v>32</v>
      </c>
      <c r="N186">
        <v>43</v>
      </c>
      <c r="O186" t="s">
        <v>43</v>
      </c>
      <c r="P186">
        <v>0</v>
      </c>
      <c r="Q186">
        <v>50</v>
      </c>
      <c r="R186">
        <v>40</v>
      </c>
      <c r="S186">
        <v>50</v>
      </c>
      <c r="T186">
        <v>11</v>
      </c>
      <c r="U186" t="s">
        <v>27</v>
      </c>
    </row>
    <row r="187" spans="1:21" x14ac:dyDescent="0.25">
      <c r="A187">
        <v>225</v>
      </c>
      <c r="B187">
        <v>43</v>
      </c>
      <c r="C187">
        <v>7</v>
      </c>
      <c r="D187" s="1">
        <v>41367</v>
      </c>
      <c r="E187">
        <v>466</v>
      </c>
      <c r="F187">
        <v>63</v>
      </c>
      <c r="G187" t="s">
        <v>39</v>
      </c>
      <c r="H187" t="s">
        <v>29</v>
      </c>
      <c r="I187">
        <v>13</v>
      </c>
      <c r="J187" t="s">
        <v>40</v>
      </c>
      <c r="K187" t="s">
        <v>41</v>
      </c>
      <c r="L187" t="s">
        <v>42</v>
      </c>
      <c r="M187">
        <v>27</v>
      </c>
      <c r="N187">
        <v>106</v>
      </c>
      <c r="O187" t="s">
        <v>55</v>
      </c>
      <c r="P187">
        <v>30</v>
      </c>
      <c r="Q187">
        <v>50</v>
      </c>
      <c r="R187">
        <v>20</v>
      </c>
      <c r="S187">
        <v>80</v>
      </c>
      <c r="T187">
        <v>36</v>
      </c>
      <c r="U187" t="s">
        <v>27</v>
      </c>
    </row>
    <row r="188" spans="1:21" x14ac:dyDescent="0.25">
      <c r="A188">
        <v>702</v>
      </c>
      <c r="B188">
        <v>31</v>
      </c>
      <c r="C188">
        <v>-22</v>
      </c>
      <c r="D188" s="1">
        <v>41368</v>
      </c>
      <c r="E188">
        <v>1009</v>
      </c>
      <c r="F188">
        <v>38</v>
      </c>
      <c r="G188" t="s">
        <v>39</v>
      </c>
      <c r="H188" t="s">
        <v>36</v>
      </c>
      <c r="I188">
        <v>9</v>
      </c>
      <c r="J188" t="s">
        <v>40</v>
      </c>
      <c r="K188" t="s">
        <v>45</v>
      </c>
      <c r="L188" t="s">
        <v>46</v>
      </c>
      <c r="M188">
        <v>8</v>
      </c>
      <c r="N188">
        <v>69</v>
      </c>
      <c r="O188" t="s">
        <v>48</v>
      </c>
      <c r="P188">
        <v>30</v>
      </c>
      <c r="Q188">
        <v>50</v>
      </c>
      <c r="R188">
        <v>30</v>
      </c>
      <c r="S188">
        <v>80</v>
      </c>
      <c r="T188">
        <v>30</v>
      </c>
      <c r="U188" t="s">
        <v>27</v>
      </c>
    </row>
    <row r="189" spans="1:21" x14ac:dyDescent="0.25">
      <c r="A189">
        <v>515</v>
      </c>
      <c r="B189">
        <v>23</v>
      </c>
      <c r="C189">
        <v>-23</v>
      </c>
      <c r="D189" s="1">
        <v>41369</v>
      </c>
      <c r="E189">
        <v>807</v>
      </c>
      <c r="F189">
        <v>35</v>
      </c>
      <c r="G189" t="s">
        <v>39</v>
      </c>
      <c r="H189" t="s">
        <v>22</v>
      </c>
      <c r="I189">
        <v>6</v>
      </c>
      <c r="J189" t="s">
        <v>40</v>
      </c>
      <c r="K189" t="s">
        <v>41</v>
      </c>
      <c r="L189" t="s">
        <v>53</v>
      </c>
      <c r="M189">
        <v>17</v>
      </c>
      <c r="N189">
        <v>58</v>
      </c>
      <c r="O189" t="s">
        <v>43</v>
      </c>
      <c r="P189">
        <v>20</v>
      </c>
      <c r="Q189">
        <v>50</v>
      </c>
      <c r="R189">
        <v>40</v>
      </c>
      <c r="S189">
        <v>70</v>
      </c>
      <c r="T189">
        <v>18</v>
      </c>
      <c r="U189" t="s">
        <v>35</v>
      </c>
    </row>
    <row r="190" spans="1:21" x14ac:dyDescent="0.25">
      <c r="A190">
        <v>985</v>
      </c>
      <c r="B190">
        <v>41</v>
      </c>
      <c r="C190">
        <v>11</v>
      </c>
      <c r="D190" s="1">
        <v>41370</v>
      </c>
      <c r="E190">
        <v>320</v>
      </c>
      <c r="F190">
        <v>66</v>
      </c>
      <c r="G190" t="s">
        <v>39</v>
      </c>
      <c r="H190" t="s">
        <v>29</v>
      </c>
      <c r="I190">
        <v>12</v>
      </c>
      <c r="J190" t="s">
        <v>40</v>
      </c>
      <c r="K190" t="s">
        <v>41</v>
      </c>
      <c r="L190" t="s">
        <v>53</v>
      </c>
      <c r="M190">
        <v>31</v>
      </c>
      <c r="N190">
        <v>107</v>
      </c>
      <c r="O190" t="s">
        <v>55</v>
      </c>
      <c r="P190">
        <v>30</v>
      </c>
      <c r="Q190">
        <v>50</v>
      </c>
      <c r="R190">
        <v>20</v>
      </c>
      <c r="S190">
        <v>80</v>
      </c>
      <c r="T190">
        <v>35</v>
      </c>
      <c r="U190" t="s">
        <v>35</v>
      </c>
    </row>
    <row r="191" spans="1:21" x14ac:dyDescent="0.25">
      <c r="A191">
        <v>971</v>
      </c>
      <c r="B191">
        <v>46</v>
      </c>
      <c r="C191">
        <v>-4</v>
      </c>
      <c r="D191" s="1">
        <v>41371</v>
      </c>
      <c r="E191">
        <v>422</v>
      </c>
      <c r="F191">
        <v>57</v>
      </c>
      <c r="G191" t="s">
        <v>39</v>
      </c>
      <c r="H191" t="s">
        <v>36</v>
      </c>
      <c r="I191">
        <v>17</v>
      </c>
      <c r="J191" t="s">
        <v>40</v>
      </c>
      <c r="K191" t="s">
        <v>41</v>
      </c>
      <c r="L191" t="s">
        <v>54</v>
      </c>
      <c r="M191">
        <v>6</v>
      </c>
      <c r="N191">
        <v>103</v>
      </c>
      <c r="O191" t="s">
        <v>56</v>
      </c>
      <c r="P191">
        <v>40</v>
      </c>
      <c r="Q191">
        <v>50</v>
      </c>
      <c r="R191">
        <v>10</v>
      </c>
      <c r="S191">
        <v>90</v>
      </c>
      <c r="T191">
        <v>51</v>
      </c>
      <c r="U191" t="s">
        <v>35</v>
      </c>
    </row>
    <row r="192" spans="1:21" x14ac:dyDescent="0.25">
      <c r="A192">
        <v>262</v>
      </c>
      <c r="B192">
        <v>43</v>
      </c>
      <c r="C192">
        <v>8</v>
      </c>
      <c r="D192" s="1">
        <v>41372</v>
      </c>
      <c r="E192">
        <v>466</v>
      </c>
      <c r="F192">
        <v>63</v>
      </c>
      <c r="G192" t="s">
        <v>39</v>
      </c>
      <c r="H192" t="s">
        <v>22</v>
      </c>
      <c r="I192">
        <v>13</v>
      </c>
      <c r="J192" t="s">
        <v>23</v>
      </c>
      <c r="K192" t="s">
        <v>32</v>
      </c>
      <c r="L192" t="s">
        <v>33</v>
      </c>
      <c r="M192">
        <v>28</v>
      </c>
      <c r="N192">
        <v>106</v>
      </c>
      <c r="O192" t="s">
        <v>59</v>
      </c>
      <c r="P192">
        <v>30</v>
      </c>
      <c r="Q192">
        <v>50</v>
      </c>
      <c r="R192">
        <v>20</v>
      </c>
      <c r="S192">
        <v>80</v>
      </c>
      <c r="T192">
        <v>35</v>
      </c>
      <c r="U192" t="s">
        <v>35</v>
      </c>
    </row>
    <row r="193" spans="1:21" x14ac:dyDescent="0.25">
      <c r="A193">
        <v>959</v>
      </c>
      <c r="B193">
        <v>33</v>
      </c>
      <c r="C193">
        <v>-12</v>
      </c>
      <c r="D193" s="1">
        <v>41373</v>
      </c>
      <c r="E193">
        <v>818</v>
      </c>
      <c r="F193">
        <v>49</v>
      </c>
      <c r="G193" t="s">
        <v>39</v>
      </c>
      <c r="H193" t="s">
        <v>31</v>
      </c>
      <c r="I193">
        <v>9</v>
      </c>
      <c r="J193" t="s">
        <v>23</v>
      </c>
      <c r="K193" t="s">
        <v>32</v>
      </c>
      <c r="L193" t="s">
        <v>37</v>
      </c>
      <c r="M193">
        <v>28</v>
      </c>
      <c r="N193">
        <v>82</v>
      </c>
      <c r="O193" t="s">
        <v>44</v>
      </c>
      <c r="P193">
        <v>30</v>
      </c>
      <c r="Q193">
        <v>50</v>
      </c>
      <c r="R193">
        <v>40</v>
      </c>
      <c r="S193">
        <v>80</v>
      </c>
      <c r="T193">
        <v>21</v>
      </c>
      <c r="U193" t="s">
        <v>35</v>
      </c>
    </row>
    <row r="194" spans="1:21" x14ac:dyDescent="0.25">
      <c r="A194">
        <v>435</v>
      </c>
      <c r="B194">
        <v>49</v>
      </c>
      <c r="C194">
        <v>-4</v>
      </c>
      <c r="D194" s="1">
        <v>41374</v>
      </c>
      <c r="E194">
        <v>335</v>
      </c>
      <c r="F194">
        <v>69</v>
      </c>
      <c r="G194" t="s">
        <v>39</v>
      </c>
      <c r="H194" t="s">
        <v>36</v>
      </c>
      <c r="I194">
        <v>44</v>
      </c>
      <c r="J194" t="s">
        <v>23</v>
      </c>
      <c r="K194" t="s">
        <v>32</v>
      </c>
      <c r="L194" t="s">
        <v>33</v>
      </c>
      <c r="M194">
        <v>-4</v>
      </c>
      <c r="N194">
        <v>118</v>
      </c>
      <c r="O194" t="s">
        <v>49</v>
      </c>
      <c r="P194">
        <v>30</v>
      </c>
      <c r="Q194">
        <v>50</v>
      </c>
      <c r="R194">
        <v>0</v>
      </c>
      <c r="S194">
        <v>80</v>
      </c>
      <c r="T194">
        <v>73</v>
      </c>
      <c r="U194" t="s">
        <v>35</v>
      </c>
    </row>
    <row r="195" spans="1:21" x14ac:dyDescent="0.25">
      <c r="A195">
        <v>360</v>
      </c>
      <c r="B195">
        <v>55</v>
      </c>
      <c r="C195">
        <v>7</v>
      </c>
      <c r="D195" s="1">
        <v>41375</v>
      </c>
      <c r="E195">
        <v>627</v>
      </c>
      <c r="F195">
        <v>76</v>
      </c>
      <c r="G195" t="s">
        <v>39</v>
      </c>
      <c r="H195" t="s">
        <v>36</v>
      </c>
      <c r="I195">
        <v>49</v>
      </c>
      <c r="J195" t="s">
        <v>23</v>
      </c>
      <c r="K195" t="s">
        <v>32</v>
      </c>
      <c r="L195" t="s">
        <v>37</v>
      </c>
      <c r="M195">
        <v>-3</v>
      </c>
      <c r="N195">
        <v>131</v>
      </c>
      <c r="O195" t="s">
        <v>60</v>
      </c>
      <c r="P195">
        <v>40</v>
      </c>
      <c r="Q195">
        <v>50</v>
      </c>
      <c r="R195">
        <v>-10</v>
      </c>
      <c r="S195">
        <v>90</v>
      </c>
      <c r="T195">
        <v>79</v>
      </c>
      <c r="U195" t="s">
        <v>35</v>
      </c>
    </row>
    <row r="196" spans="1:21" x14ac:dyDescent="0.25">
      <c r="A196">
        <v>303</v>
      </c>
      <c r="B196">
        <v>39</v>
      </c>
      <c r="C196">
        <v>-10</v>
      </c>
      <c r="D196" s="1">
        <v>41376</v>
      </c>
      <c r="E196">
        <v>541</v>
      </c>
      <c r="F196">
        <v>51</v>
      </c>
      <c r="G196" t="s">
        <v>21</v>
      </c>
      <c r="H196" t="s">
        <v>22</v>
      </c>
      <c r="I196">
        <v>12</v>
      </c>
      <c r="J196" t="s">
        <v>40</v>
      </c>
      <c r="K196" t="s">
        <v>45</v>
      </c>
      <c r="L196" t="s">
        <v>52</v>
      </c>
      <c r="M196">
        <v>40</v>
      </c>
      <c r="N196">
        <v>96</v>
      </c>
      <c r="O196" t="s">
        <v>26</v>
      </c>
      <c r="P196">
        <v>30</v>
      </c>
      <c r="Q196">
        <v>50</v>
      </c>
      <c r="R196">
        <v>50</v>
      </c>
      <c r="S196">
        <v>80</v>
      </c>
      <c r="T196">
        <v>24</v>
      </c>
      <c r="U196" t="s">
        <v>35</v>
      </c>
    </row>
    <row r="197" spans="1:21" x14ac:dyDescent="0.25">
      <c r="A197">
        <v>904</v>
      </c>
      <c r="B197">
        <v>80</v>
      </c>
      <c r="C197">
        <v>31</v>
      </c>
      <c r="D197" s="1">
        <v>41377</v>
      </c>
      <c r="E197">
        <v>1055</v>
      </c>
      <c r="F197">
        <v>94</v>
      </c>
      <c r="G197" t="s">
        <v>21</v>
      </c>
      <c r="H197" t="s">
        <v>31</v>
      </c>
      <c r="I197">
        <v>24</v>
      </c>
      <c r="J197" t="s">
        <v>23</v>
      </c>
      <c r="K197" t="s">
        <v>24</v>
      </c>
      <c r="L197" t="s">
        <v>28</v>
      </c>
      <c r="M197">
        <v>71</v>
      </c>
      <c r="N197">
        <v>185</v>
      </c>
      <c r="O197" t="s">
        <v>34</v>
      </c>
      <c r="P197">
        <v>40</v>
      </c>
      <c r="Q197">
        <v>50</v>
      </c>
      <c r="R197">
        <v>40</v>
      </c>
      <c r="S197">
        <v>90</v>
      </c>
      <c r="T197">
        <v>46</v>
      </c>
      <c r="U197" t="s">
        <v>27</v>
      </c>
    </row>
    <row r="198" spans="1:21" x14ac:dyDescent="0.25">
      <c r="A198">
        <v>720</v>
      </c>
      <c r="B198">
        <v>54</v>
      </c>
      <c r="C198">
        <v>-11</v>
      </c>
      <c r="D198" s="1">
        <v>41378</v>
      </c>
      <c r="E198">
        <v>404</v>
      </c>
      <c r="F198">
        <v>66</v>
      </c>
      <c r="G198" t="s">
        <v>21</v>
      </c>
      <c r="H198" t="s">
        <v>22</v>
      </c>
      <c r="I198">
        <v>20</v>
      </c>
      <c r="J198" t="s">
        <v>23</v>
      </c>
      <c r="K198" t="s">
        <v>32</v>
      </c>
      <c r="L198" t="s">
        <v>33</v>
      </c>
      <c r="M198">
        <v>19</v>
      </c>
      <c r="N198">
        <v>128</v>
      </c>
      <c r="O198" t="s">
        <v>26</v>
      </c>
      <c r="P198">
        <v>30</v>
      </c>
      <c r="Q198">
        <v>50</v>
      </c>
      <c r="R198">
        <v>30</v>
      </c>
      <c r="S198">
        <v>80</v>
      </c>
      <c r="T198">
        <v>53</v>
      </c>
      <c r="U198" t="s">
        <v>35</v>
      </c>
    </row>
    <row r="199" spans="1:21" x14ac:dyDescent="0.25">
      <c r="A199">
        <v>970</v>
      </c>
      <c r="B199">
        <v>54</v>
      </c>
      <c r="C199">
        <v>0</v>
      </c>
      <c r="D199" s="1">
        <v>41379</v>
      </c>
      <c r="E199">
        <v>1037</v>
      </c>
      <c r="F199">
        <v>64</v>
      </c>
      <c r="G199" t="s">
        <v>21</v>
      </c>
      <c r="H199" t="s">
        <v>22</v>
      </c>
      <c r="I199">
        <v>16</v>
      </c>
      <c r="J199" t="s">
        <v>23</v>
      </c>
      <c r="K199" t="s">
        <v>32</v>
      </c>
      <c r="L199" t="s">
        <v>61</v>
      </c>
      <c r="M199">
        <v>40</v>
      </c>
      <c r="N199">
        <v>126</v>
      </c>
      <c r="O199" t="s">
        <v>26</v>
      </c>
      <c r="P199">
        <v>30</v>
      </c>
      <c r="Q199">
        <v>50</v>
      </c>
      <c r="R199">
        <v>40</v>
      </c>
      <c r="S199">
        <v>80</v>
      </c>
      <c r="T199">
        <v>37</v>
      </c>
      <c r="U199" t="s">
        <v>35</v>
      </c>
    </row>
    <row r="200" spans="1:21" x14ac:dyDescent="0.25">
      <c r="A200">
        <v>978</v>
      </c>
      <c r="B200">
        <v>27</v>
      </c>
      <c r="C200">
        <v>-20</v>
      </c>
      <c r="D200" s="1">
        <v>41380</v>
      </c>
      <c r="E200">
        <v>859</v>
      </c>
      <c r="F200">
        <v>39</v>
      </c>
      <c r="G200" t="s">
        <v>21</v>
      </c>
      <c r="H200" t="s">
        <v>31</v>
      </c>
      <c r="I200">
        <v>7</v>
      </c>
      <c r="J200" t="s">
        <v>23</v>
      </c>
      <c r="K200" t="s">
        <v>32</v>
      </c>
      <c r="L200" t="s">
        <v>33</v>
      </c>
      <c r="M200">
        <v>30</v>
      </c>
      <c r="N200">
        <v>70</v>
      </c>
      <c r="O200" t="s">
        <v>62</v>
      </c>
      <c r="P200">
        <v>20</v>
      </c>
      <c r="Q200">
        <v>50</v>
      </c>
      <c r="R200">
        <v>50</v>
      </c>
      <c r="S200">
        <v>70</v>
      </c>
      <c r="T200">
        <v>19</v>
      </c>
      <c r="U200" t="s">
        <v>35</v>
      </c>
    </row>
    <row r="201" spans="1:21" x14ac:dyDescent="0.25">
      <c r="A201">
        <v>626</v>
      </c>
      <c r="B201">
        <v>76</v>
      </c>
      <c r="C201">
        <v>67</v>
      </c>
      <c r="D201" s="1">
        <v>41381</v>
      </c>
      <c r="E201">
        <v>580</v>
      </c>
      <c r="F201">
        <v>111</v>
      </c>
      <c r="G201" t="s">
        <v>21</v>
      </c>
      <c r="H201" t="s">
        <v>36</v>
      </c>
      <c r="I201">
        <v>21</v>
      </c>
      <c r="J201" t="s">
        <v>23</v>
      </c>
      <c r="K201" t="s">
        <v>32</v>
      </c>
      <c r="L201" t="s">
        <v>61</v>
      </c>
      <c r="M201">
        <v>117</v>
      </c>
      <c r="N201">
        <v>199</v>
      </c>
      <c r="O201" t="s">
        <v>38</v>
      </c>
      <c r="P201">
        <v>30</v>
      </c>
      <c r="Q201">
        <v>50</v>
      </c>
      <c r="R201">
        <v>50</v>
      </c>
      <c r="S201">
        <v>80</v>
      </c>
      <c r="T201">
        <v>32</v>
      </c>
      <c r="U201" t="s">
        <v>35</v>
      </c>
    </row>
    <row r="202" spans="1:21" x14ac:dyDescent="0.25">
      <c r="A202">
        <v>262</v>
      </c>
      <c r="B202">
        <v>22</v>
      </c>
      <c r="C202">
        <v>-35</v>
      </c>
      <c r="D202" s="1">
        <v>41382</v>
      </c>
      <c r="E202">
        <v>573</v>
      </c>
      <c r="F202">
        <v>29</v>
      </c>
      <c r="G202" t="s">
        <v>39</v>
      </c>
      <c r="H202" t="s">
        <v>22</v>
      </c>
      <c r="I202">
        <v>7</v>
      </c>
      <c r="J202" t="s">
        <v>40</v>
      </c>
      <c r="K202" t="s">
        <v>41</v>
      </c>
      <c r="L202" t="s">
        <v>42</v>
      </c>
      <c r="M202">
        <v>15</v>
      </c>
      <c r="N202">
        <v>54</v>
      </c>
      <c r="O202" t="s">
        <v>59</v>
      </c>
      <c r="P202">
        <v>20</v>
      </c>
      <c r="Q202">
        <v>50</v>
      </c>
      <c r="R202">
        <v>50</v>
      </c>
      <c r="S202">
        <v>70</v>
      </c>
      <c r="T202">
        <v>19</v>
      </c>
      <c r="U202" t="s">
        <v>27</v>
      </c>
    </row>
    <row r="203" spans="1:21" x14ac:dyDescent="0.25">
      <c r="A203">
        <v>641</v>
      </c>
      <c r="B203">
        <v>23</v>
      </c>
      <c r="C203">
        <v>-23</v>
      </c>
      <c r="D203" s="1">
        <v>41383</v>
      </c>
      <c r="E203">
        <v>800</v>
      </c>
      <c r="F203">
        <v>35</v>
      </c>
      <c r="G203" t="s">
        <v>39</v>
      </c>
      <c r="H203" t="s">
        <v>22</v>
      </c>
      <c r="I203">
        <v>6</v>
      </c>
      <c r="J203" t="s">
        <v>40</v>
      </c>
      <c r="K203" t="s">
        <v>41</v>
      </c>
      <c r="L203" t="s">
        <v>53</v>
      </c>
      <c r="M203">
        <v>27</v>
      </c>
      <c r="N203">
        <v>62</v>
      </c>
      <c r="O203" t="s">
        <v>43</v>
      </c>
      <c r="P203">
        <v>20</v>
      </c>
      <c r="Q203">
        <v>50</v>
      </c>
      <c r="R203">
        <v>50</v>
      </c>
      <c r="S203">
        <v>70</v>
      </c>
      <c r="T203">
        <v>17</v>
      </c>
      <c r="U203" t="s">
        <v>35</v>
      </c>
    </row>
    <row r="204" spans="1:21" x14ac:dyDescent="0.25">
      <c r="A204">
        <v>203</v>
      </c>
      <c r="B204">
        <v>79</v>
      </c>
      <c r="C204">
        <v>20</v>
      </c>
      <c r="D204" s="1">
        <v>41384</v>
      </c>
      <c r="E204">
        <v>593</v>
      </c>
      <c r="F204">
        <v>98</v>
      </c>
      <c r="G204" t="s">
        <v>39</v>
      </c>
      <c r="H204" t="s">
        <v>31</v>
      </c>
      <c r="I204">
        <v>30</v>
      </c>
      <c r="J204" t="s">
        <v>23</v>
      </c>
      <c r="K204" t="s">
        <v>24</v>
      </c>
      <c r="L204" t="s">
        <v>25</v>
      </c>
      <c r="M204">
        <v>50</v>
      </c>
      <c r="N204">
        <v>189</v>
      </c>
      <c r="O204" t="s">
        <v>44</v>
      </c>
      <c r="P204">
        <v>40</v>
      </c>
      <c r="Q204">
        <v>50</v>
      </c>
      <c r="R204">
        <v>30</v>
      </c>
      <c r="S204">
        <v>90</v>
      </c>
      <c r="T204">
        <v>64</v>
      </c>
      <c r="U204" t="s">
        <v>27</v>
      </c>
    </row>
    <row r="205" spans="1:21" x14ac:dyDescent="0.25">
      <c r="A205">
        <v>203</v>
      </c>
      <c r="B205">
        <v>65</v>
      </c>
      <c r="C205">
        <v>2</v>
      </c>
      <c r="D205" s="1">
        <v>41385</v>
      </c>
      <c r="E205">
        <v>1053</v>
      </c>
      <c r="F205">
        <v>77</v>
      </c>
      <c r="G205" t="s">
        <v>39</v>
      </c>
      <c r="H205" t="s">
        <v>31</v>
      </c>
      <c r="I205">
        <v>20</v>
      </c>
      <c r="J205" t="s">
        <v>23</v>
      </c>
      <c r="K205" t="s">
        <v>24</v>
      </c>
      <c r="L205" t="s">
        <v>28</v>
      </c>
      <c r="M205">
        <v>52</v>
      </c>
      <c r="N205">
        <v>151</v>
      </c>
      <c r="O205" t="s">
        <v>44</v>
      </c>
      <c r="P205">
        <v>30</v>
      </c>
      <c r="Q205">
        <v>50</v>
      </c>
      <c r="R205">
        <v>50</v>
      </c>
      <c r="S205">
        <v>80</v>
      </c>
      <c r="T205">
        <v>42</v>
      </c>
      <c r="U205" t="s">
        <v>27</v>
      </c>
    </row>
    <row r="206" spans="1:21" x14ac:dyDescent="0.25">
      <c r="A206">
        <v>262</v>
      </c>
      <c r="B206">
        <v>46</v>
      </c>
      <c r="C206">
        <v>5</v>
      </c>
      <c r="D206" s="1">
        <v>41386</v>
      </c>
      <c r="E206">
        <v>449</v>
      </c>
      <c r="F206">
        <v>67</v>
      </c>
      <c r="G206" t="s">
        <v>39</v>
      </c>
      <c r="H206" t="s">
        <v>22</v>
      </c>
      <c r="I206">
        <v>14</v>
      </c>
      <c r="J206" t="s">
        <v>23</v>
      </c>
      <c r="K206" t="s">
        <v>32</v>
      </c>
      <c r="L206" t="s">
        <v>33</v>
      </c>
      <c r="M206">
        <v>45</v>
      </c>
      <c r="N206">
        <v>120</v>
      </c>
      <c r="O206" t="s">
        <v>59</v>
      </c>
      <c r="P206">
        <v>20</v>
      </c>
      <c r="Q206">
        <v>50</v>
      </c>
      <c r="R206">
        <v>40</v>
      </c>
      <c r="S206">
        <v>70</v>
      </c>
      <c r="T206">
        <v>37</v>
      </c>
      <c r="U206" t="s">
        <v>35</v>
      </c>
    </row>
    <row r="207" spans="1:21" x14ac:dyDescent="0.25">
      <c r="A207">
        <v>262</v>
      </c>
      <c r="B207">
        <v>60</v>
      </c>
      <c r="C207">
        <v>0</v>
      </c>
      <c r="D207" s="1">
        <v>41387</v>
      </c>
      <c r="E207">
        <v>606</v>
      </c>
      <c r="F207">
        <v>84</v>
      </c>
      <c r="G207" t="s">
        <v>39</v>
      </c>
      <c r="H207" t="s">
        <v>22</v>
      </c>
      <c r="I207">
        <v>54</v>
      </c>
      <c r="J207" t="s">
        <v>23</v>
      </c>
      <c r="K207" t="s">
        <v>32</v>
      </c>
      <c r="L207" t="s">
        <v>61</v>
      </c>
      <c r="M207">
        <v>0</v>
      </c>
      <c r="N207">
        <v>153</v>
      </c>
      <c r="O207" t="s">
        <v>59</v>
      </c>
      <c r="P207">
        <v>40</v>
      </c>
      <c r="Q207">
        <v>50</v>
      </c>
      <c r="R207">
        <v>0</v>
      </c>
      <c r="S207">
        <v>90</v>
      </c>
      <c r="T207">
        <v>84</v>
      </c>
      <c r="U207" t="s">
        <v>35</v>
      </c>
    </row>
    <row r="208" spans="1:21" x14ac:dyDescent="0.25">
      <c r="A208">
        <v>425</v>
      </c>
      <c r="B208">
        <v>60</v>
      </c>
      <c r="C208">
        <v>45</v>
      </c>
      <c r="D208" s="1">
        <v>41388</v>
      </c>
      <c r="E208">
        <v>329</v>
      </c>
      <c r="F208">
        <v>99</v>
      </c>
      <c r="G208" t="s">
        <v>39</v>
      </c>
      <c r="H208" t="s">
        <v>36</v>
      </c>
      <c r="I208">
        <v>18</v>
      </c>
      <c r="J208" t="s">
        <v>23</v>
      </c>
      <c r="K208" t="s">
        <v>32</v>
      </c>
      <c r="L208" t="s">
        <v>33</v>
      </c>
      <c r="M208">
        <v>85</v>
      </c>
      <c r="N208">
        <v>169</v>
      </c>
      <c r="O208" t="s">
        <v>60</v>
      </c>
      <c r="P208">
        <v>20</v>
      </c>
      <c r="Q208">
        <v>50</v>
      </c>
      <c r="R208">
        <v>40</v>
      </c>
      <c r="S208">
        <v>70</v>
      </c>
      <c r="T208">
        <v>42</v>
      </c>
      <c r="U208" t="s">
        <v>35</v>
      </c>
    </row>
    <row r="209" spans="1:21" x14ac:dyDescent="0.25">
      <c r="A209">
        <v>312</v>
      </c>
      <c r="B209">
        <v>40</v>
      </c>
      <c r="C209">
        <v>10</v>
      </c>
      <c r="D209" s="1">
        <v>41389</v>
      </c>
      <c r="E209">
        <v>536</v>
      </c>
      <c r="F209">
        <v>52</v>
      </c>
      <c r="G209" t="s">
        <v>21</v>
      </c>
      <c r="H209" t="s">
        <v>22</v>
      </c>
      <c r="I209">
        <v>13</v>
      </c>
      <c r="J209" t="s">
        <v>23</v>
      </c>
      <c r="K209" t="s">
        <v>24</v>
      </c>
      <c r="L209" t="s">
        <v>25</v>
      </c>
      <c r="M209">
        <v>40</v>
      </c>
      <c r="N209">
        <v>98</v>
      </c>
      <c r="O209" t="s">
        <v>63</v>
      </c>
      <c r="P209">
        <v>30</v>
      </c>
      <c r="Q209">
        <v>50</v>
      </c>
      <c r="R209">
        <v>30</v>
      </c>
      <c r="S209">
        <v>80</v>
      </c>
      <c r="T209">
        <v>25</v>
      </c>
      <c r="U209" t="s">
        <v>27</v>
      </c>
    </row>
    <row r="210" spans="1:21" x14ac:dyDescent="0.25">
      <c r="A210">
        <v>419</v>
      </c>
      <c r="B210">
        <v>36</v>
      </c>
      <c r="C210">
        <v>5</v>
      </c>
      <c r="D210" s="1">
        <v>41390</v>
      </c>
      <c r="E210">
        <v>862</v>
      </c>
      <c r="F210">
        <v>52</v>
      </c>
      <c r="G210" t="s">
        <v>21</v>
      </c>
      <c r="H210" t="s">
        <v>22</v>
      </c>
      <c r="I210">
        <v>10</v>
      </c>
      <c r="J210" t="s">
        <v>23</v>
      </c>
      <c r="K210" t="s">
        <v>24</v>
      </c>
      <c r="L210" t="s">
        <v>25</v>
      </c>
      <c r="M210">
        <v>45</v>
      </c>
      <c r="N210">
        <v>94</v>
      </c>
      <c r="O210" t="s">
        <v>65</v>
      </c>
      <c r="P210">
        <v>30</v>
      </c>
      <c r="Q210">
        <v>50</v>
      </c>
      <c r="R210">
        <v>40</v>
      </c>
      <c r="S210">
        <v>80</v>
      </c>
      <c r="T210">
        <v>22</v>
      </c>
      <c r="U210" t="s">
        <v>27</v>
      </c>
    </row>
    <row r="211" spans="1:21" x14ac:dyDescent="0.25">
      <c r="A211">
        <v>857</v>
      </c>
      <c r="B211">
        <v>55</v>
      </c>
      <c r="C211">
        <v>2</v>
      </c>
      <c r="D211" s="1">
        <v>41391</v>
      </c>
      <c r="E211">
        <v>410</v>
      </c>
      <c r="F211">
        <v>69</v>
      </c>
      <c r="G211" t="s">
        <v>21</v>
      </c>
      <c r="H211" t="s">
        <v>31</v>
      </c>
      <c r="I211">
        <v>20</v>
      </c>
      <c r="J211" t="s">
        <v>23</v>
      </c>
      <c r="K211" t="s">
        <v>24</v>
      </c>
      <c r="L211" t="s">
        <v>25</v>
      </c>
      <c r="M211">
        <v>22</v>
      </c>
      <c r="N211">
        <v>132</v>
      </c>
      <c r="O211" t="s">
        <v>62</v>
      </c>
      <c r="P211">
        <v>40</v>
      </c>
      <c r="Q211">
        <v>50</v>
      </c>
      <c r="R211">
        <v>20</v>
      </c>
      <c r="S211">
        <v>90</v>
      </c>
      <c r="T211">
        <v>54</v>
      </c>
      <c r="U211" t="s">
        <v>27</v>
      </c>
    </row>
    <row r="212" spans="1:21" x14ac:dyDescent="0.25">
      <c r="A212">
        <v>323</v>
      </c>
      <c r="B212">
        <v>40</v>
      </c>
      <c r="C212">
        <v>10</v>
      </c>
      <c r="D212" s="1">
        <v>41392</v>
      </c>
      <c r="E212">
        <v>536</v>
      </c>
      <c r="F212">
        <v>52</v>
      </c>
      <c r="G212" t="s">
        <v>21</v>
      </c>
      <c r="H212" t="s">
        <v>36</v>
      </c>
      <c r="I212">
        <v>13</v>
      </c>
      <c r="J212" t="s">
        <v>23</v>
      </c>
      <c r="K212" t="s">
        <v>24</v>
      </c>
      <c r="L212" t="s">
        <v>28</v>
      </c>
      <c r="M212">
        <v>40</v>
      </c>
      <c r="N212">
        <v>98</v>
      </c>
      <c r="O212" t="s">
        <v>38</v>
      </c>
      <c r="P212">
        <v>30</v>
      </c>
      <c r="Q212">
        <v>50</v>
      </c>
      <c r="R212">
        <v>30</v>
      </c>
      <c r="S212">
        <v>80</v>
      </c>
      <c r="T212">
        <v>25</v>
      </c>
      <c r="U212" t="s">
        <v>27</v>
      </c>
    </row>
    <row r="213" spans="1:21" x14ac:dyDescent="0.25">
      <c r="A213">
        <v>352</v>
      </c>
      <c r="B213">
        <v>28</v>
      </c>
      <c r="C213">
        <v>-6</v>
      </c>
      <c r="D213" s="1">
        <v>41393</v>
      </c>
      <c r="E213">
        <v>875</v>
      </c>
      <c r="F213">
        <v>42</v>
      </c>
      <c r="G213" t="s">
        <v>21</v>
      </c>
      <c r="H213" t="s">
        <v>31</v>
      </c>
      <c r="I213">
        <v>7</v>
      </c>
      <c r="J213" t="s">
        <v>23</v>
      </c>
      <c r="K213" t="s">
        <v>32</v>
      </c>
      <c r="L213" t="s">
        <v>33</v>
      </c>
      <c r="M213">
        <v>34</v>
      </c>
      <c r="N213">
        <v>75</v>
      </c>
      <c r="O213" t="s">
        <v>34</v>
      </c>
      <c r="P213">
        <v>20</v>
      </c>
      <c r="Q213">
        <v>50</v>
      </c>
      <c r="R213">
        <v>40</v>
      </c>
      <c r="S213">
        <v>70</v>
      </c>
      <c r="T213">
        <v>19</v>
      </c>
      <c r="U213" t="s">
        <v>35</v>
      </c>
    </row>
    <row r="214" spans="1:21" x14ac:dyDescent="0.25">
      <c r="A214">
        <v>904</v>
      </c>
      <c r="B214">
        <v>31</v>
      </c>
      <c r="C214">
        <v>2</v>
      </c>
      <c r="D214" s="1">
        <v>41394</v>
      </c>
      <c r="E214">
        <v>856</v>
      </c>
      <c r="F214">
        <v>47</v>
      </c>
      <c r="G214" t="s">
        <v>21</v>
      </c>
      <c r="H214" t="s">
        <v>31</v>
      </c>
      <c r="I214">
        <v>8</v>
      </c>
      <c r="J214" t="s">
        <v>23</v>
      </c>
      <c r="K214" t="s">
        <v>32</v>
      </c>
      <c r="L214" t="s">
        <v>37</v>
      </c>
      <c r="M214">
        <v>42</v>
      </c>
      <c r="N214">
        <v>83</v>
      </c>
      <c r="O214" t="s">
        <v>34</v>
      </c>
      <c r="P214">
        <v>30</v>
      </c>
      <c r="Q214">
        <v>50</v>
      </c>
      <c r="R214">
        <v>40</v>
      </c>
      <c r="S214">
        <v>80</v>
      </c>
      <c r="T214">
        <v>19</v>
      </c>
      <c r="U214" t="s">
        <v>35</v>
      </c>
    </row>
    <row r="215" spans="1:21" x14ac:dyDescent="0.25">
      <c r="A215">
        <v>978</v>
      </c>
      <c r="B215">
        <v>32</v>
      </c>
      <c r="C215">
        <v>3</v>
      </c>
      <c r="D215" s="1">
        <v>41395</v>
      </c>
      <c r="E215">
        <v>482</v>
      </c>
      <c r="F215">
        <v>48</v>
      </c>
      <c r="G215" t="s">
        <v>21</v>
      </c>
      <c r="H215" t="s">
        <v>31</v>
      </c>
      <c r="I215">
        <v>8</v>
      </c>
      <c r="J215" t="s">
        <v>23</v>
      </c>
      <c r="K215" t="s">
        <v>32</v>
      </c>
      <c r="L215" t="s">
        <v>37</v>
      </c>
      <c r="M215">
        <v>43</v>
      </c>
      <c r="N215">
        <v>85</v>
      </c>
      <c r="O215" t="s">
        <v>62</v>
      </c>
      <c r="P215">
        <v>30</v>
      </c>
      <c r="Q215">
        <v>50</v>
      </c>
      <c r="R215">
        <v>40</v>
      </c>
      <c r="S215">
        <v>80</v>
      </c>
      <c r="T215">
        <v>19</v>
      </c>
      <c r="U215" t="s">
        <v>35</v>
      </c>
    </row>
    <row r="216" spans="1:21" x14ac:dyDescent="0.25">
      <c r="A216">
        <v>760</v>
      </c>
      <c r="B216">
        <v>50</v>
      </c>
      <c r="C216">
        <v>30</v>
      </c>
      <c r="D216" s="1">
        <v>41396</v>
      </c>
      <c r="E216">
        <v>589</v>
      </c>
      <c r="F216">
        <v>73</v>
      </c>
      <c r="G216" t="s">
        <v>21</v>
      </c>
      <c r="H216" t="s">
        <v>36</v>
      </c>
      <c r="I216">
        <v>14</v>
      </c>
      <c r="J216" t="s">
        <v>23</v>
      </c>
      <c r="K216" t="s">
        <v>32</v>
      </c>
      <c r="L216" t="s">
        <v>61</v>
      </c>
      <c r="M216">
        <v>70</v>
      </c>
      <c r="N216">
        <v>131</v>
      </c>
      <c r="O216" t="s">
        <v>38</v>
      </c>
      <c r="P216">
        <v>30</v>
      </c>
      <c r="Q216">
        <v>50</v>
      </c>
      <c r="R216">
        <v>40</v>
      </c>
      <c r="S216">
        <v>80</v>
      </c>
      <c r="T216">
        <v>26</v>
      </c>
      <c r="U216" t="s">
        <v>35</v>
      </c>
    </row>
    <row r="217" spans="1:21" x14ac:dyDescent="0.25">
      <c r="A217">
        <v>515</v>
      </c>
      <c r="B217">
        <v>0</v>
      </c>
      <c r="C217">
        <v>6</v>
      </c>
      <c r="D217" s="1">
        <v>41397</v>
      </c>
      <c r="E217">
        <v>387</v>
      </c>
      <c r="F217">
        <v>43</v>
      </c>
      <c r="G217" t="s">
        <v>39</v>
      </c>
      <c r="H217" t="s">
        <v>22</v>
      </c>
      <c r="I217">
        <v>0</v>
      </c>
      <c r="J217" t="s">
        <v>40</v>
      </c>
      <c r="K217" t="s">
        <v>41</v>
      </c>
      <c r="L217" t="s">
        <v>42</v>
      </c>
      <c r="M217">
        <v>46</v>
      </c>
      <c r="N217">
        <v>46</v>
      </c>
      <c r="O217" t="s">
        <v>43</v>
      </c>
      <c r="P217">
        <v>0</v>
      </c>
      <c r="Q217">
        <v>50</v>
      </c>
      <c r="R217">
        <v>40</v>
      </c>
      <c r="S217">
        <v>50</v>
      </c>
      <c r="T217">
        <v>12</v>
      </c>
      <c r="U217" t="s">
        <v>27</v>
      </c>
    </row>
    <row r="218" spans="1:21" x14ac:dyDescent="0.25">
      <c r="A218">
        <v>505</v>
      </c>
      <c r="B218">
        <v>82</v>
      </c>
      <c r="C218">
        <v>-22</v>
      </c>
      <c r="D218" s="1">
        <v>41398</v>
      </c>
      <c r="E218">
        <v>1804</v>
      </c>
      <c r="F218">
        <v>40</v>
      </c>
      <c r="G218" t="s">
        <v>39</v>
      </c>
      <c r="H218" t="s">
        <v>29</v>
      </c>
      <c r="I218">
        <v>25</v>
      </c>
      <c r="J218" t="s">
        <v>40</v>
      </c>
      <c r="K218" t="s">
        <v>45</v>
      </c>
      <c r="L218" t="s">
        <v>46</v>
      </c>
      <c r="M218">
        <v>-12</v>
      </c>
      <c r="N218">
        <v>130</v>
      </c>
      <c r="O218" t="s">
        <v>64</v>
      </c>
      <c r="P218">
        <v>90</v>
      </c>
      <c r="Q218">
        <v>50</v>
      </c>
      <c r="R218">
        <v>10</v>
      </c>
      <c r="S218">
        <v>140</v>
      </c>
      <c r="T218">
        <v>48</v>
      </c>
      <c r="U218" t="s">
        <v>27</v>
      </c>
    </row>
    <row r="219" spans="1:21" x14ac:dyDescent="0.25">
      <c r="A219">
        <v>515</v>
      </c>
      <c r="B219">
        <v>22</v>
      </c>
      <c r="C219">
        <v>-16</v>
      </c>
      <c r="D219" s="1">
        <v>41399</v>
      </c>
      <c r="E219">
        <v>802</v>
      </c>
      <c r="F219">
        <v>34</v>
      </c>
      <c r="G219" t="s">
        <v>39</v>
      </c>
      <c r="H219" t="s">
        <v>22</v>
      </c>
      <c r="I219">
        <v>6</v>
      </c>
      <c r="J219" t="s">
        <v>40</v>
      </c>
      <c r="K219" t="s">
        <v>41</v>
      </c>
      <c r="L219" t="s">
        <v>53</v>
      </c>
      <c r="M219">
        <v>24</v>
      </c>
      <c r="N219">
        <v>60</v>
      </c>
      <c r="O219" t="s">
        <v>43</v>
      </c>
      <c r="P219">
        <v>20</v>
      </c>
      <c r="Q219">
        <v>50</v>
      </c>
      <c r="R219">
        <v>40</v>
      </c>
      <c r="S219">
        <v>70</v>
      </c>
      <c r="T219">
        <v>18</v>
      </c>
      <c r="U219" t="s">
        <v>35</v>
      </c>
    </row>
    <row r="220" spans="1:21" x14ac:dyDescent="0.25">
      <c r="A220">
        <v>505</v>
      </c>
      <c r="B220">
        <v>44</v>
      </c>
      <c r="C220">
        <v>-10</v>
      </c>
      <c r="D220" s="1">
        <v>41400</v>
      </c>
      <c r="E220">
        <v>325</v>
      </c>
      <c r="F220">
        <v>62</v>
      </c>
      <c r="G220" t="s">
        <v>39</v>
      </c>
      <c r="H220" t="s">
        <v>29</v>
      </c>
      <c r="I220">
        <v>40</v>
      </c>
      <c r="J220" t="s">
        <v>40</v>
      </c>
      <c r="K220" t="s">
        <v>41</v>
      </c>
      <c r="L220" t="s">
        <v>53</v>
      </c>
      <c r="M220">
        <v>-10</v>
      </c>
      <c r="N220">
        <v>113</v>
      </c>
      <c r="O220" t="s">
        <v>64</v>
      </c>
      <c r="P220">
        <v>30</v>
      </c>
      <c r="Q220">
        <v>50</v>
      </c>
      <c r="R220">
        <v>0</v>
      </c>
      <c r="S220">
        <v>80</v>
      </c>
      <c r="T220">
        <v>69</v>
      </c>
      <c r="U220" t="s">
        <v>35</v>
      </c>
    </row>
    <row r="221" spans="1:21" x14ac:dyDescent="0.25">
      <c r="A221">
        <v>775</v>
      </c>
      <c r="B221">
        <v>33</v>
      </c>
      <c r="C221">
        <v>-16</v>
      </c>
      <c r="D221" s="1">
        <v>41401</v>
      </c>
      <c r="E221">
        <v>243</v>
      </c>
      <c r="F221">
        <v>41</v>
      </c>
      <c r="G221" t="s">
        <v>39</v>
      </c>
      <c r="H221" t="s">
        <v>36</v>
      </c>
      <c r="I221">
        <v>12</v>
      </c>
      <c r="J221" t="s">
        <v>40</v>
      </c>
      <c r="K221" t="s">
        <v>45</v>
      </c>
      <c r="L221" t="s">
        <v>52</v>
      </c>
      <c r="M221">
        <v>-6</v>
      </c>
      <c r="N221">
        <v>79</v>
      </c>
      <c r="O221" t="s">
        <v>48</v>
      </c>
      <c r="P221">
        <v>30</v>
      </c>
      <c r="Q221">
        <v>50</v>
      </c>
      <c r="R221">
        <v>10</v>
      </c>
      <c r="S221">
        <v>80</v>
      </c>
      <c r="T221">
        <v>45</v>
      </c>
      <c r="U221" t="s">
        <v>35</v>
      </c>
    </row>
    <row r="222" spans="1:21" x14ac:dyDescent="0.25">
      <c r="A222">
        <v>314</v>
      </c>
      <c r="B222">
        <v>44</v>
      </c>
      <c r="C222">
        <v>-12</v>
      </c>
      <c r="D222" s="1">
        <v>41402</v>
      </c>
      <c r="E222">
        <v>325</v>
      </c>
      <c r="F222">
        <v>62</v>
      </c>
      <c r="G222" t="s">
        <v>39</v>
      </c>
      <c r="H222" t="s">
        <v>22</v>
      </c>
      <c r="I222">
        <v>40</v>
      </c>
      <c r="J222" t="s">
        <v>23</v>
      </c>
      <c r="K222" t="s">
        <v>24</v>
      </c>
      <c r="L222" t="s">
        <v>57</v>
      </c>
      <c r="M222">
        <v>-12</v>
      </c>
      <c r="N222">
        <v>113</v>
      </c>
      <c r="O222" t="s">
        <v>58</v>
      </c>
      <c r="P222">
        <v>40</v>
      </c>
      <c r="Q222">
        <v>50</v>
      </c>
      <c r="R222">
        <v>0</v>
      </c>
      <c r="S222">
        <v>90</v>
      </c>
      <c r="T222">
        <v>70</v>
      </c>
      <c r="U222" t="s">
        <v>27</v>
      </c>
    </row>
    <row r="223" spans="1:21" x14ac:dyDescent="0.25">
      <c r="A223">
        <v>715</v>
      </c>
      <c r="B223">
        <v>31</v>
      </c>
      <c r="C223">
        <v>0</v>
      </c>
      <c r="D223" s="1">
        <v>41403</v>
      </c>
      <c r="E223">
        <v>856</v>
      </c>
      <c r="F223">
        <v>47</v>
      </c>
      <c r="G223" t="s">
        <v>39</v>
      </c>
      <c r="H223" t="s">
        <v>22</v>
      </c>
      <c r="I223">
        <v>8</v>
      </c>
      <c r="J223" t="s">
        <v>23</v>
      </c>
      <c r="K223" t="s">
        <v>24</v>
      </c>
      <c r="L223" t="s">
        <v>25</v>
      </c>
      <c r="M223">
        <v>40</v>
      </c>
      <c r="N223">
        <v>83</v>
      </c>
      <c r="O223" t="s">
        <v>59</v>
      </c>
      <c r="P223">
        <v>20</v>
      </c>
      <c r="Q223">
        <v>50</v>
      </c>
      <c r="R223">
        <v>40</v>
      </c>
      <c r="S223">
        <v>70</v>
      </c>
      <c r="T223">
        <v>20</v>
      </c>
      <c r="U223" t="s">
        <v>27</v>
      </c>
    </row>
    <row r="224" spans="1:21" x14ac:dyDescent="0.25">
      <c r="A224">
        <v>959</v>
      </c>
      <c r="B224">
        <v>69</v>
      </c>
      <c r="C224">
        <v>26</v>
      </c>
      <c r="D224" s="1">
        <v>41404</v>
      </c>
      <c r="E224">
        <v>1060</v>
      </c>
      <c r="F224">
        <v>81</v>
      </c>
      <c r="G224" t="s">
        <v>39</v>
      </c>
      <c r="H224" t="s">
        <v>31</v>
      </c>
      <c r="I224">
        <v>21</v>
      </c>
      <c r="J224" t="s">
        <v>23</v>
      </c>
      <c r="K224" t="s">
        <v>24</v>
      </c>
      <c r="L224" t="s">
        <v>28</v>
      </c>
      <c r="M224">
        <v>56</v>
      </c>
      <c r="N224">
        <v>160</v>
      </c>
      <c r="O224" t="s">
        <v>44</v>
      </c>
      <c r="P224">
        <v>50</v>
      </c>
      <c r="Q224">
        <v>50</v>
      </c>
      <c r="R224">
        <v>30</v>
      </c>
      <c r="S224">
        <v>100</v>
      </c>
      <c r="T224">
        <v>43</v>
      </c>
      <c r="U224" t="s">
        <v>27</v>
      </c>
    </row>
    <row r="225" spans="1:21" x14ac:dyDescent="0.25">
      <c r="A225">
        <v>715</v>
      </c>
      <c r="B225">
        <v>49</v>
      </c>
      <c r="C225">
        <v>29</v>
      </c>
      <c r="D225" s="1">
        <v>41405</v>
      </c>
      <c r="E225">
        <v>454</v>
      </c>
      <c r="F225">
        <v>71</v>
      </c>
      <c r="G225" t="s">
        <v>39</v>
      </c>
      <c r="H225" t="s">
        <v>22</v>
      </c>
      <c r="I225">
        <v>15</v>
      </c>
      <c r="J225" t="s">
        <v>23</v>
      </c>
      <c r="K225" t="s">
        <v>32</v>
      </c>
      <c r="L225" t="s">
        <v>33</v>
      </c>
      <c r="M225">
        <v>49</v>
      </c>
      <c r="N225">
        <v>128</v>
      </c>
      <c r="O225" t="s">
        <v>59</v>
      </c>
      <c r="P225">
        <v>40</v>
      </c>
      <c r="Q225">
        <v>50</v>
      </c>
      <c r="R225">
        <v>20</v>
      </c>
      <c r="S225">
        <v>90</v>
      </c>
      <c r="T225">
        <v>38</v>
      </c>
      <c r="U225" t="s">
        <v>35</v>
      </c>
    </row>
    <row r="226" spans="1:21" x14ac:dyDescent="0.25">
      <c r="A226">
        <v>206</v>
      </c>
      <c r="B226">
        <v>49</v>
      </c>
      <c r="C226">
        <v>20</v>
      </c>
      <c r="D226" s="1">
        <v>41406</v>
      </c>
      <c r="E226">
        <v>454</v>
      </c>
      <c r="F226">
        <v>71</v>
      </c>
      <c r="G226" t="s">
        <v>39</v>
      </c>
      <c r="H226" t="s">
        <v>36</v>
      </c>
      <c r="I226">
        <v>15</v>
      </c>
      <c r="J226" t="s">
        <v>23</v>
      </c>
      <c r="K226" t="s">
        <v>32</v>
      </c>
      <c r="L226" t="s">
        <v>61</v>
      </c>
      <c r="M226">
        <v>50</v>
      </c>
      <c r="N226">
        <v>128</v>
      </c>
      <c r="O226" t="s">
        <v>60</v>
      </c>
      <c r="P226">
        <v>30</v>
      </c>
      <c r="Q226">
        <v>50</v>
      </c>
      <c r="R226">
        <v>30</v>
      </c>
      <c r="S226">
        <v>80</v>
      </c>
      <c r="T226">
        <v>37</v>
      </c>
      <c r="U226" t="s">
        <v>35</v>
      </c>
    </row>
    <row r="227" spans="1:21" x14ac:dyDescent="0.25">
      <c r="A227">
        <v>970</v>
      </c>
      <c r="B227">
        <v>43</v>
      </c>
      <c r="C227">
        <v>13</v>
      </c>
      <c r="D227" s="1">
        <v>41407</v>
      </c>
      <c r="E227">
        <v>531</v>
      </c>
      <c r="F227">
        <v>56</v>
      </c>
      <c r="G227" t="s">
        <v>21</v>
      </c>
      <c r="H227" t="s">
        <v>22</v>
      </c>
      <c r="I227">
        <v>14</v>
      </c>
      <c r="J227" t="s">
        <v>40</v>
      </c>
      <c r="K227" t="s">
        <v>45</v>
      </c>
      <c r="L227" t="s">
        <v>52</v>
      </c>
      <c r="M227">
        <v>43</v>
      </c>
      <c r="N227">
        <v>106</v>
      </c>
      <c r="O227" t="s">
        <v>26</v>
      </c>
      <c r="P227">
        <v>40</v>
      </c>
      <c r="Q227">
        <v>50</v>
      </c>
      <c r="R227">
        <v>30</v>
      </c>
      <c r="S227">
        <v>90</v>
      </c>
      <c r="T227">
        <v>27</v>
      </c>
      <c r="U227" t="s">
        <v>35</v>
      </c>
    </row>
    <row r="228" spans="1:21" x14ac:dyDescent="0.25">
      <c r="A228">
        <v>330</v>
      </c>
      <c r="B228">
        <v>41</v>
      </c>
      <c r="C228">
        <v>16</v>
      </c>
      <c r="D228" s="1">
        <v>41408</v>
      </c>
      <c r="E228">
        <v>435</v>
      </c>
      <c r="F228">
        <v>60</v>
      </c>
      <c r="G228" t="s">
        <v>21</v>
      </c>
      <c r="H228" t="s">
        <v>22</v>
      </c>
      <c r="I228">
        <v>13</v>
      </c>
      <c r="J228" t="s">
        <v>40</v>
      </c>
      <c r="K228" t="s">
        <v>45</v>
      </c>
      <c r="L228" t="s">
        <v>52</v>
      </c>
      <c r="M228">
        <v>36</v>
      </c>
      <c r="N228">
        <v>108</v>
      </c>
      <c r="O228" t="s">
        <v>65</v>
      </c>
      <c r="P228">
        <v>40</v>
      </c>
      <c r="Q228">
        <v>50</v>
      </c>
      <c r="R228">
        <v>20</v>
      </c>
      <c r="S228">
        <v>90</v>
      </c>
      <c r="T228">
        <v>36</v>
      </c>
      <c r="U228" t="s">
        <v>35</v>
      </c>
    </row>
    <row r="229" spans="1:21" x14ac:dyDescent="0.25">
      <c r="A229">
        <v>978</v>
      </c>
      <c r="B229">
        <v>47</v>
      </c>
      <c r="C229">
        <v>-20</v>
      </c>
      <c r="D229" s="1">
        <v>41409</v>
      </c>
      <c r="E229">
        <v>571</v>
      </c>
      <c r="F229">
        <v>52</v>
      </c>
      <c r="G229" t="s">
        <v>21</v>
      </c>
      <c r="H229" t="s">
        <v>31</v>
      </c>
      <c r="I229">
        <v>42</v>
      </c>
      <c r="J229" t="s">
        <v>40</v>
      </c>
      <c r="K229" t="s">
        <v>41</v>
      </c>
      <c r="L229" t="s">
        <v>53</v>
      </c>
      <c r="M229">
        <v>-30</v>
      </c>
      <c r="N229">
        <v>106</v>
      </c>
      <c r="O229" t="s">
        <v>62</v>
      </c>
      <c r="P229">
        <v>40</v>
      </c>
      <c r="Q229">
        <v>50</v>
      </c>
      <c r="R229">
        <v>-10</v>
      </c>
      <c r="S229">
        <v>90</v>
      </c>
      <c r="T229">
        <v>72</v>
      </c>
      <c r="U229" t="s">
        <v>35</v>
      </c>
    </row>
    <row r="230" spans="1:21" x14ac:dyDescent="0.25">
      <c r="A230">
        <v>312</v>
      </c>
      <c r="B230">
        <v>43</v>
      </c>
      <c r="C230">
        <v>13</v>
      </c>
      <c r="D230" s="1">
        <v>41410</v>
      </c>
      <c r="E230">
        <v>531</v>
      </c>
      <c r="F230">
        <v>56</v>
      </c>
      <c r="G230" t="s">
        <v>21</v>
      </c>
      <c r="H230" t="s">
        <v>22</v>
      </c>
      <c r="I230">
        <v>14</v>
      </c>
      <c r="J230" t="s">
        <v>23</v>
      </c>
      <c r="K230" t="s">
        <v>24</v>
      </c>
      <c r="L230" t="s">
        <v>25</v>
      </c>
      <c r="M230">
        <v>43</v>
      </c>
      <c r="N230">
        <v>106</v>
      </c>
      <c r="O230" t="s">
        <v>63</v>
      </c>
      <c r="P230">
        <v>40</v>
      </c>
      <c r="Q230">
        <v>50</v>
      </c>
      <c r="R230">
        <v>30</v>
      </c>
      <c r="S230">
        <v>90</v>
      </c>
      <c r="T230">
        <v>27</v>
      </c>
      <c r="U230" t="s">
        <v>27</v>
      </c>
    </row>
    <row r="231" spans="1:21" x14ac:dyDescent="0.25">
      <c r="A231">
        <v>323</v>
      </c>
      <c r="B231">
        <v>43</v>
      </c>
      <c r="C231">
        <v>13</v>
      </c>
      <c r="D231" s="1">
        <v>41411</v>
      </c>
      <c r="E231">
        <v>531</v>
      </c>
      <c r="F231">
        <v>56</v>
      </c>
      <c r="G231" t="s">
        <v>21</v>
      </c>
      <c r="H231" t="s">
        <v>36</v>
      </c>
      <c r="I231">
        <v>14</v>
      </c>
      <c r="J231" t="s">
        <v>23</v>
      </c>
      <c r="K231" t="s">
        <v>24</v>
      </c>
      <c r="L231" t="s">
        <v>28</v>
      </c>
      <c r="M231">
        <v>43</v>
      </c>
      <c r="N231">
        <v>106</v>
      </c>
      <c r="O231" t="s">
        <v>38</v>
      </c>
      <c r="P231">
        <v>40</v>
      </c>
      <c r="Q231">
        <v>50</v>
      </c>
      <c r="R231">
        <v>30</v>
      </c>
      <c r="S231">
        <v>90</v>
      </c>
      <c r="T231">
        <v>27</v>
      </c>
      <c r="U231" t="s">
        <v>27</v>
      </c>
    </row>
    <row r="232" spans="1:21" x14ac:dyDescent="0.25">
      <c r="A232">
        <v>303</v>
      </c>
      <c r="B232">
        <v>46</v>
      </c>
      <c r="C232">
        <v>-1</v>
      </c>
      <c r="D232" s="1">
        <v>41412</v>
      </c>
      <c r="E232">
        <v>422</v>
      </c>
      <c r="F232">
        <v>57</v>
      </c>
      <c r="G232" t="s">
        <v>21</v>
      </c>
      <c r="H232" t="s">
        <v>22</v>
      </c>
      <c r="I232">
        <v>17</v>
      </c>
      <c r="J232" t="s">
        <v>23</v>
      </c>
      <c r="K232" t="s">
        <v>32</v>
      </c>
      <c r="L232" t="s">
        <v>33</v>
      </c>
      <c r="M232">
        <v>9</v>
      </c>
      <c r="N232">
        <v>110</v>
      </c>
      <c r="O232" t="s">
        <v>26</v>
      </c>
      <c r="P232">
        <v>30</v>
      </c>
      <c r="Q232">
        <v>50</v>
      </c>
      <c r="R232">
        <v>10</v>
      </c>
      <c r="S232">
        <v>80</v>
      </c>
      <c r="T232">
        <v>51</v>
      </c>
      <c r="U232" t="s">
        <v>35</v>
      </c>
    </row>
    <row r="233" spans="1:21" x14ac:dyDescent="0.25">
      <c r="A233">
        <v>970</v>
      </c>
      <c r="B233">
        <v>53</v>
      </c>
      <c r="C233">
        <v>19</v>
      </c>
      <c r="D233" s="1">
        <v>41413</v>
      </c>
      <c r="E233">
        <v>1054</v>
      </c>
      <c r="F233">
        <v>63</v>
      </c>
      <c r="G233" t="s">
        <v>21</v>
      </c>
      <c r="H233" t="s">
        <v>22</v>
      </c>
      <c r="I233">
        <v>16</v>
      </c>
      <c r="J233" t="s">
        <v>23</v>
      </c>
      <c r="K233" t="s">
        <v>32</v>
      </c>
      <c r="L233" t="s">
        <v>61</v>
      </c>
      <c r="M233">
        <v>39</v>
      </c>
      <c r="N233">
        <v>124</v>
      </c>
      <c r="O233" t="s">
        <v>26</v>
      </c>
      <c r="P233">
        <v>40</v>
      </c>
      <c r="Q233">
        <v>50</v>
      </c>
      <c r="R233">
        <v>20</v>
      </c>
      <c r="S233">
        <v>90</v>
      </c>
      <c r="T233">
        <v>37</v>
      </c>
      <c r="U233" t="s">
        <v>35</v>
      </c>
    </row>
    <row r="234" spans="1:21" x14ac:dyDescent="0.25">
      <c r="A234">
        <v>978</v>
      </c>
      <c r="B234">
        <v>33</v>
      </c>
      <c r="C234">
        <v>3</v>
      </c>
      <c r="D234" s="1">
        <v>41414</v>
      </c>
      <c r="E234">
        <v>870</v>
      </c>
      <c r="F234">
        <v>49</v>
      </c>
      <c r="G234" t="s">
        <v>21</v>
      </c>
      <c r="H234" t="s">
        <v>31</v>
      </c>
      <c r="I234">
        <v>9</v>
      </c>
      <c r="J234" t="s">
        <v>23</v>
      </c>
      <c r="K234" t="s">
        <v>32</v>
      </c>
      <c r="L234" t="s">
        <v>33</v>
      </c>
      <c r="M234">
        <v>43</v>
      </c>
      <c r="N234">
        <v>87</v>
      </c>
      <c r="O234" t="s">
        <v>62</v>
      </c>
      <c r="P234">
        <v>30</v>
      </c>
      <c r="Q234">
        <v>50</v>
      </c>
      <c r="R234">
        <v>40</v>
      </c>
      <c r="S234">
        <v>80</v>
      </c>
      <c r="T234">
        <v>20</v>
      </c>
      <c r="U234" t="s">
        <v>35</v>
      </c>
    </row>
    <row r="235" spans="1:21" x14ac:dyDescent="0.25">
      <c r="A235">
        <v>321</v>
      </c>
      <c r="B235">
        <v>34</v>
      </c>
      <c r="C235">
        <v>5</v>
      </c>
      <c r="D235" s="1">
        <v>41415</v>
      </c>
      <c r="E235">
        <v>863</v>
      </c>
      <c r="F235">
        <v>51</v>
      </c>
      <c r="G235" t="s">
        <v>21</v>
      </c>
      <c r="H235" t="s">
        <v>31</v>
      </c>
      <c r="I235">
        <v>9</v>
      </c>
      <c r="J235" t="s">
        <v>23</v>
      </c>
      <c r="K235" t="s">
        <v>32</v>
      </c>
      <c r="L235" t="s">
        <v>37</v>
      </c>
      <c r="M235">
        <v>45</v>
      </c>
      <c r="N235">
        <v>91</v>
      </c>
      <c r="O235" t="s">
        <v>34</v>
      </c>
      <c r="P235">
        <v>30</v>
      </c>
      <c r="Q235">
        <v>50</v>
      </c>
      <c r="R235">
        <v>40</v>
      </c>
      <c r="S235">
        <v>80</v>
      </c>
      <c r="T235">
        <v>21</v>
      </c>
      <c r="U235" t="s">
        <v>35</v>
      </c>
    </row>
    <row r="236" spans="1:21" x14ac:dyDescent="0.25">
      <c r="A236">
        <v>563</v>
      </c>
      <c r="B236">
        <v>0</v>
      </c>
      <c r="C236">
        <v>7</v>
      </c>
      <c r="D236" s="1">
        <v>41416</v>
      </c>
      <c r="E236">
        <v>344</v>
      </c>
      <c r="F236">
        <v>43</v>
      </c>
      <c r="G236" t="s">
        <v>39</v>
      </c>
      <c r="H236" t="s">
        <v>22</v>
      </c>
      <c r="I236">
        <v>0</v>
      </c>
      <c r="J236" t="s">
        <v>40</v>
      </c>
      <c r="K236" t="s">
        <v>41</v>
      </c>
      <c r="L236" t="s">
        <v>42</v>
      </c>
      <c r="M236">
        <v>47</v>
      </c>
      <c r="N236">
        <v>46</v>
      </c>
      <c r="O236" t="s">
        <v>43</v>
      </c>
      <c r="P236">
        <v>0</v>
      </c>
      <c r="Q236">
        <v>50</v>
      </c>
      <c r="R236">
        <v>40</v>
      </c>
      <c r="S236">
        <v>50</v>
      </c>
      <c r="T236">
        <v>11</v>
      </c>
      <c r="U236" t="s">
        <v>27</v>
      </c>
    </row>
    <row r="237" spans="1:21" x14ac:dyDescent="0.25">
      <c r="A237">
        <v>318</v>
      </c>
      <c r="B237">
        <v>43</v>
      </c>
      <c r="C237">
        <v>20</v>
      </c>
      <c r="D237" s="1">
        <v>41417</v>
      </c>
      <c r="E237">
        <v>466</v>
      </c>
      <c r="F237">
        <v>63</v>
      </c>
      <c r="G237" t="s">
        <v>39</v>
      </c>
      <c r="H237" t="s">
        <v>29</v>
      </c>
      <c r="I237">
        <v>13</v>
      </c>
      <c r="J237" t="s">
        <v>40</v>
      </c>
      <c r="K237" t="s">
        <v>41</v>
      </c>
      <c r="L237" t="s">
        <v>42</v>
      </c>
      <c r="M237">
        <v>40</v>
      </c>
      <c r="N237">
        <v>113</v>
      </c>
      <c r="O237" t="s">
        <v>55</v>
      </c>
      <c r="P237">
        <v>30</v>
      </c>
      <c r="Q237">
        <v>50</v>
      </c>
      <c r="R237">
        <v>20</v>
      </c>
      <c r="S237">
        <v>80</v>
      </c>
      <c r="T237">
        <v>36</v>
      </c>
      <c r="U237" t="s">
        <v>27</v>
      </c>
    </row>
    <row r="238" spans="1:21" x14ac:dyDescent="0.25">
      <c r="A238">
        <v>775</v>
      </c>
      <c r="B238">
        <v>31</v>
      </c>
      <c r="C238">
        <v>-18</v>
      </c>
      <c r="D238" s="1">
        <v>41418</v>
      </c>
      <c r="E238">
        <v>1009</v>
      </c>
      <c r="F238">
        <v>38</v>
      </c>
      <c r="G238" t="s">
        <v>39</v>
      </c>
      <c r="H238" t="s">
        <v>36</v>
      </c>
      <c r="I238">
        <v>9</v>
      </c>
      <c r="J238" t="s">
        <v>40</v>
      </c>
      <c r="K238" t="s">
        <v>45</v>
      </c>
      <c r="L238" t="s">
        <v>46</v>
      </c>
      <c r="M238">
        <v>12</v>
      </c>
      <c r="N238">
        <v>74</v>
      </c>
      <c r="O238" t="s">
        <v>48</v>
      </c>
      <c r="P238">
        <v>30</v>
      </c>
      <c r="Q238">
        <v>50</v>
      </c>
      <c r="R238">
        <v>30</v>
      </c>
      <c r="S238">
        <v>80</v>
      </c>
      <c r="T238">
        <v>30</v>
      </c>
      <c r="U238" t="s">
        <v>27</v>
      </c>
    </row>
    <row r="239" spans="1:21" x14ac:dyDescent="0.25">
      <c r="A239">
        <v>515</v>
      </c>
      <c r="B239">
        <v>23</v>
      </c>
      <c r="C239">
        <v>-15</v>
      </c>
      <c r="D239" s="1">
        <v>41419</v>
      </c>
      <c r="E239">
        <v>807</v>
      </c>
      <c r="F239">
        <v>35</v>
      </c>
      <c r="G239" t="s">
        <v>39</v>
      </c>
      <c r="H239" t="s">
        <v>22</v>
      </c>
      <c r="I239">
        <v>6</v>
      </c>
      <c r="J239" t="s">
        <v>40</v>
      </c>
      <c r="K239" t="s">
        <v>41</v>
      </c>
      <c r="L239" t="s">
        <v>53</v>
      </c>
      <c r="M239">
        <v>25</v>
      </c>
      <c r="N239">
        <v>62</v>
      </c>
      <c r="O239" t="s">
        <v>43</v>
      </c>
      <c r="P239">
        <v>20</v>
      </c>
      <c r="Q239">
        <v>50</v>
      </c>
      <c r="R239">
        <v>40</v>
      </c>
      <c r="S239">
        <v>70</v>
      </c>
      <c r="T239">
        <v>18</v>
      </c>
      <c r="U239" t="s">
        <v>35</v>
      </c>
    </row>
    <row r="240" spans="1:21" x14ac:dyDescent="0.25">
      <c r="A240">
        <v>225</v>
      </c>
      <c r="B240">
        <v>41</v>
      </c>
      <c r="C240">
        <v>26</v>
      </c>
      <c r="D240" s="1">
        <v>41420</v>
      </c>
      <c r="E240">
        <v>320</v>
      </c>
      <c r="F240">
        <v>66</v>
      </c>
      <c r="G240" t="s">
        <v>39</v>
      </c>
      <c r="H240" t="s">
        <v>29</v>
      </c>
      <c r="I240">
        <v>12</v>
      </c>
      <c r="J240" t="s">
        <v>40</v>
      </c>
      <c r="K240" t="s">
        <v>41</v>
      </c>
      <c r="L240" t="s">
        <v>53</v>
      </c>
      <c r="M240">
        <v>46</v>
      </c>
      <c r="N240">
        <v>114</v>
      </c>
      <c r="O240" t="s">
        <v>55</v>
      </c>
      <c r="P240">
        <v>30</v>
      </c>
      <c r="Q240">
        <v>50</v>
      </c>
      <c r="R240">
        <v>20</v>
      </c>
      <c r="S240">
        <v>80</v>
      </c>
      <c r="T240">
        <v>35</v>
      </c>
      <c r="U240" t="s">
        <v>35</v>
      </c>
    </row>
    <row r="241" spans="1:21" x14ac:dyDescent="0.25">
      <c r="A241">
        <v>971</v>
      </c>
      <c r="B241">
        <v>46</v>
      </c>
      <c r="C241">
        <v>-1</v>
      </c>
      <c r="D241" s="1">
        <v>41421</v>
      </c>
      <c r="E241">
        <v>422</v>
      </c>
      <c r="F241">
        <v>57</v>
      </c>
      <c r="G241" t="s">
        <v>39</v>
      </c>
      <c r="H241" t="s">
        <v>36</v>
      </c>
      <c r="I241">
        <v>17</v>
      </c>
      <c r="J241" t="s">
        <v>40</v>
      </c>
      <c r="K241" t="s">
        <v>41</v>
      </c>
      <c r="L241" t="s">
        <v>54</v>
      </c>
      <c r="M241">
        <v>9</v>
      </c>
      <c r="N241">
        <v>110</v>
      </c>
      <c r="O241" t="s">
        <v>56</v>
      </c>
      <c r="P241">
        <v>40</v>
      </c>
      <c r="Q241">
        <v>50</v>
      </c>
      <c r="R241">
        <v>10</v>
      </c>
      <c r="S241">
        <v>90</v>
      </c>
      <c r="T241">
        <v>51</v>
      </c>
      <c r="U241" t="s">
        <v>35</v>
      </c>
    </row>
    <row r="242" spans="1:21" x14ac:dyDescent="0.25">
      <c r="A242">
        <v>262</v>
      </c>
      <c r="B242">
        <v>43</v>
      </c>
      <c r="C242">
        <v>22</v>
      </c>
      <c r="D242" s="1">
        <v>41422</v>
      </c>
      <c r="E242">
        <v>466</v>
      </c>
      <c r="F242">
        <v>63</v>
      </c>
      <c r="G242" t="s">
        <v>39</v>
      </c>
      <c r="H242" t="s">
        <v>22</v>
      </c>
      <c r="I242">
        <v>13</v>
      </c>
      <c r="J242" t="s">
        <v>23</v>
      </c>
      <c r="K242" t="s">
        <v>32</v>
      </c>
      <c r="L242" t="s">
        <v>33</v>
      </c>
      <c r="M242">
        <v>42</v>
      </c>
      <c r="N242">
        <v>113</v>
      </c>
      <c r="O242" t="s">
        <v>59</v>
      </c>
      <c r="P242">
        <v>30</v>
      </c>
      <c r="Q242">
        <v>50</v>
      </c>
      <c r="R242">
        <v>20</v>
      </c>
      <c r="S242">
        <v>80</v>
      </c>
      <c r="T242">
        <v>35</v>
      </c>
      <c r="U242" t="s">
        <v>35</v>
      </c>
    </row>
    <row r="243" spans="1:21" x14ac:dyDescent="0.25">
      <c r="A243">
        <v>959</v>
      </c>
      <c r="B243">
        <v>33</v>
      </c>
      <c r="C243">
        <v>2</v>
      </c>
      <c r="D243" s="1">
        <v>41423</v>
      </c>
      <c r="E243">
        <v>818</v>
      </c>
      <c r="F243">
        <v>49</v>
      </c>
      <c r="G243" t="s">
        <v>39</v>
      </c>
      <c r="H243" t="s">
        <v>31</v>
      </c>
      <c r="I243">
        <v>9</v>
      </c>
      <c r="J243" t="s">
        <v>23</v>
      </c>
      <c r="K243" t="s">
        <v>32</v>
      </c>
      <c r="L243" t="s">
        <v>37</v>
      </c>
      <c r="M243">
        <v>42</v>
      </c>
      <c r="N243">
        <v>87</v>
      </c>
      <c r="O243" t="s">
        <v>44</v>
      </c>
      <c r="P243">
        <v>30</v>
      </c>
      <c r="Q243">
        <v>50</v>
      </c>
      <c r="R243">
        <v>40</v>
      </c>
      <c r="S243">
        <v>80</v>
      </c>
      <c r="T243">
        <v>21</v>
      </c>
      <c r="U243" t="s">
        <v>35</v>
      </c>
    </row>
    <row r="244" spans="1:21" x14ac:dyDescent="0.25">
      <c r="A244">
        <v>435</v>
      </c>
      <c r="B244">
        <v>49</v>
      </c>
      <c r="C244">
        <v>-6</v>
      </c>
      <c r="D244" s="1">
        <v>41424</v>
      </c>
      <c r="E244">
        <v>335</v>
      </c>
      <c r="F244">
        <v>69</v>
      </c>
      <c r="G244" t="s">
        <v>39</v>
      </c>
      <c r="H244" t="s">
        <v>36</v>
      </c>
      <c r="I244">
        <v>44</v>
      </c>
      <c r="J244" t="s">
        <v>23</v>
      </c>
      <c r="K244" t="s">
        <v>32</v>
      </c>
      <c r="L244" t="s">
        <v>33</v>
      </c>
      <c r="M244">
        <v>-6</v>
      </c>
      <c r="N244">
        <v>126</v>
      </c>
      <c r="O244" t="s">
        <v>49</v>
      </c>
      <c r="P244">
        <v>30</v>
      </c>
      <c r="Q244">
        <v>50</v>
      </c>
      <c r="R244">
        <v>0</v>
      </c>
      <c r="S244">
        <v>80</v>
      </c>
      <c r="T244">
        <v>73</v>
      </c>
      <c r="U244" t="s">
        <v>35</v>
      </c>
    </row>
    <row r="245" spans="1:21" x14ac:dyDescent="0.25">
      <c r="A245">
        <v>509</v>
      </c>
      <c r="B245">
        <v>55</v>
      </c>
      <c r="C245">
        <v>6</v>
      </c>
      <c r="D245" s="1">
        <v>41425</v>
      </c>
      <c r="E245">
        <v>627</v>
      </c>
      <c r="F245">
        <v>76</v>
      </c>
      <c r="G245" t="s">
        <v>39</v>
      </c>
      <c r="H245" t="s">
        <v>36</v>
      </c>
      <c r="I245">
        <v>49</v>
      </c>
      <c r="J245" t="s">
        <v>23</v>
      </c>
      <c r="K245" t="s">
        <v>32</v>
      </c>
      <c r="L245" t="s">
        <v>37</v>
      </c>
      <c r="M245">
        <v>-4</v>
      </c>
      <c r="N245">
        <v>140</v>
      </c>
      <c r="O245" t="s">
        <v>60</v>
      </c>
      <c r="P245">
        <v>40</v>
      </c>
      <c r="Q245">
        <v>50</v>
      </c>
      <c r="R245">
        <v>-10</v>
      </c>
      <c r="S245">
        <v>90</v>
      </c>
      <c r="T245">
        <v>79</v>
      </c>
      <c r="U245" t="s">
        <v>35</v>
      </c>
    </row>
    <row r="246" spans="1:21" x14ac:dyDescent="0.25">
      <c r="A246">
        <v>630</v>
      </c>
      <c r="B246">
        <v>39</v>
      </c>
      <c r="C246">
        <v>-13</v>
      </c>
      <c r="D246" s="1">
        <v>41426</v>
      </c>
      <c r="E246">
        <v>541</v>
      </c>
      <c r="F246">
        <v>51</v>
      </c>
      <c r="G246" t="s">
        <v>21</v>
      </c>
      <c r="H246" t="s">
        <v>22</v>
      </c>
      <c r="I246">
        <v>12</v>
      </c>
      <c r="J246" t="s">
        <v>23</v>
      </c>
      <c r="K246" t="s">
        <v>24</v>
      </c>
      <c r="L246" t="s">
        <v>25</v>
      </c>
      <c r="M246">
        <v>27</v>
      </c>
      <c r="N246">
        <v>90</v>
      </c>
      <c r="O246" t="s">
        <v>63</v>
      </c>
      <c r="P246">
        <v>20</v>
      </c>
      <c r="Q246">
        <v>40</v>
      </c>
      <c r="R246">
        <v>40</v>
      </c>
      <c r="S246">
        <v>60</v>
      </c>
      <c r="T246">
        <v>24</v>
      </c>
      <c r="U246" t="s">
        <v>27</v>
      </c>
    </row>
    <row r="247" spans="1:21" x14ac:dyDescent="0.25">
      <c r="A247">
        <v>209</v>
      </c>
      <c r="B247">
        <v>39</v>
      </c>
      <c r="C247">
        <v>-14</v>
      </c>
      <c r="D247" s="1">
        <v>41427</v>
      </c>
      <c r="E247">
        <v>541</v>
      </c>
      <c r="F247">
        <v>51</v>
      </c>
      <c r="G247" t="s">
        <v>21</v>
      </c>
      <c r="H247" t="s">
        <v>36</v>
      </c>
      <c r="I247">
        <v>12</v>
      </c>
      <c r="J247" t="s">
        <v>23</v>
      </c>
      <c r="K247" t="s">
        <v>24</v>
      </c>
      <c r="L247" t="s">
        <v>28</v>
      </c>
      <c r="M247">
        <v>26</v>
      </c>
      <c r="N247">
        <v>90</v>
      </c>
      <c r="O247" t="s">
        <v>38</v>
      </c>
      <c r="P247">
        <v>20</v>
      </c>
      <c r="Q247">
        <v>40</v>
      </c>
      <c r="R247">
        <v>40</v>
      </c>
      <c r="S247">
        <v>60</v>
      </c>
      <c r="T247">
        <v>25</v>
      </c>
      <c r="U247" t="s">
        <v>27</v>
      </c>
    </row>
    <row r="248" spans="1:21" x14ac:dyDescent="0.25">
      <c r="A248">
        <v>505</v>
      </c>
      <c r="B248">
        <v>86</v>
      </c>
      <c r="C248">
        <v>-36</v>
      </c>
      <c r="D248" s="1">
        <v>41428</v>
      </c>
      <c r="E248">
        <v>1698</v>
      </c>
      <c r="F248">
        <v>23</v>
      </c>
      <c r="G248" t="s">
        <v>39</v>
      </c>
      <c r="H248" t="s">
        <v>29</v>
      </c>
      <c r="I248">
        <v>26</v>
      </c>
      <c r="J248" t="s">
        <v>40</v>
      </c>
      <c r="K248" t="s">
        <v>45</v>
      </c>
      <c r="L248" t="s">
        <v>46</v>
      </c>
      <c r="M248">
        <v>-26</v>
      </c>
      <c r="N248">
        <v>109</v>
      </c>
      <c r="O248" t="s">
        <v>64</v>
      </c>
      <c r="P248">
        <v>110</v>
      </c>
      <c r="Q248">
        <v>40</v>
      </c>
      <c r="R248">
        <v>10</v>
      </c>
      <c r="S248">
        <v>150</v>
      </c>
      <c r="T248">
        <v>49</v>
      </c>
      <c r="U248" t="s">
        <v>27</v>
      </c>
    </row>
    <row r="249" spans="1:21" x14ac:dyDescent="0.25">
      <c r="A249">
        <v>318</v>
      </c>
      <c r="B249">
        <v>46</v>
      </c>
      <c r="C249">
        <v>-10</v>
      </c>
      <c r="D249" s="1">
        <v>41429</v>
      </c>
      <c r="E249">
        <v>449</v>
      </c>
      <c r="F249">
        <v>67</v>
      </c>
      <c r="G249" t="s">
        <v>39</v>
      </c>
      <c r="H249" t="s">
        <v>29</v>
      </c>
      <c r="I249">
        <v>14</v>
      </c>
      <c r="J249" t="s">
        <v>40</v>
      </c>
      <c r="K249" t="s">
        <v>41</v>
      </c>
      <c r="L249" t="s">
        <v>42</v>
      </c>
      <c r="M249">
        <v>30</v>
      </c>
      <c r="N249">
        <v>113</v>
      </c>
      <c r="O249" t="s">
        <v>55</v>
      </c>
      <c r="P249">
        <v>20</v>
      </c>
      <c r="Q249">
        <v>40</v>
      </c>
      <c r="R249">
        <v>40</v>
      </c>
      <c r="S249">
        <v>60</v>
      </c>
      <c r="T249">
        <v>37</v>
      </c>
      <c r="U249" t="s">
        <v>27</v>
      </c>
    </row>
    <row r="250" spans="1:21" x14ac:dyDescent="0.25">
      <c r="A250">
        <v>515</v>
      </c>
      <c r="B250">
        <v>31</v>
      </c>
      <c r="C250">
        <v>-23</v>
      </c>
      <c r="D250" s="1">
        <v>41430</v>
      </c>
      <c r="E250">
        <v>1000</v>
      </c>
      <c r="F250">
        <v>37</v>
      </c>
      <c r="G250" t="s">
        <v>39</v>
      </c>
      <c r="H250" t="s">
        <v>22</v>
      </c>
      <c r="I250">
        <v>9</v>
      </c>
      <c r="J250" t="s">
        <v>40</v>
      </c>
      <c r="K250" t="s">
        <v>45</v>
      </c>
      <c r="L250" t="s">
        <v>52</v>
      </c>
      <c r="M250">
        <v>7</v>
      </c>
      <c r="N250">
        <v>68</v>
      </c>
      <c r="O250" t="s">
        <v>43</v>
      </c>
      <c r="P250">
        <v>20</v>
      </c>
      <c r="Q250">
        <v>40</v>
      </c>
      <c r="R250">
        <v>30</v>
      </c>
      <c r="S250">
        <v>60</v>
      </c>
      <c r="T250">
        <v>30</v>
      </c>
      <c r="U250" t="s">
        <v>35</v>
      </c>
    </row>
    <row r="251" spans="1:21" x14ac:dyDescent="0.25">
      <c r="A251">
        <v>505</v>
      </c>
      <c r="B251">
        <v>45</v>
      </c>
      <c r="C251">
        <v>-16</v>
      </c>
      <c r="D251" s="1">
        <v>41431</v>
      </c>
      <c r="E251">
        <v>320</v>
      </c>
      <c r="F251">
        <v>64</v>
      </c>
      <c r="G251" t="s">
        <v>39</v>
      </c>
      <c r="H251" t="s">
        <v>29</v>
      </c>
      <c r="I251">
        <v>41</v>
      </c>
      <c r="J251" t="s">
        <v>40</v>
      </c>
      <c r="K251" t="s">
        <v>41</v>
      </c>
      <c r="L251" t="s">
        <v>53</v>
      </c>
      <c r="M251">
        <v>-6</v>
      </c>
      <c r="N251">
        <v>109</v>
      </c>
      <c r="O251" t="s">
        <v>64</v>
      </c>
      <c r="P251">
        <v>20</v>
      </c>
      <c r="Q251">
        <v>40</v>
      </c>
      <c r="R251">
        <v>10</v>
      </c>
      <c r="S251">
        <v>60</v>
      </c>
      <c r="T251">
        <v>70</v>
      </c>
      <c r="U251" t="s">
        <v>35</v>
      </c>
    </row>
    <row r="252" spans="1:21" x14ac:dyDescent="0.25">
      <c r="A252">
        <v>801</v>
      </c>
      <c r="B252">
        <v>32</v>
      </c>
      <c r="C252">
        <v>-12</v>
      </c>
      <c r="D252" s="1">
        <v>41432</v>
      </c>
      <c r="E252">
        <v>833</v>
      </c>
      <c r="F252">
        <v>47</v>
      </c>
      <c r="G252" t="s">
        <v>39</v>
      </c>
      <c r="H252" t="s">
        <v>36</v>
      </c>
      <c r="I252">
        <v>8</v>
      </c>
      <c r="J252" t="s">
        <v>40</v>
      </c>
      <c r="K252" t="s">
        <v>41</v>
      </c>
      <c r="L252" t="s">
        <v>54</v>
      </c>
      <c r="M252">
        <v>28</v>
      </c>
      <c r="N252">
        <v>79</v>
      </c>
      <c r="O252" t="s">
        <v>49</v>
      </c>
      <c r="P252">
        <v>20</v>
      </c>
      <c r="Q252">
        <v>40</v>
      </c>
      <c r="R252">
        <v>40</v>
      </c>
      <c r="S252">
        <v>60</v>
      </c>
      <c r="T252">
        <v>19</v>
      </c>
      <c r="U252" t="s">
        <v>35</v>
      </c>
    </row>
    <row r="253" spans="1:21" x14ac:dyDescent="0.25">
      <c r="A253">
        <v>505</v>
      </c>
      <c r="B253">
        <v>31</v>
      </c>
      <c r="C253">
        <v>-24</v>
      </c>
      <c r="D253" s="1">
        <v>41433</v>
      </c>
      <c r="E253">
        <v>1000</v>
      </c>
      <c r="F253">
        <v>37</v>
      </c>
      <c r="G253" t="s">
        <v>39</v>
      </c>
      <c r="H253" t="s">
        <v>29</v>
      </c>
      <c r="I253">
        <v>9</v>
      </c>
      <c r="J253" t="s">
        <v>23</v>
      </c>
      <c r="K253" t="s">
        <v>24</v>
      </c>
      <c r="L253" t="s">
        <v>25</v>
      </c>
      <c r="M253">
        <v>6</v>
      </c>
      <c r="N253">
        <v>68</v>
      </c>
      <c r="O253" t="s">
        <v>64</v>
      </c>
      <c r="P253">
        <v>10</v>
      </c>
      <c r="Q253">
        <v>40</v>
      </c>
      <c r="R253">
        <v>30</v>
      </c>
      <c r="S253">
        <v>50</v>
      </c>
      <c r="T253">
        <v>31</v>
      </c>
      <c r="U253" t="s">
        <v>27</v>
      </c>
    </row>
    <row r="254" spans="1:21" x14ac:dyDescent="0.25">
      <c r="A254">
        <v>636</v>
      </c>
      <c r="B254">
        <v>39</v>
      </c>
      <c r="C254">
        <v>-17</v>
      </c>
      <c r="D254" s="1">
        <v>41434</v>
      </c>
      <c r="E254">
        <v>244</v>
      </c>
      <c r="F254">
        <v>53</v>
      </c>
      <c r="G254" t="s">
        <v>39</v>
      </c>
      <c r="H254" t="s">
        <v>22</v>
      </c>
      <c r="I254">
        <v>12</v>
      </c>
      <c r="J254" t="s">
        <v>23</v>
      </c>
      <c r="K254" t="s">
        <v>32</v>
      </c>
      <c r="L254" t="s">
        <v>33</v>
      </c>
      <c r="M254">
        <v>13</v>
      </c>
      <c r="N254">
        <v>92</v>
      </c>
      <c r="O254" t="s">
        <v>58</v>
      </c>
      <c r="P254">
        <v>20</v>
      </c>
      <c r="Q254">
        <v>40</v>
      </c>
      <c r="R254">
        <v>30</v>
      </c>
      <c r="S254">
        <v>60</v>
      </c>
      <c r="T254">
        <v>40</v>
      </c>
      <c r="U254" t="s">
        <v>35</v>
      </c>
    </row>
    <row r="255" spans="1:21" x14ac:dyDescent="0.25">
      <c r="A255">
        <v>959</v>
      </c>
      <c r="B255">
        <v>24</v>
      </c>
      <c r="C255">
        <v>-22</v>
      </c>
      <c r="D255" s="1">
        <v>41435</v>
      </c>
      <c r="E255">
        <v>806</v>
      </c>
      <c r="F255">
        <v>36</v>
      </c>
      <c r="G255" t="s">
        <v>39</v>
      </c>
      <c r="H255" t="s">
        <v>31</v>
      </c>
      <c r="I255">
        <v>6</v>
      </c>
      <c r="J255" t="s">
        <v>23</v>
      </c>
      <c r="K255" t="s">
        <v>32</v>
      </c>
      <c r="L255" t="s">
        <v>37</v>
      </c>
      <c r="M255">
        <v>18</v>
      </c>
      <c r="N255">
        <v>60</v>
      </c>
      <c r="O255" t="s">
        <v>44</v>
      </c>
      <c r="P255">
        <v>20</v>
      </c>
      <c r="Q255">
        <v>40</v>
      </c>
      <c r="R255">
        <v>40</v>
      </c>
      <c r="S255">
        <v>60</v>
      </c>
      <c r="T255">
        <v>18</v>
      </c>
      <c r="U255" t="s">
        <v>35</v>
      </c>
    </row>
    <row r="256" spans="1:21" x14ac:dyDescent="0.25">
      <c r="A256">
        <v>603</v>
      </c>
      <c r="B256">
        <v>0</v>
      </c>
      <c r="C256">
        <v>-8</v>
      </c>
      <c r="D256" s="1">
        <v>41436</v>
      </c>
      <c r="E256">
        <v>430</v>
      </c>
      <c r="F256">
        <v>43</v>
      </c>
      <c r="G256" t="s">
        <v>39</v>
      </c>
      <c r="H256" t="s">
        <v>31</v>
      </c>
      <c r="I256">
        <v>0</v>
      </c>
      <c r="J256" t="s">
        <v>23</v>
      </c>
      <c r="K256" t="s">
        <v>32</v>
      </c>
      <c r="L256" t="s">
        <v>37</v>
      </c>
      <c r="M256">
        <v>32</v>
      </c>
      <c r="N256">
        <v>43</v>
      </c>
      <c r="O256" t="s">
        <v>51</v>
      </c>
      <c r="P256">
        <v>0</v>
      </c>
      <c r="Q256">
        <v>40</v>
      </c>
      <c r="R256">
        <v>40</v>
      </c>
      <c r="S256">
        <v>40</v>
      </c>
      <c r="T256">
        <v>11</v>
      </c>
      <c r="U256" t="s">
        <v>35</v>
      </c>
    </row>
    <row r="257" spans="1:21" x14ac:dyDescent="0.25">
      <c r="A257">
        <v>801</v>
      </c>
      <c r="B257">
        <v>45</v>
      </c>
      <c r="C257">
        <v>-26</v>
      </c>
      <c r="D257" s="1">
        <v>41437</v>
      </c>
      <c r="E257">
        <v>320</v>
      </c>
      <c r="F257">
        <v>64</v>
      </c>
      <c r="G257" t="s">
        <v>39</v>
      </c>
      <c r="H257" t="s">
        <v>36</v>
      </c>
      <c r="I257">
        <v>41</v>
      </c>
      <c r="J257" t="s">
        <v>23</v>
      </c>
      <c r="K257" t="s">
        <v>32</v>
      </c>
      <c r="L257" t="s">
        <v>33</v>
      </c>
      <c r="M257">
        <v>-6</v>
      </c>
      <c r="N257">
        <v>109</v>
      </c>
      <c r="O257" t="s">
        <v>49</v>
      </c>
      <c r="P257">
        <v>10</v>
      </c>
      <c r="Q257">
        <v>40</v>
      </c>
      <c r="R257">
        <v>20</v>
      </c>
      <c r="S257">
        <v>50</v>
      </c>
      <c r="T257">
        <v>70</v>
      </c>
      <c r="U257" t="s">
        <v>35</v>
      </c>
    </row>
    <row r="258" spans="1:21" x14ac:dyDescent="0.25">
      <c r="A258">
        <v>206</v>
      </c>
      <c r="B258">
        <v>60</v>
      </c>
      <c r="C258">
        <v>-10</v>
      </c>
      <c r="D258" s="1">
        <v>41438</v>
      </c>
      <c r="E258">
        <v>606</v>
      </c>
      <c r="F258">
        <v>84</v>
      </c>
      <c r="G258" t="s">
        <v>39</v>
      </c>
      <c r="H258" t="s">
        <v>36</v>
      </c>
      <c r="I258">
        <v>54</v>
      </c>
      <c r="J258" t="s">
        <v>23</v>
      </c>
      <c r="K258" t="s">
        <v>32</v>
      </c>
      <c r="L258" t="s">
        <v>37</v>
      </c>
      <c r="M258">
        <v>0</v>
      </c>
      <c r="N258">
        <v>144</v>
      </c>
      <c r="O258" t="s">
        <v>60</v>
      </c>
      <c r="P258">
        <v>20</v>
      </c>
      <c r="Q258">
        <v>40</v>
      </c>
      <c r="R258">
        <v>10</v>
      </c>
      <c r="S258">
        <v>60</v>
      </c>
      <c r="T258">
        <v>84</v>
      </c>
      <c r="U258" t="s">
        <v>35</v>
      </c>
    </row>
    <row r="259" spans="1:21" x14ac:dyDescent="0.25">
      <c r="A259">
        <v>937</v>
      </c>
      <c r="B259">
        <v>32</v>
      </c>
      <c r="C259">
        <v>-1</v>
      </c>
      <c r="D259" s="1">
        <v>41439</v>
      </c>
      <c r="E259">
        <v>482</v>
      </c>
      <c r="F259">
        <v>48</v>
      </c>
      <c r="G259" t="s">
        <v>21</v>
      </c>
      <c r="H259" t="s">
        <v>22</v>
      </c>
      <c r="I259">
        <v>8</v>
      </c>
      <c r="J259" t="s">
        <v>23</v>
      </c>
      <c r="K259" t="s">
        <v>24</v>
      </c>
      <c r="L259" t="s">
        <v>57</v>
      </c>
      <c r="M259">
        <v>29</v>
      </c>
      <c r="N259">
        <v>80</v>
      </c>
      <c r="O259" t="s">
        <v>65</v>
      </c>
      <c r="P259">
        <v>30</v>
      </c>
      <c r="Q259">
        <v>40</v>
      </c>
      <c r="R259">
        <v>30</v>
      </c>
      <c r="S259">
        <v>70</v>
      </c>
      <c r="T259">
        <v>19</v>
      </c>
      <c r="U259" t="s">
        <v>27</v>
      </c>
    </row>
    <row r="260" spans="1:21" x14ac:dyDescent="0.25">
      <c r="A260">
        <v>407</v>
      </c>
      <c r="B260">
        <v>54</v>
      </c>
      <c r="C260">
        <v>3</v>
      </c>
      <c r="D260" s="1">
        <v>41440</v>
      </c>
      <c r="E260">
        <v>391</v>
      </c>
      <c r="F260">
        <v>67</v>
      </c>
      <c r="G260" t="s">
        <v>21</v>
      </c>
      <c r="H260" t="s">
        <v>31</v>
      </c>
      <c r="I260">
        <v>20</v>
      </c>
      <c r="J260" t="s">
        <v>23</v>
      </c>
      <c r="K260" t="s">
        <v>24</v>
      </c>
      <c r="L260" t="s">
        <v>25</v>
      </c>
      <c r="M260">
        <v>13</v>
      </c>
      <c r="N260">
        <v>121</v>
      </c>
      <c r="O260" t="s">
        <v>34</v>
      </c>
      <c r="P260">
        <v>40</v>
      </c>
      <c r="Q260">
        <v>40</v>
      </c>
      <c r="R260">
        <v>10</v>
      </c>
      <c r="S260">
        <v>80</v>
      </c>
      <c r="T260">
        <v>54</v>
      </c>
      <c r="U260" t="s">
        <v>27</v>
      </c>
    </row>
    <row r="261" spans="1:21" x14ac:dyDescent="0.25">
      <c r="A261">
        <v>715</v>
      </c>
      <c r="B261">
        <v>22</v>
      </c>
      <c r="C261">
        <v>-19</v>
      </c>
      <c r="D261" s="1">
        <v>41441</v>
      </c>
      <c r="E261">
        <v>570</v>
      </c>
      <c r="F261">
        <v>30</v>
      </c>
      <c r="G261" t="s">
        <v>39</v>
      </c>
      <c r="H261" t="s">
        <v>22</v>
      </c>
      <c r="I261">
        <v>7</v>
      </c>
      <c r="J261" t="s">
        <v>40</v>
      </c>
      <c r="K261" t="s">
        <v>41</v>
      </c>
      <c r="L261" t="s">
        <v>42</v>
      </c>
      <c r="M261">
        <v>11</v>
      </c>
      <c r="N261">
        <v>52</v>
      </c>
      <c r="O261" t="s">
        <v>59</v>
      </c>
      <c r="P261">
        <v>20</v>
      </c>
      <c r="Q261">
        <v>40</v>
      </c>
      <c r="R261">
        <v>30</v>
      </c>
      <c r="S261">
        <v>60</v>
      </c>
      <c r="T261">
        <v>19</v>
      </c>
      <c r="U261" t="s">
        <v>27</v>
      </c>
    </row>
    <row r="262" spans="1:21" x14ac:dyDescent="0.25">
      <c r="A262">
        <v>505</v>
      </c>
      <c r="B262">
        <v>35</v>
      </c>
      <c r="C262">
        <v>-12</v>
      </c>
      <c r="D262" s="1">
        <v>41442</v>
      </c>
      <c r="E262">
        <v>248</v>
      </c>
      <c r="F262">
        <v>47</v>
      </c>
      <c r="G262" t="s">
        <v>39</v>
      </c>
      <c r="H262" t="s">
        <v>29</v>
      </c>
      <c r="I262">
        <v>11</v>
      </c>
      <c r="J262" t="s">
        <v>40</v>
      </c>
      <c r="K262" t="s">
        <v>41</v>
      </c>
      <c r="L262" t="s">
        <v>42</v>
      </c>
      <c r="M262">
        <v>8</v>
      </c>
      <c r="N262">
        <v>82</v>
      </c>
      <c r="O262" t="s">
        <v>64</v>
      </c>
      <c r="P262">
        <v>20</v>
      </c>
      <c r="Q262">
        <v>40</v>
      </c>
      <c r="R262">
        <v>20</v>
      </c>
      <c r="S262">
        <v>60</v>
      </c>
      <c r="T262">
        <v>39</v>
      </c>
      <c r="U262" t="s">
        <v>27</v>
      </c>
    </row>
    <row r="263" spans="1:21" x14ac:dyDescent="0.25">
      <c r="A263">
        <v>775</v>
      </c>
      <c r="B263">
        <v>29</v>
      </c>
      <c r="C263">
        <v>-15</v>
      </c>
      <c r="D263" s="1">
        <v>41443</v>
      </c>
      <c r="E263">
        <v>1003</v>
      </c>
      <c r="F263">
        <v>35</v>
      </c>
      <c r="G263" t="s">
        <v>39</v>
      </c>
      <c r="H263" t="s">
        <v>36</v>
      </c>
      <c r="I263">
        <v>8</v>
      </c>
      <c r="J263" t="s">
        <v>40</v>
      </c>
      <c r="K263" t="s">
        <v>45</v>
      </c>
      <c r="L263" t="s">
        <v>46</v>
      </c>
      <c r="M263">
        <v>5</v>
      </c>
      <c r="N263">
        <v>64</v>
      </c>
      <c r="O263" t="s">
        <v>48</v>
      </c>
      <c r="P263">
        <v>30</v>
      </c>
      <c r="Q263">
        <v>40</v>
      </c>
      <c r="R263">
        <v>20</v>
      </c>
      <c r="S263">
        <v>70</v>
      </c>
      <c r="T263">
        <v>30</v>
      </c>
      <c r="U263" t="s">
        <v>27</v>
      </c>
    </row>
    <row r="264" spans="1:21" x14ac:dyDescent="0.25">
      <c r="A264">
        <v>563</v>
      </c>
      <c r="B264">
        <v>29</v>
      </c>
      <c r="C264">
        <v>-15</v>
      </c>
      <c r="D264" s="1">
        <v>41444</v>
      </c>
      <c r="E264">
        <v>1003</v>
      </c>
      <c r="F264">
        <v>35</v>
      </c>
      <c r="G264" t="s">
        <v>39</v>
      </c>
      <c r="H264" t="s">
        <v>22</v>
      </c>
      <c r="I264">
        <v>8</v>
      </c>
      <c r="J264" t="s">
        <v>40</v>
      </c>
      <c r="K264" t="s">
        <v>45</v>
      </c>
      <c r="L264" t="s">
        <v>52</v>
      </c>
      <c r="M264">
        <v>5</v>
      </c>
      <c r="N264">
        <v>64</v>
      </c>
      <c r="O264" t="s">
        <v>43</v>
      </c>
      <c r="P264">
        <v>20</v>
      </c>
      <c r="Q264">
        <v>40</v>
      </c>
      <c r="R264">
        <v>20</v>
      </c>
      <c r="S264">
        <v>60</v>
      </c>
      <c r="T264">
        <v>30</v>
      </c>
      <c r="U264" t="s">
        <v>35</v>
      </c>
    </row>
    <row r="265" spans="1:21" x14ac:dyDescent="0.25">
      <c r="A265">
        <v>603</v>
      </c>
      <c r="B265">
        <v>34</v>
      </c>
      <c r="C265">
        <v>-3</v>
      </c>
      <c r="D265" s="1">
        <v>41445</v>
      </c>
      <c r="E265">
        <v>211</v>
      </c>
      <c r="F265">
        <v>42</v>
      </c>
      <c r="G265" t="s">
        <v>39</v>
      </c>
      <c r="H265" t="s">
        <v>31</v>
      </c>
      <c r="I265">
        <v>12</v>
      </c>
      <c r="J265" t="s">
        <v>40</v>
      </c>
      <c r="K265" t="s">
        <v>41</v>
      </c>
      <c r="L265" t="s">
        <v>66</v>
      </c>
      <c r="M265">
        <v>-3</v>
      </c>
      <c r="N265">
        <v>76</v>
      </c>
      <c r="O265" t="s">
        <v>51</v>
      </c>
      <c r="P265">
        <v>30</v>
      </c>
      <c r="Q265">
        <v>40</v>
      </c>
      <c r="R265">
        <v>0</v>
      </c>
      <c r="S265">
        <v>70</v>
      </c>
      <c r="T265">
        <v>45</v>
      </c>
      <c r="U265" t="s">
        <v>35</v>
      </c>
    </row>
    <row r="266" spans="1:21" x14ac:dyDescent="0.25">
      <c r="A266">
        <v>918</v>
      </c>
      <c r="B266">
        <v>32</v>
      </c>
      <c r="C266">
        <v>-1</v>
      </c>
      <c r="D266" s="1">
        <v>41446</v>
      </c>
      <c r="E266">
        <v>482</v>
      </c>
      <c r="F266">
        <v>48</v>
      </c>
      <c r="G266" t="s">
        <v>39</v>
      </c>
      <c r="H266" t="s">
        <v>29</v>
      </c>
      <c r="I266">
        <v>8</v>
      </c>
      <c r="J266" t="s">
        <v>40</v>
      </c>
      <c r="K266" t="s">
        <v>41</v>
      </c>
      <c r="L266" t="s">
        <v>53</v>
      </c>
      <c r="M266">
        <v>29</v>
      </c>
      <c r="N266">
        <v>80</v>
      </c>
      <c r="O266" t="s">
        <v>47</v>
      </c>
      <c r="P266">
        <v>20</v>
      </c>
      <c r="Q266">
        <v>40</v>
      </c>
      <c r="R266">
        <v>30</v>
      </c>
      <c r="S266">
        <v>60</v>
      </c>
      <c r="T266">
        <v>19</v>
      </c>
      <c r="U266" t="s">
        <v>35</v>
      </c>
    </row>
    <row r="267" spans="1:21" x14ac:dyDescent="0.25">
      <c r="A267">
        <v>775</v>
      </c>
      <c r="B267">
        <v>0</v>
      </c>
      <c r="C267">
        <v>1</v>
      </c>
      <c r="D267" s="1">
        <v>41447</v>
      </c>
      <c r="E267">
        <v>387</v>
      </c>
      <c r="F267">
        <v>43</v>
      </c>
      <c r="G267" t="s">
        <v>39</v>
      </c>
      <c r="H267" t="s">
        <v>36</v>
      </c>
      <c r="I267">
        <v>0</v>
      </c>
      <c r="J267" t="s">
        <v>40</v>
      </c>
      <c r="K267" t="s">
        <v>41</v>
      </c>
      <c r="L267" t="s">
        <v>54</v>
      </c>
      <c r="M267">
        <v>31</v>
      </c>
      <c r="N267">
        <v>43</v>
      </c>
      <c r="O267" t="s">
        <v>48</v>
      </c>
      <c r="P267">
        <v>0</v>
      </c>
      <c r="Q267">
        <v>40</v>
      </c>
      <c r="R267">
        <v>30</v>
      </c>
      <c r="S267">
        <v>40</v>
      </c>
      <c r="T267">
        <v>12</v>
      </c>
      <c r="U267" t="s">
        <v>35</v>
      </c>
    </row>
    <row r="268" spans="1:21" x14ac:dyDescent="0.25">
      <c r="A268">
        <v>435</v>
      </c>
      <c r="B268">
        <v>33</v>
      </c>
      <c r="C268">
        <v>-3</v>
      </c>
      <c r="D268" s="1">
        <v>41448</v>
      </c>
      <c r="E268">
        <v>836</v>
      </c>
      <c r="F268">
        <v>48</v>
      </c>
      <c r="G268" t="s">
        <v>39</v>
      </c>
      <c r="H268" t="s">
        <v>36</v>
      </c>
      <c r="I268">
        <v>9</v>
      </c>
      <c r="J268" t="s">
        <v>40</v>
      </c>
      <c r="K268" t="s">
        <v>41</v>
      </c>
      <c r="L268" t="s">
        <v>54</v>
      </c>
      <c r="M268">
        <v>27</v>
      </c>
      <c r="N268">
        <v>81</v>
      </c>
      <c r="O268" t="s">
        <v>49</v>
      </c>
      <c r="P268">
        <v>30</v>
      </c>
      <c r="Q268">
        <v>40</v>
      </c>
      <c r="R268">
        <v>30</v>
      </c>
      <c r="S268">
        <v>70</v>
      </c>
      <c r="T268">
        <v>21</v>
      </c>
      <c r="U268" t="s">
        <v>35</v>
      </c>
    </row>
    <row r="269" spans="1:21" x14ac:dyDescent="0.25">
      <c r="A269">
        <v>573</v>
      </c>
      <c r="B269">
        <v>82</v>
      </c>
      <c r="C269">
        <v>-9</v>
      </c>
      <c r="D269" s="1">
        <v>41449</v>
      </c>
      <c r="E269">
        <v>1804</v>
      </c>
      <c r="F269">
        <v>40</v>
      </c>
      <c r="G269" t="s">
        <v>39</v>
      </c>
      <c r="H269" t="s">
        <v>22</v>
      </c>
      <c r="I269">
        <v>25</v>
      </c>
      <c r="J269" t="s">
        <v>23</v>
      </c>
      <c r="K269" t="s">
        <v>24</v>
      </c>
      <c r="L269" t="s">
        <v>25</v>
      </c>
      <c r="M269">
        <v>-9</v>
      </c>
      <c r="N269">
        <v>122</v>
      </c>
      <c r="O269" t="s">
        <v>58</v>
      </c>
      <c r="P269">
        <v>70</v>
      </c>
      <c r="Q269">
        <v>40</v>
      </c>
      <c r="R269">
        <v>0</v>
      </c>
      <c r="S269">
        <v>110</v>
      </c>
      <c r="T269">
        <v>49</v>
      </c>
      <c r="U269" t="s">
        <v>27</v>
      </c>
    </row>
    <row r="270" spans="1:21" x14ac:dyDescent="0.25">
      <c r="A270">
        <v>801</v>
      </c>
      <c r="B270">
        <v>82</v>
      </c>
      <c r="C270">
        <v>-8</v>
      </c>
      <c r="D270" s="1">
        <v>41450</v>
      </c>
      <c r="E270">
        <v>1804</v>
      </c>
      <c r="F270">
        <v>40</v>
      </c>
      <c r="G270" t="s">
        <v>39</v>
      </c>
      <c r="H270" t="s">
        <v>36</v>
      </c>
      <c r="I270">
        <v>25</v>
      </c>
      <c r="J270" t="s">
        <v>23</v>
      </c>
      <c r="K270" t="s">
        <v>24</v>
      </c>
      <c r="L270" t="s">
        <v>28</v>
      </c>
      <c r="M270">
        <v>-8</v>
      </c>
      <c r="N270">
        <v>122</v>
      </c>
      <c r="O270" t="s">
        <v>49</v>
      </c>
      <c r="P270">
        <v>70</v>
      </c>
      <c r="Q270">
        <v>40</v>
      </c>
      <c r="R270">
        <v>0</v>
      </c>
      <c r="S270">
        <v>110</v>
      </c>
      <c r="T270">
        <v>48</v>
      </c>
      <c r="U270" t="s">
        <v>27</v>
      </c>
    </row>
    <row r="271" spans="1:21" x14ac:dyDescent="0.25">
      <c r="A271">
        <v>417</v>
      </c>
      <c r="B271">
        <v>35</v>
      </c>
      <c r="C271">
        <v>-1</v>
      </c>
      <c r="D271" s="1">
        <v>41451</v>
      </c>
      <c r="E271">
        <v>248</v>
      </c>
      <c r="F271">
        <v>47</v>
      </c>
      <c r="G271" t="s">
        <v>39</v>
      </c>
      <c r="H271" t="s">
        <v>22</v>
      </c>
      <c r="I271">
        <v>11</v>
      </c>
      <c r="J271" t="s">
        <v>23</v>
      </c>
      <c r="K271" t="s">
        <v>32</v>
      </c>
      <c r="L271" t="s">
        <v>33</v>
      </c>
      <c r="M271">
        <v>9</v>
      </c>
      <c r="N271">
        <v>82</v>
      </c>
      <c r="O271" t="s">
        <v>58</v>
      </c>
      <c r="P271">
        <v>20</v>
      </c>
      <c r="Q271">
        <v>40</v>
      </c>
      <c r="R271">
        <v>10</v>
      </c>
      <c r="S271">
        <v>60</v>
      </c>
      <c r="T271">
        <v>38</v>
      </c>
      <c r="U271" t="s">
        <v>35</v>
      </c>
    </row>
    <row r="272" spans="1:21" x14ac:dyDescent="0.25">
      <c r="A272">
        <v>636</v>
      </c>
      <c r="B272">
        <v>34</v>
      </c>
      <c r="C272">
        <v>-3</v>
      </c>
      <c r="D272" s="1">
        <v>41452</v>
      </c>
      <c r="E272">
        <v>211</v>
      </c>
      <c r="F272">
        <v>42</v>
      </c>
      <c r="G272" t="s">
        <v>39</v>
      </c>
      <c r="H272" t="s">
        <v>22</v>
      </c>
      <c r="I272">
        <v>12</v>
      </c>
      <c r="J272" t="s">
        <v>23</v>
      </c>
      <c r="K272" t="s">
        <v>32</v>
      </c>
      <c r="L272" t="s">
        <v>61</v>
      </c>
      <c r="M272">
        <v>-3</v>
      </c>
      <c r="N272">
        <v>76</v>
      </c>
      <c r="O272" t="s">
        <v>58</v>
      </c>
      <c r="P272">
        <v>20</v>
      </c>
      <c r="Q272">
        <v>40</v>
      </c>
      <c r="R272">
        <v>0</v>
      </c>
      <c r="S272">
        <v>60</v>
      </c>
      <c r="T272">
        <v>45</v>
      </c>
      <c r="U272" t="s">
        <v>35</v>
      </c>
    </row>
    <row r="273" spans="1:21" x14ac:dyDescent="0.25">
      <c r="A273">
        <v>314</v>
      </c>
      <c r="B273">
        <v>33</v>
      </c>
      <c r="C273">
        <v>-4</v>
      </c>
      <c r="D273" s="1">
        <v>41453</v>
      </c>
      <c r="E273">
        <v>243</v>
      </c>
      <c r="F273">
        <v>41</v>
      </c>
      <c r="G273" t="s">
        <v>39</v>
      </c>
      <c r="H273" t="s">
        <v>22</v>
      </c>
      <c r="I273">
        <v>12</v>
      </c>
      <c r="J273" t="s">
        <v>23</v>
      </c>
      <c r="K273" t="s">
        <v>32</v>
      </c>
      <c r="L273" t="s">
        <v>37</v>
      </c>
      <c r="M273">
        <v>-4</v>
      </c>
      <c r="N273">
        <v>74</v>
      </c>
      <c r="O273" t="s">
        <v>58</v>
      </c>
      <c r="P273">
        <v>20</v>
      </c>
      <c r="Q273">
        <v>40</v>
      </c>
      <c r="R273">
        <v>0</v>
      </c>
      <c r="S273">
        <v>60</v>
      </c>
      <c r="T273">
        <v>45</v>
      </c>
      <c r="U273" t="s">
        <v>35</v>
      </c>
    </row>
    <row r="274" spans="1:21" x14ac:dyDescent="0.25">
      <c r="A274">
        <v>603</v>
      </c>
      <c r="B274">
        <v>0</v>
      </c>
      <c r="C274">
        <v>2</v>
      </c>
      <c r="D274" s="1">
        <v>41454</v>
      </c>
      <c r="E274">
        <v>387</v>
      </c>
      <c r="F274">
        <v>43</v>
      </c>
      <c r="G274" t="s">
        <v>39</v>
      </c>
      <c r="H274" t="s">
        <v>31</v>
      </c>
      <c r="I274">
        <v>0</v>
      </c>
      <c r="J274" t="s">
        <v>23</v>
      </c>
      <c r="K274" t="s">
        <v>32</v>
      </c>
      <c r="L274" t="s">
        <v>37</v>
      </c>
      <c r="M274">
        <v>32</v>
      </c>
      <c r="N274">
        <v>43</v>
      </c>
      <c r="O274" t="s">
        <v>51</v>
      </c>
      <c r="P274">
        <v>0</v>
      </c>
      <c r="Q274">
        <v>40</v>
      </c>
      <c r="R274">
        <v>30</v>
      </c>
      <c r="S274">
        <v>40</v>
      </c>
      <c r="T274">
        <v>11</v>
      </c>
      <c r="U274" t="s">
        <v>35</v>
      </c>
    </row>
    <row r="275" spans="1:21" x14ac:dyDescent="0.25">
      <c r="A275">
        <v>435</v>
      </c>
      <c r="B275">
        <v>44</v>
      </c>
      <c r="C275">
        <v>3</v>
      </c>
      <c r="D275" s="1">
        <v>41455</v>
      </c>
      <c r="E275">
        <v>325</v>
      </c>
      <c r="F275">
        <v>62</v>
      </c>
      <c r="G275" t="s">
        <v>39</v>
      </c>
      <c r="H275" t="s">
        <v>36</v>
      </c>
      <c r="I275">
        <v>40</v>
      </c>
      <c r="J275" t="s">
        <v>23</v>
      </c>
      <c r="K275" t="s">
        <v>32</v>
      </c>
      <c r="L275" t="s">
        <v>33</v>
      </c>
      <c r="M275">
        <v>-7</v>
      </c>
      <c r="N275">
        <v>106</v>
      </c>
      <c r="O275" t="s">
        <v>49</v>
      </c>
      <c r="P275">
        <v>30</v>
      </c>
      <c r="Q275">
        <v>40</v>
      </c>
      <c r="R275">
        <v>-10</v>
      </c>
      <c r="S275">
        <v>70</v>
      </c>
      <c r="T275">
        <v>69</v>
      </c>
      <c r="U275" t="s">
        <v>35</v>
      </c>
    </row>
    <row r="276" spans="1:21" x14ac:dyDescent="0.25">
      <c r="A276">
        <v>937</v>
      </c>
      <c r="B276">
        <v>29</v>
      </c>
      <c r="C276">
        <v>-5</v>
      </c>
      <c r="D276" s="1">
        <v>41456</v>
      </c>
      <c r="E276">
        <v>490</v>
      </c>
      <c r="F276">
        <v>44</v>
      </c>
      <c r="G276" t="s">
        <v>21</v>
      </c>
      <c r="H276" t="s">
        <v>22</v>
      </c>
      <c r="I276">
        <v>8</v>
      </c>
      <c r="J276" t="s">
        <v>23</v>
      </c>
      <c r="K276" t="s">
        <v>24</v>
      </c>
      <c r="L276" t="s">
        <v>57</v>
      </c>
      <c r="M276">
        <v>25</v>
      </c>
      <c r="N276">
        <v>73</v>
      </c>
      <c r="O276" t="s">
        <v>65</v>
      </c>
      <c r="P276">
        <v>20</v>
      </c>
      <c r="Q276">
        <v>40</v>
      </c>
      <c r="R276">
        <v>30</v>
      </c>
      <c r="S276">
        <v>60</v>
      </c>
      <c r="T276">
        <v>19</v>
      </c>
      <c r="U276" t="s">
        <v>27</v>
      </c>
    </row>
    <row r="277" spans="1:21" x14ac:dyDescent="0.25">
      <c r="A277">
        <v>330</v>
      </c>
      <c r="B277">
        <v>33</v>
      </c>
      <c r="C277">
        <v>-1</v>
      </c>
      <c r="D277" s="1">
        <v>41457</v>
      </c>
      <c r="E277">
        <v>870</v>
      </c>
      <c r="F277">
        <v>49</v>
      </c>
      <c r="G277" t="s">
        <v>21</v>
      </c>
      <c r="H277" t="s">
        <v>22</v>
      </c>
      <c r="I277">
        <v>9</v>
      </c>
      <c r="J277" t="s">
        <v>23</v>
      </c>
      <c r="K277" t="s">
        <v>24</v>
      </c>
      <c r="L277" t="s">
        <v>25</v>
      </c>
      <c r="M277">
        <v>29</v>
      </c>
      <c r="N277">
        <v>82</v>
      </c>
      <c r="O277" t="s">
        <v>65</v>
      </c>
      <c r="P277">
        <v>30</v>
      </c>
      <c r="Q277">
        <v>40</v>
      </c>
      <c r="R277">
        <v>30</v>
      </c>
      <c r="S277">
        <v>70</v>
      </c>
      <c r="T277">
        <v>20</v>
      </c>
      <c r="U277" t="s">
        <v>27</v>
      </c>
    </row>
    <row r="278" spans="1:21" x14ac:dyDescent="0.25">
      <c r="A278">
        <v>508</v>
      </c>
      <c r="B278">
        <v>46</v>
      </c>
      <c r="C278">
        <v>-3</v>
      </c>
      <c r="D278" s="1">
        <v>41458</v>
      </c>
      <c r="E278">
        <v>422</v>
      </c>
      <c r="F278">
        <v>57</v>
      </c>
      <c r="G278" t="s">
        <v>21</v>
      </c>
      <c r="H278" t="s">
        <v>31</v>
      </c>
      <c r="I278">
        <v>17</v>
      </c>
      <c r="J278" t="s">
        <v>23</v>
      </c>
      <c r="K278" t="s">
        <v>24</v>
      </c>
      <c r="L278" t="s">
        <v>25</v>
      </c>
      <c r="M278">
        <v>7</v>
      </c>
      <c r="N278">
        <v>103</v>
      </c>
      <c r="O278" t="s">
        <v>62</v>
      </c>
      <c r="P278">
        <v>30</v>
      </c>
      <c r="Q278">
        <v>40</v>
      </c>
      <c r="R278">
        <v>10</v>
      </c>
      <c r="S278">
        <v>70</v>
      </c>
      <c r="T278">
        <v>50</v>
      </c>
      <c r="U278" t="s">
        <v>27</v>
      </c>
    </row>
    <row r="279" spans="1:21" x14ac:dyDescent="0.25">
      <c r="A279">
        <v>813</v>
      </c>
      <c r="B279">
        <v>30</v>
      </c>
      <c r="C279">
        <v>-4</v>
      </c>
      <c r="D279" s="1">
        <v>41459</v>
      </c>
      <c r="E279">
        <v>882</v>
      </c>
      <c r="F279">
        <v>45</v>
      </c>
      <c r="G279" t="s">
        <v>21</v>
      </c>
      <c r="H279" t="s">
        <v>31</v>
      </c>
      <c r="I279">
        <v>8</v>
      </c>
      <c r="J279" t="s">
        <v>23</v>
      </c>
      <c r="K279" t="s">
        <v>32</v>
      </c>
      <c r="L279" t="s">
        <v>33</v>
      </c>
      <c r="M279">
        <v>26</v>
      </c>
      <c r="N279">
        <v>75</v>
      </c>
      <c r="O279" t="s">
        <v>34</v>
      </c>
      <c r="P279">
        <v>30</v>
      </c>
      <c r="Q279">
        <v>40</v>
      </c>
      <c r="R279">
        <v>30</v>
      </c>
      <c r="S279">
        <v>70</v>
      </c>
      <c r="T279">
        <v>19</v>
      </c>
      <c r="U279" t="s">
        <v>35</v>
      </c>
    </row>
    <row r="280" spans="1:21" x14ac:dyDescent="0.25">
      <c r="A280">
        <v>857</v>
      </c>
      <c r="B280">
        <v>29</v>
      </c>
      <c r="C280">
        <v>-5</v>
      </c>
      <c r="D280" s="1">
        <v>41460</v>
      </c>
      <c r="E280">
        <v>490</v>
      </c>
      <c r="F280">
        <v>44</v>
      </c>
      <c r="G280" t="s">
        <v>21</v>
      </c>
      <c r="H280" t="s">
        <v>31</v>
      </c>
      <c r="I280">
        <v>8</v>
      </c>
      <c r="J280" t="s">
        <v>23</v>
      </c>
      <c r="K280" t="s">
        <v>32</v>
      </c>
      <c r="L280" t="s">
        <v>37</v>
      </c>
      <c r="M280">
        <v>25</v>
      </c>
      <c r="N280">
        <v>73</v>
      </c>
      <c r="O280" t="s">
        <v>62</v>
      </c>
      <c r="P280">
        <v>30</v>
      </c>
      <c r="Q280">
        <v>40</v>
      </c>
      <c r="R280">
        <v>30</v>
      </c>
      <c r="S280">
        <v>70</v>
      </c>
      <c r="T280">
        <v>19</v>
      </c>
      <c r="U280" t="s">
        <v>35</v>
      </c>
    </row>
    <row r="281" spans="1:21" x14ac:dyDescent="0.25">
      <c r="A281">
        <v>262</v>
      </c>
      <c r="B281">
        <v>24</v>
      </c>
      <c r="C281">
        <v>-17</v>
      </c>
      <c r="D281" s="1">
        <v>41461</v>
      </c>
      <c r="E281">
        <v>567</v>
      </c>
      <c r="F281">
        <v>32</v>
      </c>
      <c r="G281" t="s">
        <v>39</v>
      </c>
      <c r="H281" t="s">
        <v>22</v>
      </c>
      <c r="I281">
        <v>7</v>
      </c>
      <c r="J281" t="s">
        <v>40</v>
      </c>
      <c r="K281" t="s">
        <v>41</v>
      </c>
      <c r="L281" t="s">
        <v>42</v>
      </c>
      <c r="M281">
        <v>13</v>
      </c>
      <c r="N281">
        <v>56</v>
      </c>
      <c r="O281" t="s">
        <v>59</v>
      </c>
      <c r="P281">
        <v>30</v>
      </c>
      <c r="Q281">
        <v>40</v>
      </c>
      <c r="R281">
        <v>30</v>
      </c>
      <c r="S281">
        <v>70</v>
      </c>
      <c r="T281">
        <v>19</v>
      </c>
      <c r="U281" t="s">
        <v>27</v>
      </c>
    </row>
    <row r="282" spans="1:21" x14ac:dyDescent="0.25">
      <c r="A282">
        <v>702</v>
      </c>
      <c r="B282">
        <v>0</v>
      </c>
      <c r="C282">
        <v>1</v>
      </c>
      <c r="D282" s="1">
        <v>41462</v>
      </c>
      <c r="E282">
        <v>344</v>
      </c>
      <c r="F282">
        <v>43</v>
      </c>
      <c r="G282" t="s">
        <v>39</v>
      </c>
      <c r="H282" t="s">
        <v>36</v>
      </c>
      <c r="I282">
        <v>0</v>
      </c>
      <c r="J282" t="s">
        <v>40</v>
      </c>
      <c r="K282" t="s">
        <v>41</v>
      </c>
      <c r="L282" t="s">
        <v>54</v>
      </c>
      <c r="M282">
        <v>31</v>
      </c>
      <c r="N282">
        <v>43</v>
      </c>
      <c r="O282" t="s">
        <v>48</v>
      </c>
      <c r="P282">
        <v>0</v>
      </c>
      <c r="Q282">
        <v>40</v>
      </c>
      <c r="R282">
        <v>30</v>
      </c>
      <c r="S282">
        <v>40</v>
      </c>
      <c r="T282">
        <v>12</v>
      </c>
      <c r="U282" t="s">
        <v>35</v>
      </c>
    </row>
    <row r="283" spans="1:21" x14ac:dyDescent="0.25">
      <c r="A283">
        <v>435</v>
      </c>
      <c r="B283">
        <v>31</v>
      </c>
      <c r="C283">
        <v>-4</v>
      </c>
      <c r="D283" s="1">
        <v>41463</v>
      </c>
      <c r="E283">
        <v>844</v>
      </c>
      <c r="F283">
        <v>46</v>
      </c>
      <c r="G283" t="s">
        <v>39</v>
      </c>
      <c r="H283" t="s">
        <v>36</v>
      </c>
      <c r="I283">
        <v>8</v>
      </c>
      <c r="J283" t="s">
        <v>40</v>
      </c>
      <c r="K283" t="s">
        <v>41</v>
      </c>
      <c r="L283" t="s">
        <v>54</v>
      </c>
      <c r="M283">
        <v>26</v>
      </c>
      <c r="N283">
        <v>77</v>
      </c>
      <c r="O283" t="s">
        <v>49</v>
      </c>
      <c r="P283">
        <v>30</v>
      </c>
      <c r="Q283">
        <v>40</v>
      </c>
      <c r="R283">
        <v>30</v>
      </c>
      <c r="S283">
        <v>70</v>
      </c>
      <c r="T283">
        <v>20</v>
      </c>
      <c r="U283" t="s">
        <v>35</v>
      </c>
    </row>
    <row r="284" spans="1:21" x14ac:dyDescent="0.25">
      <c r="A284">
        <v>715</v>
      </c>
      <c r="B284">
        <v>34</v>
      </c>
      <c r="C284">
        <v>0</v>
      </c>
      <c r="D284" s="1">
        <v>41464</v>
      </c>
      <c r="E284">
        <v>863</v>
      </c>
      <c r="F284">
        <v>51</v>
      </c>
      <c r="G284" t="s">
        <v>39</v>
      </c>
      <c r="H284" t="s">
        <v>22</v>
      </c>
      <c r="I284">
        <v>9</v>
      </c>
      <c r="J284" t="s">
        <v>23</v>
      </c>
      <c r="K284" t="s">
        <v>24</v>
      </c>
      <c r="L284" t="s">
        <v>25</v>
      </c>
      <c r="M284">
        <v>30</v>
      </c>
      <c r="N284">
        <v>85</v>
      </c>
      <c r="O284" t="s">
        <v>59</v>
      </c>
      <c r="P284">
        <v>30</v>
      </c>
      <c r="Q284">
        <v>40</v>
      </c>
      <c r="R284">
        <v>30</v>
      </c>
      <c r="S284">
        <v>70</v>
      </c>
      <c r="T284">
        <v>21</v>
      </c>
      <c r="U284" t="s">
        <v>27</v>
      </c>
    </row>
    <row r="285" spans="1:21" x14ac:dyDescent="0.25">
      <c r="A285">
        <v>603</v>
      </c>
      <c r="B285">
        <v>39</v>
      </c>
      <c r="C285">
        <v>-8</v>
      </c>
      <c r="D285" s="1">
        <v>41465</v>
      </c>
      <c r="E285">
        <v>250</v>
      </c>
      <c r="F285">
        <v>49</v>
      </c>
      <c r="G285" t="s">
        <v>39</v>
      </c>
      <c r="H285" t="s">
        <v>31</v>
      </c>
      <c r="I285">
        <v>14</v>
      </c>
      <c r="J285" t="s">
        <v>23</v>
      </c>
      <c r="K285" t="s">
        <v>24</v>
      </c>
      <c r="L285" t="s">
        <v>25</v>
      </c>
      <c r="M285">
        <v>2</v>
      </c>
      <c r="N285">
        <v>88</v>
      </c>
      <c r="O285" t="s">
        <v>51</v>
      </c>
      <c r="P285">
        <v>20</v>
      </c>
      <c r="Q285">
        <v>40</v>
      </c>
      <c r="R285">
        <v>10</v>
      </c>
      <c r="S285">
        <v>60</v>
      </c>
      <c r="T285">
        <v>47</v>
      </c>
      <c r="U285" t="s">
        <v>27</v>
      </c>
    </row>
    <row r="286" spans="1:21" x14ac:dyDescent="0.25">
      <c r="A286">
        <v>505</v>
      </c>
      <c r="B286">
        <v>31</v>
      </c>
      <c r="C286">
        <v>-13</v>
      </c>
      <c r="D286" s="1">
        <v>41466</v>
      </c>
      <c r="E286">
        <v>1009</v>
      </c>
      <c r="F286">
        <v>38</v>
      </c>
      <c r="G286" t="s">
        <v>39</v>
      </c>
      <c r="H286" t="s">
        <v>29</v>
      </c>
      <c r="I286">
        <v>9</v>
      </c>
      <c r="J286" t="s">
        <v>23</v>
      </c>
      <c r="K286" t="s">
        <v>24</v>
      </c>
      <c r="L286" t="s">
        <v>25</v>
      </c>
      <c r="M286">
        <v>7</v>
      </c>
      <c r="N286">
        <v>69</v>
      </c>
      <c r="O286" t="s">
        <v>64</v>
      </c>
      <c r="P286">
        <v>20</v>
      </c>
      <c r="Q286">
        <v>40</v>
      </c>
      <c r="R286">
        <v>20</v>
      </c>
      <c r="S286">
        <v>60</v>
      </c>
      <c r="T286">
        <v>31</v>
      </c>
      <c r="U286" t="s">
        <v>27</v>
      </c>
    </row>
    <row r="287" spans="1:21" x14ac:dyDescent="0.25">
      <c r="A287">
        <v>573</v>
      </c>
      <c r="B287">
        <v>38</v>
      </c>
      <c r="C287">
        <v>1</v>
      </c>
      <c r="D287" s="1">
        <v>41467</v>
      </c>
      <c r="E287">
        <v>256</v>
      </c>
      <c r="F287">
        <v>51</v>
      </c>
      <c r="G287" t="s">
        <v>39</v>
      </c>
      <c r="H287" t="s">
        <v>22</v>
      </c>
      <c r="I287">
        <v>12</v>
      </c>
      <c r="J287" t="s">
        <v>23</v>
      </c>
      <c r="K287" t="s">
        <v>32</v>
      </c>
      <c r="L287" t="s">
        <v>33</v>
      </c>
      <c r="M287">
        <v>11</v>
      </c>
      <c r="N287">
        <v>89</v>
      </c>
      <c r="O287" t="s">
        <v>58</v>
      </c>
      <c r="P287">
        <v>30</v>
      </c>
      <c r="Q287">
        <v>40</v>
      </c>
      <c r="R287">
        <v>10</v>
      </c>
      <c r="S287">
        <v>70</v>
      </c>
      <c r="T287">
        <v>40</v>
      </c>
      <c r="U287" t="s">
        <v>35</v>
      </c>
    </row>
    <row r="288" spans="1:21" x14ac:dyDescent="0.25">
      <c r="A288">
        <v>636</v>
      </c>
      <c r="B288">
        <v>39</v>
      </c>
      <c r="C288">
        <v>2</v>
      </c>
      <c r="D288" s="1">
        <v>41468</v>
      </c>
      <c r="E288">
        <v>250</v>
      </c>
      <c r="F288">
        <v>49</v>
      </c>
      <c r="G288" t="s">
        <v>39</v>
      </c>
      <c r="H288" t="s">
        <v>22</v>
      </c>
      <c r="I288">
        <v>14</v>
      </c>
      <c r="J288" t="s">
        <v>23</v>
      </c>
      <c r="K288" t="s">
        <v>32</v>
      </c>
      <c r="L288" t="s">
        <v>37</v>
      </c>
      <c r="M288">
        <v>2</v>
      </c>
      <c r="N288">
        <v>88</v>
      </c>
      <c r="O288" t="s">
        <v>58</v>
      </c>
      <c r="P288">
        <v>30</v>
      </c>
      <c r="Q288">
        <v>40</v>
      </c>
      <c r="R288">
        <v>0</v>
      </c>
      <c r="S288">
        <v>70</v>
      </c>
      <c r="T288">
        <v>47</v>
      </c>
      <c r="U288" t="s">
        <v>35</v>
      </c>
    </row>
    <row r="289" spans="1:21" x14ac:dyDescent="0.25">
      <c r="A289">
        <v>603</v>
      </c>
      <c r="B289">
        <v>0</v>
      </c>
      <c r="C289">
        <v>2</v>
      </c>
      <c r="D289" s="1">
        <v>41469</v>
      </c>
      <c r="E289">
        <v>344</v>
      </c>
      <c r="F289">
        <v>43</v>
      </c>
      <c r="G289" t="s">
        <v>39</v>
      </c>
      <c r="H289" t="s">
        <v>31</v>
      </c>
      <c r="I289">
        <v>0</v>
      </c>
      <c r="J289" t="s">
        <v>23</v>
      </c>
      <c r="K289" t="s">
        <v>32</v>
      </c>
      <c r="L289" t="s">
        <v>37</v>
      </c>
      <c r="M289">
        <v>32</v>
      </c>
      <c r="N289">
        <v>43</v>
      </c>
      <c r="O289" t="s">
        <v>51</v>
      </c>
      <c r="P289">
        <v>0</v>
      </c>
      <c r="Q289">
        <v>40</v>
      </c>
      <c r="R289">
        <v>30</v>
      </c>
      <c r="S289">
        <v>40</v>
      </c>
      <c r="T289">
        <v>11</v>
      </c>
      <c r="U289" t="s">
        <v>35</v>
      </c>
    </row>
    <row r="290" spans="1:21" x14ac:dyDescent="0.25">
      <c r="A290">
        <v>509</v>
      </c>
      <c r="B290">
        <v>41</v>
      </c>
      <c r="C290">
        <v>10</v>
      </c>
      <c r="D290" s="1">
        <v>41470</v>
      </c>
      <c r="E290">
        <v>320</v>
      </c>
      <c r="F290">
        <v>66</v>
      </c>
      <c r="G290" t="s">
        <v>39</v>
      </c>
      <c r="H290" t="s">
        <v>36</v>
      </c>
      <c r="I290">
        <v>12</v>
      </c>
      <c r="J290" t="s">
        <v>23</v>
      </c>
      <c r="K290" t="s">
        <v>32</v>
      </c>
      <c r="L290" t="s">
        <v>33</v>
      </c>
      <c r="M290">
        <v>30</v>
      </c>
      <c r="N290">
        <v>107</v>
      </c>
      <c r="O290" t="s">
        <v>60</v>
      </c>
      <c r="P290">
        <v>30</v>
      </c>
      <c r="Q290">
        <v>40</v>
      </c>
      <c r="R290">
        <v>20</v>
      </c>
      <c r="S290">
        <v>70</v>
      </c>
      <c r="T290">
        <v>36</v>
      </c>
      <c r="U290" t="s">
        <v>35</v>
      </c>
    </row>
    <row r="291" spans="1:21" x14ac:dyDescent="0.25">
      <c r="A291">
        <v>801</v>
      </c>
      <c r="B291">
        <v>38</v>
      </c>
      <c r="C291">
        <v>2</v>
      </c>
      <c r="D291" s="1">
        <v>41471</v>
      </c>
      <c r="E291">
        <v>256</v>
      </c>
      <c r="F291">
        <v>51</v>
      </c>
      <c r="G291" t="s">
        <v>39</v>
      </c>
      <c r="H291" t="s">
        <v>36</v>
      </c>
      <c r="I291">
        <v>12</v>
      </c>
      <c r="J291" t="s">
        <v>23</v>
      </c>
      <c r="K291" t="s">
        <v>32</v>
      </c>
      <c r="L291" t="s">
        <v>61</v>
      </c>
      <c r="M291">
        <v>12</v>
      </c>
      <c r="N291">
        <v>89</v>
      </c>
      <c r="O291" t="s">
        <v>49</v>
      </c>
      <c r="P291">
        <v>20</v>
      </c>
      <c r="Q291">
        <v>40</v>
      </c>
      <c r="R291">
        <v>10</v>
      </c>
      <c r="S291">
        <v>60</v>
      </c>
      <c r="T291">
        <v>39</v>
      </c>
      <c r="U291" t="s">
        <v>35</v>
      </c>
    </row>
    <row r="292" spans="1:21" x14ac:dyDescent="0.25">
      <c r="A292">
        <v>509</v>
      </c>
      <c r="B292">
        <v>43</v>
      </c>
      <c r="C292">
        <v>8</v>
      </c>
      <c r="D292" s="1">
        <v>41472</v>
      </c>
      <c r="E292">
        <v>466</v>
      </c>
      <c r="F292">
        <v>63</v>
      </c>
      <c r="G292" t="s">
        <v>39</v>
      </c>
      <c r="H292" t="s">
        <v>36</v>
      </c>
      <c r="I292">
        <v>13</v>
      </c>
      <c r="J292" t="s">
        <v>23</v>
      </c>
      <c r="K292" t="s">
        <v>32</v>
      </c>
      <c r="L292" t="s">
        <v>61</v>
      </c>
      <c r="M292">
        <v>28</v>
      </c>
      <c r="N292">
        <v>106</v>
      </c>
      <c r="O292" t="s">
        <v>60</v>
      </c>
      <c r="P292">
        <v>30</v>
      </c>
      <c r="Q292">
        <v>40</v>
      </c>
      <c r="R292">
        <v>20</v>
      </c>
      <c r="S292">
        <v>70</v>
      </c>
      <c r="T292">
        <v>35</v>
      </c>
      <c r="U292" t="s">
        <v>35</v>
      </c>
    </row>
    <row r="293" spans="1:21" x14ac:dyDescent="0.25">
      <c r="A293">
        <v>312</v>
      </c>
      <c r="B293">
        <v>39</v>
      </c>
      <c r="C293">
        <v>0</v>
      </c>
      <c r="D293" s="1">
        <v>41473</v>
      </c>
      <c r="E293">
        <v>541</v>
      </c>
      <c r="F293">
        <v>51</v>
      </c>
      <c r="G293" t="s">
        <v>21</v>
      </c>
      <c r="H293" t="s">
        <v>22</v>
      </c>
      <c r="I293">
        <v>12</v>
      </c>
      <c r="J293" t="s">
        <v>23</v>
      </c>
      <c r="K293" t="s">
        <v>24</v>
      </c>
      <c r="L293" t="s">
        <v>25</v>
      </c>
      <c r="M293">
        <v>40</v>
      </c>
      <c r="N293">
        <v>96</v>
      </c>
      <c r="O293" t="s">
        <v>63</v>
      </c>
      <c r="P293">
        <v>20</v>
      </c>
      <c r="Q293">
        <v>40</v>
      </c>
      <c r="R293">
        <v>40</v>
      </c>
      <c r="S293">
        <v>60</v>
      </c>
      <c r="T293">
        <v>24</v>
      </c>
      <c r="U293" t="s">
        <v>27</v>
      </c>
    </row>
    <row r="294" spans="1:21" x14ac:dyDescent="0.25">
      <c r="A294">
        <v>530</v>
      </c>
      <c r="B294">
        <v>39</v>
      </c>
      <c r="C294">
        <v>-1</v>
      </c>
      <c r="D294" s="1">
        <v>41474</v>
      </c>
      <c r="E294">
        <v>541</v>
      </c>
      <c r="F294">
        <v>51</v>
      </c>
      <c r="G294" t="s">
        <v>21</v>
      </c>
      <c r="H294" t="s">
        <v>36</v>
      </c>
      <c r="I294">
        <v>12</v>
      </c>
      <c r="J294" t="s">
        <v>23</v>
      </c>
      <c r="K294" t="s">
        <v>24</v>
      </c>
      <c r="L294" t="s">
        <v>28</v>
      </c>
      <c r="M294">
        <v>39</v>
      </c>
      <c r="N294">
        <v>96</v>
      </c>
      <c r="O294" t="s">
        <v>38</v>
      </c>
      <c r="P294">
        <v>20</v>
      </c>
      <c r="Q294">
        <v>40</v>
      </c>
      <c r="R294">
        <v>40</v>
      </c>
      <c r="S294">
        <v>60</v>
      </c>
      <c r="T294">
        <v>25</v>
      </c>
      <c r="U294" t="s">
        <v>27</v>
      </c>
    </row>
    <row r="295" spans="1:21" x14ac:dyDescent="0.25">
      <c r="A295">
        <v>505</v>
      </c>
      <c r="B295">
        <v>86</v>
      </c>
      <c r="C295">
        <v>-49</v>
      </c>
      <c r="D295" s="1">
        <v>41475</v>
      </c>
      <c r="E295">
        <v>1698</v>
      </c>
      <c r="F295">
        <v>23</v>
      </c>
      <c r="G295" t="s">
        <v>39</v>
      </c>
      <c r="H295" t="s">
        <v>29</v>
      </c>
      <c r="I295">
        <v>26</v>
      </c>
      <c r="J295" t="s">
        <v>40</v>
      </c>
      <c r="K295" t="s">
        <v>45</v>
      </c>
      <c r="L295" t="s">
        <v>46</v>
      </c>
      <c r="M295">
        <v>-39</v>
      </c>
      <c r="N295">
        <v>116</v>
      </c>
      <c r="O295" t="s">
        <v>64</v>
      </c>
      <c r="P295">
        <v>110</v>
      </c>
      <c r="Q295">
        <v>40</v>
      </c>
      <c r="R295">
        <v>10</v>
      </c>
      <c r="S295">
        <v>150</v>
      </c>
      <c r="T295">
        <v>49</v>
      </c>
      <c r="U295" t="s">
        <v>27</v>
      </c>
    </row>
    <row r="296" spans="1:21" x14ac:dyDescent="0.25">
      <c r="A296">
        <v>318</v>
      </c>
      <c r="B296">
        <v>46</v>
      </c>
      <c r="C296">
        <v>5</v>
      </c>
      <c r="D296" s="1">
        <v>41476</v>
      </c>
      <c r="E296">
        <v>449</v>
      </c>
      <c r="F296">
        <v>67</v>
      </c>
      <c r="G296" t="s">
        <v>39</v>
      </c>
      <c r="H296" t="s">
        <v>29</v>
      </c>
      <c r="I296">
        <v>14</v>
      </c>
      <c r="J296" t="s">
        <v>40</v>
      </c>
      <c r="K296" t="s">
        <v>41</v>
      </c>
      <c r="L296" t="s">
        <v>42</v>
      </c>
      <c r="M296">
        <v>45</v>
      </c>
      <c r="N296">
        <v>120</v>
      </c>
      <c r="O296" t="s">
        <v>55</v>
      </c>
      <c r="P296">
        <v>20</v>
      </c>
      <c r="Q296">
        <v>40</v>
      </c>
      <c r="R296">
        <v>40</v>
      </c>
      <c r="S296">
        <v>60</v>
      </c>
      <c r="T296">
        <v>37</v>
      </c>
      <c r="U296" t="s">
        <v>27</v>
      </c>
    </row>
    <row r="297" spans="1:21" x14ac:dyDescent="0.25">
      <c r="A297">
        <v>515</v>
      </c>
      <c r="B297">
        <v>31</v>
      </c>
      <c r="C297">
        <v>-20</v>
      </c>
      <c r="D297" s="1">
        <v>41477</v>
      </c>
      <c r="E297">
        <v>1000</v>
      </c>
      <c r="F297">
        <v>37</v>
      </c>
      <c r="G297" t="s">
        <v>39</v>
      </c>
      <c r="H297" t="s">
        <v>22</v>
      </c>
      <c r="I297">
        <v>9</v>
      </c>
      <c r="J297" t="s">
        <v>40</v>
      </c>
      <c r="K297" t="s">
        <v>45</v>
      </c>
      <c r="L297" t="s">
        <v>52</v>
      </c>
      <c r="M297">
        <v>10</v>
      </c>
      <c r="N297">
        <v>72</v>
      </c>
      <c r="O297" t="s">
        <v>43</v>
      </c>
      <c r="P297">
        <v>20</v>
      </c>
      <c r="Q297">
        <v>40</v>
      </c>
      <c r="R297">
        <v>30</v>
      </c>
      <c r="S297">
        <v>60</v>
      </c>
      <c r="T297">
        <v>30</v>
      </c>
      <c r="U297" t="s">
        <v>35</v>
      </c>
    </row>
    <row r="298" spans="1:21" x14ac:dyDescent="0.25">
      <c r="A298">
        <v>505</v>
      </c>
      <c r="B298">
        <v>45</v>
      </c>
      <c r="C298">
        <v>-19</v>
      </c>
      <c r="D298" s="1">
        <v>41478</v>
      </c>
      <c r="E298">
        <v>320</v>
      </c>
      <c r="F298">
        <v>64</v>
      </c>
      <c r="G298" t="s">
        <v>39</v>
      </c>
      <c r="H298" t="s">
        <v>29</v>
      </c>
      <c r="I298">
        <v>41</v>
      </c>
      <c r="J298" t="s">
        <v>40</v>
      </c>
      <c r="K298" t="s">
        <v>41</v>
      </c>
      <c r="L298" t="s">
        <v>53</v>
      </c>
      <c r="M298">
        <v>-9</v>
      </c>
      <c r="N298">
        <v>116</v>
      </c>
      <c r="O298" t="s">
        <v>64</v>
      </c>
      <c r="P298">
        <v>20</v>
      </c>
      <c r="Q298">
        <v>40</v>
      </c>
      <c r="R298">
        <v>10</v>
      </c>
      <c r="S298">
        <v>60</v>
      </c>
      <c r="T298">
        <v>70</v>
      </c>
      <c r="U298" t="s">
        <v>35</v>
      </c>
    </row>
    <row r="299" spans="1:21" x14ac:dyDescent="0.25">
      <c r="A299">
        <v>435</v>
      </c>
      <c r="B299">
        <v>32</v>
      </c>
      <c r="C299">
        <v>2</v>
      </c>
      <c r="D299" s="1">
        <v>41479</v>
      </c>
      <c r="E299">
        <v>833</v>
      </c>
      <c r="F299">
        <v>47</v>
      </c>
      <c r="G299" t="s">
        <v>39</v>
      </c>
      <c r="H299" t="s">
        <v>36</v>
      </c>
      <c r="I299">
        <v>8</v>
      </c>
      <c r="J299" t="s">
        <v>40</v>
      </c>
      <c r="K299" t="s">
        <v>41</v>
      </c>
      <c r="L299" t="s">
        <v>54</v>
      </c>
      <c r="M299">
        <v>42</v>
      </c>
      <c r="N299">
        <v>84</v>
      </c>
      <c r="O299" t="s">
        <v>49</v>
      </c>
      <c r="P299">
        <v>20</v>
      </c>
      <c r="Q299">
        <v>40</v>
      </c>
      <c r="R299">
        <v>40</v>
      </c>
      <c r="S299">
        <v>60</v>
      </c>
      <c r="T299">
        <v>19</v>
      </c>
      <c r="U299" t="s">
        <v>35</v>
      </c>
    </row>
    <row r="300" spans="1:21" x14ac:dyDescent="0.25">
      <c r="A300">
        <v>505</v>
      </c>
      <c r="B300">
        <v>31</v>
      </c>
      <c r="C300">
        <v>-21</v>
      </c>
      <c r="D300" s="1">
        <v>41480</v>
      </c>
      <c r="E300">
        <v>1000</v>
      </c>
      <c r="F300">
        <v>37</v>
      </c>
      <c r="G300" t="s">
        <v>39</v>
      </c>
      <c r="H300" t="s">
        <v>29</v>
      </c>
      <c r="I300">
        <v>9</v>
      </c>
      <c r="J300" t="s">
        <v>23</v>
      </c>
      <c r="K300" t="s">
        <v>24</v>
      </c>
      <c r="L300" t="s">
        <v>25</v>
      </c>
      <c r="M300">
        <v>9</v>
      </c>
      <c r="N300">
        <v>72</v>
      </c>
      <c r="O300" t="s">
        <v>64</v>
      </c>
      <c r="P300">
        <v>10</v>
      </c>
      <c r="Q300">
        <v>40</v>
      </c>
      <c r="R300">
        <v>30</v>
      </c>
      <c r="S300">
        <v>50</v>
      </c>
      <c r="T300">
        <v>31</v>
      </c>
      <c r="U300" t="s">
        <v>27</v>
      </c>
    </row>
    <row r="301" spans="1:21" x14ac:dyDescent="0.25">
      <c r="A301">
        <v>314</v>
      </c>
      <c r="B301">
        <v>39</v>
      </c>
      <c r="C301">
        <v>-11</v>
      </c>
      <c r="D301" s="1">
        <v>41481</v>
      </c>
      <c r="E301">
        <v>244</v>
      </c>
      <c r="F301">
        <v>53</v>
      </c>
      <c r="G301" t="s">
        <v>39</v>
      </c>
      <c r="H301" t="s">
        <v>22</v>
      </c>
      <c r="I301">
        <v>12</v>
      </c>
      <c r="J301" t="s">
        <v>23</v>
      </c>
      <c r="K301" t="s">
        <v>32</v>
      </c>
      <c r="L301" t="s">
        <v>33</v>
      </c>
      <c r="M301">
        <v>19</v>
      </c>
      <c r="N301">
        <v>98</v>
      </c>
      <c r="O301" t="s">
        <v>58</v>
      </c>
      <c r="P301">
        <v>20</v>
      </c>
      <c r="Q301">
        <v>40</v>
      </c>
      <c r="R301">
        <v>30</v>
      </c>
      <c r="S301">
        <v>60</v>
      </c>
      <c r="T301">
        <v>40</v>
      </c>
      <c r="U301" t="s">
        <v>35</v>
      </c>
    </row>
    <row r="302" spans="1:21" x14ac:dyDescent="0.25">
      <c r="A302">
        <v>203</v>
      </c>
      <c r="B302">
        <v>24</v>
      </c>
      <c r="C302">
        <v>-13</v>
      </c>
      <c r="D302" s="1">
        <v>41482</v>
      </c>
      <c r="E302">
        <v>806</v>
      </c>
      <c r="F302">
        <v>36</v>
      </c>
      <c r="G302" t="s">
        <v>39</v>
      </c>
      <c r="H302" t="s">
        <v>31</v>
      </c>
      <c r="I302">
        <v>6</v>
      </c>
      <c r="J302" t="s">
        <v>23</v>
      </c>
      <c r="K302" t="s">
        <v>32</v>
      </c>
      <c r="L302" t="s">
        <v>37</v>
      </c>
      <c r="M302">
        <v>27</v>
      </c>
      <c r="N302">
        <v>64</v>
      </c>
      <c r="O302" t="s">
        <v>44</v>
      </c>
      <c r="P302">
        <v>20</v>
      </c>
      <c r="Q302">
        <v>40</v>
      </c>
      <c r="R302">
        <v>40</v>
      </c>
      <c r="S302">
        <v>60</v>
      </c>
      <c r="T302">
        <v>18</v>
      </c>
      <c r="U302" t="s">
        <v>35</v>
      </c>
    </row>
    <row r="303" spans="1:21" x14ac:dyDescent="0.25">
      <c r="A303">
        <v>603</v>
      </c>
      <c r="B303">
        <v>0</v>
      </c>
      <c r="C303">
        <v>7</v>
      </c>
      <c r="D303" s="1">
        <v>41483</v>
      </c>
      <c r="E303">
        <v>430</v>
      </c>
      <c r="F303">
        <v>43</v>
      </c>
      <c r="G303" t="s">
        <v>39</v>
      </c>
      <c r="H303" t="s">
        <v>31</v>
      </c>
      <c r="I303">
        <v>0</v>
      </c>
      <c r="J303" t="s">
        <v>23</v>
      </c>
      <c r="K303" t="s">
        <v>32</v>
      </c>
      <c r="L303" t="s">
        <v>37</v>
      </c>
      <c r="M303">
        <v>47</v>
      </c>
      <c r="N303">
        <v>46</v>
      </c>
      <c r="O303" t="s">
        <v>51</v>
      </c>
      <c r="P303">
        <v>0</v>
      </c>
      <c r="Q303">
        <v>40</v>
      </c>
      <c r="R303">
        <v>40</v>
      </c>
      <c r="S303">
        <v>40</v>
      </c>
      <c r="T303">
        <v>11</v>
      </c>
      <c r="U303" t="s">
        <v>35</v>
      </c>
    </row>
    <row r="304" spans="1:21" x14ac:dyDescent="0.25">
      <c r="A304">
        <v>435</v>
      </c>
      <c r="B304">
        <v>45</v>
      </c>
      <c r="C304">
        <v>-29</v>
      </c>
      <c r="D304" s="1">
        <v>41484</v>
      </c>
      <c r="E304">
        <v>320</v>
      </c>
      <c r="F304">
        <v>64</v>
      </c>
      <c r="G304" t="s">
        <v>39</v>
      </c>
      <c r="H304" t="s">
        <v>36</v>
      </c>
      <c r="I304">
        <v>41</v>
      </c>
      <c r="J304" t="s">
        <v>23</v>
      </c>
      <c r="K304" t="s">
        <v>32</v>
      </c>
      <c r="L304" t="s">
        <v>33</v>
      </c>
      <c r="M304">
        <v>-9</v>
      </c>
      <c r="N304">
        <v>116</v>
      </c>
      <c r="O304" t="s">
        <v>49</v>
      </c>
      <c r="P304">
        <v>10</v>
      </c>
      <c r="Q304">
        <v>40</v>
      </c>
      <c r="R304">
        <v>20</v>
      </c>
      <c r="S304">
        <v>50</v>
      </c>
      <c r="T304">
        <v>70</v>
      </c>
      <c r="U304" t="s">
        <v>35</v>
      </c>
    </row>
    <row r="305" spans="1:21" x14ac:dyDescent="0.25">
      <c r="A305">
        <v>206</v>
      </c>
      <c r="B305">
        <v>60</v>
      </c>
      <c r="C305">
        <v>-10</v>
      </c>
      <c r="D305" s="1">
        <v>41485</v>
      </c>
      <c r="E305">
        <v>606</v>
      </c>
      <c r="F305">
        <v>84</v>
      </c>
      <c r="G305" t="s">
        <v>39</v>
      </c>
      <c r="H305" t="s">
        <v>36</v>
      </c>
      <c r="I305">
        <v>54</v>
      </c>
      <c r="J305" t="s">
        <v>23</v>
      </c>
      <c r="K305" t="s">
        <v>32</v>
      </c>
      <c r="L305" t="s">
        <v>37</v>
      </c>
      <c r="M305">
        <v>0</v>
      </c>
      <c r="N305">
        <v>153</v>
      </c>
      <c r="O305" t="s">
        <v>60</v>
      </c>
      <c r="P305">
        <v>20</v>
      </c>
      <c r="Q305">
        <v>40</v>
      </c>
      <c r="R305">
        <v>10</v>
      </c>
      <c r="S305">
        <v>60</v>
      </c>
      <c r="T305">
        <v>84</v>
      </c>
      <c r="U305" t="s">
        <v>35</v>
      </c>
    </row>
    <row r="306" spans="1:21" x14ac:dyDescent="0.25">
      <c r="A306">
        <v>440</v>
      </c>
      <c r="B306">
        <v>32</v>
      </c>
      <c r="C306">
        <v>13</v>
      </c>
      <c r="D306" s="1">
        <v>41486</v>
      </c>
      <c r="E306">
        <v>482</v>
      </c>
      <c r="F306">
        <v>48</v>
      </c>
      <c r="G306" t="s">
        <v>21</v>
      </c>
      <c r="H306" t="s">
        <v>22</v>
      </c>
      <c r="I306">
        <v>8</v>
      </c>
      <c r="J306" t="s">
        <v>23</v>
      </c>
      <c r="K306" t="s">
        <v>24</v>
      </c>
      <c r="L306" t="s">
        <v>57</v>
      </c>
      <c r="M306">
        <v>43</v>
      </c>
      <c r="N306">
        <v>85</v>
      </c>
      <c r="O306" t="s">
        <v>65</v>
      </c>
      <c r="P306">
        <v>30</v>
      </c>
      <c r="Q306">
        <v>40</v>
      </c>
      <c r="R306">
        <v>30</v>
      </c>
      <c r="S306">
        <v>70</v>
      </c>
      <c r="T306">
        <v>19</v>
      </c>
      <c r="U306" t="s">
        <v>27</v>
      </c>
    </row>
    <row r="307" spans="1:21" x14ac:dyDescent="0.25">
      <c r="A307">
        <v>561</v>
      </c>
      <c r="B307">
        <v>54</v>
      </c>
      <c r="C307">
        <v>9</v>
      </c>
      <c r="D307" s="1">
        <v>41487</v>
      </c>
      <c r="E307">
        <v>391</v>
      </c>
      <c r="F307">
        <v>67</v>
      </c>
      <c r="G307" t="s">
        <v>21</v>
      </c>
      <c r="H307" t="s">
        <v>31</v>
      </c>
      <c r="I307">
        <v>20</v>
      </c>
      <c r="J307" t="s">
        <v>23</v>
      </c>
      <c r="K307" t="s">
        <v>24</v>
      </c>
      <c r="L307" t="s">
        <v>25</v>
      </c>
      <c r="M307">
        <v>19</v>
      </c>
      <c r="N307">
        <v>129</v>
      </c>
      <c r="O307" t="s">
        <v>34</v>
      </c>
      <c r="P307">
        <v>40</v>
      </c>
      <c r="Q307">
        <v>40</v>
      </c>
      <c r="R307">
        <v>10</v>
      </c>
      <c r="S307">
        <v>80</v>
      </c>
      <c r="T307">
        <v>54</v>
      </c>
      <c r="U307" t="s">
        <v>27</v>
      </c>
    </row>
    <row r="308" spans="1:21" x14ac:dyDescent="0.25">
      <c r="A308">
        <v>920</v>
      </c>
      <c r="B308">
        <v>22</v>
      </c>
      <c r="C308">
        <v>-14</v>
      </c>
      <c r="D308" s="1">
        <v>41488</v>
      </c>
      <c r="E308">
        <v>570</v>
      </c>
      <c r="F308">
        <v>30</v>
      </c>
      <c r="G308" t="s">
        <v>39</v>
      </c>
      <c r="H308" t="s">
        <v>22</v>
      </c>
      <c r="I308">
        <v>7</v>
      </c>
      <c r="J308" t="s">
        <v>40</v>
      </c>
      <c r="K308" t="s">
        <v>41</v>
      </c>
      <c r="L308" t="s">
        <v>42</v>
      </c>
      <c r="M308">
        <v>16</v>
      </c>
      <c r="N308">
        <v>55</v>
      </c>
      <c r="O308" t="s">
        <v>59</v>
      </c>
      <c r="P308">
        <v>20</v>
      </c>
      <c r="Q308">
        <v>40</v>
      </c>
      <c r="R308">
        <v>30</v>
      </c>
      <c r="S308">
        <v>60</v>
      </c>
      <c r="T308">
        <v>19</v>
      </c>
      <c r="U308" t="s">
        <v>27</v>
      </c>
    </row>
    <row r="309" spans="1:21" x14ac:dyDescent="0.25">
      <c r="A309">
        <v>505</v>
      </c>
      <c r="B309">
        <v>35</v>
      </c>
      <c r="C309">
        <v>-8</v>
      </c>
      <c r="D309" s="1">
        <v>41489</v>
      </c>
      <c r="E309">
        <v>248</v>
      </c>
      <c r="F309">
        <v>47</v>
      </c>
      <c r="G309" t="s">
        <v>39</v>
      </c>
      <c r="H309" t="s">
        <v>29</v>
      </c>
      <c r="I309">
        <v>11</v>
      </c>
      <c r="J309" t="s">
        <v>40</v>
      </c>
      <c r="K309" t="s">
        <v>41</v>
      </c>
      <c r="L309" t="s">
        <v>42</v>
      </c>
      <c r="M309">
        <v>12</v>
      </c>
      <c r="N309">
        <v>87</v>
      </c>
      <c r="O309" t="s">
        <v>64</v>
      </c>
      <c r="P309">
        <v>20</v>
      </c>
      <c r="Q309">
        <v>40</v>
      </c>
      <c r="R309">
        <v>20</v>
      </c>
      <c r="S309">
        <v>60</v>
      </c>
      <c r="T309">
        <v>39</v>
      </c>
      <c r="U309" t="s">
        <v>27</v>
      </c>
    </row>
    <row r="310" spans="1:21" x14ac:dyDescent="0.25">
      <c r="A310">
        <v>702</v>
      </c>
      <c r="B310">
        <v>29</v>
      </c>
      <c r="C310">
        <v>-13</v>
      </c>
      <c r="D310" s="1">
        <v>41490</v>
      </c>
      <c r="E310">
        <v>1003</v>
      </c>
      <c r="F310">
        <v>35</v>
      </c>
      <c r="G310" t="s">
        <v>39</v>
      </c>
      <c r="H310" t="s">
        <v>36</v>
      </c>
      <c r="I310">
        <v>8</v>
      </c>
      <c r="J310" t="s">
        <v>40</v>
      </c>
      <c r="K310" t="s">
        <v>45</v>
      </c>
      <c r="L310" t="s">
        <v>46</v>
      </c>
      <c r="M310">
        <v>7</v>
      </c>
      <c r="N310">
        <v>68</v>
      </c>
      <c r="O310" t="s">
        <v>48</v>
      </c>
      <c r="P310">
        <v>30</v>
      </c>
      <c r="Q310">
        <v>40</v>
      </c>
      <c r="R310">
        <v>20</v>
      </c>
      <c r="S310">
        <v>70</v>
      </c>
      <c r="T310">
        <v>30</v>
      </c>
      <c r="U310" t="s">
        <v>27</v>
      </c>
    </row>
    <row r="311" spans="1:21" x14ac:dyDescent="0.25">
      <c r="A311">
        <v>515</v>
      </c>
      <c r="B311">
        <v>29</v>
      </c>
      <c r="C311">
        <v>-13</v>
      </c>
      <c r="D311" s="1">
        <v>41491</v>
      </c>
      <c r="E311">
        <v>1003</v>
      </c>
      <c r="F311">
        <v>35</v>
      </c>
      <c r="G311" t="s">
        <v>39</v>
      </c>
      <c r="H311" t="s">
        <v>22</v>
      </c>
      <c r="I311">
        <v>8</v>
      </c>
      <c r="J311" t="s">
        <v>40</v>
      </c>
      <c r="K311" t="s">
        <v>45</v>
      </c>
      <c r="L311" t="s">
        <v>52</v>
      </c>
      <c r="M311">
        <v>7</v>
      </c>
      <c r="N311">
        <v>68</v>
      </c>
      <c r="O311" t="s">
        <v>43</v>
      </c>
      <c r="P311">
        <v>20</v>
      </c>
      <c r="Q311">
        <v>40</v>
      </c>
      <c r="R311">
        <v>20</v>
      </c>
      <c r="S311">
        <v>60</v>
      </c>
      <c r="T311">
        <v>30</v>
      </c>
      <c r="U311" t="s">
        <v>35</v>
      </c>
    </row>
    <row r="312" spans="1:21" x14ac:dyDescent="0.25">
      <c r="A312">
        <v>603</v>
      </c>
      <c r="B312">
        <v>34</v>
      </c>
      <c r="C312">
        <v>-4</v>
      </c>
      <c r="D312" s="1">
        <v>41492</v>
      </c>
      <c r="E312">
        <v>211</v>
      </c>
      <c r="F312">
        <v>42</v>
      </c>
      <c r="G312" t="s">
        <v>39</v>
      </c>
      <c r="H312" t="s">
        <v>31</v>
      </c>
      <c r="I312">
        <v>12</v>
      </c>
      <c r="J312" t="s">
        <v>40</v>
      </c>
      <c r="K312" t="s">
        <v>41</v>
      </c>
      <c r="L312" t="s">
        <v>66</v>
      </c>
      <c r="M312">
        <v>-4</v>
      </c>
      <c r="N312">
        <v>81</v>
      </c>
      <c r="O312" t="s">
        <v>51</v>
      </c>
      <c r="P312">
        <v>30</v>
      </c>
      <c r="Q312">
        <v>40</v>
      </c>
      <c r="R312">
        <v>0</v>
      </c>
      <c r="S312">
        <v>70</v>
      </c>
      <c r="T312">
        <v>45</v>
      </c>
      <c r="U312" t="s">
        <v>35</v>
      </c>
    </row>
    <row r="313" spans="1:21" x14ac:dyDescent="0.25">
      <c r="A313">
        <v>580</v>
      </c>
      <c r="B313">
        <v>32</v>
      </c>
      <c r="C313">
        <v>13</v>
      </c>
      <c r="D313" s="1">
        <v>41493</v>
      </c>
      <c r="E313">
        <v>482</v>
      </c>
      <c r="F313">
        <v>48</v>
      </c>
      <c r="G313" t="s">
        <v>39</v>
      </c>
      <c r="H313" t="s">
        <v>29</v>
      </c>
      <c r="I313">
        <v>8</v>
      </c>
      <c r="J313" t="s">
        <v>40</v>
      </c>
      <c r="K313" t="s">
        <v>41</v>
      </c>
      <c r="L313" t="s">
        <v>53</v>
      </c>
      <c r="M313">
        <v>43</v>
      </c>
      <c r="N313">
        <v>85</v>
      </c>
      <c r="O313" t="s">
        <v>47</v>
      </c>
      <c r="P313">
        <v>20</v>
      </c>
      <c r="Q313">
        <v>40</v>
      </c>
      <c r="R313">
        <v>30</v>
      </c>
      <c r="S313">
        <v>60</v>
      </c>
      <c r="T313">
        <v>19</v>
      </c>
      <c r="U313" t="s">
        <v>35</v>
      </c>
    </row>
    <row r="314" spans="1:21" x14ac:dyDescent="0.25">
      <c r="A314">
        <v>775</v>
      </c>
      <c r="B314">
        <v>0</v>
      </c>
      <c r="C314">
        <v>16</v>
      </c>
      <c r="D314" s="1">
        <v>41494</v>
      </c>
      <c r="E314">
        <v>387</v>
      </c>
      <c r="F314">
        <v>43</v>
      </c>
      <c r="G314" t="s">
        <v>39</v>
      </c>
      <c r="H314" t="s">
        <v>36</v>
      </c>
      <c r="I314">
        <v>0</v>
      </c>
      <c r="J314" t="s">
        <v>40</v>
      </c>
      <c r="K314" t="s">
        <v>41</v>
      </c>
      <c r="L314" t="s">
        <v>54</v>
      </c>
      <c r="M314">
        <v>46</v>
      </c>
      <c r="N314">
        <v>46</v>
      </c>
      <c r="O314" t="s">
        <v>48</v>
      </c>
      <c r="P314">
        <v>0</v>
      </c>
      <c r="Q314">
        <v>40</v>
      </c>
      <c r="R314">
        <v>30</v>
      </c>
      <c r="S314">
        <v>40</v>
      </c>
      <c r="T314">
        <v>12</v>
      </c>
      <c r="U314" t="s">
        <v>35</v>
      </c>
    </row>
    <row r="315" spans="1:21" x14ac:dyDescent="0.25">
      <c r="A315">
        <v>435</v>
      </c>
      <c r="B315">
        <v>33</v>
      </c>
      <c r="C315">
        <v>10</v>
      </c>
      <c r="D315" s="1">
        <v>41495</v>
      </c>
      <c r="E315">
        <v>836</v>
      </c>
      <c r="F315">
        <v>48</v>
      </c>
      <c r="G315" t="s">
        <v>39</v>
      </c>
      <c r="H315" t="s">
        <v>36</v>
      </c>
      <c r="I315">
        <v>9</v>
      </c>
      <c r="J315" t="s">
        <v>40</v>
      </c>
      <c r="K315" t="s">
        <v>41</v>
      </c>
      <c r="L315" t="s">
        <v>54</v>
      </c>
      <c r="M315">
        <v>40</v>
      </c>
      <c r="N315">
        <v>86</v>
      </c>
      <c r="O315" t="s">
        <v>49</v>
      </c>
      <c r="P315">
        <v>30</v>
      </c>
      <c r="Q315">
        <v>40</v>
      </c>
      <c r="R315">
        <v>30</v>
      </c>
      <c r="S315">
        <v>70</v>
      </c>
      <c r="T315">
        <v>21</v>
      </c>
      <c r="U315" t="s">
        <v>35</v>
      </c>
    </row>
    <row r="316" spans="1:21" x14ac:dyDescent="0.25">
      <c r="A316">
        <v>314</v>
      </c>
      <c r="B316">
        <v>82</v>
      </c>
      <c r="C316">
        <v>-13</v>
      </c>
      <c r="D316" s="1">
        <v>41496</v>
      </c>
      <c r="E316">
        <v>1804</v>
      </c>
      <c r="F316">
        <v>40</v>
      </c>
      <c r="G316" t="s">
        <v>39</v>
      </c>
      <c r="H316" t="s">
        <v>22</v>
      </c>
      <c r="I316">
        <v>25</v>
      </c>
      <c r="J316" t="s">
        <v>23</v>
      </c>
      <c r="K316" t="s">
        <v>24</v>
      </c>
      <c r="L316" t="s">
        <v>25</v>
      </c>
      <c r="M316">
        <v>-13</v>
      </c>
      <c r="N316">
        <v>130</v>
      </c>
      <c r="O316" t="s">
        <v>58</v>
      </c>
      <c r="P316">
        <v>70</v>
      </c>
      <c r="Q316">
        <v>40</v>
      </c>
      <c r="R316">
        <v>0</v>
      </c>
      <c r="S316">
        <v>110</v>
      </c>
      <c r="T316">
        <v>49</v>
      </c>
      <c r="U316" t="s">
        <v>27</v>
      </c>
    </row>
    <row r="317" spans="1:21" x14ac:dyDescent="0.25">
      <c r="A317">
        <v>435</v>
      </c>
      <c r="B317">
        <v>82</v>
      </c>
      <c r="C317">
        <v>-12</v>
      </c>
      <c r="D317" s="1">
        <v>41497</v>
      </c>
      <c r="E317">
        <v>1804</v>
      </c>
      <c r="F317">
        <v>40</v>
      </c>
      <c r="G317" t="s">
        <v>39</v>
      </c>
      <c r="H317" t="s">
        <v>36</v>
      </c>
      <c r="I317">
        <v>25</v>
      </c>
      <c r="J317" t="s">
        <v>23</v>
      </c>
      <c r="K317" t="s">
        <v>24</v>
      </c>
      <c r="L317" t="s">
        <v>28</v>
      </c>
      <c r="M317">
        <v>-12</v>
      </c>
      <c r="N317">
        <v>130</v>
      </c>
      <c r="O317" t="s">
        <v>49</v>
      </c>
      <c r="P317">
        <v>70</v>
      </c>
      <c r="Q317">
        <v>40</v>
      </c>
      <c r="R317">
        <v>0</v>
      </c>
      <c r="S317">
        <v>110</v>
      </c>
      <c r="T317">
        <v>48</v>
      </c>
      <c r="U317" t="s">
        <v>27</v>
      </c>
    </row>
    <row r="318" spans="1:21" x14ac:dyDescent="0.25">
      <c r="A318">
        <v>636</v>
      </c>
      <c r="B318">
        <v>35</v>
      </c>
      <c r="C318">
        <v>3</v>
      </c>
      <c r="D318" s="1">
        <v>41498</v>
      </c>
      <c r="E318">
        <v>248</v>
      </c>
      <c r="F318">
        <v>47</v>
      </c>
      <c r="G318" t="s">
        <v>39</v>
      </c>
      <c r="H318" t="s">
        <v>22</v>
      </c>
      <c r="I318">
        <v>11</v>
      </c>
      <c r="J318" t="s">
        <v>23</v>
      </c>
      <c r="K318" t="s">
        <v>32</v>
      </c>
      <c r="L318" t="s">
        <v>33</v>
      </c>
      <c r="M318">
        <v>13</v>
      </c>
      <c r="N318">
        <v>87</v>
      </c>
      <c r="O318" t="s">
        <v>58</v>
      </c>
      <c r="P318">
        <v>20</v>
      </c>
      <c r="Q318">
        <v>40</v>
      </c>
      <c r="R318">
        <v>10</v>
      </c>
      <c r="S318">
        <v>60</v>
      </c>
      <c r="T318">
        <v>38</v>
      </c>
      <c r="U318" t="s">
        <v>35</v>
      </c>
    </row>
    <row r="319" spans="1:21" x14ac:dyDescent="0.25">
      <c r="A319">
        <v>573</v>
      </c>
      <c r="B319">
        <v>34</v>
      </c>
      <c r="C319">
        <v>-4</v>
      </c>
      <c r="D319" s="1">
        <v>41499</v>
      </c>
      <c r="E319">
        <v>211</v>
      </c>
      <c r="F319">
        <v>42</v>
      </c>
      <c r="G319" t="s">
        <v>39</v>
      </c>
      <c r="H319" t="s">
        <v>22</v>
      </c>
      <c r="I319">
        <v>12</v>
      </c>
      <c r="J319" t="s">
        <v>23</v>
      </c>
      <c r="K319" t="s">
        <v>32</v>
      </c>
      <c r="L319" t="s">
        <v>61</v>
      </c>
      <c r="M319">
        <v>-4</v>
      </c>
      <c r="N319">
        <v>81</v>
      </c>
      <c r="O319" t="s">
        <v>58</v>
      </c>
      <c r="P319">
        <v>20</v>
      </c>
      <c r="Q319">
        <v>40</v>
      </c>
      <c r="R319">
        <v>0</v>
      </c>
      <c r="S319">
        <v>60</v>
      </c>
      <c r="T319">
        <v>45</v>
      </c>
      <c r="U319" t="s">
        <v>35</v>
      </c>
    </row>
    <row r="320" spans="1:21" x14ac:dyDescent="0.25">
      <c r="A320">
        <v>314</v>
      </c>
      <c r="B320">
        <v>33</v>
      </c>
      <c r="C320">
        <v>-6</v>
      </c>
      <c r="D320" s="1">
        <v>41500</v>
      </c>
      <c r="E320">
        <v>243</v>
      </c>
      <c r="F320">
        <v>41</v>
      </c>
      <c r="G320" t="s">
        <v>39</v>
      </c>
      <c r="H320" t="s">
        <v>22</v>
      </c>
      <c r="I320">
        <v>12</v>
      </c>
      <c r="J320" t="s">
        <v>23</v>
      </c>
      <c r="K320" t="s">
        <v>32</v>
      </c>
      <c r="L320" t="s">
        <v>37</v>
      </c>
      <c r="M320">
        <v>-6</v>
      </c>
      <c r="N320">
        <v>79</v>
      </c>
      <c r="O320" t="s">
        <v>58</v>
      </c>
      <c r="P320">
        <v>20</v>
      </c>
      <c r="Q320">
        <v>40</v>
      </c>
      <c r="R320">
        <v>0</v>
      </c>
      <c r="S320">
        <v>60</v>
      </c>
      <c r="T320">
        <v>45</v>
      </c>
      <c r="U320" t="s">
        <v>35</v>
      </c>
    </row>
    <row r="321" spans="1:21" x14ac:dyDescent="0.25">
      <c r="A321">
        <v>603</v>
      </c>
      <c r="B321">
        <v>0</v>
      </c>
      <c r="C321">
        <v>17</v>
      </c>
      <c r="D321" s="1">
        <v>41501</v>
      </c>
      <c r="E321">
        <v>387</v>
      </c>
      <c r="F321">
        <v>43</v>
      </c>
      <c r="G321" t="s">
        <v>39</v>
      </c>
      <c r="H321" t="s">
        <v>31</v>
      </c>
      <c r="I321">
        <v>0</v>
      </c>
      <c r="J321" t="s">
        <v>23</v>
      </c>
      <c r="K321" t="s">
        <v>32</v>
      </c>
      <c r="L321" t="s">
        <v>37</v>
      </c>
      <c r="M321">
        <v>47</v>
      </c>
      <c r="N321">
        <v>46</v>
      </c>
      <c r="O321" t="s">
        <v>51</v>
      </c>
      <c r="P321">
        <v>0</v>
      </c>
      <c r="Q321">
        <v>40</v>
      </c>
      <c r="R321">
        <v>30</v>
      </c>
      <c r="S321">
        <v>40</v>
      </c>
      <c r="T321">
        <v>11</v>
      </c>
      <c r="U321" t="s">
        <v>35</v>
      </c>
    </row>
    <row r="322" spans="1:21" x14ac:dyDescent="0.25">
      <c r="A322">
        <v>435</v>
      </c>
      <c r="B322">
        <v>44</v>
      </c>
      <c r="C322">
        <v>0</v>
      </c>
      <c r="D322" s="1">
        <v>41502</v>
      </c>
      <c r="E322">
        <v>325</v>
      </c>
      <c r="F322">
        <v>62</v>
      </c>
      <c r="G322" t="s">
        <v>39</v>
      </c>
      <c r="H322" t="s">
        <v>36</v>
      </c>
      <c r="I322">
        <v>40</v>
      </c>
      <c r="J322" t="s">
        <v>23</v>
      </c>
      <c r="K322" t="s">
        <v>32</v>
      </c>
      <c r="L322" t="s">
        <v>33</v>
      </c>
      <c r="M322">
        <v>-10</v>
      </c>
      <c r="N322">
        <v>113</v>
      </c>
      <c r="O322" t="s">
        <v>49</v>
      </c>
      <c r="P322">
        <v>30</v>
      </c>
      <c r="Q322">
        <v>40</v>
      </c>
      <c r="R322">
        <v>-10</v>
      </c>
      <c r="S322">
        <v>70</v>
      </c>
      <c r="T322">
        <v>69</v>
      </c>
      <c r="U322" t="s">
        <v>35</v>
      </c>
    </row>
    <row r="323" spans="1:21" x14ac:dyDescent="0.25">
      <c r="A323">
        <v>614</v>
      </c>
      <c r="B323">
        <v>29</v>
      </c>
      <c r="C323">
        <v>7</v>
      </c>
      <c r="D323" s="1">
        <v>41503</v>
      </c>
      <c r="E323">
        <v>490</v>
      </c>
      <c r="F323">
        <v>44</v>
      </c>
      <c r="G323" t="s">
        <v>21</v>
      </c>
      <c r="H323" t="s">
        <v>22</v>
      </c>
      <c r="I323">
        <v>8</v>
      </c>
      <c r="J323" t="s">
        <v>23</v>
      </c>
      <c r="K323" t="s">
        <v>24</v>
      </c>
      <c r="L323" t="s">
        <v>57</v>
      </c>
      <c r="M323">
        <v>37</v>
      </c>
      <c r="N323">
        <v>78</v>
      </c>
      <c r="O323" t="s">
        <v>65</v>
      </c>
      <c r="P323">
        <v>20</v>
      </c>
      <c r="Q323">
        <v>40</v>
      </c>
      <c r="R323">
        <v>30</v>
      </c>
      <c r="S323">
        <v>60</v>
      </c>
      <c r="T323">
        <v>19</v>
      </c>
      <c r="U323" t="s">
        <v>27</v>
      </c>
    </row>
    <row r="324" spans="1:21" x14ac:dyDescent="0.25">
      <c r="A324">
        <v>440</v>
      </c>
      <c r="B324">
        <v>33</v>
      </c>
      <c r="C324">
        <v>13</v>
      </c>
      <c r="D324" s="1">
        <v>41504</v>
      </c>
      <c r="E324">
        <v>870</v>
      </c>
      <c r="F324">
        <v>49</v>
      </c>
      <c r="G324" t="s">
        <v>21</v>
      </c>
      <c r="H324" t="s">
        <v>22</v>
      </c>
      <c r="I324">
        <v>9</v>
      </c>
      <c r="J324" t="s">
        <v>23</v>
      </c>
      <c r="K324" t="s">
        <v>24</v>
      </c>
      <c r="L324" t="s">
        <v>25</v>
      </c>
      <c r="M324">
        <v>43</v>
      </c>
      <c r="N324">
        <v>87</v>
      </c>
      <c r="O324" t="s">
        <v>65</v>
      </c>
      <c r="P324">
        <v>30</v>
      </c>
      <c r="Q324">
        <v>40</v>
      </c>
      <c r="R324">
        <v>30</v>
      </c>
      <c r="S324">
        <v>70</v>
      </c>
      <c r="T324">
        <v>20</v>
      </c>
      <c r="U324" t="s">
        <v>27</v>
      </c>
    </row>
    <row r="325" spans="1:21" x14ac:dyDescent="0.25">
      <c r="A325">
        <v>774</v>
      </c>
      <c r="B325">
        <v>46</v>
      </c>
      <c r="C325">
        <v>0</v>
      </c>
      <c r="D325" s="1">
        <v>41505</v>
      </c>
      <c r="E325">
        <v>422</v>
      </c>
      <c r="F325">
        <v>57</v>
      </c>
      <c r="G325" t="s">
        <v>21</v>
      </c>
      <c r="H325" t="s">
        <v>31</v>
      </c>
      <c r="I325">
        <v>17</v>
      </c>
      <c r="J325" t="s">
        <v>23</v>
      </c>
      <c r="K325" t="s">
        <v>24</v>
      </c>
      <c r="L325" t="s">
        <v>25</v>
      </c>
      <c r="M325">
        <v>10</v>
      </c>
      <c r="N325">
        <v>110</v>
      </c>
      <c r="O325" t="s">
        <v>62</v>
      </c>
      <c r="P325">
        <v>30</v>
      </c>
      <c r="Q325">
        <v>40</v>
      </c>
      <c r="R325">
        <v>10</v>
      </c>
      <c r="S325">
        <v>70</v>
      </c>
      <c r="T325">
        <v>50</v>
      </c>
      <c r="U325" t="s">
        <v>27</v>
      </c>
    </row>
    <row r="326" spans="1:21" x14ac:dyDescent="0.25">
      <c r="A326">
        <v>321</v>
      </c>
      <c r="B326">
        <v>30</v>
      </c>
      <c r="C326">
        <v>9</v>
      </c>
      <c r="D326" s="1">
        <v>41506</v>
      </c>
      <c r="E326">
        <v>882</v>
      </c>
      <c r="F326">
        <v>45</v>
      </c>
      <c r="G326" t="s">
        <v>21</v>
      </c>
      <c r="H326" t="s">
        <v>31</v>
      </c>
      <c r="I326">
        <v>8</v>
      </c>
      <c r="J326" t="s">
        <v>23</v>
      </c>
      <c r="K326" t="s">
        <v>32</v>
      </c>
      <c r="L326" t="s">
        <v>33</v>
      </c>
      <c r="M326">
        <v>39</v>
      </c>
      <c r="N326">
        <v>80</v>
      </c>
      <c r="O326" t="s">
        <v>34</v>
      </c>
      <c r="P326">
        <v>30</v>
      </c>
      <c r="Q326">
        <v>40</v>
      </c>
      <c r="R326">
        <v>30</v>
      </c>
      <c r="S326">
        <v>70</v>
      </c>
      <c r="T326">
        <v>19</v>
      </c>
      <c r="U326" t="s">
        <v>35</v>
      </c>
    </row>
    <row r="327" spans="1:21" x14ac:dyDescent="0.25">
      <c r="A327">
        <v>774</v>
      </c>
      <c r="B327">
        <v>29</v>
      </c>
      <c r="C327">
        <v>7</v>
      </c>
      <c r="D327" s="1">
        <v>41507</v>
      </c>
      <c r="E327">
        <v>490</v>
      </c>
      <c r="F327">
        <v>44</v>
      </c>
      <c r="G327" t="s">
        <v>21</v>
      </c>
      <c r="H327" t="s">
        <v>31</v>
      </c>
      <c r="I327">
        <v>8</v>
      </c>
      <c r="J327" t="s">
        <v>23</v>
      </c>
      <c r="K327" t="s">
        <v>32</v>
      </c>
      <c r="L327" t="s">
        <v>37</v>
      </c>
      <c r="M327">
        <v>37</v>
      </c>
      <c r="N327">
        <v>78</v>
      </c>
      <c r="O327" t="s">
        <v>62</v>
      </c>
      <c r="P327">
        <v>30</v>
      </c>
      <c r="Q327">
        <v>40</v>
      </c>
      <c r="R327">
        <v>30</v>
      </c>
      <c r="S327">
        <v>70</v>
      </c>
      <c r="T327">
        <v>19</v>
      </c>
      <c r="U327" t="s">
        <v>35</v>
      </c>
    </row>
    <row r="328" spans="1:21" x14ac:dyDescent="0.25">
      <c r="A328">
        <v>608</v>
      </c>
      <c r="B328">
        <v>24</v>
      </c>
      <c r="C328">
        <v>-11</v>
      </c>
      <c r="D328" s="1">
        <v>41508</v>
      </c>
      <c r="E328">
        <v>567</v>
      </c>
      <c r="F328">
        <v>32</v>
      </c>
      <c r="G328" t="s">
        <v>39</v>
      </c>
      <c r="H328" t="s">
        <v>22</v>
      </c>
      <c r="I328">
        <v>7</v>
      </c>
      <c r="J328" t="s">
        <v>40</v>
      </c>
      <c r="K328" t="s">
        <v>41</v>
      </c>
      <c r="L328" t="s">
        <v>42</v>
      </c>
      <c r="M328">
        <v>19</v>
      </c>
      <c r="N328">
        <v>60</v>
      </c>
      <c r="O328" t="s">
        <v>59</v>
      </c>
      <c r="P328">
        <v>30</v>
      </c>
      <c r="Q328">
        <v>40</v>
      </c>
      <c r="R328">
        <v>30</v>
      </c>
      <c r="S328">
        <v>70</v>
      </c>
      <c r="T328">
        <v>19</v>
      </c>
      <c r="U328" t="s">
        <v>27</v>
      </c>
    </row>
    <row r="329" spans="1:21" x14ac:dyDescent="0.25">
      <c r="A329">
        <v>775</v>
      </c>
      <c r="B329">
        <v>0</v>
      </c>
      <c r="C329">
        <v>16</v>
      </c>
      <c r="D329" s="1">
        <v>41509</v>
      </c>
      <c r="E329">
        <v>344</v>
      </c>
      <c r="F329">
        <v>43</v>
      </c>
      <c r="G329" t="s">
        <v>39</v>
      </c>
      <c r="H329" t="s">
        <v>36</v>
      </c>
      <c r="I329">
        <v>0</v>
      </c>
      <c r="J329" t="s">
        <v>40</v>
      </c>
      <c r="K329" t="s">
        <v>41</v>
      </c>
      <c r="L329" t="s">
        <v>54</v>
      </c>
      <c r="M329">
        <v>46</v>
      </c>
      <c r="N329">
        <v>46</v>
      </c>
      <c r="O329" t="s">
        <v>48</v>
      </c>
      <c r="P329">
        <v>0</v>
      </c>
      <c r="Q329">
        <v>40</v>
      </c>
      <c r="R329">
        <v>30</v>
      </c>
      <c r="S329">
        <v>40</v>
      </c>
      <c r="T329">
        <v>12</v>
      </c>
      <c r="U329" t="s">
        <v>35</v>
      </c>
    </row>
    <row r="330" spans="1:21" x14ac:dyDescent="0.25">
      <c r="A330">
        <v>435</v>
      </c>
      <c r="B330">
        <v>31</v>
      </c>
      <c r="C330">
        <v>9</v>
      </c>
      <c r="D330" s="1">
        <v>41510</v>
      </c>
      <c r="E330">
        <v>844</v>
      </c>
      <c r="F330">
        <v>46</v>
      </c>
      <c r="G330" t="s">
        <v>39</v>
      </c>
      <c r="H330" t="s">
        <v>36</v>
      </c>
      <c r="I330">
        <v>8</v>
      </c>
      <c r="J330" t="s">
        <v>40</v>
      </c>
      <c r="K330" t="s">
        <v>41</v>
      </c>
      <c r="L330" t="s">
        <v>54</v>
      </c>
      <c r="M330">
        <v>39</v>
      </c>
      <c r="N330">
        <v>82</v>
      </c>
      <c r="O330" t="s">
        <v>49</v>
      </c>
      <c r="P330">
        <v>30</v>
      </c>
      <c r="Q330">
        <v>40</v>
      </c>
      <c r="R330">
        <v>30</v>
      </c>
      <c r="S330">
        <v>70</v>
      </c>
      <c r="T330">
        <v>20</v>
      </c>
      <c r="U330" t="s">
        <v>35</v>
      </c>
    </row>
    <row r="331" spans="1:21" x14ac:dyDescent="0.25">
      <c r="A331">
        <v>715</v>
      </c>
      <c r="B331">
        <v>34</v>
      </c>
      <c r="C331">
        <v>15</v>
      </c>
      <c r="D331" s="1">
        <v>41511</v>
      </c>
      <c r="E331">
        <v>863</v>
      </c>
      <c r="F331">
        <v>51</v>
      </c>
      <c r="G331" t="s">
        <v>39</v>
      </c>
      <c r="H331" t="s">
        <v>22</v>
      </c>
      <c r="I331">
        <v>9</v>
      </c>
      <c r="J331" t="s">
        <v>23</v>
      </c>
      <c r="K331" t="s">
        <v>24</v>
      </c>
      <c r="L331" t="s">
        <v>25</v>
      </c>
      <c r="M331">
        <v>45</v>
      </c>
      <c r="N331">
        <v>91</v>
      </c>
      <c r="O331" t="s">
        <v>59</v>
      </c>
      <c r="P331">
        <v>30</v>
      </c>
      <c r="Q331">
        <v>40</v>
      </c>
      <c r="R331">
        <v>30</v>
      </c>
      <c r="S331">
        <v>70</v>
      </c>
      <c r="T331">
        <v>21</v>
      </c>
      <c r="U331" t="s">
        <v>27</v>
      </c>
    </row>
    <row r="332" spans="1:21" x14ac:dyDescent="0.25">
      <c r="A332">
        <v>603</v>
      </c>
      <c r="B332">
        <v>39</v>
      </c>
      <c r="C332">
        <v>-7</v>
      </c>
      <c r="D332" s="1">
        <v>41512</v>
      </c>
      <c r="E332">
        <v>250</v>
      </c>
      <c r="F332">
        <v>49</v>
      </c>
      <c r="G332" t="s">
        <v>39</v>
      </c>
      <c r="H332" t="s">
        <v>31</v>
      </c>
      <c r="I332">
        <v>14</v>
      </c>
      <c r="J332" t="s">
        <v>23</v>
      </c>
      <c r="K332" t="s">
        <v>24</v>
      </c>
      <c r="L332" t="s">
        <v>25</v>
      </c>
      <c r="M332">
        <v>3</v>
      </c>
      <c r="N332">
        <v>94</v>
      </c>
      <c r="O332" t="s">
        <v>51</v>
      </c>
      <c r="P332">
        <v>20</v>
      </c>
      <c r="Q332">
        <v>40</v>
      </c>
      <c r="R332">
        <v>10</v>
      </c>
      <c r="S332">
        <v>60</v>
      </c>
      <c r="T332">
        <v>47</v>
      </c>
      <c r="U332" t="s">
        <v>27</v>
      </c>
    </row>
    <row r="333" spans="1:21" x14ac:dyDescent="0.25">
      <c r="A333">
        <v>505</v>
      </c>
      <c r="B333">
        <v>31</v>
      </c>
      <c r="C333">
        <v>-10</v>
      </c>
      <c r="D333" s="1">
        <v>41513</v>
      </c>
      <c r="E333">
        <v>1009</v>
      </c>
      <c r="F333">
        <v>38</v>
      </c>
      <c r="G333" t="s">
        <v>39</v>
      </c>
      <c r="H333" t="s">
        <v>29</v>
      </c>
      <c r="I333">
        <v>9</v>
      </c>
      <c r="J333" t="s">
        <v>23</v>
      </c>
      <c r="K333" t="s">
        <v>24</v>
      </c>
      <c r="L333" t="s">
        <v>25</v>
      </c>
      <c r="M333">
        <v>10</v>
      </c>
      <c r="N333">
        <v>74</v>
      </c>
      <c r="O333" t="s">
        <v>64</v>
      </c>
      <c r="P333">
        <v>20</v>
      </c>
      <c r="Q333">
        <v>40</v>
      </c>
      <c r="R333">
        <v>20</v>
      </c>
      <c r="S333">
        <v>60</v>
      </c>
      <c r="T333">
        <v>31</v>
      </c>
      <c r="U333" t="s">
        <v>27</v>
      </c>
    </row>
    <row r="334" spans="1:21" x14ac:dyDescent="0.25">
      <c r="A334">
        <v>314</v>
      </c>
      <c r="B334">
        <v>38</v>
      </c>
      <c r="C334">
        <v>6</v>
      </c>
      <c r="D334" s="1">
        <v>41514</v>
      </c>
      <c r="E334">
        <v>256</v>
      </c>
      <c r="F334">
        <v>51</v>
      </c>
      <c r="G334" t="s">
        <v>39</v>
      </c>
      <c r="H334" t="s">
        <v>22</v>
      </c>
      <c r="I334">
        <v>12</v>
      </c>
      <c r="J334" t="s">
        <v>23</v>
      </c>
      <c r="K334" t="s">
        <v>32</v>
      </c>
      <c r="L334" t="s">
        <v>33</v>
      </c>
      <c r="M334">
        <v>16</v>
      </c>
      <c r="N334">
        <v>95</v>
      </c>
      <c r="O334" t="s">
        <v>58</v>
      </c>
      <c r="P334">
        <v>30</v>
      </c>
      <c r="Q334">
        <v>40</v>
      </c>
      <c r="R334">
        <v>10</v>
      </c>
      <c r="S334">
        <v>70</v>
      </c>
      <c r="T334">
        <v>40</v>
      </c>
      <c r="U334" t="s">
        <v>35</v>
      </c>
    </row>
    <row r="335" spans="1:21" x14ac:dyDescent="0.25">
      <c r="A335">
        <v>660</v>
      </c>
      <c r="B335">
        <v>39</v>
      </c>
      <c r="C335">
        <v>3</v>
      </c>
      <c r="D335" s="1">
        <v>41515</v>
      </c>
      <c r="E335">
        <v>250</v>
      </c>
      <c r="F335">
        <v>49</v>
      </c>
      <c r="G335" t="s">
        <v>39</v>
      </c>
      <c r="H335" t="s">
        <v>22</v>
      </c>
      <c r="I335">
        <v>14</v>
      </c>
      <c r="J335" t="s">
        <v>23</v>
      </c>
      <c r="K335" t="s">
        <v>32</v>
      </c>
      <c r="L335" t="s">
        <v>37</v>
      </c>
      <c r="M335">
        <v>3</v>
      </c>
      <c r="N335">
        <v>94</v>
      </c>
      <c r="O335" t="s">
        <v>58</v>
      </c>
      <c r="P335">
        <v>30</v>
      </c>
      <c r="Q335">
        <v>40</v>
      </c>
      <c r="R335">
        <v>0</v>
      </c>
      <c r="S335">
        <v>70</v>
      </c>
      <c r="T335">
        <v>47</v>
      </c>
      <c r="U335" t="s">
        <v>35</v>
      </c>
    </row>
    <row r="336" spans="1:21" x14ac:dyDescent="0.25">
      <c r="A336">
        <v>603</v>
      </c>
      <c r="B336">
        <v>0</v>
      </c>
      <c r="C336">
        <v>17</v>
      </c>
      <c r="D336" s="1">
        <v>41516</v>
      </c>
      <c r="E336">
        <v>344</v>
      </c>
      <c r="F336">
        <v>43</v>
      </c>
      <c r="G336" t="s">
        <v>39</v>
      </c>
      <c r="H336" t="s">
        <v>31</v>
      </c>
      <c r="I336">
        <v>0</v>
      </c>
      <c r="J336" t="s">
        <v>23</v>
      </c>
      <c r="K336" t="s">
        <v>32</v>
      </c>
      <c r="L336" t="s">
        <v>37</v>
      </c>
      <c r="M336">
        <v>47</v>
      </c>
      <c r="N336">
        <v>46</v>
      </c>
      <c r="O336" t="s">
        <v>51</v>
      </c>
      <c r="P336">
        <v>0</v>
      </c>
      <c r="Q336">
        <v>40</v>
      </c>
      <c r="R336">
        <v>30</v>
      </c>
      <c r="S336">
        <v>40</v>
      </c>
      <c r="T336">
        <v>11</v>
      </c>
      <c r="U336" t="s">
        <v>35</v>
      </c>
    </row>
    <row r="337" spans="1:21" x14ac:dyDescent="0.25">
      <c r="A337">
        <v>253</v>
      </c>
      <c r="B337">
        <v>41</v>
      </c>
      <c r="C337">
        <v>25</v>
      </c>
      <c r="D337" s="1">
        <v>41517</v>
      </c>
      <c r="E337">
        <v>320</v>
      </c>
      <c r="F337">
        <v>66</v>
      </c>
      <c r="G337" t="s">
        <v>39</v>
      </c>
      <c r="H337" t="s">
        <v>36</v>
      </c>
      <c r="I337">
        <v>12</v>
      </c>
      <c r="J337" t="s">
        <v>23</v>
      </c>
      <c r="K337" t="s">
        <v>32</v>
      </c>
      <c r="L337" t="s">
        <v>33</v>
      </c>
      <c r="M337">
        <v>45</v>
      </c>
      <c r="N337">
        <v>114</v>
      </c>
      <c r="O337" t="s">
        <v>60</v>
      </c>
      <c r="P337">
        <v>30</v>
      </c>
      <c r="Q337">
        <v>40</v>
      </c>
      <c r="R337">
        <v>20</v>
      </c>
      <c r="S337">
        <v>70</v>
      </c>
      <c r="T337">
        <v>36</v>
      </c>
      <c r="U337" t="s">
        <v>35</v>
      </c>
    </row>
    <row r="338" spans="1:21" x14ac:dyDescent="0.25">
      <c r="A338">
        <v>435</v>
      </c>
      <c r="B338">
        <v>38</v>
      </c>
      <c r="C338">
        <v>8</v>
      </c>
      <c r="D338" s="1">
        <v>41518</v>
      </c>
      <c r="E338">
        <v>256</v>
      </c>
      <c r="F338">
        <v>51</v>
      </c>
      <c r="G338" t="s">
        <v>39</v>
      </c>
      <c r="H338" t="s">
        <v>36</v>
      </c>
      <c r="I338">
        <v>12</v>
      </c>
      <c r="J338" t="s">
        <v>23</v>
      </c>
      <c r="K338" t="s">
        <v>32</v>
      </c>
      <c r="L338" t="s">
        <v>61</v>
      </c>
      <c r="M338">
        <v>18</v>
      </c>
      <c r="N338">
        <v>95</v>
      </c>
      <c r="O338" t="s">
        <v>49</v>
      </c>
      <c r="P338">
        <v>20</v>
      </c>
      <c r="Q338">
        <v>40</v>
      </c>
      <c r="R338">
        <v>10</v>
      </c>
      <c r="S338">
        <v>60</v>
      </c>
      <c r="T338">
        <v>39</v>
      </c>
      <c r="U338" t="s">
        <v>35</v>
      </c>
    </row>
    <row r="339" spans="1:21" x14ac:dyDescent="0.25">
      <c r="A339">
        <v>253</v>
      </c>
      <c r="B339">
        <v>43</v>
      </c>
      <c r="C339">
        <v>22</v>
      </c>
      <c r="D339" s="1">
        <v>41519</v>
      </c>
      <c r="E339">
        <v>466</v>
      </c>
      <c r="F339">
        <v>63</v>
      </c>
      <c r="G339" t="s">
        <v>39</v>
      </c>
      <c r="H339" t="s">
        <v>36</v>
      </c>
      <c r="I339">
        <v>13</v>
      </c>
      <c r="J339" t="s">
        <v>23</v>
      </c>
      <c r="K339" t="s">
        <v>32</v>
      </c>
      <c r="L339" t="s">
        <v>61</v>
      </c>
      <c r="M339">
        <v>42</v>
      </c>
      <c r="N339">
        <v>113</v>
      </c>
      <c r="O339" t="s">
        <v>60</v>
      </c>
      <c r="P339">
        <v>30</v>
      </c>
      <c r="Q339">
        <v>40</v>
      </c>
      <c r="R339">
        <v>20</v>
      </c>
      <c r="S339">
        <v>70</v>
      </c>
      <c r="T339">
        <v>35</v>
      </c>
      <c r="U339" t="s">
        <v>35</v>
      </c>
    </row>
    <row r="340" spans="1:21" x14ac:dyDescent="0.25">
      <c r="A340">
        <v>216</v>
      </c>
      <c r="B340">
        <v>51</v>
      </c>
      <c r="C340">
        <v>-35</v>
      </c>
      <c r="D340" s="1">
        <v>41520</v>
      </c>
      <c r="E340">
        <v>503</v>
      </c>
      <c r="F340">
        <v>71</v>
      </c>
      <c r="G340" t="s">
        <v>21</v>
      </c>
      <c r="H340" t="s">
        <v>22</v>
      </c>
      <c r="I340">
        <v>46</v>
      </c>
      <c r="J340" t="s">
        <v>40</v>
      </c>
      <c r="K340" t="s">
        <v>45</v>
      </c>
      <c r="L340" t="s">
        <v>46</v>
      </c>
      <c r="M340">
        <v>-5</v>
      </c>
      <c r="N340">
        <v>122</v>
      </c>
      <c r="O340" t="s">
        <v>65</v>
      </c>
      <c r="P340">
        <v>40</v>
      </c>
      <c r="Q340">
        <v>70</v>
      </c>
      <c r="R340">
        <v>30</v>
      </c>
      <c r="S340">
        <v>110</v>
      </c>
      <c r="T340">
        <v>76</v>
      </c>
      <c r="U340" t="s">
        <v>27</v>
      </c>
    </row>
    <row r="341" spans="1:21" x14ac:dyDescent="0.25">
      <c r="A341">
        <v>440</v>
      </c>
      <c r="B341">
        <v>52</v>
      </c>
      <c r="C341">
        <v>-34</v>
      </c>
      <c r="D341" s="1">
        <v>41521</v>
      </c>
      <c r="E341">
        <v>405</v>
      </c>
      <c r="F341">
        <v>71</v>
      </c>
      <c r="G341" t="s">
        <v>21</v>
      </c>
      <c r="H341" t="s">
        <v>22</v>
      </c>
      <c r="I341">
        <v>17</v>
      </c>
      <c r="J341" t="s">
        <v>40</v>
      </c>
      <c r="K341" t="s">
        <v>45</v>
      </c>
      <c r="L341" t="s">
        <v>50</v>
      </c>
      <c r="M341">
        <v>26</v>
      </c>
      <c r="N341">
        <v>123</v>
      </c>
      <c r="O341" t="s">
        <v>65</v>
      </c>
      <c r="P341">
        <v>40</v>
      </c>
      <c r="Q341">
        <v>70</v>
      </c>
      <c r="R341">
        <v>60</v>
      </c>
      <c r="S341">
        <v>110</v>
      </c>
      <c r="T341">
        <v>45</v>
      </c>
      <c r="U341" t="s">
        <v>35</v>
      </c>
    </row>
    <row r="342" spans="1:21" x14ac:dyDescent="0.25">
      <c r="A342">
        <v>937</v>
      </c>
      <c r="B342">
        <v>43</v>
      </c>
      <c r="C342">
        <v>-32</v>
      </c>
      <c r="D342" s="1">
        <v>41522</v>
      </c>
      <c r="E342">
        <v>419</v>
      </c>
      <c r="F342">
        <v>64</v>
      </c>
      <c r="G342" t="s">
        <v>21</v>
      </c>
      <c r="H342" t="s">
        <v>22</v>
      </c>
      <c r="I342">
        <v>13</v>
      </c>
      <c r="J342" t="s">
        <v>40</v>
      </c>
      <c r="K342" t="s">
        <v>45</v>
      </c>
      <c r="L342" t="s">
        <v>52</v>
      </c>
      <c r="M342">
        <v>28</v>
      </c>
      <c r="N342">
        <v>107</v>
      </c>
      <c r="O342" t="s">
        <v>65</v>
      </c>
      <c r="P342">
        <v>30</v>
      </c>
      <c r="Q342">
        <v>70</v>
      </c>
      <c r="R342">
        <v>60</v>
      </c>
      <c r="S342">
        <v>100</v>
      </c>
      <c r="T342">
        <v>36</v>
      </c>
      <c r="U342" t="s">
        <v>35</v>
      </c>
    </row>
    <row r="343" spans="1:21" x14ac:dyDescent="0.25">
      <c r="A343">
        <v>774</v>
      </c>
      <c r="B343">
        <v>51</v>
      </c>
      <c r="C343">
        <v>-41</v>
      </c>
      <c r="D343" s="1">
        <v>41523</v>
      </c>
      <c r="E343">
        <v>542</v>
      </c>
      <c r="F343">
        <v>65</v>
      </c>
      <c r="G343" t="s">
        <v>21</v>
      </c>
      <c r="H343" t="s">
        <v>31</v>
      </c>
      <c r="I343">
        <v>46</v>
      </c>
      <c r="J343" t="s">
        <v>40</v>
      </c>
      <c r="K343" t="s">
        <v>41</v>
      </c>
      <c r="L343" t="s">
        <v>53</v>
      </c>
      <c r="M343">
        <v>-11</v>
      </c>
      <c r="N343">
        <v>116</v>
      </c>
      <c r="O343" t="s">
        <v>62</v>
      </c>
      <c r="P343">
        <v>30</v>
      </c>
      <c r="Q343">
        <v>70</v>
      </c>
      <c r="R343">
        <v>30</v>
      </c>
      <c r="S343">
        <v>100</v>
      </c>
      <c r="T343">
        <v>76</v>
      </c>
      <c r="U343" t="s">
        <v>35</v>
      </c>
    </row>
    <row r="344" spans="1:21" x14ac:dyDescent="0.25">
      <c r="A344">
        <v>832</v>
      </c>
      <c r="B344">
        <v>72</v>
      </c>
      <c r="C344">
        <v>5</v>
      </c>
      <c r="D344" s="1">
        <v>41524</v>
      </c>
      <c r="E344">
        <v>-868</v>
      </c>
      <c r="F344">
        <v>110</v>
      </c>
      <c r="G344" t="s">
        <v>21</v>
      </c>
      <c r="H344" t="s">
        <v>29</v>
      </c>
      <c r="I344">
        <v>23</v>
      </c>
      <c r="J344" t="s">
        <v>40</v>
      </c>
      <c r="K344" t="s">
        <v>41</v>
      </c>
      <c r="L344" t="s">
        <v>54</v>
      </c>
      <c r="M344">
        <v>55</v>
      </c>
      <c r="N344">
        <v>182</v>
      </c>
      <c r="O344" t="s">
        <v>30</v>
      </c>
      <c r="P344">
        <v>40</v>
      </c>
      <c r="Q344">
        <v>70</v>
      </c>
      <c r="R344">
        <v>50</v>
      </c>
      <c r="S344">
        <v>110</v>
      </c>
      <c r="T344">
        <v>55</v>
      </c>
      <c r="U344" t="s">
        <v>35</v>
      </c>
    </row>
    <row r="345" spans="1:21" x14ac:dyDescent="0.25">
      <c r="A345">
        <v>863</v>
      </c>
      <c r="B345">
        <v>48</v>
      </c>
      <c r="C345">
        <v>-14</v>
      </c>
      <c r="D345" s="1">
        <v>41525</v>
      </c>
      <c r="E345">
        <v>851</v>
      </c>
      <c r="F345">
        <v>70</v>
      </c>
      <c r="G345" t="s">
        <v>21</v>
      </c>
      <c r="H345" t="s">
        <v>31</v>
      </c>
      <c r="I345">
        <v>13</v>
      </c>
      <c r="J345" t="s">
        <v>23</v>
      </c>
      <c r="K345" t="s">
        <v>32</v>
      </c>
      <c r="L345" t="s">
        <v>37</v>
      </c>
      <c r="M345">
        <v>46</v>
      </c>
      <c r="N345">
        <v>118</v>
      </c>
      <c r="O345" t="s">
        <v>34</v>
      </c>
      <c r="P345">
        <v>50</v>
      </c>
      <c r="Q345">
        <v>70</v>
      </c>
      <c r="R345">
        <v>60</v>
      </c>
      <c r="S345">
        <v>120</v>
      </c>
      <c r="T345">
        <v>24</v>
      </c>
      <c r="U345" t="s">
        <v>35</v>
      </c>
    </row>
    <row r="346" spans="1:21" x14ac:dyDescent="0.25">
      <c r="A346">
        <v>985</v>
      </c>
      <c r="B346">
        <v>60</v>
      </c>
      <c r="C346">
        <v>-12</v>
      </c>
      <c r="D346" s="1">
        <v>41526</v>
      </c>
      <c r="E346">
        <v>329</v>
      </c>
      <c r="F346">
        <v>99</v>
      </c>
      <c r="G346" t="s">
        <v>39</v>
      </c>
      <c r="H346" t="s">
        <v>29</v>
      </c>
      <c r="I346">
        <v>18</v>
      </c>
      <c r="J346" t="s">
        <v>40</v>
      </c>
      <c r="K346" t="s">
        <v>41</v>
      </c>
      <c r="L346" t="s">
        <v>53</v>
      </c>
      <c r="M346">
        <v>58</v>
      </c>
      <c r="N346">
        <v>159</v>
      </c>
      <c r="O346" t="s">
        <v>55</v>
      </c>
      <c r="P346">
        <v>30</v>
      </c>
      <c r="Q346">
        <v>70</v>
      </c>
      <c r="R346">
        <v>70</v>
      </c>
      <c r="S346">
        <v>100</v>
      </c>
      <c r="T346">
        <v>41</v>
      </c>
      <c r="U346" t="s">
        <v>35</v>
      </c>
    </row>
    <row r="347" spans="1:21" x14ac:dyDescent="0.25">
      <c r="A347">
        <v>971</v>
      </c>
      <c r="B347">
        <v>52</v>
      </c>
      <c r="C347">
        <v>-33</v>
      </c>
      <c r="D347" s="1">
        <v>41527</v>
      </c>
      <c r="E347">
        <v>405</v>
      </c>
      <c r="F347">
        <v>71</v>
      </c>
      <c r="G347" t="s">
        <v>39</v>
      </c>
      <c r="H347" t="s">
        <v>36</v>
      </c>
      <c r="I347">
        <v>17</v>
      </c>
      <c r="J347" t="s">
        <v>40</v>
      </c>
      <c r="K347" t="s">
        <v>41</v>
      </c>
      <c r="L347" t="s">
        <v>53</v>
      </c>
      <c r="M347">
        <v>27</v>
      </c>
      <c r="N347">
        <v>123</v>
      </c>
      <c r="O347" t="s">
        <v>56</v>
      </c>
      <c r="P347">
        <v>30</v>
      </c>
      <c r="Q347">
        <v>70</v>
      </c>
      <c r="R347">
        <v>60</v>
      </c>
      <c r="S347">
        <v>100</v>
      </c>
      <c r="T347">
        <v>44</v>
      </c>
      <c r="U347" t="s">
        <v>35</v>
      </c>
    </row>
    <row r="348" spans="1:21" x14ac:dyDescent="0.25">
      <c r="A348">
        <v>253</v>
      </c>
      <c r="B348">
        <v>56</v>
      </c>
      <c r="C348">
        <v>-34</v>
      </c>
      <c r="D348" s="1">
        <v>41528</v>
      </c>
      <c r="E348">
        <v>385</v>
      </c>
      <c r="F348">
        <v>70</v>
      </c>
      <c r="G348" t="s">
        <v>39</v>
      </c>
      <c r="H348" t="s">
        <v>36</v>
      </c>
      <c r="I348">
        <v>21</v>
      </c>
      <c r="J348" t="s">
        <v>40</v>
      </c>
      <c r="K348" t="s">
        <v>41</v>
      </c>
      <c r="L348" t="s">
        <v>53</v>
      </c>
      <c r="M348">
        <v>16</v>
      </c>
      <c r="N348">
        <v>126</v>
      </c>
      <c r="O348" t="s">
        <v>60</v>
      </c>
      <c r="P348">
        <v>40</v>
      </c>
      <c r="Q348">
        <v>70</v>
      </c>
      <c r="R348">
        <v>50</v>
      </c>
      <c r="S348">
        <v>110</v>
      </c>
      <c r="T348">
        <v>54</v>
      </c>
      <c r="U348" t="s">
        <v>35</v>
      </c>
    </row>
    <row r="349" spans="1:21" x14ac:dyDescent="0.25">
      <c r="A349">
        <v>405</v>
      </c>
      <c r="B349">
        <v>56</v>
      </c>
      <c r="C349">
        <v>-34</v>
      </c>
      <c r="D349" s="1">
        <v>41529</v>
      </c>
      <c r="E349">
        <v>385</v>
      </c>
      <c r="F349">
        <v>70</v>
      </c>
      <c r="G349" t="s">
        <v>39</v>
      </c>
      <c r="H349" t="s">
        <v>29</v>
      </c>
      <c r="I349">
        <v>21</v>
      </c>
      <c r="J349" t="s">
        <v>23</v>
      </c>
      <c r="K349" t="s">
        <v>24</v>
      </c>
      <c r="L349" t="s">
        <v>57</v>
      </c>
      <c r="M349">
        <v>16</v>
      </c>
      <c r="N349">
        <v>126</v>
      </c>
      <c r="O349" t="s">
        <v>47</v>
      </c>
      <c r="P349">
        <v>40</v>
      </c>
      <c r="Q349">
        <v>70</v>
      </c>
      <c r="R349">
        <v>50</v>
      </c>
      <c r="S349">
        <v>110</v>
      </c>
      <c r="T349">
        <v>54</v>
      </c>
      <c r="U349" t="s">
        <v>27</v>
      </c>
    </row>
    <row r="350" spans="1:21" x14ac:dyDescent="0.25">
      <c r="A350">
        <v>435</v>
      </c>
      <c r="B350">
        <v>45</v>
      </c>
      <c r="C350">
        <v>-37</v>
      </c>
      <c r="D350" s="1">
        <v>41530</v>
      </c>
      <c r="E350">
        <v>447</v>
      </c>
      <c r="F350">
        <v>69</v>
      </c>
      <c r="G350" t="s">
        <v>39</v>
      </c>
      <c r="H350" t="s">
        <v>36</v>
      </c>
      <c r="I350">
        <v>14</v>
      </c>
      <c r="J350" t="s">
        <v>23</v>
      </c>
      <c r="K350" t="s">
        <v>24</v>
      </c>
      <c r="L350" t="s">
        <v>25</v>
      </c>
      <c r="M350">
        <v>23</v>
      </c>
      <c r="N350">
        <v>114</v>
      </c>
      <c r="O350" t="s">
        <v>49</v>
      </c>
      <c r="P350">
        <v>20</v>
      </c>
      <c r="Q350">
        <v>70</v>
      </c>
      <c r="R350">
        <v>60</v>
      </c>
      <c r="S350">
        <v>90</v>
      </c>
      <c r="T350">
        <v>46</v>
      </c>
      <c r="U350" t="s">
        <v>27</v>
      </c>
    </row>
    <row r="351" spans="1:21" x14ac:dyDescent="0.25">
      <c r="A351">
        <v>567</v>
      </c>
      <c r="B351">
        <v>52</v>
      </c>
      <c r="C351">
        <v>-13</v>
      </c>
      <c r="D351" s="1">
        <v>41531</v>
      </c>
      <c r="E351">
        <v>509</v>
      </c>
      <c r="F351">
        <v>73</v>
      </c>
      <c r="G351" t="s">
        <v>21</v>
      </c>
      <c r="H351" t="s">
        <v>22</v>
      </c>
      <c r="I351">
        <v>47</v>
      </c>
      <c r="J351" t="s">
        <v>40</v>
      </c>
      <c r="K351" t="s">
        <v>45</v>
      </c>
      <c r="L351" t="s">
        <v>46</v>
      </c>
      <c r="M351">
        <v>-3</v>
      </c>
      <c r="N351">
        <v>125</v>
      </c>
      <c r="O351" t="s">
        <v>65</v>
      </c>
      <c r="P351">
        <v>50</v>
      </c>
      <c r="Q351">
        <v>70</v>
      </c>
      <c r="R351">
        <v>10</v>
      </c>
      <c r="S351">
        <v>120</v>
      </c>
      <c r="T351">
        <v>76</v>
      </c>
      <c r="U351" t="s">
        <v>27</v>
      </c>
    </row>
    <row r="352" spans="1:21" x14ac:dyDescent="0.25">
      <c r="A352">
        <v>614</v>
      </c>
      <c r="B352">
        <v>46</v>
      </c>
      <c r="C352">
        <v>-8</v>
      </c>
      <c r="D352" s="1">
        <v>41532</v>
      </c>
      <c r="E352">
        <v>424</v>
      </c>
      <c r="F352">
        <v>68</v>
      </c>
      <c r="G352" t="s">
        <v>21</v>
      </c>
      <c r="H352" t="s">
        <v>22</v>
      </c>
      <c r="I352">
        <v>14</v>
      </c>
      <c r="J352" t="s">
        <v>40</v>
      </c>
      <c r="K352" t="s">
        <v>45</v>
      </c>
      <c r="L352" t="s">
        <v>52</v>
      </c>
      <c r="M352">
        <v>32</v>
      </c>
      <c r="N352">
        <v>114</v>
      </c>
      <c r="O352" t="s">
        <v>65</v>
      </c>
      <c r="P352">
        <v>40</v>
      </c>
      <c r="Q352">
        <v>70</v>
      </c>
      <c r="R352">
        <v>40</v>
      </c>
      <c r="S352">
        <v>110</v>
      </c>
      <c r="T352">
        <v>36</v>
      </c>
      <c r="U352" t="s">
        <v>35</v>
      </c>
    </row>
    <row r="353" spans="1:21" x14ac:dyDescent="0.25">
      <c r="A353">
        <v>303</v>
      </c>
      <c r="B353">
        <v>52</v>
      </c>
      <c r="C353">
        <v>-14</v>
      </c>
      <c r="D353" s="1">
        <v>41533</v>
      </c>
      <c r="E353">
        <v>509</v>
      </c>
      <c r="F353">
        <v>73</v>
      </c>
      <c r="G353" t="s">
        <v>21</v>
      </c>
      <c r="H353" t="s">
        <v>22</v>
      </c>
      <c r="I353">
        <v>47</v>
      </c>
      <c r="J353" t="s">
        <v>23</v>
      </c>
      <c r="K353" t="s">
        <v>24</v>
      </c>
      <c r="L353" t="s">
        <v>25</v>
      </c>
      <c r="M353">
        <v>-4</v>
      </c>
      <c r="N353">
        <v>125</v>
      </c>
      <c r="O353" t="s">
        <v>26</v>
      </c>
      <c r="P353">
        <v>40</v>
      </c>
      <c r="Q353">
        <v>70</v>
      </c>
      <c r="R353">
        <v>10</v>
      </c>
      <c r="S353">
        <v>110</v>
      </c>
      <c r="T353">
        <v>77</v>
      </c>
      <c r="U353" t="s">
        <v>27</v>
      </c>
    </row>
    <row r="354" spans="1:21" x14ac:dyDescent="0.25">
      <c r="A354">
        <v>720</v>
      </c>
      <c r="B354">
        <v>59</v>
      </c>
      <c r="C354">
        <v>-8</v>
      </c>
      <c r="D354" s="1">
        <v>41534</v>
      </c>
      <c r="E354">
        <v>411</v>
      </c>
      <c r="F354">
        <v>79</v>
      </c>
      <c r="G354" t="s">
        <v>21</v>
      </c>
      <c r="H354" t="s">
        <v>22</v>
      </c>
      <c r="I354">
        <v>19</v>
      </c>
      <c r="J354" t="s">
        <v>23</v>
      </c>
      <c r="K354" t="s">
        <v>24</v>
      </c>
      <c r="L354" t="s">
        <v>28</v>
      </c>
      <c r="M354">
        <v>32</v>
      </c>
      <c r="N354">
        <v>138</v>
      </c>
      <c r="O354" t="s">
        <v>26</v>
      </c>
      <c r="P354">
        <v>50</v>
      </c>
      <c r="Q354">
        <v>70</v>
      </c>
      <c r="R354">
        <v>40</v>
      </c>
      <c r="S354">
        <v>120</v>
      </c>
      <c r="T354">
        <v>47</v>
      </c>
      <c r="U354" t="s">
        <v>27</v>
      </c>
    </row>
    <row r="355" spans="1:21" x14ac:dyDescent="0.25">
      <c r="A355">
        <v>713</v>
      </c>
      <c r="B355">
        <v>59</v>
      </c>
      <c r="C355">
        <v>-8</v>
      </c>
      <c r="D355" s="1">
        <v>41535</v>
      </c>
      <c r="E355">
        <v>411</v>
      </c>
      <c r="F355">
        <v>79</v>
      </c>
      <c r="G355" t="s">
        <v>21</v>
      </c>
      <c r="H355" t="s">
        <v>29</v>
      </c>
      <c r="I355">
        <v>19</v>
      </c>
      <c r="J355" t="s">
        <v>23</v>
      </c>
      <c r="K355" t="s">
        <v>24</v>
      </c>
      <c r="L355" t="s">
        <v>57</v>
      </c>
      <c r="M355">
        <v>32</v>
      </c>
      <c r="N355">
        <v>138</v>
      </c>
      <c r="O355" t="s">
        <v>30</v>
      </c>
      <c r="P355">
        <v>50</v>
      </c>
      <c r="Q355">
        <v>70</v>
      </c>
      <c r="R355">
        <v>40</v>
      </c>
      <c r="S355">
        <v>120</v>
      </c>
      <c r="T355">
        <v>47</v>
      </c>
      <c r="U355" t="s">
        <v>27</v>
      </c>
    </row>
    <row r="356" spans="1:21" x14ac:dyDescent="0.25">
      <c r="A356">
        <v>718</v>
      </c>
      <c r="B356">
        <v>50</v>
      </c>
      <c r="C356">
        <v>-3</v>
      </c>
      <c r="D356" s="1">
        <v>41536</v>
      </c>
      <c r="E356">
        <v>589</v>
      </c>
      <c r="F356">
        <v>73</v>
      </c>
      <c r="G356" t="s">
        <v>21</v>
      </c>
      <c r="H356" t="s">
        <v>31</v>
      </c>
      <c r="I356">
        <v>14</v>
      </c>
      <c r="J356" t="s">
        <v>23</v>
      </c>
      <c r="K356" t="s">
        <v>32</v>
      </c>
      <c r="L356" t="s">
        <v>37</v>
      </c>
      <c r="M356">
        <v>47</v>
      </c>
      <c r="N356">
        <v>123</v>
      </c>
      <c r="O356" t="s">
        <v>67</v>
      </c>
      <c r="P356">
        <v>50</v>
      </c>
      <c r="Q356">
        <v>70</v>
      </c>
      <c r="R356">
        <v>50</v>
      </c>
      <c r="S356">
        <v>120</v>
      </c>
      <c r="T356">
        <v>26</v>
      </c>
      <c r="U356" t="s">
        <v>35</v>
      </c>
    </row>
    <row r="357" spans="1:21" x14ac:dyDescent="0.25">
      <c r="A357">
        <v>860</v>
      </c>
      <c r="B357">
        <v>53</v>
      </c>
      <c r="C357">
        <v>-14</v>
      </c>
      <c r="D357" s="1">
        <v>41537</v>
      </c>
      <c r="E357">
        <v>380</v>
      </c>
      <c r="F357">
        <v>71</v>
      </c>
      <c r="G357" t="s">
        <v>39</v>
      </c>
      <c r="H357" t="s">
        <v>31</v>
      </c>
      <c r="I357">
        <v>17</v>
      </c>
      <c r="J357" t="s">
        <v>40</v>
      </c>
      <c r="K357" t="s">
        <v>41</v>
      </c>
      <c r="L357" t="s">
        <v>42</v>
      </c>
      <c r="M357">
        <v>26</v>
      </c>
      <c r="N357">
        <v>124</v>
      </c>
      <c r="O357" t="s">
        <v>44</v>
      </c>
      <c r="P357">
        <v>50</v>
      </c>
      <c r="Q357">
        <v>70</v>
      </c>
      <c r="R357">
        <v>40</v>
      </c>
      <c r="S357">
        <v>120</v>
      </c>
      <c r="T357">
        <v>45</v>
      </c>
      <c r="U357" t="s">
        <v>27</v>
      </c>
    </row>
    <row r="358" spans="1:21" x14ac:dyDescent="0.25">
      <c r="A358">
        <v>435</v>
      </c>
      <c r="B358">
        <v>54</v>
      </c>
      <c r="C358">
        <v>2</v>
      </c>
      <c r="D358" s="1">
        <v>41538</v>
      </c>
      <c r="E358">
        <v>885</v>
      </c>
      <c r="F358">
        <v>78</v>
      </c>
      <c r="G358" t="s">
        <v>39</v>
      </c>
      <c r="H358" t="s">
        <v>36</v>
      </c>
      <c r="I358">
        <v>15</v>
      </c>
      <c r="J358" t="s">
        <v>40</v>
      </c>
      <c r="K358" t="s">
        <v>41</v>
      </c>
      <c r="L358" t="s">
        <v>42</v>
      </c>
      <c r="M358">
        <v>52</v>
      </c>
      <c r="N358">
        <v>132</v>
      </c>
      <c r="O358" t="s">
        <v>49</v>
      </c>
      <c r="P358">
        <v>50</v>
      </c>
      <c r="Q358">
        <v>70</v>
      </c>
      <c r="R358">
        <v>50</v>
      </c>
      <c r="S358">
        <v>120</v>
      </c>
      <c r="T358">
        <v>26</v>
      </c>
      <c r="U358" t="s">
        <v>27</v>
      </c>
    </row>
    <row r="359" spans="1:21" x14ac:dyDescent="0.25">
      <c r="A359">
        <v>505</v>
      </c>
      <c r="B359">
        <v>43</v>
      </c>
      <c r="C359">
        <v>-10</v>
      </c>
      <c r="D359" s="1">
        <v>41539</v>
      </c>
      <c r="E359">
        <v>452</v>
      </c>
      <c r="F359">
        <v>66</v>
      </c>
      <c r="G359" t="s">
        <v>39</v>
      </c>
      <c r="H359" t="s">
        <v>29</v>
      </c>
      <c r="I359">
        <v>14</v>
      </c>
      <c r="J359" t="s">
        <v>40</v>
      </c>
      <c r="K359" t="s">
        <v>45</v>
      </c>
      <c r="L359" t="s">
        <v>52</v>
      </c>
      <c r="M359">
        <v>20</v>
      </c>
      <c r="N359">
        <v>109</v>
      </c>
      <c r="O359" t="s">
        <v>64</v>
      </c>
      <c r="P359">
        <v>50</v>
      </c>
      <c r="Q359">
        <v>70</v>
      </c>
      <c r="R359">
        <v>30</v>
      </c>
      <c r="S359">
        <v>120</v>
      </c>
      <c r="T359">
        <v>46</v>
      </c>
      <c r="U359" t="s">
        <v>35</v>
      </c>
    </row>
    <row r="360" spans="1:21" x14ac:dyDescent="0.25">
      <c r="A360">
        <v>504</v>
      </c>
      <c r="B360">
        <v>61</v>
      </c>
      <c r="C360">
        <v>-9</v>
      </c>
      <c r="D360" s="1">
        <v>41540</v>
      </c>
      <c r="E360">
        <v>-906</v>
      </c>
      <c r="F360">
        <v>86</v>
      </c>
      <c r="G360" t="s">
        <v>39</v>
      </c>
      <c r="H360" t="s">
        <v>29</v>
      </c>
      <c r="I360">
        <v>55</v>
      </c>
      <c r="J360" t="s">
        <v>40</v>
      </c>
      <c r="K360" t="s">
        <v>41</v>
      </c>
      <c r="L360" t="s">
        <v>54</v>
      </c>
      <c r="M360">
        <v>1</v>
      </c>
      <c r="N360">
        <v>147</v>
      </c>
      <c r="O360" t="s">
        <v>55</v>
      </c>
      <c r="P360">
        <v>40</v>
      </c>
      <c r="Q360">
        <v>70</v>
      </c>
      <c r="R360">
        <v>10</v>
      </c>
      <c r="S360">
        <v>110</v>
      </c>
      <c r="T360">
        <v>85</v>
      </c>
      <c r="U360" t="s">
        <v>35</v>
      </c>
    </row>
    <row r="361" spans="1:21" x14ac:dyDescent="0.25">
      <c r="A361">
        <v>541</v>
      </c>
      <c r="B361">
        <v>55</v>
      </c>
      <c r="C361">
        <v>-14</v>
      </c>
      <c r="D361" s="1">
        <v>41541</v>
      </c>
      <c r="E361">
        <v>410</v>
      </c>
      <c r="F361">
        <v>69</v>
      </c>
      <c r="G361" t="s">
        <v>39</v>
      </c>
      <c r="H361" t="s">
        <v>36</v>
      </c>
      <c r="I361">
        <v>20</v>
      </c>
      <c r="J361" t="s">
        <v>40</v>
      </c>
      <c r="K361" t="s">
        <v>41</v>
      </c>
      <c r="L361" t="s">
        <v>54</v>
      </c>
      <c r="M361">
        <v>16</v>
      </c>
      <c r="N361">
        <v>124</v>
      </c>
      <c r="O361" t="s">
        <v>56</v>
      </c>
      <c r="P361">
        <v>50</v>
      </c>
      <c r="Q361">
        <v>70</v>
      </c>
      <c r="R361">
        <v>30</v>
      </c>
      <c r="S361">
        <v>120</v>
      </c>
      <c r="T361">
        <v>53</v>
      </c>
      <c r="U361" t="s">
        <v>35</v>
      </c>
    </row>
    <row r="362" spans="1:21" x14ac:dyDescent="0.25">
      <c r="A362">
        <v>860</v>
      </c>
      <c r="B362">
        <v>82</v>
      </c>
      <c r="C362">
        <v>8</v>
      </c>
      <c r="D362" s="1">
        <v>41542</v>
      </c>
      <c r="E362">
        <v>601</v>
      </c>
      <c r="F362">
        <v>102</v>
      </c>
      <c r="G362" t="s">
        <v>39</v>
      </c>
      <c r="H362" t="s">
        <v>31</v>
      </c>
      <c r="I362">
        <v>31</v>
      </c>
      <c r="J362" t="s">
        <v>23</v>
      </c>
      <c r="K362" t="s">
        <v>24</v>
      </c>
      <c r="L362" t="s">
        <v>25</v>
      </c>
      <c r="M362">
        <v>38</v>
      </c>
      <c r="N362">
        <v>184</v>
      </c>
      <c r="O362" t="s">
        <v>44</v>
      </c>
      <c r="P362">
        <v>60</v>
      </c>
      <c r="Q362">
        <v>70</v>
      </c>
      <c r="R362">
        <v>30</v>
      </c>
      <c r="S362">
        <v>130</v>
      </c>
      <c r="T362">
        <v>64</v>
      </c>
      <c r="U362" t="s">
        <v>27</v>
      </c>
    </row>
    <row r="363" spans="1:21" x14ac:dyDescent="0.25">
      <c r="A363">
        <v>715</v>
      </c>
      <c r="B363">
        <v>61</v>
      </c>
      <c r="C363">
        <v>2</v>
      </c>
      <c r="D363" s="1">
        <v>41543</v>
      </c>
      <c r="E363">
        <v>613</v>
      </c>
      <c r="F363">
        <v>86</v>
      </c>
      <c r="G363" t="s">
        <v>39</v>
      </c>
      <c r="H363" t="s">
        <v>22</v>
      </c>
      <c r="I363">
        <v>55</v>
      </c>
      <c r="J363" t="s">
        <v>23</v>
      </c>
      <c r="K363" t="s">
        <v>32</v>
      </c>
      <c r="L363" t="s">
        <v>61</v>
      </c>
      <c r="M363">
        <v>2</v>
      </c>
      <c r="N363">
        <v>147</v>
      </c>
      <c r="O363" t="s">
        <v>59</v>
      </c>
      <c r="P363">
        <v>50</v>
      </c>
      <c r="Q363">
        <v>70</v>
      </c>
      <c r="R363">
        <v>0</v>
      </c>
      <c r="S363">
        <v>120</v>
      </c>
      <c r="T363">
        <v>84</v>
      </c>
      <c r="U363" t="s">
        <v>35</v>
      </c>
    </row>
    <row r="364" spans="1:21" x14ac:dyDescent="0.25">
      <c r="A364">
        <v>425</v>
      </c>
      <c r="B364">
        <v>53</v>
      </c>
      <c r="C364">
        <v>-1</v>
      </c>
      <c r="D364" s="1">
        <v>41544</v>
      </c>
      <c r="E364">
        <v>321</v>
      </c>
      <c r="F364">
        <v>88</v>
      </c>
      <c r="G364" t="s">
        <v>39</v>
      </c>
      <c r="H364" t="s">
        <v>36</v>
      </c>
      <c r="I364">
        <v>16</v>
      </c>
      <c r="J364" t="s">
        <v>23</v>
      </c>
      <c r="K364" t="s">
        <v>32</v>
      </c>
      <c r="L364" t="s">
        <v>33</v>
      </c>
      <c r="M364">
        <v>49</v>
      </c>
      <c r="N364">
        <v>141</v>
      </c>
      <c r="O364" t="s">
        <v>60</v>
      </c>
      <c r="P364">
        <v>30</v>
      </c>
      <c r="Q364">
        <v>70</v>
      </c>
      <c r="R364">
        <v>50</v>
      </c>
      <c r="S364">
        <v>100</v>
      </c>
      <c r="T364">
        <v>39</v>
      </c>
      <c r="U364" t="s">
        <v>35</v>
      </c>
    </row>
    <row r="365" spans="1:21" x14ac:dyDescent="0.25">
      <c r="A365">
        <v>419</v>
      </c>
      <c r="B365">
        <v>47</v>
      </c>
      <c r="C365">
        <v>-16</v>
      </c>
      <c r="D365" s="1">
        <v>41545</v>
      </c>
      <c r="E365">
        <v>521</v>
      </c>
      <c r="F365">
        <v>65</v>
      </c>
      <c r="G365" t="s">
        <v>21</v>
      </c>
      <c r="H365" t="s">
        <v>22</v>
      </c>
      <c r="I365">
        <v>42</v>
      </c>
      <c r="J365" t="s">
        <v>40</v>
      </c>
      <c r="K365" t="s">
        <v>45</v>
      </c>
      <c r="L365" t="s">
        <v>46</v>
      </c>
      <c r="M365">
        <v>-6</v>
      </c>
      <c r="N365">
        <v>112</v>
      </c>
      <c r="O365" t="s">
        <v>65</v>
      </c>
      <c r="P365">
        <v>40</v>
      </c>
      <c r="Q365">
        <v>70</v>
      </c>
      <c r="R365">
        <v>10</v>
      </c>
      <c r="S365">
        <v>110</v>
      </c>
      <c r="T365">
        <v>71</v>
      </c>
      <c r="U365" t="s">
        <v>27</v>
      </c>
    </row>
    <row r="366" spans="1:21" x14ac:dyDescent="0.25">
      <c r="A366">
        <v>513</v>
      </c>
      <c r="B366">
        <v>54</v>
      </c>
      <c r="C366">
        <v>-11</v>
      </c>
      <c r="D366" s="1">
        <v>41546</v>
      </c>
      <c r="E366">
        <v>424</v>
      </c>
      <c r="F366">
        <v>73</v>
      </c>
      <c r="G366" t="s">
        <v>21</v>
      </c>
      <c r="H366" t="s">
        <v>22</v>
      </c>
      <c r="I366">
        <v>17</v>
      </c>
      <c r="J366" t="s">
        <v>40</v>
      </c>
      <c r="K366" t="s">
        <v>45</v>
      </c>
      <c r="L366" t="s">
        <v>50</v>
      </c>
      <c r="M366">
        <v>29</v>
      </c>
      <c r="N366">
        <v>127</v>
      </c>
      <c r="O366" t="s">
        <v>65</v>
      </c>
      <c r="P366">
        <v>50</v>
      </c>
      <c r="Q366">
        <v>70</v>
      </c>
      <c r="R366">
        <v>40</v>
      </c>
      <c r="S366">
        <v>120</v>
      </c>
      <c r="T366">
        <v>44</v>
      </c>
      <c r="U366" t="s">
        <v>35</v>
      </c>
    </row>
    <row r="367" spans="1:21" x14ac:dyDescent="0.25">
      <c r="A367">
        <v>512</v>
      </c>
      <c r="B367">
        <v>67</v>
      </c>
      <c r="C367">
        <v>17</v>
      </c>
      <c r="D367" s="1">
        <v>41547</v>
      </c>
      <c r="E367">
        <v>-1239</v>
      </c>
      <c r="F367">
        <v>101</v>
      </c>
      <c r="G367" t="s">
        <v>21</v>
      </c>
      <c r="H367" t="s">
        <v>29</v>
      </c>
      <c r="I367">
        <v>22</v>
      </c>
      <c r="J367" t="s">
        <v>40</v>
      </c>
      <c r="K367" t="s">
        <v>41</v>
      </c>
      <c r="L367" t="s">
        <v>54</v>
      </c>
      <c r="M367">
        <v>47</v>
      </c>
      <c r="N367">
        <v>168</v>
      </c>
      <c r="O367" t="s">
        <v>30</v>
      </c>
      <c r="P367">
        <v>50</v>
      </c>
      <c r="Q367">
        <v>70</v>
      </c>
      <c r="R367">
        <v>30</v>
      </c>
      <c r="S367">
        <v>120</v>
      </c>
      <c r="T367">
        <v>54</v>
      </c>
      <c r="U367" t="s">
        <v>35</v>
      </c>
    </row>
    <row r="368" spans="1:21" x14ac:dyDescent="0.25">
      <c r="A368">
        <v>309</v>
      </c>
      <c r="B368">
        <v>54</v>
      </c>
      <c r="C368">
        <v>3</v>
      </c>
      <c r="D368" s="1">
        <v>41548</v>
      </c>
      <c r="E368">
        <v>601</v>
      </c>
      <c r="F368">
        <v>79</v>
      </c>
      <c r="G368" t="s">
        <v>21</v>
      </c>
      <c r="H368" t="s">
        <v>22</v>
      </c>
      <c r="I368">
        <v>15</v>
      </c>
      <c r="J368" t="s">
        <v>23</v>
      </c>
      <c r="K368" t="s">
        <v>32</v>
      </c>
      <c r="L368" t="s">
        <v>33</v>
      </c>
      <c r="M368">
        <v>53</v>
      </c>
      <c r="N368">
        <v>133</v>
      </c>
      <c r="O368" t="s">
        <v>63</v>
      </c>
      <c r="P368">
        <v>40</v>
      </c>
      <c r="Q368">
        <v>70</v>
      </c>
      <c r="R368">
        <v>50</v>
      </c>
      <c r="S368">
        <v>110</v>
      </c>
      <c r="T368">
        <v>26</v>
      </c>
      <c r="U368" t="s">
        <v>35</v>
      </c>
    </row>
    <row r="369" spans="1:21" x14ac:dyDescent="0.25">
      <c r="A369">
        <v>816</v>
      </c>
      <c r="B369">
        <v>63</v>
      </c>
      <c r="C369">
        <v>-4</v>
      </c>
      <c r="D369" s="1">
        <v>41549</v>
      </c>
      <c r="E369">
        <v>1075</v>
      </c>
      <c r="F369">
        <v>76</v>
      </c>
      <c r="G369" t="s">
        <v>39</v>
      </c>
      <c r="H369" t="s">
        <v>22</v>
      </c>
      <c r="I369">
        <v>19</v>
      </c>
      <c r="J369" t="s">
        <v>40</v>
      </c>
      <c r="K369" t="s">
        <v>45</v>
      </c>
      <c r="L369" t="s">
        <v>46</v>
      </c>
      <c r="M369">
        <v>36</v>
      </c>
      <c r="N369">
        <v>139</v>
      </c>
      <c r="O369" t="s">
        <v>58</v>
      </c>
      <c r="P369">
        <v>60</v>
      </c>
      <c r="Q369">
        <v>70</v>
      </c>
      <c r="R369">
        <v>40</v>
      </c>
      <c r="S369">
        <v>130</v>
      </c>
      <c r="T369">
        <v>40</v>
      </c>
      <c r="U369" t="s">
        <v>27</v>
      </c>
    </row>
    <row r="370" spans="1:21" x14ac:dyDescent="0.25">
      <c r="A370">
        <v>959</v>
      </c>
      <c r="B370">
        <v>49</v>
      </c>
      <c r="C370">
        <v>-19</v>
      </c>
      <c r="D370" s="1">
        <v>41550</v>
      </c>
      <c r="E370">
        <v>392</v>
      </c>
      <c r="F370">
        <v>65</v>
      </c>
      <c r="G370" t="s">
        <v>39</v>
      </c>
      <c r="H370" t="s">
        <v>31</v>
      </c>
      <c r="I370">
        <v>16</v>
      </c>
      <c r="J370" t="s">
        <v>40</v>
      </c>
      <c r="K370" t="s">
        <v>41</v>
      </c>
      <c r="L370" t="s">
        <v>42</v>
      </c>
      <c r="M370">
        <v>21</v>
      </c>
      <c r="N370">
        <v>114</v>
      </c>
      <c r="O370" t="s">
        <v>44</v>
      </c>
      <c r="P370">
        <v>40</v>
      </c>
      <c r="Q370">
        <v>70</v>
      </c>
      <c r="R370">
        <v>40</v>
      </c>
      <c r="S370">
        <v>110</v>
      </c>
      <c r="T370">
        <v>44</v>
      </c>
      <c r="U370" t="s">
        <v>27</v>
      </c>
    </row>
    <row r="371" spans="1:21" x14ac:dyDescent="0.25">
      <c r="A371">
        <v>435</v>
      </c>
      <c r="B371">
        <v>50</v>
      </c>
      <c r="C371">
        <v>-3</v>
      </c>
      <c r="D371" s="1">
        <v>41551</v>
      </c>
      <c r="E371">
        <v>898</v>
      </c>
      <c r="F371">
        <v>73</v>
      </c>
      <c r="G371" t="s">
        <v>39</v>
      </c>
      <c r="H371" t="s">
        <v>36</v>
      </c>
      <c r="I371">
        <v>14</v>
      </c>
      <c r="J371" t="s">
        <v>40</v>
      </c>
      <c r="K371" t="s">
        <v>41</v>
      </c>
      <c r="L371" t="s">
        <v>42</v>
      </c>
      <c r="M371">
        <v>47</v>
      </c>
      <c r="N371">
        <v>123</v>
      </c>
      <c r="O371" t="s">
        <v>49</v>
      </c>
      <c r="P371">
        <v>40</v>
      </c>
      <c r="Q371">
        <v>70</v>
      </c>
      <c r="R371">
        <v>50</v>
      </c>
      <c r="S371">
        <v>110</v>
      </c>
      <c r="T371">
        <v>26</v>
      </c>
      <c r="U371" t="s">
        <v>27</v>
      </c>
    </row>
    <row r="372" spans="1:21" x14ac:dyDescent="0.25">
      <c r="A372">
        <v>603</v>
      </c>
      <c r="B372">
        <v>52</v>
      </c>
      <c r="C372">
        <v>-13</v>
      </c>
      <c r="D372" s="1">
        <v>41552</v>
      </c>
      <c r="E372">
        <v>327</v>
      </c>
      <c r="F372">
        <v>75</v>
      </c>
      <c r="G372" t="s">
        <v>39</v>
      </c>
      <c r="H372" t="s">
        <v>31</v>
      </c>
      <c r="I372">
        <v>16</v>
      </c>
      <c r="J372" t="s">
        <v>40</v>
      </c>
      <c r="K372" t="s">
        <v>45</v>
      </c>
      <c r="L372" t="s">
        <v>50</v>
      </c>
      <c r="M372">
        <v>37</v>
      </c>
      <c r="N372">
        <v>127</v>
      </c>
      <c r="O372" t="s">
        <v>51</v>
      </c>
      <c r="P372">
        <v>40</v>
      </c>
      <c r="Q372">
        <v>70</v>
      </c>
      <c r="R372">
        <v>50</v>
      </c>
      <c r="S372">
        <v>110</v>
      </c>
      <c r="T372">
        <v>38</v>
      </c>
      <c r="U372" t="s">
        <v>35</v>
      </c>
    </row>
    <row r="373" spans="1:21" x14ac:dyDescent="0.25">
      <c r="A373">
        <v>475</v>
      </c>
      <c r="B373">
        <v>55</v>
      </c>
      <c r="C373">
        <v>-12</v>
      </c>
      <c r="D373" s="1">
        <v>41553</v>
      </c>
      <c r="E373">
        <v>627</v>
      </c>
      <c r="F373">
        <v>76</v>
      </c>
      <c r="G373" t="s">
        <v>39</v>
      </c>
      <c r="H373" t="s">
        <v>31</v>
      </c>
      <c r="I373">
        <v>49</v>
      </c>
      <c r="J373" t="s">
        <v>40</v>
      </c>
      <c r="K373" t="s">
        <v>41</v>
      </c>
      <c r="L373" t="s">
        <v>53</v>
      </c>
      <c r="M373">
        <v>-2</v>
      </c>
      <c r="N373">
        <v>131</v>
      </c>
      <c r="O373" t="s">
        <v>44</v>
      </c>
      <c r="P373">
        <v>50</v>
      </c>
      <c r="Q373">
        <v>70</v>
      </c>
      <c r="R373">
        <v>10</v>
      </c>
      <c r="S373">
        <v>120</v>
      </c>
      <c r="T373">
        <v>78</v>
      </c>
      <c r="U373" t="s">
        <v>35</v>
      </c>
    </row>
    <row r="374" spans="1:21" x14ac:dyDescent="0.25">
      <c r="A374">
        <v>603</v>
      </c>
      <c r="B374">
        <v>49</v>
      </c>
      <c r="C374">
        <v>-14</v>
      </c>
      <c r="D374" s="1">
        <v>41554</v>
      </c>
      <c r="E374">
        <v>335</v>
      </c>
      <c r="F374">
        <v>69</v>
      </c>
      <c r="G374" t="s">
        <v>39</v>
      </c>
      <c r="H374" t="s">
        <v>31</v>
      </c>
      <c r="I374">
        <v>44</v>
      </c>
      <c r="J374" t="s">
        <v>40</v>
      </c>
      <c r="K374" t="s">
        <v>41</v>
      </c>
      <c r="L374" t="s">
        <v>53</v>
      </c>
      <c r="M374">
        <v>-4</v>
      </c>
      <c r="N374">
        <v>118</v>
      </c>
      <c r="O374" t="s">
        <v>51</v>
      </c>
      <c r="P374">
        <v>40</v>
      </c>
      <c r="Q374">
        <v>70</v>
      </c>
      <c r="R374">
        <v>10</v>
      </c>
      <c r="S374">
        <v>110</v>
      </c>
      <c r="T374">
        <v>73</v>
      </c>
      <c r="U374" t="s">
        <v>35</v>
      </c>
    </row>
    <row r="375" spans="1:21" x14ac:dyDescent="0.25">
      <c r="A375">
        <v>503</v>
      </c>
      <c r="B375">
        <v>41</v>
      </c>
      <c r="C375">
        <v>-19</v>
      </c>
      <c r="D375" s="1">
        <v>41555</v>
      </c>
      <c r="E375">
        <v>482</v>
      </c>
      <c r="F375">
        <v>57</v>
      </c>
      <c r="G375" t="s">
        <v>39</v>
      </c>
      <c r="H375" t="s">
        <v>36</v>
      </c>
      <c r="I375">
        <v>13</v>
      </c>
      <c r="J375" t="s">
        <v>40</v>
      </c>
      <c r="K375" t="s">
        <v>45</v>
      </c>
      <c r="L375" t="s">
        <v>52</v>
      </c>
      <c r="M375">
        <v>1</v>
      </c>
      <c r="N375">
        <v>98</v>
      </c>
      <c r="O375" t="s">
        <v>56</v>
      </c>
      <c r="P375">
        <v>40</v>
      </c>
      <c r="Q375">
        <v>70</v>
      </c>
      <c r="R375">
        <v>20</v>
      </c>
      <c r="S375">
        <v>110</v>
      </c>
      <c r="T375">
        <v>56</v>
      </c>
      <c r="U375" t="s">
        <v>35</v>
      </c>
    </row>
    <row r="376" spans="1:21" x14ac:dyDescent="0.25">
      <c r="A376">
        <v>503</v>
      </c>
      <c r="B376">
        <v>54</v>
      </c>
      <c r="C376">
        <v>-12</v>
      </c>
      <c r="D376" s="1">
        <v>41556</v>
      </c>
      <c r="E376">
        <v>424</v>
      </c>
      <c r="F376">
        <v>73</v>
      </c>
      <c r="G376" t="s">
        <v>39</v>
      </c>
      <c r="H376" t="s">
        <v>36</v>
      </c>
      <c r="I376">
        <v>17</v>
      </c>
      <c r="J376" t="s">
        <v>40</v>
      </c>
      <c r="K376" t="s">
        <v>41</v>
      </c>
      <c r="L376" t="s">
        <v>53</v>
      </c>
      <c r="M376">
        <v>28</v>
      </c>
      <c r="N376">
        <v>127</v>
      </c>
      <c r="O376" t="s">
        <v>56</v>
      </c>
      <c r="P376">
        <v>50</v>
      </c>
      <c r="Q376">
        <v>70</v>
      </c>
      <c r="R376">
        <v>40</v>
      </c>
      <c r="S376">
        <v>120</v>
      </c>
      <c r="T376">
        <v>45</v>
      </c>
      <c r="U376" t="s">
        <v>35</v>
      </c>
    </row>
    <row r="377" spans="1:21" x14ac:dyDescent="0.25">
      <c r="A377">
        <v>405</v>
      </c>
      <c r="B377">
        <v>65</v>
      </c>
      <c r="C377">
        <v>2</v>
      </c>
      <c r="D377" s="1">
        <v>41557</v>
      </c>
      <c r="E377">
        <v>403</v>
      </c>
      <c r="F377">
        <v>80</v>
      </c>
      <c r="G377" t="s">
        <v>39</v>
      </c>
      <c r="H377" t="s">
        <v>29</v>
      </c>
      <c r="I377">
        <v>24</v>
      </c>
      <c r="J377" t="s">
        <v>23</v>
      </c>
      <c r="K377" t="s">
        <v>24</v>
      </c>
      <c r="L377" t="s">
        <v>57</v>
      </c>
      <c r="M377">
        <v>22</v>
      </c>
      <c r="N377">
        <v>145</v>
      </c>
      <c r="O377" t="s">
        <v>47</v>
      </c>
      <c r="P377">
        <v>60</v>
      </c>
      <c r="Q377">
        <v>70</v>
      </c>
      <c r="R377">
        <v>20</v>
      </c>
      <c r="S377">
        <v>130</v>
      </c>
      <c r="T377">
        <v>58</v>
      </c>
      <c r="U377" t="s">
        <v>27</v>
      </c>
    </row>
    <row r="378" spans="1:21" x14ac:dyDescent="0.25">
      <c r="A378">
        <v>435</v>
      </c>
      <c r="B378">
        <v>52</v>
      </c>
      <c r="C378">
        <v>-4</v>
      </c>
      <c r="D378" s="1">
        <v>41558</v>
      </c>
      <c r="E378">
        <v>327</v>
      </c>
      <c r="F378">
        <v>75</v>
      </c>
      <c r="G378" t="s">
        <v>39</v>
      </c>
      <c r="H378" t="s">
        <v>36</v>
      </c>
      <c r="I378">
        <v>16</v>
      </c>
      <c r="J378" t="s">
        <v>23</v>
      </c>
      <c r="K378" t="s">
        <v>24</v>
      </c>
      <c r="L378" t="s">
        <v>57</v>
      </c>
      <c r="M378">
        <v>36</v>
      </c>
      <c r="N378">
        <v>127</v>
      </c>
      <c r="O378" t="s">
        <v>49</v>
      </c>
      <c r="P378">
        <v>40</v>
      </c>
      <c r="Q378">
        <v>70</v>
      </c>
      <c r="R378">
        <v>40</v>
      </c>
      <c r="S378">
        <v>110</v>
      </c>
      <c r="T378">
        <v>39</v>
      </c>
      <c r="U378" t="s">
        <v>27</v>
      </c>
    </row>
    <row r="379" spans="1:21" x14ac:dyDescent="0.25">
      <c r="A379">
        <v>801</v>
      </c>
      <c r="B379">
        <v>48</v>
      </c>
      <c r="C379">
        <v>-12</v>
      </c>
      <c r="D379" s="1">
        <v>41559</v>
      </c>
      <c r="E379">
        <v>462</v>
      </c>
      <c r="F379">
        <v>74</v>
      </c>
      <c r="G379" t="s">
        <v>39</v>
      </c>
      <c r="H379" t="s">
        <v>36</v>
      </c>
      <c r="I379">
        <v>15</v>
      </c>
      <c r="J379" t="s">
        <v>23</v>
      </c>
      <c r="K379" t="s">
        <v>24</v>
      </c>
      <c r="L379" t="s">
        <v>25</v>
      </c>
      <c r="M379">
        <v>28</v>
      </c>
      <c r="N379">
        <v>122</v>
      </c>
      <c r="O379" t="s">
        <v>49</v>
      </c>
      <c r="P379">
        <v>40</v>
      </c>
      <c r="Q379">
        <v>70</v>
      </c>
      <c r="R379">
        <v>40</v>
      </c>
      <c r="S379">
        <v>110</v>
      </c>
      <c r="T379">
        <v>46</v>
      </c>
      <c r="U379" t="s">
        <v>27</v>
      </c>
    </row>
    <row r="380" spans="1:21" x14ac:dyDescent="0.25">
      <c r="A380">
        <v>425</v>
      </c>
      <c r="B380">
        <v>49</v>
      </c>
      <c r="C380">
        <v>-4</v>
      </c>
      <c r="D380" s="1">
        <v>41560</v>
      </c>
      <c r="E380">
        <v>845</v>
      </c>
      <c r="F380">
        <v>71</v>
      </c>
      <c r="G380" t="s">
        <v>39</v>
      </c>
      <c r="H380" t="s">
        <v>36</v>
      </c>
      <c r="I380">
        <v>13</v>
      </c>
      <c r="J380" t="s">
        <v>23</v>
      </c>
      <c r="K380" t="s">
        <v>24</v>
      </c>
      <c r="L380" t="s">
        <v>25</v>
      </c>
      <c r="M380">
        <v>46</v>
      </c>
      <c r="N380">
        <v>120</v>
      </c>
      <c r="O380" t="s">
        <v>60</v>
      </c>
      <c r="P380">
        <v>40</v>
      </c>
      <c r="Q380">
        <v>70</v>
      </c>
      <c r="R380">
        <v>50</v>
      </c>
      <c r="S380">
        <v>110</v>
      </c>
      <c r="T380">
        <v>25</v>
      </c>
      <c r="U380" t="s">
        <v>27</v>
      </c>
    </row>
    <row r="381" spans="1:21" x14ac:dyDescent="0.25">
      <c r="A381">
        <v>860</v>
      </c>
      <c r="B381">
        <v>50</v>
      </c>
      <c r="C381">
        <v>-3</v>
      </c>
      <c r="D381" s="1">
        <v>41561</v>
      </c>
      <c r="E381">
        <v>898</v>
      </c>
      <c r="F381">
        <v>73</v>
      </c>
      <c r="G381" t="s">
        <v>39</v>
      </c>
      <c r="H381" t="s">
        <v>31</v>
      </c>
      <c r="I381">
        <v>14</v>
      </c>
      <c r="J381" t="s">
        <v>23</v>
      </c>
      <c r="K381" t="s">
        <v>32</v>
      </c>
      <c r="L381" t="s">
        <v>33</v>
      </c>
      <c r="M381">
        <v>47</v>
      </c>
      <c r="N381">
        <v>123</v>
      </c>
      <c r="O381" t="s">
        <v>44</v>
      </c>
      <c r="P381">
        <v>50</v>
      </c>
      <c r="Q381">
        <v>70</v>
      </c>
      <c r="R381">
        <v>50</v>
      </c>
      <c r="S381">
        <v>120</v>
      </c>
      <c r="T381">
        <v>26</v>
      </c>
      <c r="U381" t="s">
        <v>35</v>
      </c>
    </row>
    <row r="382" spans="1:21" x14ac:dyDescent="0.25">
      <c r="A382">
        <v>234</v>
      </c>
      <c r="B382">
        <v>51</v>
      </c>
      <c r="C382">
        <v>-37</v>
      </c>
      <c r="D382" s="1">
        <v>41562</v>
      </c>
      <c r="E382">
        <v>503</v>
      </c>
      <c r="F382">
        <v>71</v>
      </c>
      <c r="G382" t="s">
        <v>21</v>
      </c>
      <c r="H382" t="s">
        <v>22</v>
      </c>
      <c r="I382">
        <v>46</v>
      </c>
      <c r="J382" t="s">
        <v>40</v>
      </c>
      <c r="K382" t="s">
        <v>45</v>
      </c>
      <c r="L382" t="s">
        <v>46</v>
      </c>
      <c r="M382">
        <v>-7</v>
      </c>
      <c r="N382">
        <v>130</v>
      </c>
      <c r="O382" t="s">
        <v>65</v>
      </c>
      <c r="P382">
        <v>40</v>
      </c>
      <c r="Q382">
        <v>70</v>
      </c>
      <c r="R382">
        <v>30</v>
      </c>
      <c r="S382">
        <v>110</v>
      </c>
      <c r="T382">
        <v>76</v>
      </c>
      <c r="U382" t="s">
        <v>27</v>
      </c>
    </row>
    <row r="383" spans="1:21" x14ac:dyDescent="0.25">
      <c r="A383">
        <v>614</v>
      </c>
      <c r="B383">
        <v>52</v>
      </c>
      <c r="C383">
        <v>-21</v>
      </c>
      <c r="D383" s="1">
        <v>41563</v>
      </c>
      <c r="E383">
        <v>405</v>
      </c>
      <c r="F383">
        <v>71</v>
      </c>
      <c r="G383" t="s">
        <v>21</v>
      </c>
      <c r="H383" t="s">
        <v>22</v>
      </c>
      <c r="I383">
        <v>17</v>
      </c>
      <c r="J383" t="s">
        <v>40</v>
      </c>
      <c r="K383" t="s">
        <v>45</v>
      </c>
      <c r="L383" t="s">
        <v>50</v>
      </c>
      <c r="M383">
        <v>39</v>
      </c>
      <c r="N383">
        <v>131</v>
      </c>
      <c r="O383" t="s">
        <v>65</v>
      </c>
      <c r="P383">
        <v>40</v>
      </c>
      <c r="Q383">
        <v>70</v>
      </c>
      <c r="R383">
        <v>60</v>
      </c>
      <c r="S383">
        <v>110</v>
      </c>
      <c r="T383">
        <v>45</v>
      </c>
      <c r="U383" t="s">
        <v>35</v>
      </c>
    </row>
    <row r="384" spans="1:21" x14ac:dyDescent="0.25">
      <c r="A384">
        <v>937</v>
      </c>
      <c r="B384">
        <v>43</v>
      </c>
      <c r="C384">
        <v>-18</v>
      </c>
      <c r="D384" s="1">
        <v>41564</v>
      </c>
      <c r="E384">
        <v>419</v>
      </c>
      <c r="F384">
        <v>64</v>
      </c>
      <c r="G384" t="s">
        <v>21</v>
      </c>
      <c r="H384" t="s">
        <v>22</v>
      </c>
      <c r="I384">
        <v>13</v>
      </c>
      <c r="J384" t="s">
        <v>40</v>
      </c>
      <c r="K384" t="s">
        <v>45</v>
      </c>
      <c r="L384" t="s">
        <v>52</v>
      </c>
      <c r="M384">
        <v>42</v>
      </c>
      <c r="N384">
        <v>114</v>
      </c>
      <c r="O384" t="s">
        <v>65</v>
      </c>
      <c r="P384">
        <v>30</v>
      </c>
      <c r="Q384">
        <v>70</v>
      </c>
      <c r="R384">
        <v>60</v>
      </c>
      <c r="S384">
        <v>100</v>
      </c>
      <c r="T384">
        <v>36</v>
      </c>
      <c r="U384" t="s">
        <v>35</v>
      </c>
    </row>
    <row r="385" spans="1:21" x14ac:dyDescent="0.25">
      <c r="A385">
        <v>774</v>
      </c>
      <c r="B385">
        <v>51</v>
      </c>
      <c r="C385">
        <v>-46</v>
      </c>
      <c r="D385" s="1">
        <v>41565</v>
      </c>
      <c r="E385">
        <v>542</v>
      </c>
      <c r="F385">
        <v>65</v>
      </c>
      <c r="G385" t="s">
        <v>21</v>
      </c>
      <c r="H385" t="s">
        <v>31</v>
      </c>
      <c r="I385">
        <v>46</v>
      </c>
      <c r="J385" t="s">
        <v>40</v>
      </c>
      <c r="K385" t="s">
        <v>41</v>
      </c>
      <c r="L385" t="s">
        <v>53</v>
      </c>
      <c r="M385">
        <v>-16</v>
      </c>
      <c r="N385">
        <v>124</v>
      </c>
      <c r="O385" t="s">
        <v>62</v>
      </c>
      <c r="P385">
        <v>30</v>
      </c>
      <c r="Q385">
        <v>70</v>
      </c>
      <c r="R385">
        <v>30</v>
      </c>
      <c r="S385">
        <v>100</v>
      </c>
      <c r="T385">
        <v>76</v>
      </c>
      <c r="U385" t="s">
        <v>35</v>
      </c>
    </row>
    <row r="386" spans="1:21" x14ac:dyDescent="0.25">
      <c r="A386">
        <v>682</v>
      </c>
      <c r="B386">
        <v>72</v>
      </c>
      <c r="C386">
        <v>32</v>
      </c>
      <c r="D386" s="1">
        <v>41566</v>
      </c>
      <c r="E386">
        <v>-868</v>
      </c>
      <c r="F386">
        <v>110</v>
      </c>
      <c r="G386" t="s">
        <v>21</v>
      </c>
      <c r="H386" t="s">
        <v>29</v>
      </c>
      <c r="I386">
        <v>23</v>
      </c>
      <c r="J386" t="s">
        <v>40</v>
      </c>
      <c r="K386" t="s">
        <v>41</v>
      </c>
      <c r="L386" t="s">
        <v>54</v>
      </c>
      <c r="M386">
        <v>82</v>
      </c>
      <c r="N386">
        <v>194</v>
      </c>
      <c r="O386" t="s">
        <v>30</v>
      </c>
      <c r="P386">
        <v>40</v>
      </c>
      <c r="Q386">
        <v>70</v>
      </c>
      <c r="R386">
        <v>50</v>
      </c>
      <c r="S386">
        <v>110</v>
      </c>
      <c r="T386">
        <v>55</v>
      </c>
      <c r="U386" t="s">
        <v>35</v>
      </c>
    </row>
    <row r="387" spans="1:21" x14ac:dyDescent="0.25">
      <c r="A387">
        <v>772</v>
      </c>
      <c r="B387">
        <v>48</v>
      </c>
      <c r="C387">
        <v>8</v>
      </c>
      <c r="D387" s="1">
        <v>41567</v>
      </c>
      <c r="E387">
        <v>851</v>
      </c>
      <c r="F387">
        <v>70</v>
      </c>
      <c r="G387" t="s">
        <v>21</v>
      </c>
      <c r="H387" t="s">
        <v>31</v>
      </c>
      <c r="I387">
        <v>13</v>
      </c>
      <c r="J387" t="s">
        <v>23</v>
      </c>
      <c r="K387" t="s">
        <v>32</v>
      </c>
      <c r="L387" t="s">
        <v>37</v>
      </c>
      <c r="M387">
        <v>68</v>
      </c>
      <c r="N387">
        <v>126</v>
      </c>
      <c r="O387" t="s">
        <v>34</v>
      </c>
      <c r="P387">
        <v>50</v>
      </c>
      <c r="Q387">
        <v>70</v>
      </c>
      <c r="R387">
        <v>60</v>
      </c>
      <c r="S387">
        <v>120</v>
      </c>
      <c r="T387">
        <v>24</v>
      </c>
      <c r="U387" t="s">
        <v>35</v>
      </c>
    </row>
    <row r="388" spans="1:21" x14ac:dyDescent="0.25">
      <c r="A388">
        <v>225</v>
      </c>
      <c r="B388">
        <v>60</v>
      </c>
      <c r="C388">
        <v>16</v>
      </c>
      <c r="D388" s="1">
        <v>41568</v>
      </c>
      <c r="E388">
        <v>329</v>
      </c>
      <c r="F388">
        <v>99</v>
      </c>
      <c r="G388" t="s">
        <v>39</v>
      </c>
      <c r="H388" t="s">
        <v>29</v>
      </c>
      <c r="I388">
        <v>18</v>
      </c>
      <c r="J388" t="s">
        <v>40</v>
      </c>
      <c r="K388" t="s">
        <v>41</v>
      </c>
      <c r="L388" t="s">
        <v>53</v>
      </c>
      <c r="M388">
        <v>86</v>
      </c>
      <c r="N388">
        <v>169</v>
      </c>
      <c r="O388" t="s">
        <v>55</v>
      </c>
      <c r="P388">
        <v>30</v>
      </c>
      <c r="Q388">
        <v>70</v>
      </c>
      <c r="R388">
        <v>70</v>
      </c>
      <c r="S388">
        <v>100</v>
      </c>
      <c r="T388">
        <v>41</v>
      </c>
      <c r="U388" t="s">
        <v>35</v>
      </c>
    </row>
    <row r="389" spans="1:21" x14ac:dyDescent="0.25">
      <c r="A389">
        <v>541</v>
      </c>
      <c r="B389">
        <v>52</v>
      </c>
      <c r="C389">
        <v>-20</v>
      </c>
      <c r="D389" s="1">
        <v>41569</v>
      </c>
      <c r="E389">
        <v>405</v>
      </c>
      <c r="F389">
        <v>71</v>
      </c>
      <c r="G389" t="s">
        <v>39</v>
      </c>
      <c r="H389" t="s">
        <v>36</v>
      </c>
      <c r="I389">
        <v>17</v>
      </c>
      <c r="J389" t="s">
        <v>40</v>
      </c>
      <c r="K389" t="s">
        <v>41</v>
      </c>
      <c r="L389" t="s">
        <v>53</v>
      </c>
      <c r="M389">
        <v>40</v>
      </c>
      <c r="N389">
        <v>131</v>
      </c>
      <c r="O389" t="s">
        <v>56</v>
      </c>
      <c r="P389">
        <v>30</v>
      </c>
      <c r="Q389">
        <v>70</v>
      </c>
      <c r="R389">
        <v>60</v>
      </c>
      <c r="S389">
        <v>100</v>
      </c>
      <c r="T389">
        <v>44</v>
      </c>
      <c r="U389" t="s">
        <v>35</v>
      </c>
    </row>
    <row r="390" spans="1:21" x14ac:dyDescent="0.25">
      <c r="A390">
        <v>425</v>
      </c>
      <c r="B390">
        <v>56</v>
      </c>
      <c r="C390">
        <v>-26</v>
      </c>
      <c r="D390" s="1">
        <v>41570</v>
      </c>
      <c r="E390">
        <v>385</v>
      </c>
      <c r="F390">
        <v>70</v>
      </c>
      <c r="G390" t="s">
        <v>39</v>
      </c>
      <c r="H390" t="s">
        <v>36</v>
      </c>
      <c r="I390">
        <v>21</v>
      </c>
      <c r="J390" t="s">
        <v>40</v>
      </c>
      <c r="K390" t="s">
        <v>41</v>
      </c>
      <c r="L390" t="s">
        <v>53</v>
      </c>
      <c r="M390">
        <v>24</v>
      </c>
      <c r="N390">
        <v>134</v>
      </c>
      <c r="O390" t="s">
        <v>60</v>
      </c>
      <c r="P390">
        <v>40</v>
      </c>
      <c r="Q390">
        <v>70</v>
      </c>
      <c r="R390">
        <v>50</v>
      </c>
      <c r="S390">
        <v>110</v>
      </c>
      <c r="T390">
        <v>54</v>
      </c>
      <c r="U390" t="s">
        <v>35</v>
      </c>
    </row>
    <row r="391" spans="1:21" x14ac:dyDescent="0.25">
      <c r="A391">
        <v>580</v>
      </c>
      <c r="B391">
        <v>56</v>
      </c>
      <c r="C391">
        <v>-26</v>
      </c>
      <c r="D391" s="1">
        <v>41571</v>
      </c>
      <c r="E391">
        <v>385</v>
      </c>
      <c r="F391">
        <v>70</v>
      </c>
      <c r="G391" t="s">
        <v>39</v>
      </c>
      <c r="H391" t="s">
        <v>29</v>
      </c>
      <c r="I391">
        <v>21</v>
      </c>
      <c r="J391" t="s">
        <v>23</v>
      </c>
      <c r="K391" t="s">
        <v>24</v>
      </c>
      <c r="L391" t="s">
        <v>57</v>
      </c>
      <c r="M391">
        <v>24</v>
      </c>
      <c r="N391">
        <v>134</v>
      </c>
      <c r="O391" t="s">
        <v>47</v>
      </c>
      <c r="P391">
        <v>40</v>
      </c>
      <c r="Q391">
        <v>70</v>
      </c>
      <c r="R391">
        <v>50</v>
      </c>
      <c r="S391">
        <v>110</v>
      </c>
      <c r="T391">
        <v>54</v>
      </c>
      <c r="U391" t="s">
        <v>27</v>
      </c>
    </row>
    <row r="392" spans="1:21" x14ac:dyDescent="0.25">
      <c r="A392">
        <v>435</v>
      </c>
      <c r="B392">
        <v>45</v>
      </c>
      <c r="C392">
        <v>-26</v>
      </c>
      <c r="D392" s="1">
        <v>41572</v>
      </c>
      <c r="E392">
        <v>447</v>
      </c>
      <c r="F392">
        <v>69</v>
      </c>
      <c r="G392" t="s">
        <v>39</v>
      </c>
      <c r="H392" t="s">
        <v>36</v>
      </c>
      <c r="I392">
        <v>14</v>
      </c>
      <c r="J392" t="s">
        <v>23</v>
      </c>
      <c r="K392" t="s">
        <v>24</v>
      </c>
      <c r="L392" t="s">
        <v>25</v>
      </c>
      <c r="M392">
        <v>34</v>
      </c>
      <c r="N392">
        <v>121</v>
      </c>
      <c r="O392" t="s">
        <v>49</v>
      </c>
      <c r="P392">
        <v>20</v>
      </c>
      <c r="Q392">
        <v>70</v>
      </c>
      <c r="R392">
        <v>60</v>
      </c>
      <c r="S392">
        <v>90</v>
      </c>
      <c r="T392">
        <v>46</v>
      </c>
      <c r="U392" t="s">
        <v>27</v>
      </c>
    </row>
    <row r="393" spans="1:21" x14ac:dyDescent="0.25">
      <c r="A393">
        <v>614</v>
      </c>
      <c r="B393">
        <v>52</v>
      </c>
      <c r="C393">
        <v>-14</v>
      </c>
      <c r="D393" s="1">
        <v>41573</v>
      </c>
      <c r="E393">
        <v>509</v>
      </c>
      <c r="F393">
        <v>73</v>
      </c>
      <c r="G393" t="s">
        <v>21</v>
      </c>
      <c r="H393" t="s">
        <v>22</v>
      </c>
      <c r="I393">
        <v>47</v>
      </c>
      <c r="J393" t="s">
        <v>40</v>
      </c>
      <c r="K393" t="s">
        <v>45</v>
      </c>
      <c r="L393" t="s">
        <v>46</v>
      </c>
      <c r="M393">
        <v>-4</v>
      </c>
      <c r="N393">
        <v>133</v>
      </c>
      <c r="O393" t="s">
        <v>65</v>
      </c>
      <c r="P393">
        <v>50</v>
      </c>
      <c r="Q393">
        <v>70</v>
      </c>
      <c r="R393">
        <v>10</v>
      </c>
      <c r="S393">
        <v>120</v>
      </c>
      <c r="T393">
        <v>76</v>
      </c>
      <c r="U393" t="s">
        <v>27</v>
      </c>
    </row>
    <row r="394" spans="1:21" x14ac:dyDescent="0.25">
      <c r="A394">
        <v>234</v>
      </c>
      <c r="B394">
        <v>46</v>
      </c>
      <c r="C394">
        <v>7</v>
      </c>
      <c r="D394" s="1">
        <v>41574</v>
      </c>
      <c r="E394">
        <v>424</v>
      </c>
      <c r="F394">
        <v>68</v>
      </c>
      <c r="G394" t="s">
        <v>21</v>
      </c>
      <c r="H394" t="s">
        <v>22</v>
      </c>
      <c r="I394">
        <v>14</v>
      </c>
      <c r="J394" t="s">
        <v>40</v>
      </c>
      <c r="K394" t="s">
        <v>45</v>
      </c>
      <c r="L394" t="s">
        <v>52</v>
      </c>
      <c r="M394">
        <v>47</v>
      </c>
      <c r="N394">
        <v>121</v>
      </c>
      <c r="O394" t="s">
        <v>65</v>
      </c>
      <c r="P394">
        <v>40</v>
      </c>
      <c r="Q394">
        <v>70</v>
      </c>
      <c r="R394">
        <v>40</v>
      </c>
      <c r="S394">
        <v>110</v>
      </c>
      <c r="T394">
        <v>36</v>
      </c>
      <c r="U394" t="s">
        <v>35</v>
      </c>
    </row>
    <row r="395" spans="1:21" x14ac:dyDescent="0.25">
      <c r="A395">
        <v>970</v>
      </c>
      <c r="B395">
        <v>52</v>
      </c>
      <c r="C395">
        <v>-16</v>
      </c>
      <c r="D395" s="1">
        <v>41575</v>
      </c>
      <c r="E395">
        <v>509</v>
      </c>
      <c r="F395">
        <v>73</v>
      </c>
      <c r="G395" t="s">
        <v>21</v>
      </c>
      <c r="H395" t="s">
        <v>22</v>
      </c>
      <c r="I395">
        <v>47</v>
      </c>
      <c r="J395" t="s">
        <v>23</v>
      </c>
      <c r="K395" t="s">
        <v>24</v>
      </c>
      <c r="L395" t="s">
        <v>25</v>
      </c>
      <c r="M395">
        <v>-6</v>
      </c>
      <c r="N395">
        <v>133</v>
      </c>
      <c r="O395" t="s">
        <v>26</v>
      </c>
      <c r="P395">
        <v>40</v>
      </c>
      <c r="Q395">
        <v>70</v>
      </c>
      <c r="R395">
        <v>10</v>
      </c>
      <c r="S395">
        <v>110</v>
      </c>
      <c r="T395">
        <v>77</v>
      </c>
      <c r="U395" t="s">
        <v>27</v>
      </c>
    </row>
    <row r="396" spans="1:21" x14ac:dyDescent="0.25">
      <c r="A396">
        <v>970</v>
      </c>
      <c r="B396">
        <v>59</v>
      </c>
      <c r="C396">
        <v>7</v>
      </c>
      <c r="D396" s="1">
        <v>41576</v>
      </c>
      <c r="E396">
        <v>411</v>
      </c>
      <c r="F396">
        <v>79</v>
      </c>
      <c r="G396" t="s">
        <v>21</v>
      </c>
      <c r="H396" t="s">
        <v>22</v>
      </c>
      <c r="I396">
        <v>19</v>
      </c>
      <c r="J396" t="s">
        <v>23</v>
      </c>
      <c r="K396" t="s">
        <v>24</v>
      </c>
      <c r="L396" t="s">
        <v>28</v>
      </c>
      <c r="M396">
        <v>47</v>
      </c>
      <c r="N396">
        <v>147</v>
      </c>
      <c r="O396" t="s">
        <v>26</v>
      </c>
      <c r="P396">
        <v>50</v>
      </c>
      <c r="Q396">
        <v>70</v>
      </c>
      <c r="R396">
        <v>40</v>
      </c>
      <c r="S396">
        <v>120</v>
      </c>
      <c r="T396">
        <v>47</v>
      </c>
      <c r="U396" t="s">
        <v>27</v>
      </c>
    </row>
    <row r="397" spans="1:21" x14ac:dyDescent="0.25">
      <c r="A397">
        <v>936</v>
      </c>
      <c r="B397">
        <v>59</v>
      </c>
      <c r="C397">
        <v>7</v>
      </c>
      <c r="D397" s="1">
        <v>41577</v>
      </c>
      <c r="E397">
        <v>411</v>
      </c>
      <c r="F397">
        <v>79</v>
      </c>
      <c r="G397" t="s">
        <v>21</v>
      </c>
      <c r="H397" t="s">
        <v>29</v>
      </c>
      <c r="I397">
        <v>19</v>
      </c>
      <c r="J397" t="s">
        <v>23</v>
      </c>
      <c r="K397" t="s">
        <v>24</v>
      </c>
      <c r="L397" t="s">
        <v>57</v>
      </c>
      <c r="M397">
        <v>47</v>
      </c>
      <c r="N397">
        <v>147</v>
      </c>
      <c r="O397" t="s">
        <v>30</v>
      </c>
      <c r="P397">
        <v>50</v>
      </c>
      <c r="Q397">
        <v>70</v>
      </c>
      <c r="R397">
        <v>40</v>
      </c>
      <c r="S397">
        <v>120</v>
      </c>
      <c r="T397">
        <v>47</v>
      </c>
      <c r="U397" t="s">
        <v>27</v>
      </c>
    </row>
    <row r="398" spans="1:21" x14ac:dyDescent="0.25">
      <c r="A398">
        <v>914</v>
      </c>
      <c r="B398">
        <v>50</v>
      </c>
      <c r="C398">
        <v>20</v>
      </c>
      <c r="D398" s="1">
        <v>41578</v>
      </c>
      <c r="E398">
        <v>589</v>
      </c>
      <c r="F398">
        <v>73</v>
      </c>
      <c r="G398" t="s">
        <v>21</v>
      </c>
      <c r="H398" t="s">
        <v>31</v>
      </c>
      <c r="I398">
        <v>14</v>
      </c>
      <c r="J398" t="s">
        <v>23</v>
      </c>
      <c r="K398" t="s">
        <v>32</v>
      </c>
      <c r="L398" t="s">
        <v>37</v>
      </c>
      <c r="M398">
        <v>70</v>
      </c>
      <c r="N398">
        <v>131</v>
      </c>
      <c r="O398" t="s">
        <v>67</v>
      </c>
      <c r="P398">
        <v>50</v>
      </c>
      <c r="Q398">
        <v>70</v>
      </c>
      <c r="R398">
        <v>50</v>
      </c>
      <c r="S398">
        <v>120</v>
      </c>
      <c r="T398">
        <v>26</v>
      </c>
      <c r="U398" t="s">
        <v>35</v>
      </c>
    </row>
    <row r="399" spans="1:21" x14ac:dyDescent="0.25">
      <c r="A399">
        <v>203</v>
      </c>
      <c r="B399">
        <v>53</v>
      </c>
      <c r="C399">
        <v>-1</v>
      </c>
      <c r="D399" s="1">
        <v>41579</v>
      </c>
      <c r="E399">
        <v>380</v>
      </c>
      <c r="F399">
        <v>71</v>
      </c>
      <c r="G399" t="s">
        <v>39</v>
      </c>
      <c r="H399" t="s">
        <v>31</v>
      </c>
      <c r="I399">
        <v>17</v>
      </c>
      <c r="J399" t="s">
        <v>40</v>
      </c>
      <c r="K399" t="s">
        <v>41</v>
      </c>
      <c r="L399" t="s">
        <v>42</v>
      </c>
      <c r="M399">
        <v>39</v>
      </c>
      <c r="N399">
        <v>132</v>
      </c>
      <c r="O399" t="s">
        <v>44</v>
      </c>
      <c r="P399">
        <v>50</v>
      </c>
      <c r="Q399">
        <v>70</v>
      </c>
      <c r="R399">
        <v>40</v>
      </c>
      <c r="S399">
        <v>120</v>
      </c>
      <c r="T399">
        <v>45</v>
      </c>
      <c r="U399" t="s">
        <v>27</v>
      </c>
    </row>
    <row r="400" spans="1:21" x14ac:dyDescent="0.25">
      <c r="A400">
        <v>435</v>
      </c>
      <c r="B400">
        <v>54</v>
      </c>
      <c r="C400">
        <v>27</v>
      </c>
      <c r="D400" s="1">
        <v>41580</v>
      </c>
      <c r="E400">
        <v>885</v>
      </c>
      <c r="F400">
        <v>78</v>
      </c>
      <c r="G400" t="s">
        <v>39</v>
      </c>
      <c r="H400" t="s">
        <v>36</v>
      </c>
      <c r="I400">
        <v>15</v>
      </c>
      <c r="J400" t="s">
        <v>40</v>
      </c>
      <c r="K400" t="s">
        <v>41</v>
      </c>
      <c r="L400" t="s">
        <v>42</v>
      </c>
      <c r="M400">
        <v>77</v>
      </c>
      <c r="N400">
        <v>141</v>
      </c>
      <c r="O400" t="s">
        <v>49</v>
      </c>
      <c r="P400">
        <v>50</v>
      </c>
      <c r="Q400">
        <v>70</v>
      </c>
      <c r="R400">
        <v>50</v>
      </c>
      <c r="S400">
        <v>120</v>
      </c>
      <c r="T400">
        <v>26</v>
      </c>
      <c r="U400" t="s">
        <v>27</v>
      </c>
    </row>
    <row r="401" spans="1:21" x14ac:dyDescent="0.25">
      <c r="A401">
        <v>505</v>
      </c>
      <c r="B401">
        <v>43</v>
      </c>
      <c r="C401">
        <v>0</v>
      </c>
      <c r="D401" s="1">
        <v>41581</v>
      </c>
      <c r="E401">
        <v>452</v>
      </c>
      <c r="F401">
        <v>66</v>
      </c>
      <c r="G401" t="s">
        <v>39</v>
      </c>
      <c r="H401" t="s">
        <v>29</v>
      </c>
      <c r="I401">
        <v>14</v>
      </c>
      <c r="J401" t="s">
        <v>40</v>
      </c>
      <c r="K401" t="s">
        <v>45</v>
      </c>
      <c r="L401" t="s">
        <v>52</v>
      </c>
      <c r="M401">
        <v>30</v>
      </c>
      <c r="N401">
        <v>116</v>
      </c>
      <c r="O401" t="s">
        <v>64</v>
      </c>
      <c r="P401">
        <v>50</v>
      </c>
      <c r="Q401">
        <v>70</v>
      </c>
      <c r="R401">
        <v>30</v>
      </c>
      <c r="S401">
        <v>120</v>
      </c>
      <c r="T401">
        <v>46</v>
      </c>
      <c r="U401" t="s">
        <v>35</v>
      </c>
    </row>
    <row r="402" spans="1:21" x14ac:dyDescent="0.25">
      <c r="A402">
        <v>318</v>
      </c>
      <c r="B402">
        <v>61</v>
      </c>
      <c r="C402">
        <v>-9</v>
      </c>
      <c r="D402" s="1">
        <v>41582</v>
      </c>
      <c r="E402">
        <v>-906</v>
      </c>
      <c r="F402">
        <v>86</v>
      </c>
      <c r="G402" t="s">
        <v>39</v>
      </c>
      <c r="H402" t="s">
        <v>29</v>
      </c>
      <c r="I402">
        <v>55</v>
      </c>
      <c r="J402" t="s">
        <v>40</v>
      </c>
      <c r="K402" t="s">
        <v>41</v>
      </c>
      <c r="L402" t="s">
        <v>54</v>
      </c>
      <c r="M402">
        <v>1</v>
      </c>
      <c r="N402">
        <v>157</v>
      </c>
      <c r="O402" t="s">
        <v>55</v>
      </c>
      <c r="P402">
        <v>40</v>
      </c>
      <c r="Q402">
        <v>70</v>
      </c>
      <c r="R402">
        <v>10</v>
      </c>
      <c r="S402">
        <v>110</v>
      </c>
      <c r="T402">
        <v>85</v>
      </c>
      <c r="U402" t="s">
        <v>35</v>
      </c>
    </row>
    <row r="403" spans="1:21" x14ac:dyDescent="0.25">
      <c r="A403">
        <v>503</v>
      </c>
      <c r="B403">
        <v>55</v>
      </c>
      <c r="C403">
        <v>-6</v>
      </c>
      <c r="D403" s="1">
        <v>41583</v>
      </c>
      <c r="E403">
        <v>410</v>
      </c>
      <c r="F403">
        <v>69</v>
      </c>
      <c r="G403" t="s">
        <v>39</v>
      </c>
      <c r="H403" t="s">
        <v>36</v>
      </c>
      <c r="I403">
        <v>20</v>
      </c>
      <c r="J403" t="s">
        <v>40</v>
      </c>
      <c r="K403" t="s">
        <v>41</v>
      </c>
      <c r="L403" t="s">
        <v>54</v>
      </c>
      <c r="M403">
        <v>24</v>
      </c>
      <c r="N403">
        <v>132</v>
      </c>
      <c r="O403" t="s">
        <v>56</v>
      </c>
      <c r="P403">
        <v>50</v>
      </c>
      <c r="Q403">
        <v>70</v>
      </c>
      <c r="R403">
        <v>30</v>
      </c>
      <c r="S403">
        <v>120</v>
      </c>
      <c r="T403">
        <v>53</v>
      </c>
      <c r="U403" t="s">
        <v>35</v>
      </c>
    </row>
    <row r="404" spans="1:21" x14ac:dyDescent="0.25">
      <c r="A404">
        <v>475</v>
      </c>
      <c r="B404">
        <v>82</v>
      </c>
      <c r="C404">
        <v>26</v>
      </c>
      <c r="D404" s="1">
        <v>41584</v>
      </c>
      <c r="E404">
        <v>601</v>
      </c>
      <c r="F404">
        <v>102</v>
      </c>
      <c r="G404" t="s">
        <v>39</v>
      </c>
      <c r="H404" t="s">
        <v>31</v>
      </c>
      <c r="I404">
        <v>31</v>
      </c>
      <c r="J404" t="s">
        <v>23</v>
      </c>
      <c r="K404" t="s">
        <v>24</v>
      </c>
      <c r="L404" t="s">
        <v>25</v>
      </c>
      <c r="M404">
        <v>56</v>
      </c>
      <c r="N404">
        <v>196</v>
      </c>
      <c r="O404" t="s">
        <v>44</v>
      </c>
      <c r="P404">
        <v>60</v>
      </c>
      <c r="Q404">
        <v>70</v>
      </c>
      <c r="R404">
        <v>30</v>
      </c>
      <c r="S404">
        <v>130</v>
      </c>
      <c r="T404">
        <v>64</v>
      </c>
      <c r="U404" t="s">
        <v>27</v>
      </c>
    </row>
    <row r="405" spans="1:21" x14ac:dyDescent="0.25">
      <c r="A405">
        <v>715</v>
      </c>
      <c r="B405">
        <v>61</v>
      </c>
      <c r="C405">
        <v>3</v>
      </c>
      <c r="D405" s="1">
        <v>41585</v>
      </c>
      <c r="E405">
        <v>613</v>
      </c>
      <c r="F405">
        <v>86</v>
      </c>
      <c r="G405" t="s">
        <v>39</v>
      </c>
      <c r="H405" t="s">
        <v>22</v>
      </c>
      <c r="I405">
        <v>55</v>
      </c>
      <c r="J405" t="s">
        <v>23</v>
      </c>
      <c r="K405" t="s">
        <v>32</v>
      </c>
      <c r="L405" t="s">
        <v>61</v>
      </c>
      <c r="M405">
        <v>3</v>
      </c>
      <c r="N405">
        <v>157</v>
      </c>
      <c r="O405" t="s">
        <v>59</v>
      </c>
      <c r="P405">
        <v>50</v>
      </c>
      <c r="Q405">
        <v>70</v>
      </c>
      <c r="R405">
        <v>0</v>
      </c>
      <c r="S405">
        <v>120</v>
      </c>
      <c r="T405">
        <v>84</v>
      </c>
      <c r="U405" t="s">
        <v>35</v>
      </c>
    </row>
    <row r="406" spans="1:21" x14ac:dyDescent="0.25">
      <c r="A406">
        <v>509</v>
      </c>
      <c r="B406">
        <v>53</v>
      </c>
      <c r="C406">
        <v>23</v>
      </c>
      <c r="D406" s="1">
        <v>41586</v>
      </c>
      <c r="E406">
        <v>321</v>
      </c>
      <c r="F406">
        <v>88</v>
      </c>
      <c r="G406" t="s">
        <v>39</v>
      </c>
      <c r="H406" t="s">
        <v>36</v>
      </c>
      <c r="I406">
        <v>16</v>
      </c>
      <c r="J406" t="s">
        <v>23</v>
      </c>
      <c r="K406" t="s">
        <v>32</v>
      </c>
      <c r="L406" t="s">
        <v>33</v>
      </c>
      <c r="M406">
        <v>73</v>
      </c>
      <c r="N406">
        <v>150</v>
      </c>
      <c r="O406" t="s">
        <v>60</v>
      </c>
      <c r="P406">
        <v>30</v>
      </c>
      <c r="Q406">
        <v>70</v>
      </c>
      <c r="R406">
        <v>50</v>
      </c>
      <c r="S406">
        <v>100</v>
      </c>
      <c r="T406">
        <v>39</v>
      </c>
      <c r="U406" t="s">
        <v>35</v>
      </c>
    </row>
    <row r="407" spans="1:21" x14ac:dyDescent="0.25">
      <c r="A407">
        <v>513</v>
      </c>
      <c r="B407">
        <v>47</v>
      </c>
      <c r="C407">
        <v>-19</v>
      </c>
      <c r="D407" s="1">
        <v>41587</v>
      </c>
      <c r="E407">
        <v>521</v>
      </c>
      <c r="F407">
        <v>65</v>
      </c>
      <c r="G407" t="s">
        <v>21</v>
      </c>
      <c r="H407" t="s">
        <v>22</v>
      </c>
      <c r="I407">
        <v>42</v>
      </c>
      <c r="J407" t="s">
        <v>40</v>
      </c>
      <c r="K407" t="s">
        <v>45</v>
      </c>
      <c r="L407" t="s">
        <v>46</v>
      </c>
      <c r="M407">
        <v>-9</v>
      </c>
      <c r="N407">
        <v>119</v>
      </c>
      <c r="O407" t="s">
        <v>65</v>
      </c>
      <c r="P407">
        <v>40</v>
      </c>
      <c r="Q407">
        <v>70</v>
      </c>
      <c r="R407">
        <v>10</v>
      </c>
      <c r="S407">
        <v>110</v>
      </c>
      <c r="T407">
        <v>71</v>
      </c>
      <c r="U407" t="s">
        <v>27</v>
      </c>
    </row>
    <row r="408" spans="1:21" x14ac:dyDescent="0.25">
      <c r="A408">
        <v>234</v>
      </c>
      <c r="B408">
        <v>54</v>
      </c>
      <c r="C408">
        <v>3</v>
      </c>
      <c r="D408" s="1">
        <v>41588</v>
      </c>
      <c r="E408">
        <v>424</v>
      </c>
      <c r="F408">
        <v>73</v>
      </c>
      <c r="G408" t="s">
        <v>21</v>
      </c>
      <c r="H408" t="s">
        <v>22</v>
      </c>
      <c r="I408">
        <v>17</v>
      </c>
      <c r="J408" t="s">
        <v>40</v>
      </c>
      <c r="K408" t="s">
        <v>45</v>
      </c>
      <c r="L408" t="s">
        <v>50</v>
      </c>
      <c r="M408">
        <v>43</v>
      </c>
      <c r="N408">
        <v>135</v>
      </c>
      <c r="O408" t="s">
        <v>65</v>
      </c>
      <c r="P408">
        <v>50</v>
      </c>
      <c r="Q408">
        <v>70</v>
      </c>
      <c r="R408">
        <v>40</v>
      </c>
      <c r="S408">
        <v>120</v>
      </c>
      <c r="T408">
        <v>44</v>
      </c>
      <c r="U408" t="s">
        <v>35</v>
      </c>
    </row>
    <row r="409" spans="1:21" x14ac:dyDescent="0.25">
      <c r="A409">
        <v>361</v>
      </c>
      <c r="B409">
        <v>67</v>
      </c>
      <c r="C409">
        <v>40</v>
      </c>
      <c r="D409" s="1">
        <v>41589</v>
      </c>
      <c r="E409">
        <v>-1239</v>
      </c>
      <c r="F409">
        <v>101</v>
      </c>
      <c r="G409" t="s">
        <v>21</v>
      </c>
      <c r="H409" t="s">
        <v>29</v>
      </c>
      <c r="I409">
        <v>22</v>
      </c>
      <c r="J409" t="s">
        <v>40</v>
      </c>
      <c r="K409" t="s">
        <v>41</v>
      </c>
      <c r="L409" t="s">
        <v>54</v>
      </c>
      <c r="M409">
        <v>70</v>
      </c>
      <c r="N409">
        <v>179</v>
      </c>
      <c r="O409" t="s">
        <v>30</v>
      </c>
      <c r="P409">
        <v>50</v>
      </c>
      <c r="Q409">
        <v>70</v>
      </c>
      <c r="R409">
        <v>30</v>
      </c>
      <c r="S409">
        <v>120</v>
      </c>
      <c r="T409">
        <v>54</v>
      </c>
      <c r="U409" t="s">
        <v>35</v>
      </c>
    </row>
    <row r="410" spans="1:21" x14ac:dyDescent="0.25">
      <c r="A410">
        <v>630</v>
      </c>
      <c r="B410">
        <v>54</v>
      </c>
      <c r="C410">
        <v>29</v>
      </c>
      <c r="D410" s="1">
        <v>41590</v>
      </c>
      <c r="E410">
        <v>601</v>
      </c>
      <c r="F410">
        <v>79</v>
      </c>
      <c r="G410" t="s">
        <v>21</v>
      </c>
      <c r="H410" t="s">
        <v>22</v>
      </c>
      <c r="I410">
        <v>15</v>
      </c>
      <c r="J410" t="s">
        <v>23</v>
      </c>
      <c r="K410" t="s">
        <v>32</v>
      </c>
      <c r="L410" t="s">
        <v>33</v>
      </c>
      <c r="M410">
        <v>79</v>
      </c>
      <c r="N410">
        <v>142</v>
      </c>
      <c r="O410" t="s">
        <v>63</v>
      </c>
      <c r="P410">
        <v>40</v>
      </c>
      <c r="Q410">
        <v>70</v>
      </c>
      <c r="R410">
        <v>50</v>
      </c>
      <c r="S410">
        <v>110</v>
      </c>
      <c r="T410">
        <v>26</v>
      </c>
      <c r="U410" t="s">
        <v>35</v>
      </c>
    </row>
    <row r="411" spans="1:21" x14ac:dyDescent="0.25">
      <c r="A411">
        <v>636</v>
      </c>
      <c r="B411">
        <v>63</v>
      </c>
      <c r="C411">
        <v>13</v>
      </c>
      <c r="D411" s="1">
        <v>41591</v>
      </c>
      <c r="E411">
        <v>1075</v>
      </c>
      <c r="F411">
        <v>76</v>
      </c>
      <c r="G411" t="s">
        <v>39</v>
      </c>
      <c r="H411" t="s">
        <v>22</v>
      </c>
      <c r="I411">
        <v>19</v>
      </c>
      <c r="J411" t="s">
        <v>40</v>
      </c>
      <c r="K411" t="s">
        <v>45</v>
      </c>
      <c r="L411" t="s">
        <v>46</v>
      </c>
      <c r="M411">
        <v>53</v>
      </c>
      <c r="N411">
        <v>148</v>
      </c>
      <c r="O411" t="s">
        <v>58</v>
      </c>
      <c r="P411">
        <v>60</v>
      </c>
      <c r="Q411">
        <v>70</v>
      </c>
      <c r="R411">
        <v>40</v>
      </c>
      <c r="S411">
        <v>130</v>
      </c>
      <c r="T411">
        <v>40</v>
      </c>
      <c r="U411" t="s">
        <v>27</v>
      </c>
    </row>
    <row r="412" spans="1:21" x14ac:dyDescent="0.25">
      <c r="A412">
        <v>203</v>
      </c>
      <c r="B412">
        <v>49</v>
      </c>
      <c r="C412">
        <v>-9</v>
      </c>
      <c r="D412" s="1">
        <v>41592</v>
      </c>
      <c r="E412">
        <v>392</v>
      </c>
      <c r="F412">
        <v>65</v>
      </c>
      <c r="G412" t="s">
        <v>39</v>
      </c>
      <c r="H412" t="s">
        <v>31</v>
      </c>
      <c r="I412">
        <v>16</v>
      </c>
      <c r="J412" t="s">
        <v>40</v>
      </c>
      <c r="K412" t="s">
        <v>41</v>
      </c>
      <c r="L412" t="s">
        <v>42</v>
      </c>
      <c r="M412">
        <v>31</v>
      </c>
      <c r="N412">
        <v>121</v>
      </c>
      <c r="O412" t="s">
        <v>44</v>
      </c>
      <c r="P412">
        <v>40</v>
      </c>
      <c r="Q412">
        <v>70</v>
      </c>
      <c r="R412">
        <v>40</v>
      </c>
      <c r="S412">
        <v>110</v>
      </c>
      <c r="T412">
        <v>44</v>
      </c>
      <c r="U412" t="s">
        <v>27</v>
      </c>
    </row>
    <row r="413" spans="1:21" x14ac:dyDescent="0.25">
      <c r="A413">
        <v>435</v>
      </c>
      <c r="B413">
        <v>50</v>
      </c>
      <c r="C413">
        <v>20</v>
      </c>
      <c r="D413" s="1">
        <v>41593</v>
      </c>
      <c r="E413">
        <v>898</v>
      </c>
      <c r="F413">
        <v>73</v>
      </c>
      <c r="G413" t="s">
        <v>39</v>
      </c>
      <c r="H413" t="s">
        <v>36</v>
      </c>
      <c r="I413">
        <v>14</v>
      </c>
      <c r="J413" t="s">
        <v>40</v>
      </c>
      <c r="K413" t="s">
        <v>41</v>
      </c>
      <c r="L413" t="s">
        <v>42</v>
      </c>
      <c r="M413">
        <v>70</v>
      </c>
      <c r="N413">
        <v>131</v>
      </c>
      <c r="O413" t="s">
        <v>49</v>
      </c>
      <c r="P413">
        <v>40</v>
      </c>
      <c r="Q413">
        <v>70</v>
      </c>
      <c r="R413">
        <v>50</v>
      </c>
      <c r="S413">
        <v>110</v>
      </c>
      <c r="T413">
        <v>26</v>
      </c>
      <c r="U413" t="s">
        <v>27</v>
      </c>
    </row>
    <row r="414" spans="1:21" x14ac:dyDescent="0.25">
      <c r="A414">
        <v>603</v>
      </c>
      <c r="B414">
        <v>52</v>
      </c>
      <c r="C414">
        <v>5</v>
      </c>
      <c r="D414" s="1">
        <v>41594</v>
      </c>
      <c r="E414">
        <v>327</v>
      </c>
      <c r="F414">
        <v>75</v>
      </c>
      <c r="G414" t="s">
        <v>39</v>
      </c>
      <c r="H414" t="s">
        <v>31</v>
      </c>
      <c r="I414">
        <v>16</v>
      </c>
      <c r="J414" t="s">
        <v>40</v>
      </c>
      <c r="K414" t="s">
        <v>45</v>
      </c>
      <c r="L414" t="s">
        <v>50</v>
      </c>
      <c r="M414">
        <v>55</v>
      </c>
      <c r="N414">
        <v>135</v>
      </c>
      <c r="O414" t="s">
        <v>51</v>
      </c>
      <c r="P414">
        <v>40</v>
      </c>
      <c r="Q414">
        <v>70</v>
      </c>
      <c r="R414">
        <v>50</v>
      </c>
      <c r="S414">
        <v>110</v>
      </c>
      <c r="T414">
        <v>38</v>
      </c>
      <c r="U414" t="s">
        <v>35</v>
      </c>
    </row>
    <row r="415" spans="1:21" x14ac:dyDescent="0.25">
      <c r="A415">
        <v>203</v>
      </c>
      <c r="B415">
        <v>55</v>
      </c>
      <c r="C415">
        <v>-13</v>
      </c>
      <c r="D415" s="1">
        <v>41595</v>
      </c>
      <c r="E415">
        <v>627</v>
      </c>
      <c r="F415">
        <v>76</v>
      </c>
      <c r="G415" t="s">
        <v>39</v>
      </c>
      <c r="H415" t="s">
        <v>31</v>
      </c>
      <c r="I415">
        <v>49</v>
      </c>
      <c r="J415" t="s">
        <v>40</v>
      </c>
      <c r="K415" t="s">
        <v>41</v>
      </c>
      <c r="L415" t="s">
        <v>53</v>
      </c>
      <c r="M415">
        <v>-3</v>
      </c>
      <c r="N415">
        <v>140</v>
      </c>
      <c r="O415" t="s">
        <v>44</v>
      </c>
      <c r="P415">
        <v>50</v>
      </c>
      <c r="Q415">
        <v>70</v>
      </c>
      <c r="R415">
        <v>10</v>
      </c>
      <c r="S415">
        <v>120</v>
      </c>
      <c r="T415">
        <v>78</v>
      </c>
      <c r="U415" t="s">
        <v>35</v>
      </c>
    </row>
    <row r="416" spans="1:21" x14ac:dyDescent="0.25">
      <c r="A416">
        <v>603</v>
      </c>
      <c r="B416">
        <v>49</v>
      </c>
      <c r="C416">
        <v>-16</v>
      </c>
      <c r="D416" s="1">
        <v>41596</v>
      </c>
      <c r="E416">
        <v>335</v>
      </c>
      <c r="F416">
        <v>69</v>
      </c>
      <c r="G416" t="s">
        <v>39</v>
      </c>
      <c r="H416" t="s">
        <v>31</v>
      </c>
      <c r="I416">
        <v>44</v>
      </c>
      <c r="J416" t="s">
        <v>40</v>
      </c>
      <c r="K416" t="s">
        <v>41</v>
      </c>
      <c r="L416" t="s">
        <v>53</v>
      </c>
      <c r="M416">
        <v>-6</v>
      </c>
      <c r="N416">
        <v>126</v>
      </c>
      <c r="O416" t="s">
        <v>51</v>
      </c>
      <c r="P416">
        <v>40</v>
      </c>
      <c r="Q416">
        <v>70</v>
      </c>
      <c r="R416">
        <v>10</v>
      </c>
      <c r="S416">
        <v>110</v>
      </c>
      <c r="T416">
        <v>73</v>
      </c>
      <c r="U416" t="s">
        <v>35</v>
      </c>
    </row>
    <row r="417" spans="1:21" x14ac:dyDescent="0.25">
      <c r="A417">
        <v>541</v>
      </c>
      <c r="B417">
        <v>41</v>
      </c>
      <c r="C417">
        <v>-19</v>
      </c>
      <c r="D417" s="1">
        <v>41597</v>
      </c>
      <c r="E417">
        <v>482</v>
      </c>
      <c r="F417">
        <v>57</v>
      </c>
      <c r="G417" t="s">
        <v>39</v>
      </c>
      <c r="H417" t="s">
        <v>36</v>
      </c>
      <c r="I417">
        <v>13</v>
      </c>
      <c r="J417" t="s">
        <v>40</v>
      </c>
      <c r="K417" t="s">
        <v>45</v>
      </c>
      <c r="L417" t="s">
        <v>52</v>
      </c>
      <c r="M417">
        <v>1</v>
      </c>
      <c r="N417">
        <v>104</v>
      </c>
      <c r="O417" t="s">
        <v>56</v>
      </c>
      <c r="P417">
        <v>40</v>
      </c>
      <c r="Q417">
        <v>70</v>
      </c>
      <c r="R417">
        <v>20</v>
      </c>
      <c r="S417">
        <v>110</v>
      </c>
      <c r="T417">
        <v>56</v>
      </c>
      <c r="U417" t="s">
        <v>35</v>
      </c>
    </row>
    <row r="418" spans="1:21" x14ac:dyDescent="0.25">
      <c r="A418">
        <v>503</v>
      </c>
      <c r="B418">
        <v>54</v>
      </c>
      <c r="C418">
        <v>2</v>
      </c>
      <c r="D418" s="1">
        <v>41598</v>
      </c>
      <c r="E418">
        <v>424</v>
      </c>
      <c r="F418">
        <v>73</v>
      </c>
      <c r="G418" t="s">
        <v>39</v>
      </c>
      <c r="H418" t="s">
        <v>36</v>
      </c>
      <c r="I418">
        <v>17</v>
      </c>
      <c r="J418" t="s">
        <v>40</v>
      </c>
      <c r="K418" t="s">
        <v>41</v>
      </c>
      <c r="L418" t="s">
        <v>53</v>
      </c>
      <c r="M418">
        <v>42</v>
      </c>
      <c r="N418">
        <v>135</v>
      </c>
      <c r="O418" t="s">
        <v>56</v>
      </c>
      <c r="P418">
        <v>50</v>
      </c>
      <c r="Q418">
        <v>70</v>
      </c>
      <c r="R418">
        <v>40</v>
      </c>
      <c r="S418">
        <v>120</v>
      </c>
      <c r="T418">
        <v>45</v>
      </c>
      <c r="U418" t="s">
        <v>35</v>
      </c>
    </row>
    <row r="419" spans="1:21" x14ac:dyDescent="0.25">
      <c r="A419">
        <v>405</v>
      </c>
      <c r="B419">
        <v>65</v>
      </c>
      <c r="C419">
        <v>13</v>
      </c>
      <c r="D419" s="1">
        <v>41599</v>
      </c>
      <c r="E419">
        <v>403</v>
      </c>
      <c r="F419">
        <v>80</v>
      </c>
      <c r="G419" t="s">
        <v>39</v>
      </c>
      <c r="H419" t="s">
        <v>29</v>
      </c>
      <c r="I419">
        <v>24</v>
      </c>
      <c r="J419" t="s">
        <v>23</v>
      </c>
      <c r="K419" t="s">
        <v>24</v>
      </c>
      <c r="L419" t="s">
        <v>57</v>
      </c>
      <c r="M419">
        <v>33</v>
      </c>
      <c r="N419">
        <v>155</v>
      </c>
      <c r="O419" t="s">
        <v>47</v>
      </c>
      <c r="P419">
        <v>60</v>
      </c>
      <c r="Q419">
        <v>70</v>
      </c>
      <c r="R419">
        <v>20</v>
      </c>
      <c r="S419">
        <v>130</v>
      </c>
      <c r="T419">
        <v>58</v>
      </c>
      <c r="U419" t="s">
        <v>27</v>
      </c>
    </row>
    <row r="420" spans="1:21" x14ac:dyDescent="0.25">
      <c r="A420">
        <v>435</v>
      </c>
      <c r="B420">
        <v>52</v>
      </c>
      <c r="C420">
        <v>13</v>
      </c>
      <c r="D420" s="1">
        <v>41600</v>
      </c>
      <c r="E420">
        <v>327</v>
      </c>
      <c r="F420">
        <v>75</v>
      </c>
      <c r="G420" t="s">
        <v>39</v>
      </c>
      <c r="H420" t="s">
        <v>36</v>
      </c>
      <c r="I420">
        <v>16</v>
      </c>
      <c r="J420" t="s">
        <v>23</v>
      </c>
      <c r="K420" t="s">
        <v>24</v>
      </c>
      <c r="L420" t="s">
        <v>57</v>
      </c>
      <c r="M420">
        <v>53</v>
      </c>
      <c r="N420">
        <v>135</v>
      </c>
      <c r="O420" t="s">
        <v>49</v>
      </c>
      <c r="P420">
        <v>40</v>
      </c>
      <c r="Q420">
        <v>70</v>
      </c>
      <c r="R420">
        <v>40</v>
      </c>
      <c r="S420">
        <v>110</v>
      </c>
      <c r="T420">
        <v>39</v>
      </c>
      <c r="U420" t="s">
        <v>27</v>
      </c>
    </row>
    <row r="421" spans="1:21" x14ac:dyDescent="0.25">
      <c r="A421">
        <v>435</v>
      </c>
      <c r="B421">
        <v>48</v>
      </c>
      <c r="C421">
        <v>2</v>
      </c>
      <c r="D421" s="1">
        <v>41601</v>
      </c>
      <c r="E421">
        <v>462</v>
      </c>
      <c r="F421">
        <v>74</v>
      </c>
      <c r="G421" t="s">
        <v>39</v>
      </c>
      <c r="H421" t="s">
        <v>36</v>
      </c>
      <c r="I421">
        <v>15</v>
      </c>
      <c r="J421" t="s">
        <v>23</v>
      </c>
      <c r="K421" t="s">
        <v>24</v>
      </c>
      <c r="L421" t="s">
        <v>25</v>
      </c>
      <c r="M421">
        <v>42</v>
      </c>
      <c r="N421">
        <v>130</v>
      </c>
      <c r="O421" t="s">
        <v>49</v>
      </c>
      <c r="P421">
        <v>40</v>
      </c>
      <c r="Q421">
        <v>70</v>
      </c>
      <c r="R421">
        <v>40</v>
      </c>
      <c r="S421">
        <v>110</v>
      </c>
      <c r="T421">
        <v>46</v>
      </c>
      <c r="U421" t="s">
        <v>27</v>
      </c>
    </row>
    <row r="422" spans="1:21" x14ac:dyDescent="0.25">
      <c r="A422">
        <v>425</v>
      </c>
      <c r="B422">
        <v>49</v>
      </c>
      <c r="C422">
        <v>18</v>
      </c>
      <c r="D422" s="1">
        <v>41602</v>
      </c>
      <c r="E422">
        <v>845</v>
      </c>
      <c r="F422">
        <v>71</v>
      </c>
      <c r="G422" t="s">
        <v>39</v>
      </c>
      <c r="H422" t="s">
        <v>36</v>
      </c>
      <c r="I422">
        <v>13</v>
      </c>
      <c r="J422" t="s">
        <v>23</v>
      </c>
      <c r="K422" t="s">
        <v>24</v>
      </c>
      <c r="L422" t="s">
        <v>25</v>
      </c>
      <c r="M422">
        <v>68</v>
      </c>
      <c r="N422">
        <v>128</v>
      </c>
      <c r="O422" t="s">
        <v>60</v>
      </c>
      <c r="P422">
        <v>40</v>
      </c>
      <c r="Q422">
        <v>70</v>
      </c>
      <c r="R422">
        <v>50</v>
      </c>
      <c r="S422">
        <v>110</v>
      </c>
      <c r="T422">
        <v>25</v>
      </c>
      <c r="U422" t="s">
        <v>27</v>
      </c>
    </row>
    <row r="423" spans="1:21" x14ac:dyDescent="0.25">
      <c r="A423">
        <v>959</v>
      </c>
      <c r="B423">
        <v>50</v>
      </c>
      <c r="C423">
        <v>20</v>
      </c>
      <c r="D423" s="1">
        <v>41603</v>
      </c>
      <c r="E423">
        <v>898</v>
      </c>
      <c r="F423">
        <v>73</v>
      </c>
      <c r="G423" t="s">
        <v>39</v>
      </c>
      <c r="H423" t="s">
        <v>31</v>
      </c>
      <c r="I423">
        <v>14</v>
      </c>
      <c r="J423" t="s">
        <v>23</v>
      </c>
      <c r="K423" t="s">
        <v>32</v>
      </c>
      <c r="L423" t="s">
        <v>33</v>
      </c>
      <c r="M423">
        <v>70</v>
      </c>
      <c r="N423">
        <v>131</v>
      </c>
      <c r="O423" t="s">
        <v>44</v>
      </c>
      <c r="P423">
        <v>50</v>
      </c>
      <c r="Q423">
        <v>70</v>
      </c>
      <c r="R423">
        <v>50</v>
      </c>
      <c r="S423">
        <v>120</v>
      </c>
      <c r="T423">
        <v>26</v>
      </c>
      <c r="U423" t="s">
        <v>35</v>
      </c>
    </row>
    <row r="424" spans="1:21" x14ac:dyDescent="0.25">
      <c r="A424">
        <v>937</v>
      </c>
      <c r="B424">
        <v>21</v>
      </c>
      <c r="C424">
        <v>-14</v>
      </c>
      <c r="D424" s="1">
        <v>41604</v>
      </c>
      <c r="E424">
        <v>480</v>
      </c>
      <c r="F424">
        <v>32</v>
      </c>
      <c r="G424" t="s">
        <v>21</v>
      </c>
      <c r="H424" t="s">
        <v>22</v>
      </c>
      <c r="I424">
        <v>5</v>
      </c>
      <c r="J424" t="s">
        <v>23</v>
      </c>
      <c r="K424" t="s">
        <v>24</v>
      </c>
      <c r="L424" t="s">
        <v>57</v>
      </c>
      <c r="M424">
        <v>16</v>
      </c>
      <c r="N424">
        <v>53</v>
      </c>
      <c r="O424" t="s">
        <v>65</v>
      </c>
      <c r="P424">
        <v>0</v>
      </c>
      <c r="Q424">
        <v>30</v>
      </c>
      <c r="R424">
        <v>30</v>
      </c>
      <c r="S424">
        <v>30</v>
      </c>
      <c r="T424">
        <v>16</v>
      </c>
      <c r="U424" t="s">
        <v>27</v>
      </c>
    </row>
    <row r="425" spans="1:21" x14ac:dyDescent="0.25">
      <c r="A425">
        <v>513</v>
      </c>
      <c r="B425">
        <v>27</v>
      </c>
      <c r="C425">
        <v>-10</v>
      </c>
      <c r="D425" s="1">
        <v>41605</v>
      </c>
      <c r="E425">
        <v>859</v>
      </c>
      <c r="F425">
        <v>39</v>
      </c>
      <c r="G425" t="s">
        <v>21</v>
      </c>
      <c r="H425" t="s">
        <v>22</v>
      </c>
      <c r="I425">
        <v>7</v>
      </c>
      <c r="J425" t="s">
        <v>23</v>
      </c>
      <c r="K425" t="s">
        <v>24</v>
      </c>
      <c r="L425" t="s">
        <v>25</v>
      </c>
      <c r="M425">
        <v>20</v>
      </c>
      <c r="N425">
        <v>66</v>
      </c>
      <c r="O425" t="s">
        <v>65</v>
      </c>
      <c r="P425">
        <v>10</v>
      </c>
      <c r="Q425">
        <v>30</v>
      </c>
      <c r="R425">
        <v>30</v>
      </c>
      <c r="S425">
        <v>40</v>
      </c>
      <c r="T425">
        <v>19</v>
      </c>
      <c r="U425" t="s">
        <v>27</v>
      </c>
    </row>
    <row r="426" spans="1:21" x14ac:dyDescent="0.25">
      <c r="A426">
        <v>850</v>
      </c>
      <c r="B426">
        <v>56</v>
      </c>
      <c r="C426">
        <v>-4</v>
      </c>
      <c r="D426" s="1">
        <v>41606</v>
      </c>
      <c r="E426">
        <v>385</v>
      </c>
      <c r="F426">
        <v>70</v>
      </c>
      <c r="G426" t="s">
        <v>21</v>
      </c>
      <c r="H426" t="s">
        <v>31</v>
      </c>
      <c r="I426">
        <v>21</v>
      </c>
      <c r="J426" t="s">
        <v>23</v>
      </c>
      <c r="K426" t="s">
        <v>24</v>
      </c>
      <c r="L426" t="s">
        <v>25</v>
      </c>
      <c r="M426">
        <v>16</v>
      </c>
      <c r="N426">
        <v>126</v>
      </c>
      <c r="O426" t="s">
        <v>34</v>
      </c>
      <c r="P426">
        <v>30</v>
      </c>
      <c r="Q426">
        <v>30</v>
      </c>
      <c r="R426">
        <v>20</v>
      </c>
      <c r="S426">
        <v>60</v>
      </c>
      <c r="T426">
        <v>54</v>
      </c>
      <c r="U426" t="s">
        <v>27</v>
      </c>
    </row>
    <row r="427" spans="1:21" x14ac:dyDescent="0.25">
      <c r="A427">
        <v>781</v>
      </c>
      <c r="B427">
        <v>54</v>
      </c>
      <c r="C427">
        <v>-7</v>
      </c>
      <c r="D427" s="1">
        <v>41607</v>
      </c>
      <c r="E427">
        <v>404</v>
      </c>
      <c r="F427">
        <v>66</v>
      </c>
      <c r="G427" t="s">
        <v>21</v>
      </c>
      <c r="H427" t="s">
        <v>31</v>
      </c>
      <c r="I427">
        <v>20</v>
      </c>
      <c r="J427" t="s">
        <v>23</v>
      </c>
      <c r="K427" t="s">
        <v>24</v>
      </c>
      <c r="L427" t="s">
        <v>25</v>
      </c>
      <c r="M427">
        <v>13</v>
      </c>
      <c r="N427">
        <v>120</v>
      </c>
      <c r="O427" t="s">
        <v>62</v>
      </c>
      <c r="P427">
        <v>30</v>
      </c>
      <c r="Q427">
        <v>30</v>
      </c>
      <c r="R427">
        <v>20</v>
      </c>
      <c r="S427">
        <v>60</v>
      </c>
      <c r="T427">
        <v>53</v>
      </c>
      <c r="U427" t="s">
        <v>27</v>
      </c>
    </row>
    <row r="428" spans="1:21" x14ac:dyDescent="0.25">
      <c r="A428">
        <v>413</v>
      </c>
      <c r="B428">
        <v>21</v>
      </c>
      <c r="C428">
        <v>-15</v>
      </c>
      <c r="D428" s="1">
        <v>41608</v>
      </c>
      <c r="E428">
        <v>480</v>
      </c>
      <c r="F428">
        <v>32</v>
      </c>
      <c r="G428" t="s">
        <v>21</v>
      </c>
      <c r="H428" t="s">
        <v>31</v>
      </c>
      <c r="I428">
        <v>5</v>
      </c>
      <c r="J428" t="s">
        <v>23</v>
      </c>
      <c r="K428" t="s">
        <v>32</v>
      </c>
      <c r="L428" t="s">
        <v>37</v>
      </c>
      <c r="M428">
        <v>15</v>
      </c>
      <c r="N428">
        <v>53</v>
      </c>
      <c r="O428" t="s">
        <v>62</v>
      </c>
      <c r="P428">
        <v>20</v>
      </c>
      <c r="Q428">
        <v>30</v>
      </c>
      <c r="R428">
        <v>30</v>
      </c>
      <c r="S428">
        <v>50</v>
      </c>
      <c r="T428">
        <v>17</v>
      </c>
      <c r="U428" t="s">
        <v>35</v>
      </c>
    </row>
    <row r="429" spans="1:21" x14ac:dyDescent="0.25">
      <c r="A429">
        <v>505</v>
      </c>
      <c r="B429">
        <v>39</v>
      </c>
      <c r="C429">
        <v>-6</v>
      </c>
      <c r="D429" s="1">
        <v>41609</v>
      </c>
      <c r="E429">
        <v>244</v>
      </c>
      <c r="F429">
        <v>53</v>
      </c>
      <c r="G429" t="s">
        <v>39</v>
      </c>
      <c r="H429" t="s">
        <v>29</v>
      </c>
      <c r="I429">
        <v>12</v>
      </c>
      <c r="J429" t="s">
        <v>40</v>
      </c>
      <c r="K429" t="s">
        <v>41</v>
      </c>
      <c r="L429" t="s">
        <v>42</v>
      </c>
      <c r="M429">
        <v>14</v>
      </c>
      <c r="N429">
        <v>92</v>
      </c>
      <c r="O429" t="s">
        <v>64</v>
      </c>
      <c r="P429">
        <v>20</v>
      </c>
      <c r="Q429">
        <v>30</v>
      </c>
      <c r="R429">
        <v>20</v>
      </c>
      <c r="S429">
        <v>50</v>
      </c>
      <c r="T429">
        <v>39</v>
      </c>
      <c r="U429" t="s">
        <v>27</v>
      </c>
    </row>
    <row r="430" spans="1:21" x14ac:dyDescent="0.25">
      <c r="A430">
        <v>702</v>
      </c>
      <c r="B430">
        <v>23</v>
      </c>
      <c r="C430">
        <v>-13</v>
      </c>
      <c r="D430" s="1">
        <v>41610</v>
      </c>
      <c r="E430">
        <v>800</v>
      </c>
      <c r="F430">
        <v>35</v>
      </c>
      <c r="G430" t="s">
        <v>39</v>
      </c>
      <c r="H430" t="s">
        <v>36</v>
      </c>
      <c r="I430">
        <v>6</v>
      </c>
      <c r="J430" t="s">
        <v>40</v>
      </c>
      <c r="K430" t="s">
        <v>41</v>
      </c>
      <c r="L430" t="s">
        <v>42</v>
      </c>
      <c r="M430">
        <v>17</v>
      </c>
      <c r="N430">
        <v>58</v>
      </c>
      <c r="O430" t="s">
        <v>48</v>
      </c>
      <c r="P430">
        <v>10</v>
      </c>
      <c r="Q430">
        <v>30</v>
      </c>
      <c r="R430">
        <v>30</v>
      </c>
      <c r="S430">
        <v>40</v>
      </c>
      <c r="T430">
        <v>18</v>
      </c>
      <c r="U430" t="s">
        <v>27</v>
      </c>
    </row>
    <row r="431" spans="1:21" x14ac:dyDescent="0.25">
      <c r="A431">
        <v>563</v>
      </c>
      <c r="B431">
        <v>21</v>
      </c>
      <c r="C431">
        <v>-15</v>
      </c>
      <c r="D431" s="1">
        <v>41611</v>
      </c>
      <c r="E431">
        <v>846</v>
      </c>
      <c r="F431">
        <v>31</v>
      </c>
      <c r="G431" t="s">
        <v>39</v>
      </c>
      <c r="H431" t="s">
        <v>22</v>
      </c>
      <c r="I431">
        <v>5</v>
      </c>
      <c r="J431" t="s">
        <v>40</v>
      </c>
      <c r="K431" t="s">
        <v>45</v>
      </c>
      <c r="L431" t="s">
        <v>50</v>
      </c>
      <c r="M431">
        <v>15</v>
      </c>
      <c r="N431">
        <v>52</v>
      </c>
      <c r="O431" t="s">
        <v>43</v>
      </c>
      <c r="P431">
        <v>10</v>
      </c>
      <c r="Q431">
        <v>30</v>
      </c>
      <c r="R431">
        <v>30</v>
      </c>
      <c r="S431">
        <v>40</v>
      </c>
      <c r="T431">
        <v>16</v>
      </c>
      <c r="U431" t="s">
        <v>35</v>
      </c>
    </row>
    <row r="432" spans="1:21" x14ac:dyDescent="0.25">
      <c r="A432">
        <v>603</v>
      </c>
      <c r="B432">
        <v>25</v>
      </c>
      <c r="C432">
        <v>-22</v>
      </c>
      <c r="D432" s="1">
        <v>41612</v>
      </c>
      <c r="E432">
        <v>209</v>
      </c>
      <c r="F432">
        <v>31</v>
      </c>
      <c r="G432" t="s">
        <v>39</v>
      </c>
      <c r="H432" t="s">
        <v>31</v>
      </c>
      <c r="I432">
        <v>9</v>
      </c>
      <c r="J432" t="s">
        <v>40</v>
      </c>
      <c r="K432" t="s">
        <v>41</v>
      </c>
      <c r="L432" t="s">
        <v>66</v>
      </c>
      <c r="M432">
        <v>-12</v>
      </c>
      <c r="N432">
        <v>56</v>
      </c>
      <c r="O432" t="s">
        <v>51</v>
      </c>
      <c r="P432">
        <v>10</v>
      </c>
      <c r="Q432">
        <v>30</v>
      </c>
      <c r="R432">
        <v>10</v>
      </c>
      <c r="S432">
        <v>40</v>
      </c>
      <c r="T432">
        <v>43</v>
      </c>
      <c r="U432" t="s">
        <v>35</v>
      </c>
    </row>
    <row r="433" spans="1:21" x14ac:dyDescent="0.25">
      <c r="A433">
        <v>405</v>
      </c>
      <c r="B433">
        <v>21</v>
      </c>
      <c r="C433">
        <v>-15</v>
      </c>
      <c r="D433" s="1">
        <v>41613</v>
      </c>
      <c r="E433">
        <v>480</v>
      </c>
      <c r="F433">
        <v>32</v>
      </c>
      <c r="G433" t="s">
        <v>39</v>
      </c>
      <c r="H433" t="s">
        <v>29</v>
      </c>
      <c r="I433">
        <v>5</v>
      </c>
      <c r="J433" t="s">
        <v>40</v>
      </c>
      <c r="K433" t="s">
        <v>41</v>
      </c>
      <c r="L433" t="s">
        <v>53</v>
      </c>
      <c r="M433">
        <v>15</v>
      </c>
      <c r="N433">
        <v>53</v>
      </c>
      <c r="O433" t="s">
        <v>47</v>
      </c>
      <c r="P433">
        <v>0</v>
      </c>
      <c r="Q433">
        <v>30</v>
      </c>
      <c r="R433">
        <v>30</v>
      </c>
      <c r="S433">
        <v>30</v>
      </c>
      <c r="T433">
        <v>17</v>
      </c>
      <c r="U433" t="s">
        <v>35</v>
      </c>
    </row>
    <row r="434" spans="1:21" x14ac:dyDescent="0.25">
      <c r="A434">
        <v>702</v>
      </c>
      <c r="B434">
        <v>0</v>
      </c>
      <c r="C434">
        <v>2</v>
      </c>
      <c r="D434" s="1">
        <v>41614</v>
      </c>
      <c r="E434">
        <v>430</v>
      </c>
      <c r="F434">
        <v>43</v>
      </c>
      <c r="G434" t="s">
        <v>39</v>
      </c>
      <c r="H434" t="s">
        <v>36</v>
      </c>
      <c r="I434">
        <v>0</v>
      </c>
      <c r="J434" t="s">
        <v>40</v>
      </c>
      <c r="K434" t="s">
        <v>41</v>
      </c>
      <c r="L434" t="s">
        <v>54</v>
      </c>
      <c r="M434">
        <v>32</v>
      </c>
      <c r="N434">
        <v>43</v>
      </c>
      <c r="O434" t="s">
        <v>48</v>
      </c>
      <c r="P434">
        <v>0</v>
      </c>
      <c r="Q434">
        <v>30</v>
      </c>
      <c r="R434">
        <v>30</v>
      </c>
      <c r="S434">
        <v>30</v>
      </c>
      <c r="T434">
        <v>11</v>
      </c>
      <c r="U434" t="s">
        <v>35</v>
      </c>
    </row>
    <row r="435" spans="1:21" x14ac:dyDescent="0.25">
      <c r="A435">
        <v>603</v>
      </c>
      <c r="B435">
        <v>34</v>
      </c>
      <c r="C435">
        <v>-23</v>
      </c>
      <c r="D435" s="1">
        <v>41615</v>
      </c>
      <c r="E435">
        <v>240</v>
      </c>
      <c r="F435">
        <v>43</v>
      </c>
      <c r="G435" t="s">
        <v>39</v>
      </c>
      <c r="H435" t="s">
        <v>31</v>
      </c>
      <c r="I435">
        <v>12</v>
      </c>
      <c r="J435" t="s">
        <v>23</v>
      </c>
      <c r="K435" t="s">
        <v>24</v>
      </c>
      <c r="L435" t="s">
        <v>25</v>
      </c>
      <c r="M435">
        <v>-3</v>
      </c>
      <c r="N435">
        <v>77</v>
      </c>
      <c r="O435" t="s">
        <v>51</v>
      </c>
      <c r="P435">
        <v>10</v>
      </c>
      <c r="Q435">
        <v>30</v>
      </c>
      <c r="R435">
        <v>20</v>
      </c>
      <c r="S435">
        <v>40</v>
      </c>
      <c r="T435">
        <v>46</v>
      </c>
      <c r="U435" t="s">
        <v>27</v>
      </c>
    </row>
    <row r="436" spans="1:21" x14ac:dyDescent="0.25">
      <c r="A436">
        <v>505</v>
      </c>
      <c r="B436">
        <v>21</v>
      </c>
      <c r="C436">
        <v>-16</v>
      </c>
      <c r="D436" s="1">
        <v>41616</v>
      </c>
      <c r="E436">
        <v>846</v>
      </c>
      <c r="F436">
        <v>31</v>
      </c>
      <c r="G436" t="s">
        <v>39</v>
      </c>
      <c r="H436" t="s">
        <v>29</v>
      </c>
      <c r="I436">
        <v>5</v>
      </c>
      <c r="J436" t="s">
        <v>23</v>
      </c>
      <c r="K436" t="s">
        <v>24</v>
      </c>
      <c r="L436" t="s">
        <v>57</v>
      </c>
      <c r="M436">
        <v>14</v>
      </c>
      <c r="N436">
        <v>52</v>
      </c>
      <c r="O436" t="s">
        <v>64</v>
      </c>
      <c r="P436">
        <v>10</v>
      </c>
      <c r="Q436">
        <v>30</v>
      </c>
      <c r="R436">
        <v>30</v>
      </c>
      <c r="S436">
        <v>40</v>
      </c>
      <c r="T436">
        <v>17</v>
      </c>
      <c r="U436" t="s">
        <v>27</v>
      </c>
    </row>
    <row r="437" spans="1:21" x14ac:dyDescent="0.25">
      <c r="A437">
        <v>971</v>
      </c>
      <c r="B437">
        <v>25</v>
      </c>
      <c r="C437">
        <v>-13</v>
      </c>
      <c r="D437" s="1">
        <v>41617</v>
      </c>
      <c r="E437">
        <v>820</v>
      </c>
      <c r="F437">
        <v>36</v>
      </c>
      <c r="G437" t="s">
        <v>39</v>
      </c>
      <c r="H437" t="s">
        <v>36</v>
      </c>
      <c r="I437">
        <v>7</v>
      </c>
      <c r="J437" t="s">
        <v>23</v>
      </c>
      <c r="K437" t="s">
        <v>24</v>
      </c>
      <c r="L437" t="s">
        <v>57</v>
      </c>
      <c r="M437">
        <v>17</v>
      </c>
      <c r="N437">
        <v>61</v>
      </c>
      <c r="O437" t="s">
        <v>56</v>
      </c>
      <c r="P437">
        <v>10</v>
      </c>
      <c r="Q437">
        <v>30</v>
      </c>
      <c r="R437">
        <v>30</v>
      </c>
      <c r="S437">
        <v>40</v>
      </c>
      <c r="T437">
        <v>19</v>
      </c>
      <c r="U437" t="s">
        <v>27</v>
      </c>
    </row>
    <row r="438" spans="1:21" x14ac:dyDescent="0.25">
      <c r="A438">
        <v>314</v>
      </c>
      <c r="B438">
        <v>34</v>
      </c>
      <c r="C438">
        <v>-13</v>
      </c>
      <c r="D438" s="1">
        <v>41618</v>
      </c>
      <c r="E438">
        <v>240</v>
      </c>
      <c r="F438">
        <v>43</v>
      </c>
      <c r="G438" t="s">
        <v>39</v>
      </c>
      <c r="H438" t="s">
        <v>22</v>
      </c>
      <c r="I438">
        <v>12</v>
      </c>
      <c r="J438" t="s">
        <v>23</v>
      </c>
      <c r="K438" t="s">
        <v>32</v>
      </c>
      <c r="L438" t="s">
        <v>37</v>
      </c>
      <c r="M438">
        <v>-3</v>
      </c>
      <c r="N438">
        <v>77</v>
      </c>
      <c r="O438" t="s">
        <v>58</v>
      </c>
      <c r="P438">
        <v>10</v>
      </c>
      <c r="Q438">
        <v>30</v>
      </c>
      <c r="R438">
        <v>10</v>
      </c>
      <c r="S438">
        <v>40</v>
      </c>
      <c r="T438">
        <v>46</v>
      </c>
      <c r="U438" t="s">
        <v>35</v>
      </c>
    </row>
    <row r="439" spans="1:21" x14ac:dyDescent="0.25">
      <c r="A439">
        <v>603</v>
      </c>
      <c r="B439">
        <v>21</v>
      </c>
      <c r="C439">
        <v>-16</v>
      </c>
      <c r="D439" s="1">
        <v>41619</v>
      </c>
      <c r="E439">
        <v>846</v>
      </c>
      <c r="F439">
        <v>31</v>
      </c>
      <c r="G439" t="s">
        <v>39</v>
      </c>
      <c r="H439" t="s">
        <v>31</v>
      </c>
      <c r="I439">
        <v>5</v>
      </c>
      <c r="J439" t="s">
        <v>23</v>
      </c>
      <c r="K439" t="s">
        <v>32</v>
      </c>
      <c r="L439" t="s">
        <v>33</v>
      </c>
      <c r="M439">
        <v>14</v>
      </c>
      <c r="N439">
        <v>52</v>
      </c>
      <c r="O439" t="s">
        <v>51</v>
      </c>
      <c r="P439">
        <v>20</v>
      </c>
      <c r="Q439">
        <v>30</v>
      </c>
      <c r="R439">
        <v>30</v>
      </c>
      <c r="S439">
        <v>50</v>
      </c>
      <c r="T439">
        <v>17</v>
      </c>
      <c r="U439" t="s">
        <v>35</v>
      </c>
    </row>
    <row r="440" spans="1:21" x14ac:dyDescent="0.25">
      <c r="A440">
        <v>435</v>
      </c>
      <c r="B440">
        <v>39</v>
      </c>
      <c r="C440">
        <v>-6</v>
      </c>
      <c r="D440" s="1">
        <v>41620</v>
      </c>
      <c r="E440">
        <v>244</v>
      </c>
      <c r="F440">
        <v>53</v>
      </c>
      <c r="G440" t="s">
        <v>39</v>
      </c>
      <c r="H440" t="s">
        <v>36</v>
      </c>
      <c r="I440">
        <v>12</v>
      </c>
      <c r="J440" t="s">
        <v>23</v>
      </c>
      <c r="K440" t="s">
        <v>32</v>
      </c>
      <c r="L440" t="s">
        <v>61</v>
      </c>
      <c r="M440">
        <v>14</v>
      </c>
      <c r="N440">
        <v>92</v>
      </c>
      <c r="O440" t="s">
        <v>49</v>
      </c>
      <c r="P440">
        <v>10</v>
      </c>
      <c r="Q440">
        <v>30</v>
      </c>
      <c r="R440">
        <v>20</v>
      </c>
      <c r="S440">
        <v>40</v>
      </c>
      <c r="T440">
        <v>39</v>
      </c>
      <c r="U440" t="s">
        <v>35</v>
      </c>
    </row>
    <row r="441" spans="1:21" x14ac:dyDescent="0.25">
      <c r="A441">
        <v>360</v>
      </c>
      <c r="B441">
        <v>46</v>
      </c>
      <c r="C441">
        <v>1</v>
      </c>
      <c r="D441" s="1">
        <v>41621</v>
      </c>
      <c r="E441">
        <v>449</v>
      </c>
      <c r="F441">
        <v>67</v>
      </c>
      <c r="G441" t="s">
        <v>39</v>
      </c>
      <c r="H441" t="s">
        <v>36</v>
      </c>
      <c r="I441">
        <v>14</v>
      </c>
      <c r="J441" t="s">
        <v>23</v>
      </c>
      <c r="K441" t="s">
        <v>32</v>
      </c>
      <c r="L441" t="s">
        <v>61</v>
      </c>
      <c r="M441">
        <v>31</v>
      </c>
      <c r="N441">
        <v>113</v>
      </c>
      <c r="O441" t="s">
        <v>60</v>
      </c>
      <c r="P441">
        <v>20</v>
      </c>
      <c r="Q441">
        <v>30</v>
      </c>
      <c r="R441">
        <v>30</v>
      </c>
      <c r="S441">
        <v>50</v>
      </c>
      <c r="T441">
        <v>36</v>
      </c>
      <c r="U441" t="s">
        <v>35</v>
      </c>
    </row>
    <row r="442" spans="1:21" x14ac:dyDescent="0.25">
      <c r="A442">
        <v>775</v>
      </c>
      <c r="B442">
        <v>22</v>
      </c>
      <c r="C442">
        <v>-3</v>
      </c>
      <c r="D442" s="1">
        <v>41622</v>
      </c>
      <c r="E442">
        <v>802</v>
      </c>
      <c r="F442">
        <v>34</v>
      </c>
      <c r="G442" t="s">
        <v>39</v>
      </c>
      <c r="H442" t="s">
        <v>36</v>
      </c>
      <c r="I442">
        <v>6</v>
      </c>
      <c r="J442" t="s">
        <v>40</v>
      </c>
      <c r="K442" t="s">
        <v>41</v>
      </c>
      <c r="L442" t="s">
        <v>42</v>
      </c>
      <c r="M442">
        <v>17</v>
      </c>
      <c r="N442">
        <v>56</v>
      </c>
      <c r="O442" t="s">
        <v>48</v>
      </c>
      <c r="P442">
        <v>20</v>
      </c>
      <c r="Q442">
        <v>30</v>
      </c>
      <c r="R442">
        <v>20</v>
      </c>
      <c r="S442">
        <v>50</v>
      </c>
      <c r="T442">
        <v>17</v>
      </c>
      <c r="U442" t="s">
        <v>27</v>
      </c>
    </row>
    <row r="443" spans="1:21" x14ac:dyDescent="0.25">
      <c r="A443">
        <v>505</v>
      </c>
      <c r="B443">
        <v>34</v>
      </c>
      <c r="C443">
        <v>6</v>
      </c>
      <c r="D443" s="1">
        <v>41623</v>
      </c>
      <c r="E443">
        <v>-522</v>
      </c>
      <c r="F443">
        <v>42</v>
      </c>
      <c r="G443" t="s">
        <v>39</v>
      </c>
      <c r="H443" t="s">
        <v>29</v>
      </c>
      <c r="I443">
        <v>12</v>
      </c>
      <c r="J443" t="s">
        <v>40</v>
      </c>
      <c r="K443" t="s">
        <v>41</v>
      </c>
      <c r="L443" t="s">
        <v>54</v>
      </c>
      <c r="M443">
        <v>-4</v>
      </c>
      <c r="N443">
        <v>76</v>
      </c>
      <c r="O443" t="s">
        <v>64</v>
      </c>
      <c r="P443">
        <v>20</v>
      </c>
      <c r="Q443">
        <v>30</v>
      </c>
      <c r="R443">
        <v>-10</v>
      </c>
      <c r="S443">
        <v>50</v>
      </c>
      <c r="T443">
        <v>46</v>
      </c>
      <c r="U443" t="s">
        <v>35</v>
      </c>
    </row>
    <row r="444" spans="1:21" x14ac:dyDescent="0.25">
      <c r="A444">
        <v>253</v>
      </c>
      <c r="B444">
        <v>22</v>
      </c>
      <c r="C444">
        <v>-9</v>
      </c>
      <c r="D444" s="1">
        <v>41624</v>
      </c>
      <c r="E444">
        <v>570</v>
      </c>
      <c r="F444">
        <v>30</v>
      </c>
      <c r="G444" t="s">
        <v>39</v>
      </c>
      <c r="H444" t="s">
        <v>36</v>
      </c>
      <c r="I444">
        <v>7</v>
      </c>
      <c r="J444" t="s">
        <v>40</v>
      </c>
      <c r="K444" t="s">
        <v>41</v>
      </c>
      <c r="L444" t="s">
        <v>54</v>
      </c>
      <c r="M444">
        <v>11</v>
      </c>
      <c r="N444">
        <v>52</v>
      </c>
      <c r="O444" t="s">
        <v>60</v>
      </c>
      <c r="P444">
        <v>20</v>
      </c>
      <c r="Q444">
        <v>30</v>
      </c>
      <c r="R444">
        <v>20</v>
      </c>
      <c r="S444">
        <v>50</v>
      </c>
      <c r="T444">
        <v>19</v>
      </c>
      <c r="U444" t="s">
        <v>35</v>
      </c>
    </row>
    <row r="445" spans="1:21" x14ac:dyDescent="0.25">
      <c r="A445">
        <v>603</v>
      </c>
      <c r="B445">
        <v>33</v>
      </c>
      <c r="C445">
        <v>-4</v>
      </c>
      <c r="D445" s="1">
        <v>41625</v>
      </c>
      <c r="E445">
        <v>243</v>
      </c>
      <c r="F445">
        <v>41</v>
      </c>
      <c r="G445" t="s">
        <v>39</v>
      </c>
      <c r="H445" t="s">
        <v>31</v>
      </c>
      <c r="I445">
        <v>12</v>
      </c>
      <c r="J445" t="s">
        <v>23</v>
      </c>
      <c r="K445" t="s">
        <v>24</v>
      </c>
      <c r="L445" t="s">
        <v>25</v>
      </c>
      <c r="M445">
        <v>-4</v>
      </c>
      <c r="N445">
        <v>74</v>
      </c>
      <c r="O445" t="s">
        <v>51</v>
      </c>
      <c r="P445">
        <v>20</v>
      </c>
      <c r="Q445">
        <v>30</v>
      </c>
      <c r="R445">
        <v>0</v>
      </c>
      <c r="S445">
        <v>50</v>
      </c>
      <c r="T445">
        <v>45</v>
      </c>
      <c r="U445" t="s">
        <v>27</v>
      </c>
    </row>
    <row r="446" spans="1:21" x14ac:dyDescent="0.25">
      <c r="A446">
        <v>505</v>
      </c>
      <c r="B446">
        <v>29</v>
      </c>
      <c r="C446">
        <v>-5</v>
      </c>
      <c r="D446" s="1">
        <v>41626</v>
      </c>
      <c r="E446">
        <v>1003</v>
      </c>
      <c r="F446">
        <v>35</v>
      </c>
      <c r="G446" t="s">
        <v>39</v>
      </c>
      <c r="H446" t="s">
        <v>29</v>
      </c>
      <c r="I446">
        <v>8</v>
      </c>
      <c r="J446" t="s">
        <v>23</v>
      </c>
      <c r="K446" t="s">
        <v>24</v>
      </c>
      <c r="L446" t="s">
        <v>25</v>
      </c>
      <c r="M446">
        <v>5</v>
      </c>
      <c r="N446">
        <v>64</v>
      </c>
      <c r="O446" t="s">
        <v>64</v>
      </c>
      <c r="P446">
        <v>20</v>
      </c>
      <c r="Q446">
        <v>30</v>
      </c>
      <c r="R446">
        <v>10</v>
      </c>
      <c r="S446">
        <v>50</v>
      </c>
      <c r="T446">
        <v>30</v>
      </c>
      <c r="U446" t="s">
        <v>27</v>
      </c>
    </row>
    <row r="447" spans="1:21" x14ac:dyDescent="0.25">
      <c r="A447">
        <v>503</v>
      </c>
      <c r="B447">
        <v>25</v>
      </c>
      <c r="C447">
        <v>-1</v>
      </c>
      <c r="D447" s="1">
        <v>41627</v>
      </c>
      <c r="E447">
        <v>823</v>
      </c>
      <c r="F447">
        <v>38</v>
      </c>
      <c r="G447" t="s">
        <v>39</v>
      </c>
      <c r="H447" t="s">
        <v>36</v>
      </c>
      <c r="I447">
        <v>7</v>
      </c>
      <c r="J447" t="s">
        <v>23</v>
      </c>
      <c r="K447" t="s">
        <v>24</v>
      </c>
      <c r="L447" t="s">
        <v>57</v>
      </c>
      <c r="M447">
        <v>19</v>
      </c>
      <c r="N447">
        <v>63</v>
      </c>
      <c r="O447" t="s">
        <v>56</v>
      </c>
      <c r="P447">
        <v>20</v>
      </c>
      <c r="Q447">
        <v>30</v>
      </c>
      <c r="R447">
        <v>20</v>
      </c>
      <c r="S447">
        <v>50</v>
      </c>
      <c r="T447">
        <v>19</v>
      </c>
      <c r="U447" t="s">
        <v>27</v>
      </c>
    </row>
    <row r="448" spans="1:21" x14ac:dyDescent="0.25">
      <c r="A448">
        <v>603</v>
      </c>
      <c r="B448">
        <v>15</v>
      </c>
      <c r="C448">
        <v>-12</v>
      </c>
      <c r="D448" s="1">
        <v>41628</v>
      </c>
      <c r="E448">
        <v>848</v>
      </c>
      <c r="F448">
        <v>24</v>
      </c>
      <c r="G448" t="s">
        <v>39</v>
      </c>
      <c r="H448" t="s">
        <v>31</v>
      </c>
      <c r="I448">
        <v>4</v>
      </c>
      <c r="J448" t="s">
        <v>23</v>
      </c>
      <c r="K448" t="s">
        <v>32</v>
      </c>
      <c r="L448" t="s">
        <v>33</v>
      </c>
      <c r="M448">
        <v>8</v>
      </c>
      <c r="N448">
        <v>39</v>
      </c>
      <c r="O448" t="s">
        <v>51</v>
      </c>
      <c r="P448">
        <v>10</v>
      </c>
      <c r="Q448">
        <v>30</v>
      </c>
      <c r="R448">
        <v>20</v>
      </c>
      <c r="S448">
        <v>40</v>
      </c>
      <c r="T448">
        <v>16</v>
      </c>
      <c r="U448" t="s">
        <v>35</v>
      </c>
    </row>
    <row r="449" spans="1:21" x14ac:dyDescent="0.25">
      <c r="A449">
        <v>541</v>
      </c>
      <c r="B449">
        <v>32</v>
      </c>
      <c r="C449">
        <v>-2</v>
      </c>
      <c r="D449" s="1">
        <v>41629</v>
      </c>
      <c r="E449">
        <v>482</v>
      </c>
      <c r="F449">
        <v>48</v>
      </c>
      <c r="G449" t="s">
        <v>39</v>
      </c>
      <c r="H449" t="s">
        <v>36</v>
      </c>
      <c r="I449">
        <v>8</v>
      </c>
      <c r="J449" t="s">
        <v>23</v>
      </c>
      <c r="K449" t="s">
        <v>32</v>
      </c>
      <c r="L449" t="s">
        <v>33</v>
      </c>
      <c r="M449">
        <v>28</v>
      </c>
      <c r="N449">
        <v>80</v>
      </c>
      <c r="O449" t="s">
        <v>56</v>
      </c>
      <c r="P449">
        <v>20</v>
      </c>
      <c r="Q449">
        <v>30</v>
      </c>
      <c r="R449">
        <v>30</v>
      </c>
      <c r="S449">
        <v>50</v>
      </c>
      <c r="T449">
        <v>20</v>
      </c>
      <c r="U449" t="s">
        <v>35</v>
      </c>
    </row>
    <row r="450" spans="1:21" x14ac:dyDescent="0.25">
      <c r="A450">
        <v>435</v>
      </c>
      <c r="B450">
        <v>35</v>
      </c>
      <c r="C450">
        <v>-1</v>
      </c>
      <c r="D450" s="1">
        <v>41630</v>
      </c>
      <c r="E450">
        <v>248</v>
      </c>
      <c r="F450">
        <v>47</v>
      </c>
      <c r="G450" t="s">
        <v>39</v>
      </c>
      <c r="H450" t="s">
        <v>36</v>
      </c>
      <c r="I450">
        <v>11</v>
      </c>
      <c r="J450" t="s">
        <v>23</v>
      </c>
      <c r="K450" t="s">
        <v>32</v>
      </c>
      <c r="L450" t="s">
        <v>61</v>
      </c>
      <c r="M450">
        <v>9</v>
      </c>
      <c r="N450">
        <v>82</v>
      </c>
      <c r="O450" t="s">
        <v>49</v>
      </c>
      <c r="P450">
        <v>20</v>
      </c>
      <c r="Q450">
        <v>30</v>
      </c>
      <c r="R450">
        <v>10</v>
      </c>
      <c r="S450">
        <v>50</v>
      </c>
      <c r="T450">
        <v>38</v>
      </c>
      <c r="U450" t="s">
        <v>35</v>
      </c>
    </row>
    <row r="451" spans="1:21" x14ac:dyDescent="0.25">
      <c r="A451">
        <v>801</v>
      </c>
      <c r="B451">
        <v>34</v>
      </c>
      <c r="C451">
        <v>-3</v>
      </c>
      <c r="D451" s="1">
        <v>41631</v>
      </c>
      <c r="E451">
        <v>211</v>
      </c>
      <c r="F451">
        <v>42</v>
      </c>
      <c r="G451" t="s">
        <v>39</v>
      </c>
      <c r="H451" t="s">
        <v>36</v>
      </c>
      <c r="I451">
        <v>12</v>
      </c>
      <c r="J451" t="s">
        <v>23</v>
      </c>
      <c r="K451" t="s">
        <v>32</v>
      </c>
      <c r="L451" t="s">
        <v>37</v>
      </c>
      <c r="M451">
        <v>-3</v>
      </c>
      <c r="N451">
        <v>76</v>
      </c>
      <c r="O451" t="s">
        <v>49</v>
      </c>
      <c r="P451">
        <v>20</v>
      </c>
      <c r="Q451">
        <v>30</v>
      </c>
      <c r="R451">
        <v>0</v>
      </c>
      <c r="S451">
        <v>50</v>
      </c>
      <c r="T451">
        <v>45</v>
      </c>
      <c r="U451" t="s">
        <v>35</v>
      </c>
    </row>
    <row r="452" spans="1:21" x14ac:dyDescent="0.25">
      <c r="A452">
        <v>772</v>
      </c>
      <c r="B452">
        <v>24</v>
      </c>
      <c r="C452">
        <v>-8</v>
      </c>
      <c r="D452" s="1">
        <v>41632</v>
      </c>
      <c r="E452">
        <v>567</v>
      </c>
      <c r="F452">
        <v>32</v>
      </c>
      <c r="G452" t="s">
        <v>21</v>
      </c>
      <c r="H452" t="s">
        <v>31</v>
      </c>
      <c r="I452">
        <v>7</v>
      </c>
      <c r="J452" t="s">
        <v>23</v>
      </c>
      <c r="K452" t="s">
        <v>24</v>
      </c>
      <c r="L452" t="s">
        <v>57</v>
      </c>
      <c r="M452">
        <v>12</v>
      </c>
      <c r="N452">
        <v>56</v>
      </c>
      <c r="O452" t="s">
        <v>34</v>
      </c>
      <c r="P452">
        <v>10</v>
      </c>
      <c r="Q452">
        <v>30</v>
      </c>
      <c r="R452">
        <v>20</v>
      </c>
      <c r="S452">
        <v>40</v>
      </c>
      <c r="T452">
        <v>20</v>
      </c>
      <c r="U452" t="s">
        <v>27</v>
      </c>
    </row>
    <row r="453" spans="1:21" x14ac:dyDescent="0.25">
      <c r="A453">
        <v>505</v>
      </c>
      <c r="B453">
        <v>38</v>
      </c>
      <c r="C453">
        <v>12</v>
      </c>
      <c r="D453" s="1">
        <v>41633</v>
      </c>
      <c r="E453">
        <v>256</v>
      </c>
      <c r="F453">
        <v>51</v>
      </c>
      <c r="G453" t="s">
        <v>39</v>
      </c>
      <c r="H453" t="s">
        <v>29</v>
      </c>
      <c r="I453">
        <v>12</v>
      </c>
      <c r="J453" t="s">
        <v>40</v>
      </c>
      <c r="K453" t="s">
        <v>41</v>
      </c>
      <c r="L453" t="s">
        <v>42</v>
      </c>
      <c r="M453">
        <v>12</v>
      </c>
      <c r="N453">
        <v>89</v>
      </c>
      <c r="O453" t="s">
        <v>64</v>
      </c>
      <c r="P453">
        <v>30</v>
      </c>
      <c r="Q453">
        <v>30</v>
      </c>
      <c r="R453">
        <v>0</v>
      </c>
      <c r="S453">
        <v>60</v>
      </c>
      <c r="T453">
        <v>39</v>
      </c>
      <c r="U453" t="s">
        <v>27</v>
      </c>
    </row>
    <row r="454" spans="1:21" x14ac:dyDescent="0.25">
      <c r="A454">
        <v>702</v>
      </c>
      <c r="B454">
        <v>23</v>
      </c>
      <c r="C454">
        <v>-3</v>
      </c>
      <c r="D454" s="1">
        <v>41634</v>
      </c>
      <c r="E454">
        <v>807</v>
      </c>
      <c r="F454">
        <v>35</v>
      </c>
      <c r="G454" t="s">
        <v>39</v>
      </c>
      <c r="H454" t="s">
        <v>36</v>
      </c>
      <c r="I454">
        <v>6</v>
      </c>
      <c r="J454" t="s">
        <v>40</v>
      </c>
      <c r="K454" t="s">
        <v>41</v>
      </c>
      <c r="L454" t="s">
        <v>42</v>
      </c>
      <c r="M454">
        <v>17</v>
      </c>
      <c r="N454">
        <v>58</v>
      </c>
      <c r="O454" t="s">
        <v>48</v>
      </c>
      <c r="P454">
        <v>20</v>
      </c>
      <c r="Q454">
        <v>30</v>
      </c>
      <c r="R454">
        <v>20</v>
      </c>
      <c r="S454">
        <v>50</v>
      </c>
      <c r="T454">
        <v>18</v>
      </c>
      <c r="U454" t="s">
        <v>27</v>
      </c>
    </row>
    <row r="455" spans="1:21" x14ac:dyDescent="0.25">
      <c r="A455">
        <v>641</v>
      </c>
      <c r="B455">
        <v>16</v>
      </c>
      <c r="C455">
        <v>-10</v>
      </c>
      <c r="D455" s="1">
        <v>41635</v>
      </c>
      <c r="E455">
        <v>851</v>
      </c>
      <c r="F455">
        <v>25</v>
      </c>
      <c r="G455" t="s">
        <v>39</v>
      </c>
      <c r="H455" t="s">
        <v>22</v>
      </c>
      <c r="I455">
        <v>4</v>
      </c>
      <c r="J455" t="s">
        <v>40</v>
      </c>
      <c r="K455" t="s">
        <v>45</v>
      </c>
      <c r="L455" t="s">
        <v>50</v>
      </c>
      <c r="M455">
        <v>10</v>
      </c>
      <c r="N455">
        <v>41</v>
      </c>
      <c r="O455" t="s">
        <v>43</v>
      </c>
      <c r="P455">
        <v>10</v>
      </c>
      <c r="Q455">
        <v>30</v>
      </c>
      <c r="R455">
        <v>20</v>
      </c>
      <c r="S455">
        <v>40</v>
      </c>
      <c r="T455">
        <v>15</v>
      </c>
      <c r="U455" t="s">
        <v>35</v>
      </c>
    </row>
    <row r="456" spans="1:21" x14ac:dyDescent="0.25">
      <c r="A456">
        <v>563</v>
      </c>
      <c r="B456">
        <v>31</v>
      </c>
      <c r="C456">
        <v>-2</v>
      </c>
      <c r="D456" s="1">
        <v>41636</v>
      </c>
      <c r="E456">
        <v>1009</v>
      </c>
      <c r="F456">
        <v>38</v>
      </c>
      <c r="G456" t="s">
        <v>39</v>
      </c>
      <c r="H456" t="s">
        <v>22</v>
      </c>
      <c r="I456">
        <v>9</v>
      </c>
      <c r="J456" t="s">
        <v>40</v>
      </c>
      <c r="K456" t="s">
        <v>45</v>
      </c>
      <c r="L456" t="s">
        <v>52</v>
      </c>
      <c r="M456">
        <v>8</v>
      </c>
      <c r="N456">
        <v>69</v>
      </c>
      <c r="O456" t="s">
        <v>43</v>
      </c>
      <c r="P456">
        <v>30</v>
      </c>
      <c r="Q456">
        <v>30</v>
      </c>
      <c r="R456">
        <v>10</v>
      </c>
      <c r="S456">
        <v>60</v>
      </c>
      <c r="T456">
        <v>30</v>
      </c>
      <c r="U456" t="s">
        <v>35</v>
      </c>
    </row>
    <row r="457" spans="1:21" x14ac:dyDescent="0.25">
      <c r="A457">
        <v>603</v>
      </c>
      <c r="B457">
        <v>20</v>
      </c>
      <c r="C457">
        <v>-16</v>
      </c>
      <c r="D457" s="1">
        <v>41637</v>
      </c>
      <c r="E457">
        <v>218</v>
      </c>
      <c r="F457">
        <v>25</v>
      </c>
      <c r="G457" t="s">
        <v>39</v>
      </c>
      <c r="H457" t="s">
        <v>31</v>
      </c>
      <c r="I457">
        <v>7</v>
      </c>
      <c r="J457" t="s">
        <v>40</v>
      </c>
      <c r="K457" t="s">
        <v>41</v>
      </c>
      <c r="L457" t="s">
        <v>66</v>
      </c>
      <c r="M457">
        <v>-16</v>
      </c>
      <c r="N457">
        <v>45</v>
      </c>
      <c r="O457" t="s">
        <v>51</v>
      </c>
      <c r="P457">
        <v>10</v>
      </c>
      <c r="Q457">
        <v>30</v>
      </c>
      <c r="R457">
        <v>0</v>
      </c>
      <c r="S457">
        <v>40</v>
      </c>
      <c r="T457">
        <v>41</v>
      </c>
      <c r="U457" t="s">
        <v>35</v>
      </c>
    </row>
    <row r="458" spans="1:21" x14ac:dyDescent="0.25">
      <c r="A458">
        <v>580</v>
      </c>
      <c r="B458">
        <v>29</v>
      </c>
      <c r="C458">
        <v>4</v>
      </c>
      <c r="D458" s="1">
        <v>41638</v>
      </c>
      <c r="E458">
        <v>490</v>
      </c>
      <c r="F458">
        <v>44</v>
      </c>
      <c r="G458" t="s">
        <v>39</v>
      </c>
      <c r="H458" t="s">
        <v>29</v>
      </c>
      <c r="I458">
        <v>8</v>
      </c>
      <c r="J458" t="s">
        <v>40</v>
      </c>
      <c r="K458" t="s">
        <v>41</v>
      </c>
      <c r="L458" t="s">
        <v>53</v>
      </c>
      <c r="M458">
        <v>24</v>
      </c>
      <c r="N458">
        <v>73</v>
      </c>
      <c r="O458" t="s">
        <v>47</v>
      </c>
      <c r="P458">
        <v>20</v>
      </c>
      <c r="Q458">
        <v>30</v>
      </c>
      <c r="R458">
        <v>20</v>
      </c>
      <c r="S458">
        <v>50</v>
      </c>
      <c r="T458">
        <v>20</v>
      </c>
      <c r="U458" t="s">
        <v>35</v>
      </c>
    </row>
    <row r="459" spans="1:21" x14ac:dyDescent="0.25">
      <c r="A459">
        <v>253</v>
      </c>
      <c r="B459">
        <v>24</v>
      </c>
      <c r="C459">
        <v>-7</v>
      </c>
      <c r="D459" s="1">
        <v>41639</v>
      </c>
      <c r="E459">
        <v>567</v>
      </c>
      <c r="F459">
        <v>32</v>
      </c>
      <c r="G459" t="s">
        <v>39</v>
      </c>
      <c r="H459" t="s">
        <v>36</v>
      </c>
      <c r="I459">
        <v>7</v>
      </c>
      <c r="J459" t="s">
        <v>40</v>
      </c>
      <c r="K459" t="s">
        <v>41</v>
      </c>
      <c r="L459" t="s">
        <v>54</v>
      </c>
      <c r="M459">
        <v>13</v>
      </c>
      <c r="N459">
        <v>56</v>
      </c>
      <c r="O459" t="s">
        <v>60</v>
      </c>
      <c r="P459">
        <v>20</v>
      </c>
      <c r="Q459">
        <v>30</v>
      </c>
      <c r="R459">
        <v>20</v>
      </c>
      <c r="S459">
        <v>50</v>
      </c>
      <c r="T459">
        <v>19</v>
      </c>
      <c r="U459" t="s">
        <v>35</v>
      </c>
    </row>
    <row r="460" spans="1:21" x14ac:dyDescent="0.25">
      <c r="A460">
        <v>541</v>
      </c>
      <c r="B460">
        <v>24</v>
      </c>
      <c r="C460">
        <v>-1</v>
      </c>
      <c r="D460" s="1">
        <v>41640</v>
      </c>
      <c r="E460">
        <v>829</v>
      </c>
      <c r="F460">
        <v>36</v>
      </c>
      <c r="G460" t="s">
        <v>39</v>
      </c>
      <c r="H460" t="s">
        <v>36</v>
      </c>
      <c r="I460">
        <v>6</v>
      </c>
      <c r="J460" t="s">
        <v>23</v>
      </c>
      <c r="K460" t="s">
        <v>24</v>
      </c>
      <c r="L460" t="s">
        <v>57</v>
      </c>
      <c r="M460">
        <v>19</v>
      </c>
      <c r="N460">
        <v>60</v>
      </c>
      <c r="O460" t="s">
        <v>56</v>
      </c>
      <c r="P460">
        <v>20</v>
      </c>
      <c r="Q460">
        <v>30</v>
      </c>
      <c r="R460">
        <v>20</v>
      </c>
      <c r="S460">
        <v>50</v>
      </c>
      <c r="T460">
        <v>17</v>
      </c>
      <c r="U460" t="s">
        <v>27</v>
      </c>
    </row>
    <row r="461" spans="1:21" x14ac:dyDescent="0.25">
      <c r="A461">
        <v>603</v>
      </c>
      <c r="B461">
        <v>16</v>
      </c>
      <c r="C461">
        <v>-10</v>
      </c>
      <c r="D461" s="1">
        <v>41641</v>
      </c>
      <c r="E461">
        <v>851</v>
      </c>
      <c r="F461">
        <v>25</v>
      </c>
      <c r="G461" t="s">
        <v>39</v>
      </c>
      <c r="H461" t="s">
        <v>31</v>
      </c>
      <c r="I461">
        <v>4</v>
      </c>
      <c r="J461" t="s">
        <v>23</v>
      </c>
      <c r="K461" t="s">
        <v>32</v>
      </c>
      <c r="L461" t="s">
        <v>33</v>
      </c>
      <c r="M461">
        <v>10</v>
      </c>
      <c r="N461">
        <v>41</v>
      </c>
      <c r="O461" t="s">
        <v>51</v>
      </c>
      <c r="P461">
        <v>10</v>
      </c>
      <c r="Q461">
        <v>30</v>
      </c>
      <c r="R461">
        <v>20</v>
      </c>
      <c r="S461">
        <v>40</v>
      </c>
      <c r="T461">
        <v>15</v>
      </c>
      <c r="U461" t="s">
        <v>35</v>
      </c>
    </row>
    <row r="462" spans="1:21" x14ac:dyDescent="0.25">
      <c r="A462">
        <v>971</v>
      </c>
      <c r="B462">
        <v>29</v>
      </c>
      <c r="C462">
        <v>-5</v>
      </c>
      <c r="D462" s="1">
        <v>41642</v>
      </c>
      <c r="E462">
        <v>490</v>
      </c>
      <c r="F462">
        <v>44</v>
      </c>
      <c r="G462" t="s">
        <v>39</v>
      </c>
      <c r="H462" t="s">
        <v>36</v>
      </c>
      <c r="I462">
        <v>8</v>
      </c>
      <c r="J462" t="s">
        <v>23</v>
      </c>
      <c r="K462" t="s">
        <v>32</v>
      </c>
      <c r="L462" t="s">
        <v>33</v>
      </c>
      <c r="M462">
        <v>25</v>
      </c>
      <c r="N462">
        <v>73</v>
      </c>
      <c r="O462" t="s">
        <v>56</v>
      </c>
      <c r="P462">
        <v>20</v>
      </c>
      <c r="Q462">
        <v>30</v>
      </c>
      <c r="R462">
        <v>30</v>
      </c>
      <c r="S462">
        <v>50</v>
      </c>
      <c r="T462">
        <v>19</v>
      </c>
      <c r="U462" t="s">
        <v>35</v>
      </c>
    </row>
    <row r="463" spans="1:21" x14ac:dyDescent="0.25">
      <c r="A463">
        <v>937</v>
      </c>
      <c r="B463">
        <v>21</v>
      </c>
      <c r="C463">
        <v>-6</v>
      </c>
      <c r="D463" s="1">
        <v>41643</v>
      </c>
      <c r="E463">
        <v>480</v>
      </c>
      <c r="F463">
        <v>32</v>
      </c>
      <c r="G463" t="s">
        <v>21</v>
      </c>
      <c r="H463" t="s">
        <v>22</v>
      </c>
      <c r="I463">
        <v>5</v>
      </c>
      <c r="J463" t="s">
        <v>23</v>
      </c>
      <c r="K463" t="s">
        <v>24</v>
      </c>
      <c r="L463" t="s">
        <v>57</v>
      </c>
      <c r="M463">
        <v>24</v>
      </c>
      <c r="N463">
        <v>56</v>
      </c>
      <c r="O463" t="s">
        <v>65</v>
      </c>
      <c r="P463">
        <v>0</v>
      </c>
      <c r="Q463">
        <v>30</v>
      </c>
      <c r="R463">
        <v>30</v>
      </c>
      <c r="S463">
        <v>30</v>
      </c>
      <c r="T463">
        <v>16</v>
      </c>
      <c r="U463" t="s">
        <v>27</v>
      </c>
    </row>
    <row r="464" spans="1:21" x14ac:dyDescent="0.25">
      <c r="A464">
        <v>937</v>
      </c>
      <c r="B464">
        <v>27</v>
      </c>
      <c r="C464">
        <v>0</v>
      </c>
      <c r="D464" s="1">
        <v>41644</v>
      </c>
      <c r="E464">
        <v>859</v>
      </c>
      <c r="F464">
        <v>39</v>
      </c>
      <c r="G464" t="s">
        <v>21</v>
      </c>
      <c r="H464" t="s">
        <v>22</v>
      </c>
      <c r="I464">
        <v>7</v>
      </c>
      <c r="J464" t="s">
        <v>23</v>
      </c>
      <c r="K464" t="s">
        <v>24</v>
      </c>
      <c r="L464" t="s">
        <v>25</v>
      </c>
      <c r="M464">
        <v>30</v>
      </c>
      <c r="N464">
        <v>70</v>
      </c>
      <c r="O464" t="s">
        <v>65</v>
      </c>
      <c r="P464">
        <v>10</v>
      </c>
      <c r="Q464">
        <v>30</v>
      </c>
      <c r="R464">
        <v>30</v>
      </c>
      <c r="S464">
        <v>40</v>
      </c>
      <c r="T464">
        <v>19</v>
      </c>
      <c r="U464" t="s">
        <v>27</v>
      </c>
    </row>
    <row r="465" spans="1:21" x14ac:dyDescent="0.25">
      <c r="A465">
        <v>786</v>
      </c>
      <c r="B465">
        <v>56</v>
      </c>
      <c r="C465">
        <v>4</v>
      </c>
      <c r="D465" s="1">
        <v>41645</v>
      </c>
      <c r="E465">
        <v>385</v>
      </c>
      <c r="F465">
        <v>70</v>
      </c>
      <c r="G465" t="s">
        <v>21</v>
      </c>
      <c r="H465" t="s">
        <v>31</v>
      </c>
      <c r="I465">
        <v>21</v>
      </c>
      <c r="J465" t="s">
        <v>23</v>
      </c>
      <c r="K465" t="s">
        <v>24</v>
      </c>
      <c r="L465" t="s">
        <v>25</v>
      </c>
      <c r="M465">
        <v>24</v>
      </c>
      <c r="N465">
        <v>134</v>
      </c>
      <c r="O465" t="s">
        <v>34</v>
      </c>
      <c r="P465">
        <v>30</v>
      </c>
      <c r="Q465">
        <v>30</v>
      </c>
      <c r="R465">
        <v>20</v>
      </c>
      <c r="S465">
        <v>60</v>
      </c>
      <c r="T465">
        <v>54</v>
      </c>
      <c r="U465" t="s">
        <v>27</v>
      </c>
    </row>
    <row r="466" spans="1:21" x14ac:dyDescent="0.25">
      <c r="A466">
        <v>339</v>
      </c>
      <c r="B466">
        <v>54</v>
      </c>
      <c r="C466">
        <v>-1</v>
      </c>
      <c r="D466" s="1">
        <v>41646</v>
      </c>
      <c r="E466">
        <v>404</v>
      </c>
      <c r="F466">
        <v>66</v>
      </c>
      <c r="G466" t="s">
        <v>21</v>
      </c>
      <c r="H466" t="s">
        <v>31</v>
      </c>
      <c r="I466">
        <v>20</v>
      </c>
      <c r="J466" t="s">
        <v>23</v>
      </c>
      <c r="K466" t="s">
        <v>24</v>
      </c>
      <c r="L466" t="s">
        <v>25</v>
      </c>
      <c r="M466">
        <v>19</v>
      </c>
      <c r="N466">
        <v>128</v>
      </c>
      <c r="O466" t="s">
        <v>62</v>
      </c>
      <c r="P466">
        <v>30</v>
      </c>
      <c r="Q466">
        <v>30</v>
      </c>
      <c r="R466">
        <v>20</v>
      </c>
      <c r="S466">
        <v>60</v>
      </c>
      <c r="T466">
        <v>53</v>
      </c>
      <c r="U466" t="s">
        <v>27</v>
      </c>
    </row>
    <row r="467" spans="1:21" x14ac:dyDescent="0.25">
      <c r="A467">
        <v>781</v>
      </c>
      <c r="B467">
        <v>21</v>
      </c>
      <c r="C467">
        <v>-8</v>
      </c>
      <c r="D467" s="1">
        <v>41647</v>
      </c>
      <c r="E467">
        <v>480</v>
      </c>
      <c r="F467">
        <v>32</v>
      </c>
      <c r="G467" t="s">
        <v>21</v>
      </c>
      <c r="H467" t="s">
        <v>31</v>
      </c>
      <c r="I467">
        <v>5</v>
      </c>
      <c r="J467" t="s">
        <v>23</v>
      </c>
      <c r="K467" t="s">
        <v>32</v>
      </c>
      <c r="L467" t="s">
        <v>37</v>
      </c>
      <c r="M467">
        <v>22</v>
      </c>
      <c r="N467">
        <v>56</v>
      </c>
      <c r="O467" t="s">
        <v>62</v>
      </c>
      <c r="P467">
        <v>20</v>
      </c>
      <c r="Q467">
        <v>30</v>
      </c>
      <c r="R467">
        <v>30</v>
      </c>
      <c r="S467">
        <v>50</v>
      </c>
      <c r="T467">
        <v>17</v>
      </c>
      <c r="U467" t="s">
        <v>35</v>
      </c>
    </row>
    <row r="468" spans="1:21" x14ac:dyDescent="0.25">
      <c r="A468">
        <v>505</v>
      </c>
      <c r="B468">
        <v>39</v>
      </c>
      <c r="C468">
        <v>1</v>
      </c>
      <c r="D468" s="1">
        <v>41648</v>
      </c>
      <c r="E468">
        <v>244</v>
      </c>
      <c r="F468">
        <v>53</v>
      </c>
      <c r="G468" t="s">
        <v>39</v>
      </c>
      <c r="H468" t="s">
        <v>29</v>
      </c>
      <c r="I468">
        <v>12</v>
      </c>
      <c r="J468" t="s">
        <v>40</v>
      </c>
      <c r="K468" t="s">
        <v>41</v>
      </c>
      <c r="L468" t="s">
        <v>42</v>
      </c>
      <c r="M468">
        <v>21</v>
      </c>
      <c r="N468">
        <v>98</v>
      </c>
      <c r="O468" t="s">
        <v>64</v>
      </c>
      <c r="P468">
        <v>20</v>
      </c>
      <c r="Q468">
        <v>30</v>
      </c>
      <c r="R468">
        <v>20</v>
      </c>
      <c r="S468">
        <v>50</v>
      </c>
      <c r="T468">
        <v>39</v>
      </c>
      <c r="U468" t="s">
        <v>27</v>
      </c>
    </row>
    <row r="469" spans="1:21" x14ac:dyDescent="0.25">
      <c r="A469">
        <v>775</v>
      </c>
      <c r="B469">
        <v>23</v>
      </c>
      <c r="C469">
        <v>-5</v>
      </c>
      <c r="D469" s="1">
        <v>41649</v>
      </c>
      <c r="E469">
        <v>800</v>
      </c>
      <c r="F469">
        <v>35</v>
      </c>
      <c r="G469" t="s">
        <v>39</v>
      </c>
      <c r="H469" t="s">
        <v>36</v>
      </c>
      <c r="I469">
        <v>6</v>
      </c>
      <c r="J469" t="s">
        <v>40</v>
      </c>
      <c r="K469" t="s">
        <v>41</v>
      </c>
      <c r="L469" t="s">
        <v>42</v>
      </c>
      <c r="M469">
        <v>25</v>
      </c>
      <c r="N469">
        <v>62</v>
      </c>
      <c r="O469" t="s">
        <v>48</v>
      </c>
      <c r="P469">
        <v>10</v>
      </c>
      <c r="Q469">
        <v>30</v>
      </c>
      <c r="R469">
        <v>30</v>
      </c>
      <c r="S469">
        <v>40</v>
      </c>
      <c r="T469">
        <v>18</v>
      </c>
      <c r="U469" t="s">
        <v>27</v>
      </c>
    </row>
    <row r="470" spans="1:21" x14ac:dyDescent="0.25">
      <c r="A470">
        <v>515</v>
      </c>
      <c r="B470">
        <v>21</v>
      </c>
      <c r="C470">
        <v>-8</v>
      </c>
      <c r="D470" s="1">
        <v>41650</v>
      </c>
      <c r="E470">
        <v>846</v>
      </c>
      <c r="F470">
        <v>31</v>
      </c>
      <c r="G470" t="s">
        <v>39</v>
      </c>
      <c r="H470" t="s">
        <v>22</v>
      </c>
      <c r="I470">
        <v>5</v>
      </c>
      <c r="J470" t="s">
        <v>40</v>
      </c>
      <c r="K470" t="s">
        <v>45</v>
      </c>
      <c r="L470" t="s">
        <v>50</v>
      </c>
      <c r="M470">
        <v>22</v>
      </c>
      <c r="N470">
        <v>55</v>
      </c>
      <c r="O470" t="s">
        <v>43</v>
      </c>
      <c r="P470">
        <v>10</v>
      </c>
      <c r="Q470">
        <v>30</v>
      </c>
      <c r="R470">
        <v>30</v>
      </c>
      <c r="S470">
        <v>40</v>
      </c>
      <c r="T470">
        <v>16</v>
      </c>
      <c r="U470" t="s">
        <v>35</v>
      </c>
    </row>
    <row r="471" spans="1:21" x14ac:dyDescent="0.25">
      <c r="A471">
        <v>603</v>
      </c>
      <c r="B471">
        <v>25</v>
      </c>
      <c r="C471">
        <v>-28</v>
      </c>
      <c r="D471" s="1">
        <v>41651</v>
      </c>
      <c r="E471">
        <v>209</v>
      </c>
      <c r="F471">
        <v>31</v>
      </c>
      <c r="G471" t="s">
        <v>39</v>
      </c>
      <c r="H471" t="s">
        <v>31</v>
      </c>
      <c r="I471">
        <v>9</v>
      </c>
      <c r="J471" t="s">
        <v>40</v>
      </c>
      <c r="K471" t="s">
        <v>41</v>
      </c>
      <c r="L471" t="s">
        <v>66</v>
      </c>
      <c r="M471">
        <v>-18</v>
      </c>
      <c r="N471">
        <v>60</v>
      </c>
      <c r="O471" t="s">
        <v>51</v>
      </c>
      <c r="P471">
        <v>10</v>
      </c>
      <c r="Q471">
        <v>30</v>
      </c>
      <c r="R471">
        <v>10</v>
      </c>
      <c r="S471">
        <v>40</v>
      </c>
      <c r="T471">
        <v>43</v>
      </c>
      <c r="U471" t="s">
        <v>35</v>
      </c>
    </row>
    <row r="472" spans="1:21" x14ac:dyDescent="0.25">
      <c r="A472">
        <v>580</v>
      </c>
      <c r="B472">
        <v>21</v>
      </c>
      <c r="C472">
        <v>-8</v>
      </c>
      <c r="D472" s="1">
        <v>41652</v>
      </c>
      <c r="E472">
        <v>480</v>
      </c>
      <c r="F472">
        <v>32</v>
      </c>
      <c r="G472" t="s">
        <v>39</v>
      </c>
      <c r="H472" t="s">
        <v>29</v>
      </c>
      <c r="I472">
        <v>5</v>
      </c>
      <c r="J472" t="s">
        <v>40</v>
      </c>
      <c r="K472" t="s">
        <v>41</v>
      </c>
      <c r="L472" t="s">
        <v>53</v>
      </c>
      <c r="M472">
        <v>22</v>
      </c>
      <c r="N472">
        <v>56</v>
      </c>
      <c r="O472" t="s">
        <v>47</v>
      </c>
      <c r="P472">
        <v>0</v>
      </c>
      <c r="Q472">
        <v>30</v>
      </c>
      <c r="R472">
        <v>30</v>
      </c>
      <c r="S472">
        <v>30</v>
      </c>
      <c r="T472">
        <v>17</v>
      </c>
      <c r="U472" t="s">
        <v>35</v>
      </c>
    </row>
    <row r="473" spans="1:21" x14ac:dyDescent="0.25">
      <c r="A473">
        <v>702</v>
      </c>
      <c r="B473">
        <v>0</v>
      </c>
      <c r="C473">
        <v>17</v>
      </c>
      <c r="D473" s="1">
        <v>41653</v>
      </c>
      <c r="E473">
        <v>430</v>
      </c>
      <c r="F473">
        <v>43</v>
      </c>
      <c r="G473" t="s">
        <v>39</v>
      </c>
      <c r="H473" t="s">
        <v>36</v>
      </c>
      <c r="I473">
        <v>0</v>
      </c>
      <c r="J473" t="s">
        <v>40</v>
      </c>
      <c r="K473" t="s">
        <v>41</v>
      </c>
      <c r="L473" t="s">
        <v>54</v>
      </c>
      <c r="M473">
        <v>47</v>
      </c>
      <c r="N473">
        <v>46</v>
      </c>
      <c r="O473" t="s">
        <v>48</v>
      </c>
      <c r="P473">
        <v>0</v>
      </c>
      <c r="Q473">
        <v>30</v>
      </c>
      <c r="R473">
        <v>30</v>
      </c>
      <c r="S473">
        <v>30</v>
      </c>
      <c r="T473">
        <v>11</v>
      </c>
      <c r="U473" t="s">
        <v>35</v>
      </c>
    </row>
    <row r="474" spans="1:21" x14ac:dyDescent="0.25">
      <c r="A474">
        <v>603</v>
      </c>
      <c r="B474">
        <v>34</v>
      </c>
      <c r="C474">
        <v>-24</v>
      </c>
      <c r="D474" s="1">
        <v>41654</v>
      </c>
      <c r="E474">
        <v>240</v>
      </c>
      <c r="F474">
        <v>43</v>
      </c>
      <c r="G474" t="s">
        <v>39</v>
      </c>
      <c r="H474" t="s">
        <v>31</v>
      </c>
      <c r="I474">
        <v>12</v>
      </c>
      <c r="J474" t="s">
        <v>23</v>
      </c>
      <c r="K474" t="s">
        <v>24</v>
      </c>
      <c r="L474" t="s">
        <v>25</v>
      </c>
      <c r="M474">
        <v>-4</v>
      </c>
      <c r="N474">
        <v>82</v>
      </c>
      <c r="O474" t="s">
        <v>51</v>
      </c>
      <c r="P474">
        <v>10</v>
      </c>
      <c r="Q474">
        <v>30</v>
      </c>
      <c r="R474">
        <v>20</v>
      </c>
      <c r="S474">
        <v>40</v>
      </c>
      <c r="T474">
        <v>46</v>
      </c>
      <c r="U474" t="s">
        <v>27</v>
      </c>
    </row>
    <row r="475" spans="1:21" x14ac:dyDescent="0.25">
      <c r="A475">
        <v>505</v>
      </c>
      <c r="B475">
        <v>21</v>
      </c>
      <c r="C475">
        <v>-9</v>
      </c>
      <c r="D475" s="1">
        <v>41655</v>
      </c>
      <c r="E475">
        <v>846</v>
      </c>
      <c r="F475">
        <v>31</v>
      </c>
      <c r="G475" t="s">
        <v>39</v>
      </c>
      <c r="H475" t="s">
        <v>29</v>
      </c>
      <c r="I475">
        <v>5</v>
      </c>
      <c r="J475" t="s">
        <v>23</v>
      </c>
      <c r="K475" t="s">
        <v>24</v>
      </c>
      <c r="L475" t="s">
        <v>57</v>
      </c>
      <c r="M475">
        <v>21</v>
      </c>
      <c r="N475">
        <v>55</v>
      </c>
      <c r="O475" t="s">
        <v>64</v>
      </c>
      <c r="P475">
        <v>10</v>
      </c>
      <c r="Q475">
        <v>30</v>
      </c>
      <c r="R475">
        <v>30</v>
      </c>
      <c r="S475">
        <v>40</v>
      </c>
      <c r="T475">
        <v>17</v>
      </c>
      <c r="U475" t="s">
        <v>27</v>
      </c>
    </row>
    <row r="476" spans="1:21" x14ac:dyDescent="0.25">
      <c r="A476">
        <v>971</v>
      </c>
      <c r="B476">
        <v>25</v>
      </c>
      <c r="C476">
        <v>-5</v>
      </c>
      <c r="D476" s="1">
        <v>41656</v>
      </c>
      <c r="E476">
        <v>820</v>
      </c>
      <c r="F476">
        <v>36</v>
      </c>
      <c r="G476" t="s">
        <v>39</v>
      </c>
      <c r="H476" t="s">
        <v>36</v>
      </c>
      <c r="I476">
        <v>7</v>
      </c>
      <c r="J476" t="s">
        <v>23</v>
      </c>
      <c r="K476" t="s">
        <v>24</v>
      </c>
      <c r="L476" t="s">
        <v>57</v>
      </c>
      <c r="M476">
        <v>25</v>
      </c>
      <c r="N476">
        <v>65</v>
      </c>
      <c r="O476" t="s">
        <v>56</v>
      </c>
      <c r="P476">
        <v>10</v>
      </c>
      <c r="Q476">
        <v>30</v>
      </c>
      <c r="R476">
        <v>30</v>
      </c>
      <c r="S476">
        <v>40</v>
      </c>
      <c r="T476">
        <v>19</v>
      </c>
      <c r="U476" t="s">
        <v>27</v>
      </c>
    </row>
    <row r="477" spans="1:21" x14ac:dyDescent="0.25">
      <c r="A477">
        <v>314</v>
      </c>
      <c r="B477">
        <v>34</v>
      </c>
      <c r="C477">
        <v>-14</v>
      </c>
      <c r="D477" s="1">
        <v>41657</v>
      </c>
      <c r="E477">
        <v>240</v>
      </c>
      <c r="F477">
        <v>43</v>
      </c>
      <c r="G477" t="s">
        <v>39</v>
      </c>
      <c r="H477" t="s">
        <v>22</v>
      </c>
      <c r="I477">
        <v>12</v>
      </c>
      <c r="J477" t="s">
        <v>23</v>
      </c>
      <c r="K477" t="s">
        <v>32</v>
      </c>
      <c r="L477" t="s">
        <v>37</v>
      </c>
      <c r="M477">
        <v>-4</v>
      </c>
      <c r="N477">
        <v>82</v>
      </c>
      <c r="O477" t="s">
        <v>58</v>
      </c>
      <c r="P477">
        <v>10</v>
      </c>
      <c r="Q477">
        <v>30</v>
      </c>
      <c r="R477">
        <v>10</v>
      </c>
      <c r="S477">
        <v>40</v>
      </c>
      <c r="T477">
        <v>46</v>
      </c>
      <c r="U477" t="s">
        <v>35</v>
      </c>
    </row>
    <row r="478" spans="1:21" x14ac:dyDescent="0.25">
      <c r="A478">
        <v>603</v>
      </c>
      <c r="B478">
        <v>21</v>
      </c>
      <c r="C478">
        <v>-9</v>
      </c>
      <c r="D478" s="1">
        <v>41658</v>
      </c>
      <c r="E478">
        <v>846</v>
      </c>
      <c r="F478">
        <v>31</v>
      </c>
      <c r="G478" t="s">
        <v>39</v>
      </c>
      <c r="H478" t="s">
        <v>31</v>
      </c>
      <c r="I478">
        <v>5</v>
      </c>
      <c r="J478" t="s">
        <v>23</v>
      </c>
      <c r="K478" t="s">
        <v>32</v>
      </c>
      <c r="L478" t="s">
        <v>33</v>
      </c>
      <c r="M478">
        <v>21</v>
      </c>
      <c r="N478">
        <v>55</v>
      </c>
      <c r="O478" t="s">
        <v>51</v>
      </c>
      <c r="P478">
        <v>20</v>
      </c>
      <c r="Q478">
        <v>30</v>
      </c>
      <c r="R478">
        <v>30</v>
      </c>
      <c r="S478">
        <v>50</v>
      </c>
      <c r="T478">
        <v>17</v>
      </c>
      <c r="U478" t="s">
        <v>35</v>
      </c>
    </row>
    <row r="479" spans="1:21" x14ac:dyDescent="0.25">
      <c r="A479">
        <v>435</v>
      </c>
      <c r="B479">
        <v>39</v>
      </c>
      <c r="C479">
        <v>1</v>
      </c>
      <c r="D479" s="1">
        <v>41659</v>
      </c>
      <c r="E479">
        <v>244</v>
      </c>
      <c r="F479">
        <v>53</v>
      </c>
      <c r="G479" t="s">
        <v>39</v>
      </c>
      <c r="H479" t="s">
        <v>36</v>
      </c>
      <c r="I479">
        <v>12</v>
      </c>
      <c r="J479" t="s">
        <v>23</v>
      </c>
      <c r="K479" t="s">
        <v>32</v>
      </c>
      <c r="L479" t="s">
        <v>61</v>
      </c>
      <c r="M479">
        <v>21</v>
      </c>
      <c r="N479">
        <v>98</v>
      </c>
      <c r="O479" t="s">
        <v>49</v>
      </c>
      <c r="P479">
        <v>10</v>
      </c>
      <c r="Q479">
        <v>30</v>
      </c>
      <c r="R479">
        <v>20</v>
      </c>
      <c r="S479">
        <v>40</v>
      </c>
      <c r="T479">
        <v>39</v>
      </c>
      <c r="U479" t="s">
        <v>35</v>
      </c>
    </row>
    <row r="480" spans="1:21" x14ac:dyDescent="0.25">
      <c r="A480">
        <v>509</v>
      </c>
      <c r="B480">
        <v>46</v>
      </c>
      <c r="C480">
        <v>16</v>
      </c>
      <c r="D480" s="1">
        <v>41660</v>
      </c>
      <c r="E480">
        <v>449</v>
      </c>
      <c r="F480">
        <v>67</v>
      </c>
      <c r="G480" t="s">
        <v>39</v>
      </c>
      <c r="H480" t="s">
        <v>36</v>
      </c>
      <c r="I480">
        <v>14</v>
      </c>
      <c r="J480" t="s">
        <v>23</v>
      </c>
      <c r="K480" t="s">
        <v>32</v>
      </c>
      <c r="L480" t="s">
        <v>61</v>
      </c>
      <c r="M480">
        <v>46</v>
      </c>
      <c r="N480">
        <v>120</v>
      </c>
      <c r="O480" t="s">
        <v>60</v>
      </c>
      <c r="P480">
        <v>20</v>
      </c>
      <c r="Q480">
        <v>30</v>
      </c>
      <c r="R480">
        <v>30</v>
      </c>
      <c r="S480">
        <v>50</v>
      </c>
      <c r="T480">
        <v>36</v>
      </c>
      <c r="U480" t="s">
        <v>35</v>
      </c>
    </row>
    <row r="481" spans="1:21" x14ac:dyDescent="0.25">
      <c r="A481">
        <v>775</v>
      </c>
      <c r="B481">
        <v>22</v>
      </c>
      <c r="C481">
        <v>5</v>
      </c>
      <c r="D481" s="1">
        <v>41661</v>
      </c>
      <c r="E481">
        <v>802</v>
      </c>
      <c r="F481">
        <v>34</v>
      </c>
      <c r="G481" t="s">
        <v>39</v>
      </c>
      <c r="H481" t="s">
        <v>36</v>
      </c>
      <c r="I481">
        <v>6</v>
      </c>
      <c r="J481" t="s">
        <v>40</v>
      </c>
      <c r="K481" t="s">
        <v>41</v>
      </c>
      <c r="L481" t="s">
        <v>42</v>
      </c>
      <c r="M481">
        <v>25</v>
      </c>
      <c r="N481">
        <v>60</v>
      </c>
      <c r="O481" t="s">
        <v>48</v>
      </c>
      <c r="P481">
        <v>20</v>
      </c>
      <c r="Q481">
        <v>30</v>
      </c>
      <c r="R481">
        <v>20</v>
      </c>
      <c r="S481">
        <v>50</v>
      </c>
      <c r="T481">
        <v>17</v>
      </c>
      <c r="U481" t="s">
        <v>27</v>
      </c>
    </row>
    <row r="482" spans="1:21" x14ac:dyDescent="0.25">
      <c r="A482">
        <v>505</v>
      </c>
      <c r="B482">
        <v>34</v>
      </c>
      <c r="C482">
        <v>4</v>
      </c>
      <c r="D482" s="1">
        <v>41662</v>
      </c>
      <c r="E482">
        <v>-522</v>
      </c>
      <c r="F482">
        <v>42</v>
      </c>
      <c r="G482" t="s">
        <v>39</v>
      </c>
      <c r="H482" t="s">
        <v>29</v>
      </c>
      <c r="I482">
        <v>12</v>
      </c>
      <c r="J482" t="s">
        <v>40</v>
      </c>
      <c r="K482" t="s">
        <v>41</v>
      </c>
      <c r="L482" t="s">
        <v>54</v>
      </c>
      <c r="M482">
        <v>-6</v>
      </c>
      <c r="N482">
        <v>81</v>
      </c>
      <c r="O482" t="s">
        <v>64</v>
      </c>
      <c r="P482">
        <v>20</v>
      </c>
      <c r="Q482">
        <v>30</v>
      </c>
      <c r="R482">
        <v>-10</v>
      </c>
      <c r="S482">
        <v>50</v>
      </c>
      <c r="T482">
        <v>46</v>
      </c>
      <c r="U482" t="s">
        <v>35</v>
      </c>
    </row>
    <row r="483" spans="1:21" x14ac:dyDescent="0.25">
      <c r="A483">
        <v>425</v>
      </c>
      <c r="B483">
        <v>22</v>
      </c>
      <c r="C483">
        <v>-4</v>
      </c>
      <c r="D483" s="1">
        <v>41663</v>
      </c>
      <c r="E483">
        <v>570</v>
      </c>
      <c r="F483">
        <v>30</v>
      </c>
      <c r="G483" t="s">
        <v>39</v>
      </c>
      <c r="H483" t="s">
        <v>36</v>
      </c>
      <c r="I483">
        <v>7</v>
      </c>
      <c r="J483" t="s">
        <v>40</v>
      </c>
      <c r="K483" t="s">
        <v>41</v>
      </c>
      <c r="L483" t="s">
        <v>54</v>
      </c>
      <c r="M483">
        <v>16</v>
      </c>
      <c r="N483">
        <v>55</v>
      </c>
      <c r="O483" t="s">
        <v>60</v>
      </c>
      <c r="P483">
        <v>20</v>
      </c>
      <c r="Q483">
        <v>30</v>
      </c>
      <c r="R483">
        <v>20</v>
      </c>
      <c r="S483">
        <v>50</v>
      </c>
      <c r="T483">
        <v>19</v>
      </c>
      <c r="U483" t="s">
        <v>35</v>
      </c>
    </row>
    <row r="484" spans="1:21" x14ac:dyDescent="0.25">
      <c r="A484">
        <v>603</v>
      </c>
      <c r="B484">
        <v>33</v>
      </c>
      <c r="C484">
        <v>-6</v>
      </c>
      <c r="D484" s="1">
        <v>41664</v>
      </c>
      <c r="E484">
        <v>243</v>
      </c>
      <c r="F484">
        <v>41</v>
      </c>
      <c r="G484" t="s">
        <v>39</v>
      </c>
      <c r="H484" t="s">
        <v>31</v>
      </c>
      <c r="I484">
        <v>12</v>
      </c>
      <c r="J484" t="s">
        <v>23</v>
      </c>
      <c r="K484" t="s">
        <v>24</v>
      </c>
      <c r="L484" t="s">
        <v>25</v>
      </c>
      <c r="M484">
        <v>-6</v>
      </c>
      <c r="N484">
        <v>79</v>
      </c>
      <c r="O484" t="s">
        <v>51</v>
      </c>
      <c r="P484">
        <v>20</v>
      </c>
      <c r="Q484">
        <v>30</v>
      </c>
      <c r="R484">
        <v>0</v>
      </c>
      <c r="S484">
        <v>50</v>
      </c>
      <c r="T484">
        <v>45</v>
      </c>
      <c r="U484" t="s">
        <v>27</v>
      </c>
    </row>
    <row r="485" spans="1:21" x14ac:dyDescent="0.25">
      <c r="A485">
        <v>505</v>
      </c>
      <c r="B485">
        <v>29</v>
      </c>
      <c r="C485">
        <v>-3</v>
      </c>
      <c r="D485" s="1">
        <v>41665</v>
      </c>
      <c r="E485">
        <v>1003</v>
      </c>
      <c r="F485">
        <v>35</v>
      </c>
      <c r="G485" t="s">
        <v>39</v>
      </c>
      <c r="H485" t="s">
        <v>29</v>
      </c>
      <c r="I485">
        <v>8</v>
      </c>
      <c r="J485" t="s">
        <v>23</v>
      </c>
      <c r="K485" t="s">
        <v>24</v>
      </c>
      <c r="L485" t="s">
        <v>25</v>
      </c>
      <c r="M485">
        <v>7</v>
      </c>
      <c r="N485">
        <v>68</v>
      </c>
      <c r="O485" t="s">
        <v>64</v>
      </c>
      <c r="P485">
        <v>20</v>
      </c>
      <c r="Q485">
        <v>30</v>
      </c>
      <c r="R485">
        <v>10</v>
      </c>
      <c r="S485">
        <v>50</v>
      </c>
      <c r="T485">
        <v>30</v>
      </c>
      <c r="U485" t="s">
        <v>27</v>
      </c>
    </row>
    <row r="486" spans="1:21" x14ac:dyDescent="0.25">
      <c r="A486">
        <v>541</v>
      </c>
      <c r="B486">
        <v>25</v>
      </c>
      <c r="C486">
        <v>8</v>
      </c>
      <c r="D486" s="1">
        <v>41666</v>
      </c>
      <c r="E486">
        <v>823</v>
      </c>
      <c r="F486">
        <v>38</v>
      </c>
      <c r="G486" t="s">
        <v>39</v>
      </c>
      <c r="H486" t="s">
        <v>36</v>
      </c>
      <c r="I486">
        <v>7</v>
      </c>
      <c r="J486" t="s">
        <v>23</v>
      </c>
      <c r="K486" t="s">
        <v>24</v>
      </c>
      <c r="L486" t="s">
        <v>57</v>
      </c>
      <c r="M486">
        <v>28</v>
      </c>
      <c r="N486">
        <v>67</v>
      </c>
      <c r="O486" t="s">
        <v>56</v>
      </c>
      <c r="P486">
        <v>20</v>
      </c>
      <c r="Q486">
        <v>30</v>
      </c>
      <c r="R486">
        <v>20</v>
      </c>
      <c r="S486">
        <v>50</v>
      </c>
      <c r="T486">
        <v>19</v>
      </c>
      <c r="U486" t="s">
        <v>27</v>
      </c>
    </row>
    <row r="487" spans="1:21" x14ac:dyDescent="0.25">
      <c r="A487">
        <v>603</v>
      </c>
      <c r="B487">
        <v>15</v>
      </c>
      <c r="C487">
        <v>-8</v>
      </c>
      <c r="D487" s="1">
        <v>41667</v>
      </c>
      <c r="E487">
        <v>848</v>
      </c>
      <c r="F487">
        <v>24</v>
      </c>
      <c r="G487" t="s">
        <v>39</v>
      </c>
      <c r="H487" t="s">
        <v>31</v>
      </c>
      <c r="I487">
        <v>4</v>
      </c>
      <c r="J487" t="s">
        <v>23</v>
      </c>
      <c r="K487" t="s">
        <v>32</v>
      </c>
      <c r="L487" t="s">
        <v>33</v>
      </c>
      <c r="M487">
        <v>12</v>
      </c>
      <c r="N487">
        <v>42</v>
      </c>
      <c r="O487" t="s">
        <v>51</v>
      </c>
      <c r="P487">
        <v>10</v>
      </c>
      <c r="Q487">
        <v>30</v>
      </c>
      <c r="R487">
        <v>20</v>
      </c>
      <c r="S487">
        <v>40</v>
      </c>
      <c r="T487">
        <v>16</v>
      </c>
      <c r="U487" t="s">
        <v>35</v>
      </c>
    </row>
    <row r="488" spans="1:21" x14ac:dyDescent="0.25">
      <c r="A488">
        <v>503</v>
      </c>
      <c r="B488">
        <v>32</v>
      </c>
      <c r="C488">
        <v>12</v>
      </c>
      <c r="D488" s="1">
        <v>41668</v>
      </c>
      <c r="E488">
        <v>482</v>
      </c>
      <c r="F488">
        <v>48</v>
      </c>
      <c r="G488" t="s">
        <v>39</v>
      </c>
      <c r="H488" t="s">
        <v>36</v>
      </c>
      <c r="I488">
        <v>8</v>
      </c>
      <c r="J488" t="s">
        <v>23</v>
      </c>
      <c r="K488" t="s">
        <v>32</v>
      </c>
      <c r="L488" t="s">
        <v>33</v>
      </c>
      <c r="M488">
        <v>42</v>
      </c>
      <c r="N488">
        <v>85</v>
      </c>
      <c r="O488" t="s">
        <v>56</v>
      </c>
      <c r="P488">
        <v>20</v>
      </c>
      <c r="Q488">
        <v>30</v>
      </c>
      <c r="R488">
        <v>30</v>
      </c>
      <c r="S488">
        <v>50</v>
      </c>
      <c r="T488">
        <v>20</v>
      </c>
      <c r="U488" t="s">
        <v>35</v>
      </c>
    </row>
    <row r="489" spans="1:21" x14ac:dyDescent="0.25">
      <c r="A489">
        <v>435</v>
      </c>
      <c r="B489">
        <v>35</v>
      </c>
      <c r="C489">
        <v>3</v>
      </c>
      <c r="D489" s="1">
        <v>41669</v>
      </c>
      <c r="E489">
        <v>248</v>
      </c>
      <c r="F489">
        <v>47</v>
      </c>
      <c r="G489" t="s">
        <v>39</v>
      </c>
      <c r="H489" t="s">
        <v>36</v>
      </c>
      <c r="I489">
        <v>11</v>
      </c>
      <c r="J489" t="s">
        <v>23</v>
      </c>
      <c r="K489" t="s">
        <v>32</v>
      </c>
      <c r="L489" t="s">
        <v>61</v>
      </c>
      <c r="M489">
        <v>13</v>
      </c>
      <c r="N489">
        <v>87</v>
      </c>
      <c r="O489" t="s">
        <v>49</v>
      </c>
      <c r="P489">
        <v>20</v>
      </c>
      <c r="Q489">
        <v>30</v>
      </c>
      <c r="R489">
        <v>10</v>
      </c>
      <c r="S489">
        <v>50</v>
      </c>
      <c r="T489">
        <v>38</v>
      </c>
      <c r="U489" t="s">
        <v>35</v>
      </c>
    </row>
    <row r="490" spans="1:21" x14ac:dyDescent="0.25">
      <c r="A490">
        <v>435</v>
      </c>
      <c r="B490">
        <v>34</v>
      </c>
      <c r="C490">
        <v>-4</v>
      </c>
      <c r="D490" s="1">
        <v>41670</v>
      </c>
      <c r="E490">
        <v>211</v>
      </c>
      <c r="F490">
        <v>42</v>
      </c>
      <c r="G490" t="s">
        <v>39</v>
      </c>
      <c r="H490" t="s">
        <v>36</v>
      </c>
      <c r="I490">
        <v>12</v>
      </c>
      <c r="J490" t="s">
        <v>23</v>
      </c>
      <c r="K490" t="s">
        <v>32</v>
      </c>
      <c r="L490" t="s">
        <v>37</v>
      </c>
      <c r="M490">
        <v>-4</v>
      </c>
      <c r="N490">
        <v>81</v>
      </c>
      <c r="O490" t="s">
        <v>49</v>
      </c>
      <c r="P490">
        <v>20</v>
      </c>
      <c r="Q490">
        <v>30</v>
      </c>
      <c r="R490">
        <v>0</v>
      </c>
      <c r="S490">
        <v>50</v>
      </c>
      <c r="T490">
        <v>45</v>
      </c>
      <c r="U490" t="s">
        <v>35</v>
      </c>
    </row>
    <row r="491" spans="1:21" x14ac:dyDescent="0.25">
      <c r="A491">
        <v>904</v>
      </c>
      <c r="B491">
        <v>24</v>
      </c>
      <c r="C491">
        <v>-2</v>
      </c>
      <c r="D491" s="1">
        <v>41671</v>
      </c>
      <c r="E491">
        <v>567</v>
      </c>
      <c r="F491">
        <v>32</v>
      </c>
      <c r="G491" t="s">
        <v>21</v>
      </c>
      <c r="H491" t="s">
        <v>31</v>
      </c>
      <c r="I491">
        <v>7</v>
      </c>
      <c r="J491" t="s">
        <v>23</v>
      </c>
      <c r="K491" t="s">
        <v>24</v>
      </c>
      <c r="L491" t="s">
        <v>57</v>
      </c>
      <c r="M491">
        <v>18</v>
      </c>
      <c r="N491">
        <v>60</v>
      </c>
      <c r="O491" t="s">
        <v>34</v>
      </c>
      <c r="P491">
        <v>10</v>
      </c>
      <c r="Q491">
        <v>30</v>
      </c>
      <c r="R491">
        <v>20</v>
      </c>
      <c r="S491">
        <v>40</v>
      </c>
      <c r="T491">
        <v>20</v>
      </c>
      <c r="U491" t="s">
        <v>27</v>
      </c>
    </row>
    <row r="492" spans="1:21" x14ac:dyDescent="0.25">
      <c r="A492">
        <v>505</v>
      </c>
      <c r="B492">
        <v>38</v>
      </c>
      <c r="C492">
        <v>18</v>
      </c>
      <c r="D492" s="1">
        <v>41672</v>
      </c>
      <c r="E492">
        <v>256</v>
      </c>
      <c r="F492">
        <v>51</v>
      </c>
      <c r="G492" t="s">
        <v>39</v>
      </c>
      <c r="H492" t="s">
        <v>29</v>
      </c>
      <c r="I492">
        <v>12</v>
      </c>
      <c r="J492" t="s">
        <v>40</v>
      </c>
      <c r="K492" t="s">
        <v>41</v>
      </c>
      <c r="L492" t="s">
        <v>42</v>
      </c>
      <c r="M492">
        <v>18</v>
      </c>
      <c r="N492">
        <v>95</v>
      </c>
      <c r="O492" t="s">
        <v>64</v>
      </c>
      <c r="P492">
        <v>30</v>
      </c>
      <c r="Q492">
        <v>30</v>
      </c>
      <c r="R492">
        <v>0</v>
      </c>
      <c r="S492">
        <v>60</v>
      </c>
      <c r="T492">
        <v>39</v>
      </c>
      <c r="U492" t="s">
        <v>27</v>
      </c>
    </row>
    <row r="493" spans="1:21" x14ac:dyDescent="0.25">
      <c r="A493">
        <v>775</v>
      </c>
      <c r="B493">
        <v>23</v>
      </c>
      <c r="C493">
        <v>5</v>
      </c>
      <c r="D493" s="1">
        <v>41673</v>
      </c>
      <c r="E493">
        <v>807</v>
      </c>
      <c r="F493">
        <v>35</v>
      </c>
      <c r="G493" t="s">
        <v>39</v>
      </c>
      <c r="H493" t="s">
        <v>36</v>
      </c>
      <c r="I493">
        <v>6</v>
      </c>
      <c r="J493" t="s">
        <v>40</v>
      </c>
      <c r="K493" t="s">
        <v>41</v>
      </c>
      <c r="L493" t="s">
        <v>42</v>
      </c>
      <c r="M493">
        <v>25</v>
      </c>
      <c r="N493">
        <v>62</v>
      </c>
      <c r="O493" t="s">
        <v>48</v>
      </c>
      <c r="P493">
        <v>20</v>
      </c>
      <c r="Q493">
        <v>30</v>
      </c>
      <c r="R493">
        <v>20</v>
      </c>
      <c r="S493">
        <v>50</v>
      </c>
      <c r="T493">
        <v>18</v>
      </c>
      <c r="U493" t="s">
        <v>27</v>
      </c>
    </row>
    <row r="494" spans="1:21" x14ac:dyDescent="0.25">
      <c r="A494">
        <v>563</v>
      </c>
      <c r="B494">
        <v>16</v>
      </c>
      <c r="C494">
        <v>-5</v>
      </c>
      <c r="D494" s="1">
        <v>41674</v>
      </c>
      <c r="E494">
        <v>851</v>
      </c>
      <c r="F494">
        <v>25</v>
      </c>
      <c r="G494" t="s">
        <v>39</v>
      </c>
      <c r="H494" t="s">
        <v>22</v>
      </c>
      <c r="I494">
        <v>4</v>
      </c>
      <c r="J494" t="s">
        <v>40</v>
      </c>
      <c r="K494" t="s">
        <v>45</v>
      </c>
      <c r="L494" t="s">
        <v>50</v>
      </c>
      <c r="M494">
        <v>15</v>
      </c>
      <c r="N494">
        <v>44</v>
      </c>
      <c r="O494" t="s">
        <v>43</v>
      </c>
      <c r="P494">
        <v>10</v>
      </c>
      <c r="Q494">
        <v>30</v>
      </c>
      <c r="R494">
        <v>20</v>
      </c>
      <c r="S494">
        <v>40</v>
      </c>
      <c r="T494">
        <v>15</v>
      </c>
      <c r="U494" t="s">
        <v>35</v>
      </c>
    </row>
    <row r="495" spans="1:21" x14ac:dyDescent="0.25">
      <c r="A495">
        <v>641</v>
      </c>
      <c r="B495">
        <v>31</v>
      </c>
      <c r="C495">
        <v>2</v>
      </c>
      <c r="D495" s="1">
        <v>41675</v>
      </c>
      <c r="E495">
        <v>1009</v>
      </c>
      <c r="F495">
        <v>38</v>
      </c>
      <c r="G495" t="s">
        <v>39</v>
      </c>
      <c r="H495" t="s">
        <v>22</v>
      </c>
      <c r="I495">
        <v>9</v>
      </c>
      <c r="J495" t="s">
        <v>40</v>
      </c>
      <c r="K495" t="s">
        <v>45</v>
      </c>
      <c r="L495" t="s">
        <v>52</v>
      </c>
      <c r="M495">
        <v>12</v>
      </c>
      <c r="N495">
        <v>74</v>
      </c>
      <c r="O495" t="s">
        <v>43</v>
      </c>
      <c r="P495">
        <v>30</v>
      </c>
      <c r="Q495">
        <v>30</v>
      </c>
      <c r="R495">
        <v>10</v>
      </c>
      <c r="S495">
        <v>60</v>
      </c>
      <c r="T495">
        <v>30</v>
      </c>
      <c r="U495" t="s">
        <v>35</v>
      </c>
    </row>
    <row r="496" spans="1:21" x14ac:dyDescent="0.25">
      <c r="A496">
        <v>603</v>
      </c>
      <c r="B496">
        <v>20</v>
      </c>
      <c r="C496">
        <v>-24</v>
      </c>
      <c r="D496" s="1">
        <v>41676</v>
      </c>
      <c r="E496">
        <v>218</v>
      </c>
      <c r="F496">
        <v>25</v>
      </c>
      <c r="G496" t="s">
        <v>39</v>
      </c>
      <c r="H496" t="s">
        <v>31</v>
      </c>
      <c r="I496">
        <v>7</v>
      </c>
      <c r="J496" t="s">
        <v>40</v>
      </c>
      <c r="K496" t="s">
        <v>41</v>
      </c>
      <c r="L496" t="s">
        <v>66</v>
      </c>
      <c r="M496">
        <v>-24</v>
      </c>
      <c r="N496">
        <v>48</v>
      </c>
      <c r="O496" t="s">
        <v>51</v>
      </c>
      <c r="P496">
        <v>10</v>
      </c>
      <c r="Q496">
        <v>30</v>
      </c>
      <c r="R496">
        <v>0</v>
      </c>
      <c r="S496">
        <v>40</v>
      </c>
      <c r="T496">
        <v>41</v>
      </c>
      <c r="U496" t="s">
        <v>35</v>
      </c>
    </row>
    <row r="497" spans="1:21" x14ac:dyDescent="0.25">
      <c r="A497">
        <v>580</v>
      </c>
      <c r="B497">
        <v>29</v>
      </c>
      <c r="C497">
        <v>16</v>
      </c>
      <c r="D497" s="1">
        <v>41677</v>
      </c>
      <c r="E497">
        <v>490</v>
      </c>
      <c r="F497">
        <v>44</v>
      </c>
      <c r="G497" t="s">
        <v>39</v>
      </c>
      <c r="H497" t="s">
        <v>29</v>
      </c>
      <c r="I497">
        <v>8</v>
      </c>
      <c r="J497" t="s">
        <v>40</v>
      </c>
      <c r="K497" t="s">
        <v>41</v>
      </c>
      <c r="L497" t="s">
        <v>53</v>
      </c>
      <c r="M497">
        <v>36</v>
      </c>
      <c r="N497">
        <v>78</v>
      </c>
      <c r="O497" t="s">
        <v>47</v>
      </c>
      <c r="P497">
        <v>20</v>
      </c>
      <c r="Q497">
        <v>30</v>
      </c>
      <c r="R497">
        <v>20</v>
      </c>
      <c r="S497">
        <v>50</v>
      </c>
      <c r="T497">
        <v>20</v>
      </c>
      <c r="U497" t="s">
        <v>35</v>
      </c>
    </row>
    <row r="498" spans="1:21" x14ac:dyDescent="0.25">
      <c r="A498">
        <v>206</v>
      </c>
      <c r="B498">
        <v>24</v>
      </c>
      <c r="C498">
        <v>-1</v>
      </c>
      <c r="D498" s="1">
        <v>41678</v>
      </c>
      <c r="E498">
        <v>567</v>
      </c>
      <c r="F498">
        <v>32</v>
      </c>
      <c r="G498" t="s">
        <v>39</v>
      </c>
      <c r="H498" t="s">
        <v>36</v>
      </c>
      <c r="I498">
        <v>7</v>
      </c>
      <c r="J498" t="s">
        <v>40</v>
      </c>
      <c r="K498" t="s">
        <v>41</v>
      </c>
      <c r="L498" t="s">
        <v>54</v>
      </c>
      <c r="M498">
        <v>19</v>
      </c>
      <c r="N498">
        <v>60</v>
      </c>
      <c r="O498" t="s">
        <v>60</v>
      </c>
      <c r="P498">
        <v>20</v>
      </c>
      <c r="Q498">
        <v>30</v>
      </c>
      <c r="R498">
        <v>20</v>
      </c>
      <c r="S498">
        <v>50</v>
      </c>
      <c r="T498">
        <v>19</v>
      </c>
      <c r="U498" t="s">
        <v>35</v>
      </c>
    </row>
    <row r="499" spans="1:21" x14ac:dyDescent="0.25">
      <c r="A499">
        <v>503</v>
      </c>
      <c r="B499">
        <v>24</v>
      </c>
      <c r="C499">
        <v>8</v>
      </c>
      <c r="D499" s="1">
        <v>41679</v>
      </c>
      <c r="E499">
        <v>829</v>
      </c>
      <c r="F499">
        <v>36</v>
      </c>
      <c r="G499" t="s">
        <v>39</v>
      </c>
      <c r="H499" t="s">
        <v>36</v>
      </c>
      <c r="I499">
        <v>6</v>
      </c>
      <c r="J499" t="s">
        <v>23</v>
      </c>
      <c r="K499" t="s">
        <v>24</v>
      </c>
      <c r="L499" t="s">
        <v>57</v>
      </c>
      <c r="M499">
        <v>28</v>
      </c>
      <c r="N499">
        <v>64</v>
      </c>
      <c r="O499" t="s">
        <v>56</v>
      </c>
      <c r="P499">
        <v>20</v>
      </c>
      <c r="Q499">
        <v>30</v>
      </c>
      <c r="R499">
        <v>20</v>
      </c>
      <c r="S499">
        <v>50</v>
      </c>
      <c r="T499">
        <v>17</v>
      </c>
      <c r="U499" t="s">
        <v>27</v>
      </c>
    </row>
    <row r="500" spans="1:21" x14ac:dyDescent="0.25">
      <c r="A500">
        <v>603</v>
      </c>
      <c r="B500">
        <v>16</v>
      </c>
      <c r="C500">
        <v>-5</v>
      </c>
      <c r="D500" s="1">
        <v>41680</v>
      </c>
      <c r="E500">
        <v>851</v>
      </c>
      <c r="F500">
        <v>25</v>
      </c>
      <c r="G500" t="s">
        <v>39</v>
      </c>
      <c r="H500" t="s">
        <v>31</v>
      </c>
      <c r="I500">
        <v>4</v>
      </c>
      <c r="J500" t="s">
        <v>23</v>
      </c>
      <c r="K500" t="s">
        <v>32</v>
      </c>
      <c r="L500" t="s">
        <v>33</v>
      </c>
      <c r="M500">
        <v>15</v>
      </c>
      <c r="N500">
        <v>44</v>
      </c>
      <c r="O500" t="s">
        <v>51</v>
      </c>
      <c r="P500">
        <v>10</v>
      </c>
      <c r="Q500">
        <v>30</v>
      </c>
      <c r="R500">
        <v>20</v>
      </c>
      <c r="S500">
        <v>40</v>
      </c>
      <c r="T500">
        <v>15</v>
      </c>
      <c r="U500" t="s">
        <v>35</v>
      </c>
    </row>
    <row r="501" spans="1:21" x14ac:dyDescent="0.25">
      <c r="A501">
        <v>541</v>
      </c>
      <c r="B501">
        <v>29</v>
      </c>
      <c r="C501">
        <v>7</v>
      </c>
      <c r="D501" s="1">
        <v>41681</v>
      </c>
      <c r="E501">
        <v>490</v>
      </c>
      <c r="F501">
        <v>44</v>
      </c>
      <c r="G501" t="s">
        <v>39</v>
      </c>
      <c r="H501" t="s">
        <v>36</v>
      </c>
      <c r="I501">
        <v>8</v>
      </c>
      <c r="J501" t="s">
        <v>23</v>
      </c>
      <c r="K501" t="s">
        <v>32</v>
      </c>
      <c r="L501" t="s">
        <v>33</v>
      </c>
      <c r="M501">
        <v>37</v>
      </c>
      <c r="N501">
        <v>78</v>
      </c>
      <c r="O501" t="s">
        <v>56</v>
      </c>
      <c r="P501">
        <v>20</v>
      </c>
      <c r="Q501">
        <v>30</v>
      </c>
      <c r="R501">
        <v>30</v>
      </c>
      <c r="S501">
        <v>50</v>
      </c>
      <c r="T501">
        <v>19</v>
      </c>
      <c r="U501" t="s">
        <v>35</v>
      </c>
    </row>
    <row r="502" spans="1:21" x14ac:dyDescent="0.25">
      <c r="A502">
        <v>915</v>
      </c>
      <c r="B502">
        <v>76</v>
      </c>
      <c r="C502">
        <v>-2</v>
      </c>
      <c r="D502" s="1">
        <v>41682</v>
      </c>
      <c r="E502">
        <v>580</v>
      </c>
      <c r="F502">
        <v>111</v>
      </c>
      <c r="G502" t="s">
        <v>21</v>
      </c>
      <c r="H502" t="s">
        <v>29</v>
      </c>
      <c r="I502">
        <v>21</v>
      </c>
      <c r="J502" t="s">
        <v>40</v>
      </c>
      <c r="K502" t="s">
        <v>41</v>
      </c>
      <c r="L502" t="s">
        <v>42</v>
      </c>
      <c r="M502">
        <v>78</v>
      </c>
      <c r="N502">
        <v>187</v>
      </c>
      <c r="O502" t="s">
        <v>30</v>
      </c>
      <c r="P502">
        <v>40</v>
      </c>
      <c r="Q502">
        <v>80</v>
      </c>
      <c r="R502">
        <v>80</v>
      </c>
      <c r="S502">
        <v>120</v>
      </c>
      <c r="T502">
        <v>33</v>
      </c>
      <c r="U502" t="s">
        <v>27</v>
      </c>
    </row>
    <row r="503" spans="1:21" x14ac:dyDescent="0.25">
      <c r="A503">
        <v>713</v>
      </c>
      <c r="B503">
        <v>52</v>
      </c>
      <c r="C503">
        <v>-44</v>
      </c>
      <c r="D503" s="1">
        <v>41683</v>
      </c>
      <c r="E503">
        <v>405</v>
      </c>
      <c r="F503">
        <v>71</v>
      </c>
      <c r="G503" t="s">
        <v>21</v>
      </c>
      <c r="H503" t="s">
        <v>29</v>
      </c>
      <c r="I503">
        <v>17</v>
      </c>
      <c r="J503" t="s">
        <v>23</v>
      </c>
      <c r="K503" t="s">
        <v>24</v>
      </c>
      <c r="L503" t="s">
        <v>57</v>
      </c>
      <c r="M503">
        <v>26</v>
      </c>
      <c r="N503">
        <v>123</v>
      </c>
      <c r="O503" t="s">
        <v>30</v>
      </c>
      <c r="P503">
        <v>30</v>
      </c>
      <c r="Q503">
        <v>80</v>
      </c>
      <c r="R503">
        <v>70</v>
      </c>
      <c r="S503">
        <v>110</v>
      </c>
      <c r="T503">
        <v>45</v>
      </c>
      <c r="U503" t="s">
        <v>27</v>
      </c>
    </row>
    <row r="504" spans="1:21" x14ac:dyDescent="0.25">
      <c r="A504">
        <v>217</v>
      </c>
      <c r="B504">
        <v>76</v>
      </c>
      <c r="C504">
        <v>-2</v>
      </c>
      <c r="D504" s="1">
        <v>41684</v>
      </c>
      <c r="E504">
        <v>580</v>
      </c>
      <c r="F504">
        <v>111</v>
      </c>
      <c r="G504" t="s">
        <v>21</v>
      </c>
      <c r="H504" t="s">
        <v>22</v>
      </c>
      <c r="I504">
        <v>21</v>
      </c>
      <c r="J504" t="s">
        <v>23</v>
      </c>
      <c r="K504" t="s">
        <v>32</v>
      </c>
      <c r="L504" t="s">
        <v>33</v>
      </c>
      <c r="M504">
        <v>78</v>
      </c>
      <c r="N504">
        <v>187</v>
      </c>
      <c r="O504" t="s">
        <v>63</v>
      </c>
      <c r="P504">
        <v>50</v>
      </c>
      <c r="Q504">
        <v>80</v>
      </c>
      <c r="R504">
        <v>80</v>
      </c>
      <c r="S504">
        <v>130</v>
      </c>
      <c r="T504">
        <v>33</v>
      </c>
      <c r="U504" t="s">
        <v>35</v>
      </c>
    </row>
    <row r="505" spans="1:21" x14ac:dyDescent="0.25">
      <c r="A505">
        <v>847</v>
      </c>
      <c r="B505">
        <v>72</v>
      </c>
      <c r="C505">
        <v>5</v>
      </c>
      <c r="D505" s="1">
        <v>41685</v>
      </c>
      <c r="E505">
        <v>650</v>
      </c>
      <c r="F505">
        <v>110</v>
      </c>
      <c r="G505" t="s">
        <v>21</v>
      </c>
      <c r="H505" t="s">
        <v>22</v>
      </c>
      <c r="I505">
        <v>23</v>
      </c>
      <c r="J505" t="s">
        <v>23</v>
      </c>
      <c r="K505" t="s">
        <v>32</v>
      </c>
      <c r="L505" t="s">
        <v>61</v>
      </c>
      <c r="M505">
        <v>55</v>
      </c>
      <c r="N505">
        <v>182</v>
      </c>
      <c r="O505" t="s">
        <v>63</v>
      </c>
      <c r="P505">
        <v>50</v>
      </c>
      <c r="Q505">
        <v>80</v>
      </c>
      <c r="R505">
        <v>50</v>
      </c>
      <c r="S505">
        <v>130</v>
      </c>
      <c r="T505">
        <v>55</v>
      </c>
      <c r="U505" t="s">
        <v>35</v>
      </c>
    </row>
    <row r="506" spans="1:21" x14ac:dyDescent="0.25">
      <c r="A506">
        <v>660</v>
      </c>
      <c r="B506">
        <v>65</v>
      </c>
      <c r="C506">
        <v>-35</v>
      </c>
      <c r="D506" s="1">
        <v>41686</v>
      </c>
      <c r="E506">
        <v>1053</v>
      </c>
      <c r="F506">
        <v>77</v>
      </c>
      <c r="G506" t="s">
        <v>39</v>
      </c>
      <c r="H506" t="s">
        <v>22</v>
      </c>
      <c r="I506">
        <v>20</v>
      </c>
      <c r="J506" t="s">
        <v>40</v>
      </c>
      <c r="K506" t="s">
        <v>45</v>
      </c>
      <c r="L506" t="s">
        <v>46</v>
      </c>
      <c r="M506">
        <v>35</v>
      </c>
      <c r="N506">
        <v>142</v>
      </c>
      <c r="O506" t="s">
        <v>58</v>
      </c>
      <c r="P506">
        <v>50</v>
      </c>
      <c r="Q506">
        <v>80</v>
      </c>
      <c r="R506">
        <v>70</v>
      </c>
      <c r="S506">
        <v>130</v>
      </c>
      <c r="T506">
        <v>42</v>
      </c>
      <c r="U506" t="s">
        <v>27</v>
      </c>
    </row>
    <row r="507" spans="1:21" x14ac:dyDescent="0.25">
      <c r="A507">
        <v>660</v>
      </c>
      <c r="B507">
        <v>32</v>
      </c>
      <c r="C507">
        <v>-52</v>
      </c>
      <c r="D507" s="1">
        <v>41687</v>
      </c>
      <c r="E507">
        <v>833</v>
      </c>
      <c r="F507">
        <v>47</v>
      </c>
      <c r="G507" t="s">
        <v>39</v>
      </c>
      <c r="H507" t="s">
        <v>22</v>
      </c>
      <c r="I507">
        <v>8</v>
      </c>
      <c r="J507" t="s">
        <v>40</v>
      </c>
      <c r="K507" t="s">
        <v>41</v>
      </c>
      <c r="L507" t="s">
        <v>42</v>
      </c>
      <c r="M507">
        <v>28</v>
      </c>
      <c r="N507">
        <v>79</v>
      </c>
      <c r="O507" t="s">
        <v>58</v>
      </c>
      <c r="P507">
        <v>30</v>
      </c>
      <c r="Q507">
        <v>80</v>
      </c>
      <c r="R507">
        <v>80</v>
      </c>
      <c r="S507">
        <v>110</v>
      </c>
      <c r="T507">
        <v>19</v>
      </c>
      <c r="U507" t="s">
        <v>27</v>
      </c>
    </row>
    <row r="508" spans="1:21" x14ac:dyDescent="0.25">
      <c r="A508">
        <v>405</v>
      </c>
      <c r="B508">
        <v>82</v>
      </c>
      <c r="C508">
        <v>5</v>
      </c>
      <c r="D508" s="1">
        <v>41688</v>
      </c>
      <c r="E508">
        <v>788</v>
      </c>
      <c r="F508">
        <v>123</v>
      </c>
      <c r="G508" t="s">
        <v>39</v>
      </c>
      <c r="H508" t="s">
        <v>29</v>
      </c>
      <c r="I508">
        <v>27</v>
      </c>
      <c r="J508" t="s">
        <v>40</v>
      </c>
      <c r="K508" t="s">
        <v>41</v>
      </c>
      <c r="L508" t="s">
        <v>42</v>
      </c>
      <c r="M508">
        <v>65</v>
      </c>
      <c r="N508">
        <v>205</v>
      </c>
      <c r="O508" t="s">
        <v>47</v>
      </c>
      <c r="P508">
        <v>50</v>
      </c>
      <c r="Q508">
        <v>80</v>
      </c>
      <c r="R508">
        <v>60</v>
      </c>
      <c r="S508">
        <v>130</v>
      </c>
      <c r="T508">
        <v>58</v>
      </c>
      <c r="U508" t="s">
        <v>27</v>
      </c>
    </row>
    <row r="509" spans="1:21" x14ac:dyDescent="0.25">
      <c r="A509">
        <v>715</v>
      </c>
      <c r="B509">
        <v>56</v>
      </c>
      <c r="C509">
        <v>-35</v>
      </c>
      <c r="D509" s="1">
        <v>41689</v>
      </c>
      <c r="E509">
        <v>385</v>
      </c>
      <c r="F509">
        <v>70</v>
      </c>
      <c r="G509" t="s">
        <v>39</v>
      </c>
      <c r="H509" t="s">
        <v>22</v>
      </c>
      <c r="I509">
        <v>21</v>
      </c>
      <c r="J509" t="s">
        <v>40</v>
      </c>
      <c r="K509" t="s">
        <v>45</v>
      </c>
      <c r="L509" t="s">
        <v>50</v>
      </c>
      <c r="M509">
        <v>15</v>
      </c>
      <c r="N509">
        <v>126</v>
      </c>
      <c r="O509" t="s">
        <v>59</v>
      </c>
      <c r="P509">
        <v>40</v>
      </c>
      <c r="Q509">
        <v>80</v>
      </c>
      <c r="R509">
        <v>50</v>
      </c>
      <c r="S509">
        <v>120</v>
      </c>
      <c r="T509">
        <v>55</v>
      </c>
      <c r="U509" t="s">
        <v>35</v>
      </c>
    </row>
    <row r="510" spans="1:21" x14ac:dyDescent="0.25">
      <c r="A510">
        <v>405</v>
      </c>
      <c r="B510">
        <v>91</v>
      </c>
      <c r="C510">
        <v>6</v>
      </c>
      <c r="D510" s="1">
        <v>41690</v>
      </c>
      <c r="E510">
        <v>-1785</v>
      </c>
      <c r="F510">
        <v>127</v>
      </c>
      <c r="G510" t="s">
        <v>39</v>
      </c>
      <c r="H510" t="s">
        <v>29</v>
      </c>
      <c r="I510">
        <v>28</v>
      </c>
      <c r="J510" t="s">
        <v>40</v>
      </c>
      <c r="K510" t="s">
        <v>41</v>
      </c>
      <c r="L510" t="s">
        <v>54</v>
      </c>
      <c r="M510">
        <v>76</v>
      </c>
      <c r="N510">
        <v>218</v>
      </c>
      <c r="O510" t="s">
        <v>47</v>
      </c>
      <c r="P510">
        <v>50</v>
      </c>
      <c r="Q510">
        <v>80</v>
      </c>
      <c r="R510">
        <v>70</v>
      </c>
      <c r="S510">
        <v>130</v>
      </c>
      <c r="T510">
        <v>51</v>
      </c>
      <c r="U510" t="s">
        <v>35</v>
      </c>
    </row>
    <row r="511" spans="1:21" x14ac:dyDescent="0.25">
      <c r="A511">
        <v>414</v>
      </c>
      <c r="B511">
        <v>60</v>
      </c>
      <c r="C511">
        <v>-23</v>
      </c>
      <c r="D511" s="1">
        <v>41691</v>
      </c>
      <c r="E511">
        <v>329</v>
      </c>
      <c r="F511">
        <v>99</v>
      </c>
      <c r="G511" t="s">
        <v>39</v>
      </c>
      <c r="H511" t="s">
        <v>22</v>
      </c>
      <c r="I511">
        <v>18</v>
      </c>
      <c r="J511" t="s">
        <v>23</v>
      </c>
      <c r="K511" t="s">
        <v>24</v>
      </c>
      <c r="L511" t="s">
        <v>57</v>
      </c>
      <c r="M511">
        <v>57</v>
      </c>
      <c r="N511">
        <v>159</v>
      </c>
      <c r="O511" t="s">
        <v>59</v>
      </c>
      <c r="P511">
        <v>40</v>
      </c>
      <c r="Q511">
        <v>80</v>
      </c>
      <c r="R511">
        <v>80</v>
      </c>
      <c r="S511">
        <v>120</v>
      </c>
      <c r="T511">
        <v>42</v>
      </c>
      <c r="U511" t="s">
        <v>27</v>
      </c>
    </row>
    <row r="512" spans="1:21" x14ac:dyDescent="0.25">
      <c r="A512">
        <v>419</v>
      </c>
      <c r="B512">
        <v>55</v>
      </c>
      <c r="C512">
        <v>-24</v>
      </c>
      <c r="D512" s="1">
        <v>41692</v>
      </c>
      <c r="E512">
        <v>410</v>
      </c>
      <c r="F512">
        <v>69</v>
      </c>
      <c r="G512" t="s">
        <v>21</v>
      </c>
      <c r="H512" t="s">
        <v>22</v>
      </c>
      <c r="I512">
        <v>20</v>
      </c>
      <c r="J512" t="s">
        <v>40</v>
      </c>
      <c r="K512" t="s">
        <v>41</v>
      </c>
      <c r="L512" t="s">
        <v>42</v>
      </c>
      <c r="M512">
        <v>16</v>
      </c>
      <c r="N512">
        <v>124</v>
      </c>
      <c r="O512" t="s">
        <v>65</v>
      </c>
      <c r="P512">
        <v>70</v>
      </c>
      <c r="Q512">
        <v>80</v>
      </c>
      <c r="R512">
        <v>40</v>
      </c>
      <c r="S512">
        <v>150</v>
      </c>
      <c r="T512">
        <v>53</v>
      </c>
      <c r="U512" t="s">
        <v>27</v>
      </c>
    </row>
    <row r="513" spans="1:21" x14ac:dyDescent="0.25">
      <c r="A513">
        <v>330</v>
      </c>
      <c r="B513">
        <v>59</v>
      </c>
      <c r="C513">
        <v>-17</v>
      </c>
      <c r="D513" s="1">
        <v>41693</v>
      </c>
      <c r="E513">
        <v>411</v>
      </c>
      <c r="F513">
        <v>79</v>
      </c>
      <c r="G513" t="s">
        <v>21</v>
      </c>
      <c r="H513" t="s">
        <v>22</v>
      </c>
      <c r="I513">
        <v>19</v>
      </c>
      <c r="J513" t="s">
        <v>40</v>
      </c>
      <c r="K513" t="s">
        <v>45</v>
      </c>
      <c r="L513" t="s">
        <v>50</v>
      </c>
      <c r="M513">
        <v>33</v>
      </c>
      <c r="N513">
        <v>138</v>
      </c>
      <c r="O513" t="s">
        <v>65</v>
      </c>
      <c r="P513">
        <v>50</v>
      </c>
      <c r="Q513">
        <v>80</v>
      </c>
      <c r="R513">
        <v>50</v>
      </c>
      <c r="S513">
        <v>130</v>
      </c>
      <c r="T513">
        <v>46</v>
      </c>
      <c r="U513" t="s">
        <v>35</v>
      </c>
    </row>
    <row r="514" spans="1:21" x14ac:dyDescent="0.25">
      <c r="A514">
        <v>650</v>
      </c>
      <c r="B514">
        <v>75</v>
      </c>
      <c r="C514">
        <v>19</v>
      </c>
      <c r="D514" s="1">
        <v>41694</v>
      </c>
      <c r="E514">
        <v>659</v>
      </c>
      <c r="F514">
        <v>114</v>
      </c>
      <c r="G514" t="s">
        <v>21</v>
      </c>
      <c r="H514" t="s">
        <v>36</v>
      </c>
      <c r="I514">
        <v>24</v>
      </c>
      <c r="J514" t="s">
        <v>23</v>
      </c>
      <c r="K514" t="s">
        <v>32</v>
      </c>
      <c r="L514" t="s">
        <v>37</v>
      </c>
      <c r="M514">
        <v>59</v>
      </c>
      <c r="N514">
        <v>189</v>
      </c>
      <c r="O514" t="s">
        <v>38</v>
      </c>
      <c r="P514">
        <v>50</v>
      </c>
      <c r="Q514">
        <v>80</v>
      </c>
      <c r="R514">
        <v>40</v>
      </c>
      <c r="S514">
        <v>130</v>
      </c>
      <c r="T514">
        <v>55</v>
      </c>
      <c r="U514" t="s">
        <v>35</v>
      </c>
    </row>
    <row r="515" spans="1:21" x14ac:dyDescent="0.25">
      <c r="A515">
        <v>314</v>
      </c>
      <c r="B515">
        <v>69</v>
      </c>
      <c r="C515">
        <v>-2</v>
      </c>
      <c r="D515" s="1">
        <v>41695</v>
      </c>
      <c r="E515">
        <v>1060</v>
      </c>
      <c r="F515">
        <v>81</v>
      </c>
      <c r="G515" t="s">
        <v>39</v>
      </c>
      <c r="H515" t="s">
        <v>22</v>
      </c>
      <c r="I515">
        <v>21</v>
      </c>
      <c r="J515" t="s">
        <v>40</v>
      </c>
      <c r="K515" t="s">
        <v>45</v>
      </c>
      <c r="L515" t="s">
        <v>46</v>
      </c>
      <c r="M515">
        <v>38</v>
      </c>
      <c r="N515">
        <v>150</v>
      </c>
      <c r="O515" t="s">
        <v>58</v>
      </c>
      <c r="P515">
        <v>60</v>
      </c>
      <c r="Q515">
        <v>80</v>
      </c>
      <c r="R515">
        <v>40</v>
      </c>
      <c r="S515">
        <v>140</v>
      </c>
      <c r="T515">
        <v>43</v>
      </c>
      <c r="U515" t="s">
        <v>27</v>
      </c>
    </row>
    <row r="516" spans="1:21" x14ac:dyDescent="0.25">
      <c r="A516">
        <v>503</v>
      </c>
      <c r="B516">
        <v>46</v>
      </c>
      <c r="C516">
        <v>-18</v>
      </c>
      <c r="D516" s="1">
        <v>41696</v>
      </c>
      <c r="E516">
        <v>424</v>
      </c>
      <c r="F516">
        <v>68</v>
      </c>
      <c r="G516" t="s">
        <v>39</v>
      </c>
      <c r="H516" t="s">
        <v>36</v>
      </c>
      <c r="I516">
        <v>14</v>
      </c>
      <c r="J516" t="s">
        <v>40</v>
      </c>
      <c r="K516" t="s">
        <v>45</v>
      </c>
      <c r="L516" t="s">
        <v>46</v>
      </c>
      <c r="M516">
        <v>32</v>
      </c>
      <c r="N516">
        <v>114</v>
      </c>
      <c r="O516" t="s">
        <v>56</v>
      </c>
      <c r="P516">
        <v>50</v>
      </c>
      <c r="Q516">
        <v>80</v>
      </c>
      <c r="R516">
        <v>50</v>
      </c>
      <c r="S516">
        <v>130</v>
      </c>
      <c r="T516">
        <v>36</v>
      </c>
      <c r="U516" t="s">
        <v>27</v>
      </c>
    </row>
    <row r="517" spans="1:21" x14ac:dyDescent="0.25">
      <c r="A517">
        <v>206</v>
      </c>
      <c r="B517">
        <v>75</v>
      </c>
      <c r="C517">
        <v>5</v>
      </c>
      <c r="D517" s="1">
        <v>41697</v>
      </c>
      <c r="E517">
        <v>1063</v>
      </c>
      <c r="F517">
        <v>89</v>
      </c>
      <c r="G517" t="s">
        <v>39</v>
      </c>
      <c r="H517" t="s">
        <v>36</v>
      </c>
      <c r="I517">
        <v>23</v>
      </c>
      <c r="J517" t="s">
        <v>40</v>
      </c>
      <c r="K517" t="s">
        <v>41</v>
      </c>
      <c r="L517" t="s">
        <v>42</v>
      </c>
      <c r="M517">
        <v>45</v>
      </c>
      <c r="N517">
        <v>164</v>
      </c>
      <c r="O517" t="s">
        <v>60</v>
      </c>
      <c r="P517">
        <v>70</v>
      </c>
      <c r="Q517">
        <v>80</v>
      </c>
      <c r="R517">
        <v>40</v>
      </c>
      <c r="S517">
        <v>150</v>
      </c>
      <c r="T517">
        <v>44</v>
      </c>
      <c r="U517" t="s">
        <v>27</v>
      </c>
    </row>
    <row r="518" spans="1:21" x14ac:dyDescent="0.25">
      <c r="A518">
        <v>203</v>
      </c>
      <c r="B518">
        <v>61</v>
      </c>
      <c r="C518">
        <v>-8</v>
      </c>
      <c r="D518" s="1">
        <v>41698</v>
      </c>
      <c r="E518">
        <v>613</v>
      </c>
      <c r="F518">
        <v>86</v>
      </c>
      <c r="G518" t="s">
        <v>39</v>
      </c>
      <c r="H518" t="s">
        <v>31</v>
      </c>
      <c r="I518">
        <v>55</v>
      </c>
      <c r="J518" t="s">
        <v>40</v>
      </c>
      <c r="K518" t="s">
        <v>41</v>
      </c>
      <c r="L518" t="s">
        <v>53</v>
      </c>
      <c r="M518">
        <v>2</v>
      </c>
      <c r="N518">
        <v>147</v>
      </c>
      <c r="O518" t="s">
        <v>44</v>
      </c>
      <c r="P518">
        <v>60</v>
      </c>
      <c r="Q518">
        <v>80</v>
      </c>
      <c r="R518">
        <v>10</v>
      </c>
      <c r="S518">
        <v>140</v>
      </c>
      <c r="T518">
        <v>84</v>
      </c>
      <c r="U518" t="s">
        <v>35</v>
      </c>
    </row>
    <row r="519" spans="1:21" x14ac:dyDescent="0.25">
      <c r="A519">
        <v>225</v>
      </c>
      <c r="B519">
        <v>47</v>
      </c>
      <c r="C519">
        <v>-16</v>
      </c>
      <c r="D519" s="1">
        <v>41699</v>
      </c>
      <c r="E519">
        <v>834</v>
      </c>
      <c r="F519">
        <v>68</v>
      </c>
      <c r="G519" t="s">
        <v>39</v>
      </c>
      <c r="H519" t="s">
        <v>29</v>
      </c>
      <c r="I519">
        <v>13</v>
      </c>
      <c r="J519" t="s">
        <v>40</v>
      </c>
      <c r="K519" t="s">
        <v>45</v>
      </c>
      <c r="L519" t="s">
        <v>52</v>
      </c>
      <c r="M519">
        <v>44</v>
      </c>
      <c r="N519">
        <v>115</v>
      </c>
      <c r="O519" t="s">
        <v>55</v>
      </c>
      <c r="P519">
        <v>50</v>
      </c>
      <c r="Q519">
        <v>80</v>
      </c>
      <c r="R519">
        <v>60</v>
      </c>
      <c r="S519">
        <v>130</v>
      </c>
      <c r="T519">
        <v>24</v>
      </c>
      <c r="U519" t="s">
        <v>35</v>
      </c>
    </row>
    <row r="520" spans="1:21" x14ac:dyDescent="0.25">
      <c r="A520">
        <v>541</v>
      </c>
      <c r="B520">
        <v>52</v>
      </c>
      <c r="C520">
        <v>-14</v>
      </c>
      <c r="D520" s="1">
        <v>41700</v>
      </c>
      <c r="E520">
        <v>509</v>
      </c>
      <c r="F520">
        <v>73</v>
      </c>
      <c r="G520" t="s">
        <v>39</v>
      </c>
      <c r="H520" t="s">
        <v>36</v>
      </c>
      <c r="I520">
        <v>47</v>
      </c>
      <c r="J520" t="s">
        <v>40</v>
      </c>
      <c r="K520" t="s">
        <v>45</v>
      </c>
      <c r="L520" t="s">
        <v>50</v>
      </c>
      <c r="M520">
        <v>-4</v>
      </c>
      <c r="N520">
        <v>125</v>
      </c>
      <c r="O520" t="s">
        <v>56</v>
      </c>
      <c r="P520">
        <v>60</v>
      </c>
      <c r="Q520">
        <v>80</v>
      </c>
      <c r="R520">
        <v>10</v>
      </c>
      <c r="S520">
        <v>140</v>
      </c>
      <c r="T520">
        <v>77</v>
      </c>
      <c r="U520" t="s">
        <v>35</v>
      </c>
    </row>
    <row r="521" spans="1:21" x14ac:dyDescent="0.25">
      <c r="A521">
        <v>435</v>
      </c>
      <c r="B521">
        <v>53</v>
      </c>
      <c r="C521">
        <v>-23</v>
      </c>
      <c r="D521" s="1">
        <v>41701</v>
      </c>
      <c r="E521">
        <v>380</v>
      </c>
      <c r="F521">
        <v>71</v>
      </c>
      <c r="G521" t="s">
        <v>39</v>
      </c>
      <c r="H521" t="s">
        <v>36</v>
      </c>
      <c r="I521">
        <v>17</v>
      </c>
      <c r="J521" t="s">
        <v>40</v>
      </c>
      <c r="K521" t="s">
        <v>45</v>
      </c>
      <c r="L521" t="s">
        <v>52</v>
      </c>
      <c r="M521">
        <v>27</v>
      </c>
      <c r="N521">
        <v>124</v>
      </c>
      <c r="O521" t="s">
        <v>49</v>
      </c>
      <c r="P521">
        <v>60</v>
      </c>
      <c r="Q521">
        <v>80</v>
      </c>
      <c r="R521">
        <v>50</v>
      </c>
      <c r="S521">
        <v>140</v>
      </c>
      <c r="T521">
        <v>44</v>
      </c>
      <c r="U521" t="s">
        <v>35</v>
      </c>
    </row>
    <row r="522" spans="1:21" x14ac:dyDescent="0.25">
      <c r="A522">
        <v>503</v>
      </c>
      <c r="B522">
        <v>59</v>
      </c>
      <c r="C522">
        <v>-17</v>
      </c>
      <c r="D522" s="1">
        <v>41702</v>
      </c>
      <c r="E522">
        <v>411</v>
      </c>
      <c r="F522">
        <v>79</v>
      </c>
      <c r="G522" t="s">
        <v>39</v>
      </c>
      <c r="H522" t="s">
        <v>36</v>
      </c>
      <c r="I522">
        <v>19</v>
      </c>
      <c r="J522" t="s">
        <v>40</v>
      </c>
      <c r="K522" t="s">
        <v>41</v>
      </c>
      <c r="L522" t="s">
        <v>53</v>
      </c>
      <c r="M522">
        <v>33</v>
      </c>
      <c r="N522">
        <v>138</v>
      </c>
      <c r="O522" t="s">
        <v>56</v>
      </c>
      <c r="P522">
        <v>50</v>
      </c>
      <c r="Q522">
        <v>80</v>
      </c>
      <c r="R522">
        <v>50</v>
      </c>
      <c r="S522">
        <v>130</v>
      </c>
      <c r="T522">
        <v>46</v>
      </c>
      <c r="U522" t="s">
        <v>35</v>
      </c>
    </row>
    <row r="523" spans="1:21" x14ac:dyDescent="0.25">
      <c r="A523">
        <v>920</v>
      </c>
      <c r="B523">
        <v>53</v>
      </c>
      <c r="C523">
        <v>-2</v>
      </c>
      <c r="D523" s="1">
        <v>41703</v>
      </c>
      <c r="E523">
        <v>321</v>
      </c>
      <c r="F523">
        <v>88</v>
      </c>
      <c r="G523" t="s">
        <v>39</v>
      </c>
      <c r="H523" t="s">
        <v>22</v>
      </c>
      <c r="I523">
        <v>16</v>
      </c>
      <c r="J523" t="s">
        <v>23</v>
      </c>
      <c r="K523" t="s">
        <v>24</v>
      </c>
      <c r="L523" t="s">
        <v>57</v>
      </c>
      <c r="M523">
        <v>48</v>
      </c>
      <c r="N523">
        <v>141</v>
      </c>
      <c r="O523" t="s">
        <v>59</v>
      </c>
      <c r="P523">
        <v>50</v>
      </c>
      <c r="Q523">
        <v>80</v>
      </c>
      <c r="R523">
        <v>50</v>
      </c>
      <c r="S523">
        <v>130</v>
      </c>
      <c r="T523">
        <v>40</v>
      </c>
      <c r="U523" t="s">
        <v>27</v>
      </c>
    </row>
    <row r="524" spans="1:21" x14ac:dyDescent="0.25">
      <c r="A524">
        <v>959</v>
      </c>
      <c r="B524">
        <v>54</v>
      </c>
      <c r="C524">
        <v>-9</v>
      </c>
      <c r="D524" s="1">
        <v>41704</v>
      </c>
      <c r="E524">
        <v>885</v>
      </c>
      <c r="F524">
        <v>78</v>
      </c>
      <c r="G524" t="s">
        <v>39</v>
      </c>
      <c r="H524" t="s">
        <v>31</v>
      </c>
      <c r="I524">
        <v>15</v>
      </c>
      <c r="J524" t="s">
        <v>23</v>
      </c>
      <c r="K524" t="s">
        <v>32</v>
      </c>
      <c r="L524" t="s">
        <v>33</v>
      </c>
      <c r="M524">
        <v>51</v>
      </c>
      <c r="N524">
        <v>132</v>
      </c>
      <c r="O524" t="s">
        <v>44</v>
      </c>
      <c r="P524">
        <v>50</v>
      </c>
      <c r="Q524">
        <v>80</v>
      </c>
      <c r="R524">
        <v>60</v>
      </c>
      <c r="S524">
        <v>130</v>
      </c>
      <c r="T524">
        <v>27</v>
      </c>
      <c r="U524" t="s">
        <v>35</v>
      </c>
    </row>
    <row r="525" spans="1:21" x14ac:dyDescent="0.25">
      <c r="A525">
        <v>740</v>
      </c>
      <c r="B525">
        <v>46</v>
      </c>
      <c r="C525">
        <v>-34</v>
      </c>
      <c r="D525" s="1">
        <v>41705</v>
      </c>
      <c r="E525">
        <v>422</v>
      </c>
      <c r="F525">
        <v>57</v>
      </c>
      <c r="G525" t="s">
        <v>21</v>
      </c>
      <c r="H525" t="s">
        <v>22</v>
      </c>
      <c r="I525">
        <v>17</v>
      </c>
      <c r="J525" t="s">
        <v>40</v>
      </c>
      <c r="K525" t="s">
        <v>41</v>
      </c>
      <c r="L525" t="s">
        <v>42</v>
      </c>
      <c r="M525">
        <v>6</v>
      </c>
      <c r="N525">
        <v>103</v>
      </c>
      <c r="O525" t="s">
        <v>65</v>
      </c>
      <c r="P525">
        <v>50</v>
      </c>
      <c r="Q525">
        <v>80</v>
      </c>
      <c r="R525">
        <v>40</v>
      </c>
      <c r="S525">
        <v>130</v>
      </c>
      <c r="T525">
        <v>51</v>
      </c>
      <c r="U525" t="s">
        <v>27</v>
      </c>
    </row>
    <row r="526" spans="1:21" x14ac:dyDescent="0.25">
      <c r="A526">
        <v>630</v>
      </c>
      <c r="B526">
        <v>67</v>
      </c>
      <c r="C526">
        <v>7</v>
      </c>
      <c r="D526" s="1">
        <v>41706</v>
      </c>
      <c r="E526">
        <v>677</v>
      </c>
      <c r="F526">
        <v>101</v>
      </c>
      <c r="G526" t="s">
        <v>21</v>
      </c>
      <c r="H526" t="s">
        <v>22</v>
      </c>
      <c r="I526">
        <v>22</v>
      </c>
      <c r="J526" t="s">
        <v>23</v>
      </c>
      <c r="K526" t="s">
        <v>32</v>
      </c>
      <c r="L526" t="s">
        <v>61</v>
      </c>
      <c r="M526">
        <v>47</v>
      </c>
      <c r="N526">
        <v>168</v>
      </c>
      <c r="O526" t="s">
        <v>63</v>
      </c>
      <c r="P526">
        <v>50</v>
      </c>
      <c r="Q526">
        <v>80</v>
      </c>
      <c r="R526">
        <v>40</v>
      </c>
      <c r="S526">
        <v>130</v>
      </c>
      <c r="T526">
        <v>54</v>
      </c>
      <c r="U526" t="s">
        <v>35</v>
      </c>
    </row>
    <row r="527" spans="1:21" x14ac:dyDescent="0.25">
      <c r="A527">
        <v>518</v>
      </c>
      <c r="B527">
        <v>54</v>
      </c>
      <c r="C527">
        <v>-8</v>
      </c>
      <c r="D527" s="1">
        <v>41707</v>
      </c>
      <c r="E527">
        <v>601</v>
      </c>
      <c r="F527">
        <v>79</v>
      </c>
      <c r="G527" t="s">
        <v>21</v>
      </c>
      <c r="H527" t="s">
        <v>31</v>
      </c>
      <c r="I527">
        <v>15</v>
      </c>
      <c r="J527" t="s">
        <v>23</v>
      </c>
      <c r="K527" t="s">
        <v>32</v>
      </c>
      <c r="L527" t="s">
        <v>37</v>
      </c>
      <c r="M527">
        <v>52</v>
      </c>
      <c r="N527">
        <v>133</v>
      </c>
      <c r="O527" t="s">
        <v>67</v>
      </c>
      <c r="P527">
        <v>50</v>
      </c>
      <c r="Q527">
        <v>80</v>
      </c>
      <c r="R527">
        <v>60</v>
      </c>
      <c r="S527">
        <v>130</v>
      </c>
      <c r="T527">
        <v>27</v>
      </c>
      <c r="U527" t="s">
        <v>35</v>
      </c>
    </row>
    <row r="528" spans="1:21" x14ac:dyDescent="0.25">
      <c r="A528">
        <v>213</v>
      </c>
      <c r="B528">
        <v>67</v>
      </c>
      <c r="C528">
        <v>-3</v>
      </c>
      <c r="D528" s="1">
        <v>41708</v>
      </c>
      <c r="E528">
        <v>677</v>
      </c>
      <c r="F528">
        <v>101</v>
      </c>
      <c r="G528" t="s">
        <v>21</v>
      </c>
      <c r="H528" t="s">
        <v>36</v>
      </c>
      <c r="I528">
        <v>22</v>
      </c>
      <c r="J528" t="s">
        <v>23</v>
      </c>
      <c r="K528" t="s">
        <v>32</v>
      </c>
      <c r="L528" t="s">
        <v>37</v>
      </c>
      <c r="M528">
        <v>47</v>
      </c>
      <c r="N528">
        <v>168</v>
      </c>
      <c r="O528" t="s">
        <v>38</v>
      </c>
      <c r="P528">
        <v>40</v>
      </c>
      <c r="Q528">
        <v>80</v>
      </c>
      <c r="R528">
        <v>50</v>
      </c>
      <c r="S528">
        <v>120</v>
      </c>
      <c r="T528">
        <v>54</v>
      </c>
      <c r="U528" t="s">
        <v>35</v>
      </c>
    </row>
    <row r="529" spans="1:21" x14ac:dyDescent="0.25">
      <c r="A529">
        <v>503</v>
      </c>
      <c r="B529">
        <v>41</v>
      </c>
      <c r="C529">
        <v>-25</v>
      </c>
      <c r="D529" s="1">
        <v>41709</v>
      </c>
      <c r="E529">
        <v>435</v>
      </c>
      <c r="F529">
        <v>60</v>
      </c>
      <c r="G529" t="s">
        <v>39</v>
      </c>
      <c r="H529" t="s">
        <v>36</v>
      </c>
      <c r="I529">
        <v>13</v>
      </c>
      <c r="J529" t="s">
        <v>40</v>
      </c>
      <c r="K529" t="s">
        <v>45</v>
      </c>
      <c r="L529" t="s">
        <v>46</v>
      </c>
      <c r="M529">
        <v>25</v>
      </c>
      <c r="N529">
        <v>101</v>
      </c>
      <c r="O529" t="s">
        <v>56</v>
      </c>
      <c r="P529">
        <v>40</v>
      </c>
      <c r="Q529">
        <v>80</v>
      </c>
      <c r="R529">
        <v>50</v>
      </c>
      <c r="S529">
        <v>120</v>
      </c>
      <c r="T529">
        <v>35</v>
      </c>
      <c r="U529" t="s">
        <v>27</v>
      </c>
    </row>
    <row r="530" spans="1:21" x14ac:dyDescent="0.25">
      <c r="A530">
        <v>715</v>
      </c>
      <c r="B530">
        <v>65</v>
      </c>
      <c r="C530">
        <v>-8</v>
      </c>
      <c r="D530" s="1">
        <v>41710</v>
      </c>
      <c r="E530">
        <v>403</v>
      </c>
      <c r="F530">
        <v>80</v>
      </c>
      <c r="G530" t="s">
        <v>39</v>
      </c>
      <c r="H530" t="s">
        <v>22</v>
      </c>
      <c r="I530">
        <v>24</v>
      </c>
      <c r="J530" t="s">
        <v>40</v>
      </c>
      <c r="K530" t="s">
        <v>45</v>
      </c>
      <c r="L530" t="s">
        <v>50</v>
      </c>
      <c r="M530">
        <v>22</v>
      </c>
      <c r="N530">
        <v>145</v>
      </c>
      <c r="O530" t="s">
        <v>59</v>
      </c>
      <c r="P530">
        <v>60</v>
      </c>
      <c r="Q530">
        <v>80</v>
      </c>
      <c r="R530">
        <v>30</v>
      </c>
      <c r="S530">
        <v>140</v>
      </c>
      <c r="T530">
        <v>58</v>
      </c>
      <c r="U530" t="s">
        <v>35</v>
      </c>
    </row>
    <row r="531" spans="1:21" x14ac:dyDescent="0.25">
      <c r="A531">
        <v>503</v>
      </c>
      <c r="B531">
        <v>47</v>
      </c>
      <c r="C531">
        <v>-27</v>
      </c>
      <c r="D531" s="1">
        <v>41711</v>
      </c>
      <c r="E531">
        <v>521</v>
      </c>
      <c r="F531">
        <v>65</v>
      </c>
      <c r="G531" t="s">
        <v>39</v>
      </c>
      <c r="H531" t="s">
        <v>36</v>
      </c>
      <c r="I531">
        <v>42</v>
      </c>
      <c r="J531" t="s">
        <v>40</v>
      </c>
      <c r="K531" t="s">
        <v>45</v>
      </c>
      <c r="L531" t="s">
        <v>50</v>
      </c>
      <c r="M531">
        <v>-7</v>
      </c>
      <c r="N531">
        <v>112</v>
      </c>
      <c r="O531" t="s">
        <v>56</v>
      </c>
      <c r="P531">
        <v>50</v>
      </c>
      <c r="Q531">
        <v>80</v>
      </c>
      <c r="R531">
        <v>20</v>
      </c>
      <c r="S531">
        <v>130</v>
      </c>
      <c r="T531">
        <v>72</v>
      </c>
      <c r="U531" t="s">
        <v>35</v>
      </c>
    </row>
    <row r="532" spans="1:21" x14ac:dyDescent="0.25">
      <c r="A532">
        <v>801</v>
      </c>
      <c r="B532">
        <v>49</v>
      </c>
      <c r="C532">
        <v>-29</v>
      </c>
      <c r="D532" s="1">
        <v>41712</v>
      </c>
      <c r="E532">
        <v>392</v>
      </c>
      <c r="F532">
        <v>65</v>
      </c>
      <c r="G532" t="s">
        <v>39</v>
      </c>
      <c r="H532" t="s">
        <v>36</v>
      </c>
      <c r="I532">
        <v>16</v>
      </c>
      <c r="J532" t="s">
        <v>40</v>
      </c>
      <c r="K532" t="s">
        <v>45</v>
      </c>
      <c r="L532" t="s">
        <v>52</v>
      </c>
      <c r="M532">
        <v>21</v>
      </c>
      <c r="N532">
        <v>114</v>
      </c>
      <c r="O532" t="s">
        <v>49</v>
      </c>
      <c r="P532">
        <v>50</v>
      </c>
      <c r="Q532">
        <v>80</v>
      </c>
      <c r="R532">
        <v>50</v>
      </c>
      <c r="S532">
        <v>130</v>
      </c>
      <c r="T532">
        <v>44</v>
      </c>
      <c r="U532" t="s">
        <v>35</v>
      </c>
    </row>
    <row r="533" spans="1:21" x14ac:dyDescent="0.25">
      <c r="A533">
        <v>509</v>
      </c>
      <c r="B533">
        <v>65</v>
      </c>
      <c r="C533">
        <v>-7</v>
      </c>
      <c r="D533" s="1">
        <v>41713</v>
      </c>
      <c r="E533">
        <v>403</v>
      </c>
      <c r="F533">
        <v>80</v>
      </c>
      <c r="G533" t="s">
        <v>39</v>
      </c>
      <c r="H533" t="s">
        <v>36</v>
      </c>
      <c r="I533">
        <v>24</v>
      </c>
      <c r="J533" t="s">
        <v>40</v>
      </c>
      <c r="K533" t="s">
        <v>41</v>
      </c>
      <c r="L533" t="s">
        <v>53</v>
      </c>
      <c r="M533">
        <v>23</v>
      </c>
      <c r="N533">
        <v>145</v>
      </c>
      <c r="O533" t="s">
        <v>60</v>
      </c>
      <c r="P533">
        <v>60</v>
      </c>
      <c r="Q533">
        <v>80</v>
      </c>
      <c r="R533">
        <v>30</v>
      </c>
      <c r="S533">
        <v>140</v>
      </c>
      <c r="T533">
        <v>57</v>
      </c>
      <c r="U533" t="s">
        <v>35</v>
      </c>
    </row>
    <row r="534" spans="1:21" x14ac:dyDescent="0.25">
      <c r="A534">
        <v>985</v>
      </c>
      <c r="B534">
        <v>68</v>
      </c>
      <c r="C534">
        <v>-4</v>
      </c>
      <c r="D534" s="1">
        <v>41714</v>
      </c>
      <c r="E534">
        <v>619</v>
      </c>
      <c r="F534">
        <v>85</v>
      </c>
      <c r="G534" t="s">
        <v>39</v>
      </c>
      <c r="H534" t="s">
        <v>29</v>
      </c>
      <c r="I534">
        <v>25</v>
      </c>
      <c r="J534" t="s">
        <v>23</v>
      </c>
      <c r="K534" t="s">
        <v>24</v>
      </c>
      <c r="L534" t="s">
        <v>25</v>
      </c>
      <c r="M534">
        <v>26</v>
      </c>
      <c r="N534">
        <v>153</v>
      </c>
      <c r="O534" t="s">
        <v>55</v>
      </c>
      <c r="P534">
        <v>60</v>
      </c>
      <c r="Q534">
        <v>80</v>
      </c>
      <c r="R534">
        <v>30</v>
      </c>
      <c r="S534">
        <v>140</v>
      </c>
      <c r="T534">
        <v>59</v>
      </c>
      <c r="U534" t="s">
        <v>27</v>
      </c>
    </row>
    <row r="535" spans="1:21" x14ac:dyDescent="0.25">
      <c r="A535">
        <v>432</v>
      </c>
      <c r="B535">
        <v>76</v>
      </c>
      <c r="C535">
        <v>36</v>
      </c>
      <c r="D535" s="1">
        <v>41715</v>
      </c>
      <c r="E535">
        <v>580</v>
      </c>
      <c r="F535">
        <v>111</v>
      </c>
      <c r="G535" t="s">
        <v>21</v>
      </c>
      <c r="H535" t="s">
        <v>29</v>
      </c>
      <c r="I535">
        <v>21</v>
      </c>
      <c r="J535" t="s">
        <v>40</v>
      </c>
      <c r="K535" t="s">
        <v>41</v>
      </c>
      <c r="L535" t="s">
        <v>42</v>
      </c>
      <c r="M535">
        <v>116</v>
      </c>
      <c r="N535">
        <v>199</v>
      </c>
      <c r="O535" t="s">
        <v>30</v>
      </c>
      <c r="P535">
        <v>40</v>
      </c>
      <c r="Q535">
        <v>80</v>
      </c>
      <c r="R535">
        <v>80</v>
      </c>
      <c r="S535">
        <v>120</v>
      </c>
      <c r="T535">
        <v>33</v>
      </c>
      <c r="U535" t="s">
        <v>27</v>
      </c>
    </row>
    <row r="536" spans="1:21" x14ac:dyDescent="0.25">
      <c r="A536">
        <v>325</v>
      </c>
      <c r="B536">
        <v>52</v>
      </c>
      <c r="C536">
        <v>-31</v>
      </c>
      <c r="D536" s="1">
        <v>41716</v>
      </c>
      <c r="E536">
        <v>405</v>
      </c>
      <c r="F536">
        <v>71</v>
      </c>
      <c r="G536" t="s">
        <v>21</v>
      </c>
      <c r="H536" t="s">
        <v>29</v>
      </c>
      <c r="I536">
        <v>17</v>
      </c>
      <c r="J536" t="s">
        <v>23</v>
      </c>
      <c r="K536" t="s">
        <v>24</v>
      </c>
      <c r="L536" t="s">
        <v>57</v>
      </c>
      <c r="M536">
        <v>39</v>
      </c>
      <c r="N536">
        <v>131</v>
      </c>
      <c r="O536" t="s">
        <v>30</v>
      </c>
      <c r="P536">
        <v>30</v>
      </c>
      <c r="Q536">
        <v>80</v>
      </c>
      <c r="R536">
        <v>70</v>
      </c>
      <c r="S536">
        <v>110</v>
      </c>
      <c r="T536">
        <v>45</v>
      </c>
      <c r="U536" t="s">
        <v>27</v>
      </c>
    </row>
    <row r="537" spans="1:21" x14ac:dyDescent="0.25">
      <c r="A537">
        <v>815</v>
      </c>
      <c r="B537">
        <v>76</v>
      </c>
      <c r="C537">
        <v>36</v>
      </c>
      <c r="D537" s="1">
        <v>41717</v>
      </c>
      <c r="E537">
        <v>580</v>
      </c>
      <c r="F537">
        <v>111</v>
      </c>
      <c r="G537" t="s">
        <v>21</v>
      </c>
      <c r="H537" t="s">
        <v>22</v>
      </c>
      <c r="I537">
        <v>21</v>
      </c>
      <c r="J537" t="s">
        <v>23</v>
      </c>
      <c r="K537" t="s">
        <v>32</v>
      </c>
      <c r="L537" t="s">
        <v>33</v>
      </c>
      <c r="M537">
        <v>116</v>
      </c>
      <c r="N537">
        <v>199</v>
      </c>
      <c r="O537" t="s">
        <v>63</v>
      </c>
      <c r="P537">
        <v>50</v>
      </c>
      <c r="Q537">
        <v>80</v>
      </c>
      <c r="R537">
        <v>80</v>
      </c>
      <c r="S537">
        <v>130</v>
      </c>
      <c r="T537">
        <v>33</v>
      </c>
      <c r="U537" t="s">
        <v>35</v>
      </c>
    </row>
    <row r="538" spans="1:21" x14ac:dyDescent="0.25">
      <c r="A538">
        <v>815</v>
      </c>
      <c r="B538">
        <v>72</v>
      </c>
      <c r="C538">
        <v>32</v>
      </c>
      <c r="D538" s="1">
        <v>41718</v>
      </c>
      <c r="E538">
        <v>650</v>
      </c>
      <c r="F538">
        <v>110</v>
      </c>
      <c r="G538" t="s">
        <v>21</v>
      </c>
      <c r="H538" t="s">
        <v>22</v>
      </c>
      <c r="I538">
        <v>23</v>
      </c>
      <c r="J538" t="s">
        <v>23</v>
      </c>
      <c r="K538" t="s">
        <v>32</v>
      </c>
      <c r="L538" t="s">
        <v>61</v>
      </c>
      <c r="M538">
        <v>82</v>
      </c>
      <c r="N538">
        <v>194</v>
      </c>
      <c r="O538" t="s">
        <v>63</v>
      </c>
      <c r="P538">
        <v>50</v>
      </c>
      <c r="Q538">
        <v>80</v>
      </c>
      <c r="R538">
        <v>50</v>
      </c>
      <c r="S538">
        <v>130</v>
      </c>
      <c r="T538">
        <v>55</v>
      </c>
      <c r="U538" t="s">
        <v>35</v>
      </c>
    </row>
    <row r="539" spans="1:21" x14ac:dyDescent="0.25">
      <c r="A539">
        <v>636</v>
      </c>
      <c r="B539">
        <v>65</v>
      </c>
      <c r="C539">
        <v>-18</v>
      </c>
      <c r="D539" s="1">
        <v>41719</v>
      </c>
      <c r="E539">
        <v>1053</v>
      </c>
      <c r="F539">
        <v>77</v>
      </c>
      <c r="G539" t="s">
        <v>39</v>
      </c>
      <c r="H539" t="s">
        <v>22</v>
      </c>
      <c r="I539">
        <v>20</v>
      </c>
      <c r="J539" t="s">
        <v>40</v>
      </c>
      <c r="K539" t="s">
        <v>45</v>
      </c>
      <c r="L539" t="s">
        <v>46</v>
      </c>
      <c r="M539">
        <v>52</v>
      </c>
      <c r="N539">
        <v>151</v>
      </c>
      <c r="O539" t="s">
        <v>58</v>
      </c>
      <c r="P539">
        <v>50</v>
      </c>
      <c r="Q539">
        <v>80</v>
      </c>
      <c r="R539">
        <v>70</v>
      </c>
      <c r="S539">
        <v>130</v>
      </c>
      <c r="T539">
        <v>42</v>
      </c>
      <c r="U539" t="s">
        <v>27</v>
      </c>
    </row>
    <row r="540" spans="1:21" x14ac:dyDescent="0.25">
      <c r="A540">
        <v>417</v>
      </c>
      <c r="B540">
        <v>32</v>
      </c>
      <c r="C540">
        <v>-38</v>
      </c>
      <c r="D540" s="1">
        <v>41720</v>
      </c>
      <c r="E540">
        <v>833</v>
      </c>
      <c r="F540">
        <v>47</v>
      </c>
      <c r="G540" t="s">
        <v>39</v>
      </c>
      <c r="H540" t="s">
        <v>22</v>
      </c>
      <c r="I540">
        <v>8</v>
      </c>
      <c r="J540" t="s">
        <v>40</v>
      </c>
      <c r="K540" t="s">
        <v>41</v>
      </c>
      <c r="L540" t="s">
        <v>42</v>
      </c>
      <c r="M540">
        <v>42</v>
      </c>
      <c r="N540">
        <v>84</v>
      </c>
      <c r="O540" t="s">
        <v>58</v>
      </c>
      <c r="P540">
        <v>30</v>
      </c>
      <c r="Q540">
        <v>80</v>
      </c>
      <c r="R540">
        <v>80</v>
      </c>
      <c r="S540">
        <v>110</v>
      </c>
      <c r="T540">
        <v>19</v>
      </c>
      <c r="U540" t="s">
        <v>27</v>
      </c>
    </row>
    <row r="541" spans="1:21" x14ac:dyDescent="0.25">
      <c r="A541">
        <v>405</v>
      </c>
      <c r="B541">
        <v>82</v>
      </c>
      <c r="C541">
        <v>36</v>
      </c>
      <c r="D541" s="1">
        <v>41721</v>
      </c>
      <c r="E541">
        <v>788</v>
      </c>
      <c r="F541">
        <v>123</v>
      </c>
      <c r="G541" t="s">
        <v>39</v>
      </c>
      <c r="H541" t="s">
        <v>29</v>
      </c>
      <c r="I541">
        <v>27</v>
      </c>
      <c r="J541" t="s">
        <v>40</v>
      </c>
      <c r="K541" t="s">
        <v>41</v>
      </c>
      <c r="L541" t="s">
        <v>42</v>
      </c>
      <c r="M541">
        <v>96</v>
      </c>
      <c r="N541">
        <v>218</v>
      </c>
      <c r="O541" t="s">
        <v>47</v>
      </c>
      <c r="P541">
        <v>50</v>
      </c>
      <c r="Q541">
        <v>80</v>
      </c>
      <c r="R541">
        <v>60</v>
      </c>
      <c r="S541">
        <v>130</v>
      </c>
      <c r="T541">
        <v>58</v>
      </c>
      <c r="U541" t="s">
        <v>27</v>
      </c>
    </row>
    <row r="542" spans="1:21" x14ac:dyDescent="0.25">
      <c r="A542">
        <v>414</v>
      </c>
      <c r="B542">
        <v>56</v>
      </c>
      <c r="C542">
        <v>-28</v>
      </c>
      <c r="D542" s="1">
        <v>41722</v>
      </c>
      <c r="E542">
        <v>385</v>
      </c>
      <c r="F542">
        <v>70</v>
      </c>
      <c r="G542" t="s">
        <v>39</v>
      </c>
      <c r="H542" t="s">
        <v>22</v>
      </c>
      <c r="I542">
        <v>21</v>
      </c>
      <c r="J542" t="s">
        <v>40</v>
      </c>
      <c r="K542" t="s">
        <v>45</v>
      </c>
      <c r="L542" t="s">
        <v>50</v>
      </c>
      <c r="M542">
        <v>22</v>
      </c>
      <c r="N542">
        <v>134</v>
      </c>
      <c r="O542" t="s">
        <v>59</v>
      </c>
      <c r="P542">
        <v>40</v>
      </c>
      <c r="Q542">
        <v>80</v>
      </c>
      <c r="R542">
        <v>50</v>
      </c>
      <c r="S542">
        <v>120</v>
      </c>
      <c r="T542">
        <v>55</v>
      </c>
      <c r="U542" t="s">
        <v>35</v>
      </c>
    </row>
    <row r="543" spans="1:21" x14ac:dyDescent="0.25">
      <c r="A543">
        <v>405</v>
      </c>
      <c r="B543">
        <v>91</v>
      </c>
      <c r="C543">
        <v>43</v>
      </c>
      <c r="D543" s="1">
        <v>41723</v>
      </c>
      <c r="E543">
        <v>-1785</v>
      </c>
      <c r="F543">
        <v>127</v>
      </c>
      <c r="G543" t="s">
        <v>39</v>
      </c>
      <c r="H543" t="s">
        <v>29</v>
      </c>
      <c r="I543">
        <v>28</v>
      </c>
      <c r="J543" t="s">
        <v>40</v>
      </c>
      <c r="K543" t="s">
        <v>41</v>
      </c>
      <c r="L543" t="s">
        <v>54</v>
      </c>
      <c r="M543">
        <v>113</v>
      </c>
      <c r="N543">
        <v>232</v>
      </c>
      <c r="O543" t="s">
        <v>47</v>
      </c>
      <c r="P543">
        <v>50</v>
      </c>
      <c r="Q543">
        <v>80</v>
      </c>
      <c r="R543">
        <v>70</v>
      </c>
      <c r="S543">
        <v>130</v>
      </c>
      <c r="T543">
        <v>51</v>
      </c>
      <c r="U543" t="s">
        <v>35</v>
      </c>
    </row>
    <row r="544" spans="1:21" x14ac:dyDescent="0.25">
      <c r="A544">
        <v>715</v>
      </c>
      <c r="B544">
        <v>60</v>
      </c>
      <c r="C544">
        <v>5</v>
      </c>
      <c r="D544" s="1">
        <v>41724</v>
      </c>
      <c r="E544">
        <v>329</v>
      </c>
      <c r="F544">
        <v>99</v>
      </c>
      <c r="G544" t="s">
        <v>39</v>
      </c>
      <c r="H544" t="s">
        <v>22</v>
      </c>
      <c r="I544">
        <v>18</v>
      </c>
      <c r="J544" t="s">
        <v>23</v>
      </c>
      <c r="K544" t="s">
        <v>24</v>
      </c>
      <c r="L544" t="s">
        <v>57</v>
      </c>
      <c r="M544">
        <v>85</v>
      </c>
      <c r="N544">
        <v>169</v>
      </c>
      <c r="O544" t="s">
        <v>59</v>
      </c>
      <c r="P544">
        <v>40</v>
      </c>
      <c r="Q544">
        <v>80</v>
      </c>
      <c r="R544">
        <v>80</v>
      </c>
      <c r="S544">
        <v>120</v>
      </c>
      <c r="T544">
        <v>42</v>
      </c>
      <c r="U544" t="s">
        <v>27</v>
      </c>
    </row>
    <row r="545" spans="1:21" x14ac:dyDescent="0.25">
      <c r="A545">
        <v>937</v>
      </c>
      <c r="B545">
        <v>55</v>
      </c>
      <c r="C545">
        <v>-16</v>
      </c>
      <c r="D545" s="1">
        <v>41725</v>
      </c>
      <c r="E545">
        <v>410</v>
      </c>
      <c r="F545">
        <v>69</v>
      </c>
      <c r="G545" t="s">
        <v>21</v>
      </c>
      <c r="H545" t="s">
        <v>22</v>
      </c>
      <c r="I545">
        <v>20</v>
      </c>
      <c r="J545" t="s">
        <v>40</v>
      </c>
      <c r="K545" t="s">
        <v>41</v>
      </c>
      <c r="L545" t="s">
        <v>42</v>
      </c>
      <c r="M545">
        <v>24</v>
      </c>
      <c r="N545">
        <v>132</v>
      </c>
      <c r="O545" t="s">
        <v>65</v>
      </c>
      <c r="P545">
        <v>70</v>
      </c>
      <c r="Q545">
        <v>80</v>
      </c>
      <c r="R545">
        <v>40</v>
      </c>
      <c r="S545">
        <v>150</v>
      </c>
      <c r="T545">
        <v>53</v>
      </c>
      <c r="U545" t="s">
        <v>27</v>
      </c>
    </row>
    <row r="546" spans="1:21" x14ac:dyDescent="0.25">
      <c r="A546">
        <v>234</v>
      </c>
      <c r="B546">
        <v>59</v>
      </c>
      <c r="C546">
        <v>-1</v>
      </c>
      <c r="D546" s="1">
        <v>41726</v>
      </c>
      <c r="E546">
        <v>411</v>
      </c>
      <c r="F546">
        <v>79</v>
      </c>
      <c r="G546" t="s">
        <v>21</v>
      </c>
      <c r="H546" t="s">
        <v>22</v>
      </c>
      <c r="I546">
        <v>19</v>
      </c>
      <c r="J546" t="s">
        <v>40</v>
      </c>
      <c r="K546" t="s">
        <v>45</v>
      </c>
      <c r="L546" t="s">
        <v>50</v>
      </c>
      <c r="M546">
        <v>49</v>
      </c>
      <c r="N546">
        <v>147</v>
      </c>
      <c r="O546" t="s">
        <v>65</v>
      </c>
      <c r="P546">
        <v>50</v>
      </c>
      <c r="Q546">
        <v>80</v>
      </c>
      <c r="R546">
        <v>50</v>
      </c>
      <c r="S546">
        <v>130</v>
      </c>
      <c r="T546">
        <v>46</v>
      </c>
      <c r="U546" t="s">
        <v>35</v>
      </c>
    </row>
    <row r="547" spans="1:21" x14ac:dyDescent="0.25">
      <c r="A547">
        <v>209</v>
      </c>
      <c r="B547">
        <v>75</v>
      </c>
      <c r="C547">
        <v>48</v>
      </c>
      <c r="D547" s="1">
        <v>41727</v>
      </c>
      <c r="E547">
        <v>659</v>
      </c>
      <c r="F547">
        <v>114</v>
      </c>
      <c r="G547" t="s">
        <v>21</v>
      </c>
      <c r="H547" t="s">
        <v>36</v>
      </c>
      <c r="I547">
        <v>24</v>
      </c>
      <c r="J547" t="s">
        <v>23</v>
      </c>
      <c r="K547" t="s">
        <v>32</v>
      </c>
      <c r="L547" t="s">
        <v>37</v>
      </c>
      <c r="M547">
        <v>88</v>
      </c>
      <c r="N547">
        <v>201</v>
      </c>
      <c r="O547" t="s">
        <v>38</v>
      </c>
      <c r="P547">
        <v>50</v>
      </c>
      <c r="Q547">
        <v>80</v>
      </c>
      <c r="R547">
        <v>40</v>
      </c>
      <c r="S547">
        <v>130</v>
      </c>
      <c r="T547">
        <v>55</v>
      </c>
      <c r="U547" t="s">
        <v>35</v>
      </c>
    </row>
    <row r="548" spans="1:21" x14ac:dyDescent="0.25">
      <c r="A548">
        <v>417</v>
      </c>
      <c r="B548">
        <v>69</v>
      </c>
      <c r="C548">
        <v>16</v>
      </c>
      <c r="D548" s="1">
        <v>41728</v>
      </c>
      <c r="E548">
        <v>1060</v>
      </c>
      <c r="F548">
        <v>81</v>
      </c>
      <c r="G548" t="s">
        <v>39</v>
      </c>
      <c r="H548" t="s">
        <v>22</v>
      </c>
      <c r="I548">
        <v>21</v>
      </c>
      <c r="J548" t="s">
        <v>40</v>
      </c>
      <c r="K548" t="s">
        <v>45</v>
      </c>
      <c r="L548" t="s">
        <v>46</v>
      </c>
      <c r="M548">
        <v>56</v>
      </c>
      <c r="N548">
        <v>160</v>
      </c>
      <c r="O548" t="s">
        <v>58</v>
      </c>
      <c r="P548">
        <v>60</v>
      </c>
      <c r="Q548">
        <v>80</v>
      </c>
      <c r="R548">
        <v>40</v>
      </c>
      <c r="S548">
        <v>140</v>
      </c>
      <c r="T548">
        <v>43</v>
      </c>
      <c r="U548" t="s">
        <v>27</v>
      </c>
    </row>
    <row r="549" spans="1:21" x14ac:dyDescent="0.25">
      <c r="A549">
        <v>503</v>
      </c>
      <c r="B549">
        <v>46</v>
      </c>
      <c r="C549">
        <v>-3</v>
      </c>
      <c r="D549" s="1">
        <v>41729</v>
      </c>
      <c r="E549">
        <v>424</v>
      </c>
      <c r="F549">
        <v>68</v>
      </c>
      <c r="G549" t="s">
        <v>39</v>
      </c>
      <c r="H549" t="s">
        <v>36</v>
      </c>
      <c r="I549">
        <v>14</v>
      </c>
      <c r="J549" t="s">
        <v>40</v>
      </c>
      <c r="K549" t="s">
        <v>45</v>
      </c>
      <c r="L549" t="s">
        <v>46</v>
      </c>
      <c r="M549">
        <v>47</v>
      </c>
      <c r="N549">
        <v>121</v>
      </c>
      <c r="O549" t="s">
        <v>56</v>
      </c>
      <c r="P549">
        <v>50</v>
      </c>
      <c r="Q549">
        <v>80</v>
      </c>
      <c r="R549">
        <v>50</v>
      </c>
      <c r="S549">
        <v>130</v>
      </c>
      <c r="T549">
        <v>36</v>
      </c>
      <c r="U549" t="s">
        <v>27</v>
      </c>
    </row>
    <row r="550" spans="1:21" x14ac:dyDescent="0.25">
      <c r="A550">
        <v>425</v>
      </c>
      <c r="B550">
        <v>75</v>
      </c>
      <c r="C550">
        <v>27</v>
      </c>
      <c r="D550" s="1">
        <v>41730</v>
      </c>
      <c r="E550">
        <v>1063</v>
      </c>
      <c r="F550">
        <v>89</v>
      </c>
      <c r="G550" t="s">
        <v>39</v>
      </c>
      <c r="H550" t="s">
        <v>36</v>
      </c>
      <c r="I550">
        <v>23</v>
      </c>
      <c r="J550" t="s">
        <v>40</v>
      </c>
      <c r="K550" t="s">
        <v>41</v>
      </c>
      <c r="L550" t="s">
        <v>42</v>
      </c>
      <c r="M550">
        <v>67</v>
      </c>
      <c r="N550">
        <v>175</v>
      </c>
      <c r="O550" t="s">
        <v>60</v>
      </c>
      <c r="P550">
        <v>70</v>
      </c>
      <c r="Q550">
        <v>80</v>
      </c>
      <c r="R550">
        <v>40</v>
      </c>
      <c r="S550">
        <v>150</v>
      </c>
      <c r="T550">
        <v>44</v>
      </c>
      <c r="U550" t="s">
        <v>27</v>
      </c>
    </row>
    <row r="551" spans="1:21" x14ac:dyDescent="0.25">
      <c r="A551">
        <v>475</v>
      </c>
      <c r="B551">
        <v>61</v>
      </c>
      <c r="C551">
        <v>-7</v>
      </c>
      <c r="D551" s="1">
        <v>41731</v>
      </c>
      <c r="E551">
        <v>613</v>
      </c>
      <c r="F551">
        <v>86</v>
      </c>
      <c r="G551" t="s">
        <v>39</v>
      </c>
      <c r="H551" t="s">
        <v>31</v>
      </c>
      <c r="I551">
        <v>55</v>
      </c>
      <c r="J551" t="s">
        <v>40</v>
      </c>
      <c r="K551" t="s">
        <v>41</v>
      </c>
      <c r="L551" t="s">
        <v>53</v>
      </c>
      <c r="M551">
        <v>3</v>
      </c>
      <c r="N551">
        <v>157</v>
      </c>
      <c r="O551" t="s">
        <v>44</v>
      </c>
      <c r="P551">
        <v>60</v>
      </c>
      <c r="Q551">
        <v>80</v>
      </c>
      <c r="R551">
        <v>10</v>
      </c>
      <c r="S551">
        <v>140</v>
      </c>
      <c r="T551">
        <v>84</v>
      </c>
      <c r="U551" t="s">
        <v>35</v>
      </c>
    </row>
    <row r="552" spans="1:21" x14ac:dyDescent="0.25">
      <c r="A552">
        <v>318</v>
      </c>
      <c r="B552">
        <v>47</v>
      </c>
      <c r="C552">
        <v>5</v>
      </c>
      <c r="D552" s="1">
        <v>41732</v>
      </c>
      <c r="E552">
        <v>834</v>
      </c>
      <c r="F552">
        <v>68</v>
      </c>
      <c r="G552" t="s">
        <v>39</v>
      </c>
      <c r="H552" t="s">
        <v>29</v>
      </c>
      <c r="I552">
        <v>13</v>
      </c>
      <c r="J552" t="s">
        <v>40</v>
      </c>
      <c r="K552" t="s">
        <v>45</v>
      </c>
      <c r="L552" t="s">
        <v>52</v>
      </c>
      <c r="M552">
        <v>65</v>
      </c>
      <c r="N552">
        <v>123</v>
      </c>
      <c r="O552" t="s">
        <v>55</v>
      </c>
      <c r="P552">
        <v>50</v>
      </c>
      <c r="Q552">
        <v>80</v>
      </c>
      <c r="R552">
        <v>60</v>
      </c>
      <c r="S552">
        <v>130</v>
      </c>
      <c r="T552">
        <v>24</v>
      </c>
      <c r="U552" t="s">
        <v>35</v>
      </c>
    </row>
    <row r="553" spans="1:21" x14ac:dyDescent="0.25">
      <c r="A553">
        <v>971</v>
      </c>
      <c r="B553">
        <v>52</v>
      </c>
      <c r="C553">
        <v>-16</v>
      </c>
      <c r="D553" s="1">
        <v>41733</v>
      </c>
      <c r="E553">
        <v>509</v>
      </c>
      <c r="F553">
        <v>73</v>
      </c>
      <c r="G553" t="s">
        <v>39</v>
      </c>
      <c r="H553" t="s">
        <v>36</v>
      </c>
      <c r="I553">
        <v>47</v>
      </c>
      <c r="J553" t="s">
        <v>40</v>
      </c>
      <c r="K553" t="s">
        <v>45</v>
      </c>
      <c r="L553" t="s">
        <v>50</v>
      </c>
      <c r="M553">
        <v>-6</v>
      </c>
      <c r="N553">
        <v>133</v>
      </c>
      <c r="O553" t="s">
        <v>56</v>
      </c>
      <c r="P553">
        <v>60</v>
      </c>
      <c r="Q553">
        <v>80</v>
      </c>
      <c r="R553">
        <v>10</v>
      </c>
      <c r="S553">
        <v>140</v>
      </c>
      <c r="T553">
        <v>77</v>
      </c>
      <c r="U553" t="s">
        <v>35</v>
      </c>
    </row>
    <row r="554" spans="1:21" x14ac:dyDescent="0.25">
      <c r="A554">
        <v>435</v>
      </c>
      <c r="B554">
        <v>53</v>
      </c>
      <c r="C554">
        <v>-10</v>
      </c>
      <c r="D554" s="1">
        <v>41734</v>
      </c>
      <c r="E554">
        <v>380</v>
      </c>
      <c r="F554">
        <v>71</v>
      </c>
      <c r="G554" t="s">
        <v>39</v>
      </c>
      <c r="H554" t="s">
        <v>36</v>
      </c>
      <c r="I554">
        <v>17</v>
      </c>
      <c r="J554" t="s">
        <v>40</v>
      </c>
      <c r="K554" t="s">
        <v>45</v>
      </c>
      <c r="L554" t="s">
        <v>52</v>
      </c>
      <c r="M554">
        <v>40</v>
      </c>
      <c r="N554">
        <v>132</v>
      </c>
      <c r="O554" t="s">
        <v>49</v>
      </c>
      <c r="P554">
        <v>60</v>
      </c>
      <c r="Q554">
        <v>80</v>
      </c>
      <c r="R554">
        <v>50</v>
      </c>
      <c r="S554">
        <v>140</v>
      </c>
      <c r="T554">
        <v>44</v>
      </c>
      <c r="U554" t="s">
        <v>35</v>
      </c>
    </row>
    <row r="555" spans="1:21" x14ac:dyDescent="0.25">
      <c r="A555">
        <v>541</v>
      </c>
      <c r="B555">
        <v>59</v>
      </c>
      <c r="C555">
        <v>-1</v>
      </c>
      <c r="D555" s="1">
        <v>41735</v>
      </c>
      <c r="E555">
        <v>411</v>
      </c>
      <c r="F555">
        <v>79</v>
      </c>
      <c r="G555" t="s">
        <v>39</v>
      </c>
      <c r="H555" t="s">
        <v>36</v>
      </c>
      <c r="I555">
        <v>19</v>
      </c>
      <c r="J555" t="s">
        <v>40</v>
      </c>
      <c r="K555" t="s">
        <v>41</v>
      </c>
      <c r="L555" t="s">
        <v>53</v>
      </c>
      <c r="M555">
        <v>49</v>
      </c>
      <c r="N555">
        <v>147</v>
      </c>
      <c r="O555" t="s">
        <v>56</v>
      </c>
      <c r="P555">
        <v>50</v>
      </c>
      <c r="Q555">
        <v>80</v>
      </c>
      <c r="R555">
        <v>50</v>
      </c>
      <c r="S555">
        <v>130</v>
      </c>
      <c r="T555">
        <v>46</v>
      </c>
      <c r="U555" t="s">
        <v>35</v>
      </c>
    </row>
    <row r="556" spans="1:21" x14ac:dyDescent="0.25">
      <c r="A556">
        <v>262</v>
      </c>
      <c r="B556">
        <v>53</v>
      </c>
      <c r="C556">
        <v>21</v>
      </c>
      <c r="D556" s="1">
        <v>41736</v>
      </c>
      <c r="E556">
        <v>321</v>
      </c>
      <c r="F556">
        <v>88</v>
      </c>
      <c r="G556" t="s">
        <v>39</v>
      </c>
      <c r="H556" t="s">
        <v>22</v>
      </c>
      <c r="I556">
        <v>16</v>
      </c>
      <c r="J556" t="s">
        <v>23</v>
      </c>
      <c r="K556" t="s">
        <v>24</v>
      </c>
      <c r="L556" t="s">
        <v>57</v>
      </c>
      <c r="M556">
        <v>71</v>
      </c>
      <c r="N556">
        <v>150</v>
      </c>
      <c r="O556" t="s">
        <v>59</v>
      </c>
      <c r="P556">
        <v>50</v>
      </c>
      <c r="Q556">
        <v>80</v>
      </c>
      <c r="R556">
        <v>50</v>
      </c>
      <c r="S556">
        <v>130</v>
      </c>
      <c r="T556">
        <v>40</v>
      </c>
      <c r="U556" t="s">
        <v>27</v>
      </c>
    </row>
    <row r="557" spans="1:21" x14ac:dyDescent="0.25">
      <c r="A557">
        <v>860</v>
      </c>
      <c r="B557">
        <v>54</v>
      </c>
      <c r="C557">
        <v>16</v>
      </c>
      <c r="D557" s="1">
        <v>41737</v>
      </c>
      <c r="E557">
        <v>885</v>
      </c>
      <c r="F557">
        <v>78</v>
      </c>
      <c r="G557" t="s">
        <v>39</v>
      </c>
      <c r="H557" t="s">
        <v>31</v>
      </c>
      <c r="I557">
        <v>15</v>
      </c>
      <c r="J557" t="s">
        <v>23</v>
      </c>
      <c r="K557" t="s">
        <v>32</v>
      </c>
      <c r="L557" t="s">
        <v>33</v>
      </c>
      <c r="M557">
        <v>76</v>
      </c>
      <c r="N557">
        <v>141</v>
      </c>
      <c r="O557" t="s">
        <v>44</v>
      </c>
      <c r="P557">
        <v>50</v>
      </c>
      <c r="Q557">
        <v>80</v>
      </c>
      <c r="R557">
        <v>60</v>
      </c>
      <c r="S557">
        <v>130</v>
      </c>
      <c r="T557">
        <v>27</v>
      </c>
      <c r="U557" t="s">
        <v>35</v>
      </c>
    </row>
    <row r="558" spans="1:21" x14ac:dyDescent="0.25">
      <c r="A558">
        <v>419</v>
      </c>
      <c r="B558">
        <v>46</v>
      </c>
      <c r="C558">
        <v>-31</v>
      </c>
      <c r="D558" s="1">
        <v>41738</v>
      </c>
      <c r="E558">
        <v>422</v>
      </c>
      <c r="F558">
        <v>57</v>
      </c>
      <c r="G558" t="s">
        <v>21</v>
      </c>
      <c r="H558" t="s">
        <v>22</v>
      </c>
      <c r="I558">
        <v>17</v>
      </c>
      <c r="J558" t="s">
        <v>40</v>
      </c>
      <c r="K558" t="s">
        <v>41</v>
      </c>
      <c r="L558" t="s">
        <v>42</v>
      </c>
      <c r="M558">
        <v>9</v>
      </c>
      <c r="N558">
        <v>110</v>
      </c>
      <c r="O558" t="s">
        <v>65</v>
      </c>
      <c r="P558">
        <v>50</v>
      </c>
      <c r="Q558">
        <v>80</v>
      </c>
      <c r="R558">
        <v>40</v>
      </c>
      <c r="S558">
        <v>130</v>
      </c>
      <c r="T558">
        <v>51</v>
      </c>
      <c r="U558" t="s">
        <v>27</v>
      </c>
    </row>
    <row r="559" spans="1:21" x14ac:dyDescent="0.25">
      <c r="A559">
        <v>708</v>
      </c>
      <c r="B559">
        <v>67</v>
      </c>
      <c r="C559">
        <v>30</v>
      </c>
      <c r="D559" s="1">
        <v>41739</v>
      </c>
      <c r="E559">
        <v>677</v>
      </c>
      <c r="F559">
        <v>101</v>
      </c>
      <c r="G559" t="s">
        <v>21</v>
      </c>
      <c r="H559" t="s">
        <v>22</v>
      </c>
      <c r="I559">
        <v>22</v>
      </c>
      <c r="J559" t="s">
        <v>23</v>
      </c>
      <c r="K559" t="s">
        <v>32</v>
      </c>
      <c r="L559" t="s">
        <v>61</v>
      </c>
      <c r="M559">
        <v>70</v>
      </c>
      <c r="N559">
        <v>179</v>
      </c>
      <c r="O559" t="s">
        <v>63</v>
      </c>
      <c r="P559">
        <v>50</v>
      </c>
      <c r="Q559">
        <v>80</v>
      </c>
      <c r="R559">
        <v>40</v>
      </c>
      <c r="S559">
        <v>130</v>
      </c>
      <c r="T559">
        <v>54</v>
      </c>
      <c r="U559" t="s">
        <v>35</v>
      </c>
    </row>
    <row r="560" spans="1:21" x14ac:dyDescent="0.25">
      <c r="A560">
        <v>585</v>
      </c>
      <c r="B560">
        <v>54</v>
      </c>
      <c r="C560">
        <v>17</v>
      </c>
      <c r="D560" s="1">
        <v>41740</v>
      </c>
      <c r="E560">
        <v>601</v>
      </c>
      <c r="F560">
        <v>79</v>
      </c>
      <c r="G560" t="s">
        <v>21</v>
      </c>
      <c r="H560" t="s">
        <v>31</v>
      </c>
      <c r="I560">
        <v>15</v>
      </c>
      <c r="J560" t="s">
        <v>23</v>
      </c>
      <c r="K560" t="s">
        <v>32</v>
      </c>
      <c r="L560" t="s">
        <v>37</v>
      </c>
      <c r="M560">
        <v>77</v>
      </c>
      <c r="N560">
        <v>142</v>
      </c>
      <c r="O560" t="s">
        <v>67</v>
      </c>
      <c r="P560">
        <v>50</v>
      </c>
      <c r="Q560">
        <v>80</v>
      </c>
      <c r="R560">
        <v>60</v>
      </c>
      <c r="S560">
        <v>130</v>
      </c>
      <c r="T560">
        <v>27</v>
      </c>
      <c r="U560" t="s">
        <v>35</v>
      </c>
    </row>
    <row r="561" spans="1:21" x14ac:dyDescent="0.25">
      <c r="A561">
        <v>510</v>
      </c>
      <c r="B561">
        <v>67</v>
      </c>
      <c r="C561">
        <v>20</v>
      </c>
      <c r="D561" s="1">
        <v>41741</v>
      </c>
      <c r="E561">
        <v>677</v>
      </c>
      <c r="F561">
        <v>101</v>
      </c>
      <c r="G561" t="s">
        <v>21</v>
      </c>
      <c r="H561" t="s">
        <v>36</v>
      </c>
      <c r="I561">
        <v>22</v>
      </c>
      <c r="J561" t="s">
        <v>23</v>
      </c>
      <c r="K561" t="s">
        <v>32</v>
      </c>
      <c r="L561" t="s">
        <v>37</v>
      </c>
      <c r="M561">
        <v>70</v>
      </c>
      <c r="N561">
        <v>179</v>
      </c>
      <c r="O561" t="s">
        <v>38</v>
      </c>
      <c r="P561">
        <v>40</v>
      </c>
      <c r="Q561">
        <v>80</v>
      </c>
      <c r="R561">
        <v>50</v>
      </c>
      <c r="S561">
        <v>120</v>
      </c>
      <c r="T561">
        <v>54</v>
      </c>
      <c r="U561" t="s">
        <v>35</v>
      </c>
    </row>
    <row r="562" spans="1:21" x14ac:dyDescent="0.25">
      <c r="A562">
        <v>541</v>
      </c>
      <c r="B562">
        <v>41</v>
      </c>
      <c r="C562">
        <v>-13</v>
      </c>
      <c r="D562" s="1">
        <v>41742</v>
      </c>
      <c r="E562">
        <v>435</v>
      </c>
      <c r="F562">
        <v>60</v>
      </c>
      <c r="G562" t="s">
        <v>39</v>
      </c>
      <c r="H562" t="s">
        <v>36</v>
      </c>
      <c r="I562">
        <v>13</v>
      </c>
      <c r="J562" t="s">
        <v>40</v>
      </c>
      <c r="K562" t="s">
        <v>45</v>
      </c>
      <c r="L562" t="s">
        <v>46</v>
      </c>
      <c r="M562">
        <v>37</v>
      </c>
      <c r="N562">
        <v>108</v>
      </c>
      <c r="O562" t="s">
        <v>56</v>
      </c>
      <c r="P562">
        <v>40</v>
      </c>
      <c r="Q562">
        <v>80</v>
      </c>
      <c r="R562">
        <v>50</v>
      </c>
      <c r="S562">
        <v>120</v>
      </c>
      <c r="T562">
        <v>35</v>
      </c>
      <c r="U562" t="s">
        <v>27</v>
      </c>
    </row>
    <row r="563" spans="1:21" x14ac:dyDescent="0.25">
      <c r="A563">
        <v>920</v>
      </c>
      <c r="B563">
        <v>65</v>
      </c>
      <c r="C563">
        <v>3</v>
      </c>
      <c r="D563" s="1">
        <v>41743</v>
      </c>
      <c r="E563">
        <v>403</v>
      </c>
      <c r="F563">
        <v>80</v>
      </c>
      <c r="G563" t="s">
        <v>39</v>
      </c>
      <c r="H563" t="s">
        <v>22</v>
      </c>
      <c r="I563">
        <v>24</v>
      </c>
      <c r="J563" t="s">
        <v>40</v>
      </c>
      <c r="K563" t="s">
        <v>45</v>
      </c>
      <c r="L563" t="s">
        <v>50</v>
      </c>
      <c r="M563">
        <v>33</v>
      </c>
      <c r="N563">
        <v>155</v>
      </c>
      <c r="O563" t="s">
        <v>59</v>
      </c>
      <c r="P563">
        <v>60</v>
      </c>
      <c r="Q563">
        <v>80</v>
      </c>
      <c r="R563">
        <v>30</v>
      </c>
      <c r="S563">
        <v>140</v>
      </c>
      <c r="T563">
        <v>58</v>
      </c>
      <c r="U563" t="s">
        <v>35</v>
      </c>
    </row>
    <row r="564" spans="1:21" x14ac:dyDescent="0.25">
      <c r="A564">
        <v>541</v>
      </c>
      <c r="B564">
        <v>47</v>
      </c>
      <c r="C564">
        <v>-30</v>
      </c>
      <c r="D564" s="1">
        <v>41744</v>
      </c>
      <c r="E564">
        <v>521</v>
      </c>
      <c r="F564">
        <v>65</v>
      </c>
      <c r="G564" t="s">
        <v>39</v>
      </c>
      <c r="H564" t="s">
        <v>36</v>
      </c>
      <c r="I564">
        <v>42</v>
      </c>
      <c r="J564" t="s">
        <v>40</v>
      </c>
      <c r="K564" t="s">
        <v>45</v>
      </c>
      <c r="L564" t="s">
        <v>50</v>
      </c>
      <c r="M564">
        <v>-10</v>
      </c>
      <c r="N564">
        <v>119</v>
      </c>
      <c r="O564" t="s">
        <v>56</v>
      </c>
      <c r="P564">
        <v>50</v>
      </c>
      <c r="Q564">
        <v>80</v>
      </c>
      <c r="R564">
        <v>20</v>
      </c>
      <c r="S564">
        <v>130</v>
      </c>
      <c r="T564">
        <v>72</v>
      </c>
      <c r="U564" t="s">
        <v>35</v>
      </c>
    </row>
    <row r="565" spans="1:21" x14ac:dyDescent="0.25">
      <c r="A565">
        <v>435</v>
      </c>
      <c r="B565">
        <v>49</v>
      </c>
      <c r="C565">
        <v>-19</v>
      </c>
      <c r="D565" s="1">
        <v>41745</v>
      </c>
      <c r="E565">
        <v>392</v>
      </c>
      <c r="F565">
        <v>65</v>
      </c>
      <c r="G565" t="s">
        <v>39</v>
      </c>
      <c r="H565" t="s">
        <v>36</v>
      </c>
      <c r="I565">
        <v>16</v>
      </c>
      <c r="J565" t="s">
        <v>40</v>
      </c>
      <c r="K565" t="s">
        <v>45</v>
      </c>
      <c r="L565" t="s">
        <v>52</v>
      </c>
      <c r="M565">
        <v>31</v>
      </c>
      <c r="N565">
        <v>121</v>
      </c>
      <c r="O565" t="s">
        <v>49</v>
      </c>
      <c r="P565">
        <v>50</v>
      </c>
      <c r="Q565">
        <v>80</v>
      </c>
      <c r="R565">
        <v>50</v>
      </c>
      <c r="S565">
        <v>130</v>
      </c>
      <c r="T565">
        <v>44</v>
      </c>
      <c r="U565" t="s">
        <v>35</v>
      </c>
    </row>
    <row r="566" spans="1:21" x14ac:dyDescent="0.25">
      <c r="A566">
        <v>509</v>
      </c>
      <c r="B566">
        <v>65</v>
      </c>
      <c r="C566">
        <v>4</v>
      </c>
      <c r="D566" s="1">
        <v>41746</v>
      </c>
      <c r="E566">
        <v>403</v>
      </c>
      <c r="F566">
        <v>80</v>
      </c>
      <c r="G566" t="s">
        <v>39</v>
      </c>
      <c r="H566" t="s">
        <v>36</v>
      </c>
      <c r="I566">
        <v>24</v>
      </c>
      <c r="J566" t="s">
        <v>40</v>
      </c>
      <c r="K566" t="s">
        <v>41</v>
      </c>
      <c r="L566" t="s">
        <v>53</v>
      </c>
      <c r="M566">
        <v>34</v>
      </c>
      <c r="N566">
        <v>155</v>
      </c>
      <c r="O566" t="s">
        <v>60</v>
      </c>
      <c r="P566">
        <v>60</v>
      </c>
      <c r="Q566">
        <v>80</v>
      </c>
      <c r="R566">
        <v>30</v>
      </c>
      <c r="S566">
        <v>140</v>
      </c>
      <c r="T566">
        <v>57</v>
      </c>
      <c r="U566" t="s">
        <v>35</v>
      </c>
    </row>
    <row r="567" spans="1:21" x14ac:dyDescent="0.25">
      <c r="A567">
        <v>318</v>
      </c>
      <c r="B567">
        <v>68</v>
      </c>
      <c r="C567">
        <v>9</v>
      </c>
      <c r="D567" s="1">
        <v>41747</v>
      </c>
      <c r="E567">
        <v>619</v>
      </c>
      <c r="F567">
        <v>85</v>
      </c>
      <c r="G567" t="s">
        <v>39</v>
      </c>
      <c r="H567" t="s">
        <v>29</v>
      </c>
      <c r="I567">
        <v>25</v>
      </c>
      <c r="J567" t="s">
        <v>23</v>
      </c>
      <c r="K567" t="s">
        <v>24</v>
      </c>
      <c r="L567" t="s">
        <v>25</v>
      </c>
      <c r="M567">
        <v>39</v>
      </c>
      <c r="N567">
        <v>163</v>
      </c>
      <c r="O567" t="s">
        <v>55</v>
      </c>
      <c r="P567">
        <v>60</v>
      </c>
      <c r="Q567">
        <v>80</v>
      </c>
      <c r="R567">
        <v>30</v>
      </c>
      <c r="S567">
        <v>140</v>
      </c>
      <c r="T567">
        <v>59</v>
      </c>
      <c r="U567" t="s">
        <v>27</v>
      </c>
    </row>
    <row r="568" spans="1:21" x14ac:dyDescent="0.25">
      <c r="A568">
        <v>214</v>
      </c>
      <c r="B568">
        <v>39</v>
      </c>
      <c r="C568">
        <v>-54</v>
      </c>
      <c r="D568" s="1">
        <v>41748</v>
      </c>
      <c r="E568">
        <v>541</v>
      </c>
      <c r="F568">
        <v>51</v>
      </c>
      <c r="G568" t="s">
        <v>21</v>
      </c>
      <c r="H568" t="s">
        <v>29</v>
      </c>
      <c r="I568">
        <v>12</v>
      </c>
      <c r="J568" t="s">
        <v>40</v>
      </c>
      <c r="K568" t="s">
        <v>45</v>
      </c>
      <c r="L568" t="s">
        <v>46</v>
      </c>
      <c r="M568">
        <v>26</v>
      </c>
      <c r="N568">
        <v>90</v>
      </c>
      <c r="O568" t="s">
        <v>30</v>
      </c>
      <c r="P568">
        <v>40</v>
      </c>
      <c r="Q568">
        <v>90</v>
      </c>
      <c r="R568">
        <v>80</v>
      </c>
      <c r="S568">
        <v>130</v>
      </c>
      <c r="T568">
        <v>25</v>
      </c>
      <c r="U568" t="s">
        <v>27</v>
      </c>
    </row>
    <row r="569" spans="1:21" x14ac:dyDescent="0.25">
      <c r="A569">
        <v>936</v>
      </c>
      <c r="B569">
        <v>239</v>
      </c>
      <c r="C569">
        <v>-155</v>
      </c>
      <c r="D569" s="1">
        <v>41749</v>
      </c>
      <c r="E569">
        <v>1246</v>
      </c>
      <c r="F569">
        <v>281</v>
      </c>
      <c r="G569" t="s">
        <v>21</v>
      </c>
      <c r="H569" t="s">
        <v>29</v>
      </c>
      <c r="I569">
        <v>74</v>
      </c>
      <c r="J569" t="s">
        <v>40</v>
      </c>
      <c r="K569" t="s">
        <v>45</v>
      </c>
      <c r="L569" t="s">
        <v>52</v>
      </c>
      <c r="M569">
        <v>185</v>
      </c>
      <c r="N569">
        <v>520</v>
      </c>
      <c r="O569" t="s">
        <v>30</v>
      </c>
      <c r="P569">
        <v>350</v>
      </c>
      <c r="Q569">
        <v>420</v>
      </c>
      <c r="R569">
        <v>340</v>
      </c>
      <c r="S569">
        <v>770</v>
      </c>
      <c r="T569">
        <v>96</v>
      </c>
      <c r="U569" t="s">
        <v>35</v>
      </c>
    </row>
    <row r="570" spans="1:21" x14ac:dyDescent="0.25">
      <c r="A570">
        <v>210</v>
      </c>
      <c r="B570">
        <v>123</v>
      </c>
      <c r="C570">
        <v>33</v>
      </c>
      <c r="D570" s="1">
        <v>41750</v>
      </c>
      <c r="E570">
        <v>915</v>
      </c>
      <c r="F570">
        <v>179</v>
      </c>
      <c r="G570" t="s">
        <v>21</v>
      </c>
      <c r="H570" t="s">
        <v>29</v>
      </c>
      <c r="I570">
        <v>34</v>
      </c>
      <c r="J570" t="s">
        <v>40</v>
      </c>
      <c r="K570" t="s">
        <v>41</v>
      </c>
      <c r="L570" t="s">
        <v>53</v>
      </c>
      <c r="M570">
        <v>133</v>
      </c>
      <c r="N570">
        <v>302</v>
      </c>
      <c r="O570" t="s">
        <v>30</v>
      </c>
      <c r="P570">
        <v>70</v>
      </c>
      <c r="Q570">
        <v>120</v>
      </c>
      <c r="R570">
        <v>100</v>
      </c>
      <c r="S570">
        <v>190</v>
      </c>
      <c r="T570">
        <v>46</v>
      </c>
      <c r="U570" t="s">
        <v>35</v>
      </c>
    </row>
    <row r="571" spans="1:21" x14ac:dyDescent="0.25">
      <c r="A571">
        <v>225</v>
      </c>
      <c r="B571">
        <v>48</v>
      </c>
      <c r="C571">
        <v>-35</v>
      </c>
      <c r="D571" s="1">
        <v>41751</v>
      </c>
      <c r="E571">
        <v>851</v>
      </c>
      <c r="F571">
        <v>70</v>
      </c>
      <c r="G571" t="s">
        <v>39</v>
      </c>
      <c r="H571" t="s">
        <v>29</v>
      </c>
      <c r="I571">
        <v>13</v>
      </c>
      <c r="J571" t="s">
        <v>40</v>
      </c>
      <c r="K571" t="s">
        <v>45</v>
      </c>
      <c r="L571" t="s">
        <v>46</v>
      </c>
      <c r="M571">
        <v>45</v>
      </c>
      <c r="N571">
        <v>118</v>
      </c>
      <c r="O571" t="s">
        <v>55</v>
      </c>
      <c r="P571">
        <v>70</v>
      </c>
      <c r="Q571">
        <v>90</v>
      </c>
      <c r="R571">
        <v>80</v>
      </c>
      <c r="S571">
        <v>160</v>
      </c>
      <c r="T571">
        <v>25</v>
      </c>
      <c r="U571" t="s">
        <v>27</v>
      </c>
    </row>
    <row r="572" spans="1:21" x14ac:dyDescent="0.25">
      <c r="A572">
        <v>225</v>
      </c>
      <c r="B572">
        <v>48</v>
      </c>
      <c r="C572">
        <v>-33</v>
      </c>
      <c r="D572" s="1">
        <v>41752</v>
      </c>
      <c r="E572">
        <v>829</v>
      </c>
      <c r="F572">
        <v>71</v>
      </c>
      <c r="G572" t="s">
        <v>39</v>
      </c>
      <c r="H572" t="s">
        <v>29</v>
      </c>
      <c r="I572">
        <v>13</v>
      </c>
      <c r="J572" t="s">
        <v>40</v>
      </c>
      <c r="K572" t="s">
        <v>45</v>
      </c>
      <c r="L572" t="s">
        <v>52</v>
      </c>
      <c r="M572">
        <v>47</v>
      </c>
      <c r="N572">
        <v>119</v>
      </c>
      <c r="O572" t="s">
        <v>55</v>
      </c>
      <c r="P572">
        <v>70</v>
      </c>
      <c r="Q572">
        <v>90</v>
      </c>
      <c r="R572">
        <v>80</v>
      </c>
      <c r="S572">
        <v>160</v>
      </c>
      <c r="T572">
        <v>24</v>
      </c>
      <c r="U572" t="s">
        <v>35</v>
      </c>
    </row>
    <row r="573" spans="1:21" x14ac:dyDescent="0.25">
      <c r="A573">
        <v>505</v>
      </c>
      <c r="B573">
        <v>45</v>
      </c>
      <c r="C573">
        <v>-57</v>
      </c>
      <c r="D573" s="1">
        <v>41753</v>
      </c>
      <c r="E573">
        <v>447</v>
      </c>
      <c r="F573">
        <v>69</v>
      </c>
      <c r="G573" t="s">
        <v>39</v>
      </c>
      <c r="H573" t="s">
        <v>29</v>
      </c>
      <c r="I573">
        <v>14</v>
      </c>
      <c r="J573" t="s">
        <v>40</v>
      </c>
      <c r="K573" t="s">
        <v>45</v>
      </c>
      <c r="L573" t="s">
        <v>52</v>
      </c>
      <c r="M573">
        <v>23</v>
      </c>
      <c r="N573">
        <v>114</v>
      </c>
      <c r="O573" t="s">
        <v>64</v>
      </c>
      <c r="P573">
        <v>50</v>
      </c>
      <c r="Q573">
        <v>110</v>
      </c>
      <c r="R573">
        <v>80</v>
      </c>
      <c r="S573">
        <v>160</v>
      </c>
      <c r="T573">
        <v>46</v>
      </c>
      <c r="U573" t="s">
        <v>35</v>
      </c>
    </row>
    <row r="574" spans="1:21" x14ac:dyDescent="0.25">
      <c r="A574">
        <v>918</v>
      </c>
      <c r="B574">
        <v>90</v>
      </c>
      <c r="C574">
        <v>-66</v>
      </c>
      <c r="D574" s="1">
        <v>41754</v>
      </c>
      <c r="E574">
        <v>572</v>
      </c>
      <c r="F574">
        <v>115</v>
      </c>
      <c r="G574" t="s">
        <v>39</v>
      </c>
      <c r="H574" t="s">
        <v>29</v>
      </c>
      <c r="I574">
        <v>29</v>
      </c>
      <c r="J574" t="s">
        <v>40</v>
      </c>
      <c r="K574" t="s">
        <v>45</v>
      </c>
      <c r="L574" t="s">
        <v>52</v>
      </c>
      <c r="M574">
        <v>74</v>
      </c>
      <c r="N574">
        <v>205</v>
      </c>
      <c r="O574" t="s">
        <v>47</v>
      </c>
      <c r="P574">
        <v>130</v>
      </c>
      <c r="Q574">
        <v>160</v>
      </c>
      <c r="R574">
        <v>140</v>
      </c>
      <c r="S574">
        <v>290</v>
      </c>
      <c r="T574">
        <v>41</v>
      </c>
      <c r="U574" t="s">
        <v>35</v>
      </c>
    </row>
    <row r="575" spans="1:21" x14ac:dyDescent="0.25">
      <c r="A575">
        <v>505</v>
      </c>
      <c r="B575">
        <v>25</v>
      </c>
      <c r="C575">
        <v>-22</v>
      </c>
      <c r="D575" s="1">
        <v>41755</v>
      </c>
      <c r="E575">
        <v>-466</v>
      </c>
      <c r="F575">
        <v>31</v>
      </c>
      <c r="G575" t="s">
        <v>39</v>
      </c>
      <c r="H575" t="s">
        <v>29</v>
      </c>
      <c r="I575">
        <v>9</v>
      </c>
      <c r="J575" t="s">
        <v>40</v>
      </c>
      <c r="K575" t="s">
        <v>41</v>
      </c>
      <c r="L575" t="s">
        <v>54</v>
      </c>
      <c r="M575">
        <v>-12</v>
      </c>
      <c r="N575">
        <v>56</v>
      </c>
      <c r="O575" t="s">
        <v>64</v>
      </c>
      <c r="P575">
        <v>10</v>
      </c>
      <c r="Q575">
        <v>20</v>
      </c>
      <c r="R575">
        <v>10</v>
      </c>
      <c r="S575">
        <v>30</v>
      </c>
      <c r="T575">
        <v>43</v>
      </c>
      <c r="U575" t="s">
        <v>35</v>
      </c>
    </row>
    <row r="576" spans="1:21" x14ac:dyDescent="0.25">
      <c r="A576">
        <v>225</v>
      </c>
      <c r="B576">
        <v>103</v>
      </c>
      <c r="C576">
        <v>-23</v>
      </c>
      <c r="D576" s="1">
        <v>41756</v>
      </c>
      <c r="E576">
        <v>564</v>
      </c>
      <c r="F576">
        <v>133</v>
      </c>
      <c r="G576" t="s">
        <v>39</v>
      </c>
      <c r="H576" t="s">
        <v>29</v>
      </c>
      <c r="I576">
        <v>33</v>
      </c>
      <c r="J576" t="s">
        <v>23</v>
      </c>
      <c r="K576" t="s">
        <v>24</v>
      </c>
      <c r="L576" t="s">
        <v>57</v>
      </c>
      <c r="M576">
        <v>87</v>
      </c>
      <c r="N576">
        <v>236</v>
      </c>
      <c r="O576" t="s">
        <v>55</v>
      </c>
      <c r="P576">
        <v>80</v>
      </c>
      <c r="Q576">
        <v>130</v>
      </c>
      <c r="R576">
        <v>110</v>
      </c>
      <c r="S576">
        <v>210</v>
      </c>
      <c r="T576">
        <v>46</v>
      </c>
      <c r="U576" t="s">
        <v>27</v>
      </c>
    </row>
    <row r="577" spans="1:21" x14ac:dyDescent="0.25">
      <c r="A577">
        <v>504</v>
      </c>
      <c r="B577">
        <v>79</v>
      </c>
      <c r="C577">
        <v>-26</v>
      </c>
      <c r="D577" s="1">
        <v>41757</v>
      </c>
      <c r="E577">
        <v>593</v>
      </c>
      <c r="F577">
        <v>98</v>
      </c>
      <c r="G577" t="s">
        <v>39</v>
      </c>
      <c r="H577" t="s">
        <v>29</v>
      </c>
      <c r="I577">
        <v>30</v>
      </c>
      <c r="J577" t="s">
        <v>23</v>
      </c>
      <c r="K577" t="s">
        <v>24</v>
      </c>
      <c r="L577" t="s">
        <v>25</v>
      </c>
      <c r="M577">
        <v>34</v>
      </c>
      <c r="N577">
        <v>177</v>
      </c>
      <c r="O577" t="s">
        <v>55</v>
      </c>
      <c r="P577">
        <v>60</v>
      </c>
      <c r="Q577">
        <v>90</v>
      </c>
      <c r="R577">
        <v>60</v>
      </c>
      <c r="S577">
        <v>150</v>
      </c>
      <c r="T577">
        <v>64</v>
      </c>
      <c r="U577" t="s">
        <v>27</v>
      </c>
    </row>
    <row r="578" spans="1:21" x14ac:dyDescent="0.25">
      <c r="A578">
        <v>405</v>
      </c>
      <c r="B578">
        <v>96</v>
      </c>
      <c r="C578">
        <v>-23</v>
      </c>
      <c r="D578" s="1">
        <v>41758</v>
      </c>
      <c r="E578">
        <v>683</v>
      </c>
      <c r="F578">
        <v>134</v>
      </c>
      <c r="G578" t="s">
        <v>39</v>
      </c>
      <c r="H578" t="s">
        <v>29</v>
      </c>
      <c r="I578">
        <v>87</v>
      </c>
      <c r="J578" t="s">
        <v>23</v>
      </c>
      <c r="K578" t="s">
        <v>24</v>
      </c>
      <c r="L578" t="s">
        <v>25</v>
      </c>
      <c r="M578">
        <v>17</v>
      </c>
      <c r="N578">
        <v>230</v>
      </c>
      <c r="O578" t="s">
        <v>47</v>
      </c>
      <c r="P578">
        <v>80</v>
      </c>
      <c r="Q578">
        <v>120</v>
      </c>
      <c r="R578">
        <v>40</v>
      </c>
      <c r="S578">
        <v>200</v>
      </c>
      <c r="T578">
        <v>117</v>
      </c>
      <c r="U578" t="s">
        <v>27</v>
      </c>
    </row>
    <row r="579" spans="1:21" x14ac:dyDescent="0.25">
      <c r="A579">
        <v>956</v>
      </c>
      <c r="B579">
        <v>225</v>
      </c>
      <c r="C579">
        <v>-56</v>
      </c>
      <c r="D579" s="1">
        <v>41759</v>
      </c>
      <c r="E579">
        <v>1272</v>
      </c>
      <c r="F579">
        <v>265</v>
      </c>
      <c r="G579" t="s">
        <v>21</v>
      </c>
      <c r="H579" t="s">
        <v>29</v>
      </c>
      <c r="I579">
        <v>69</v>
      </c>
      <c r="J579" t="s">
        <v>40</v>
      </c>
      <c r="K579" t="s">
        <v>45</v>
      </c>
      <c r="L579" t="s">
        <v>52</v>
      </c>
      <c r="M579">
        <v>174</v>
      </c>
      <c r="N579">
        <v>490</v>
      </c>
      <c r="O579" t="s">
        <v>30</v>
      </c>
      <c r="P579">
        <v>260</v>
      </c>
      <c r="Q579">
        <v>320</v>
      </c>
      <c r="R579">
        <v>230</v>
      </c>
      <c r="S579">
        <v>580</v>
      </c>
      <c r="T579">
        <v>91</v>
      </c>
      <c r="U579" t="s">
        <v>35</v>
      </c>
    </row>
    <row r="580" spans="1:21" x14ac:dyDescent="0.25">
      <c r="A580">
        <v>817</v>
      </c>
      <c r="B580">
        <v>75</v>
      </c>
      <c r="C580">
        <v>19</v>
      </c>
      <c r="D580" s="1">
        <v>41760</v>
      </c>
      <c r="E580">
        <v>-1050</v>
      </c>
      <c r="F580">
        <v>114</v>
      </c>
      <c r="G580" t="s">
        <v>21</v>
      </c>
      <c r="H580" t="s">
        <v>29</v>
      </c>
      <c r="I580">
        <v>24</v>
      </c>
      <c r="J580" t="s">
        <v>40</v>
      </c>
      <c r="K580" t="s">
        <v>41</v>
      </c>
      <c r="L580" t="s">
        <v>54</v>
      </c>
      <c r="M580">
        <v>59</v>
      </c>
      <c r="N580">
        <v>189</v>
      </c>
      <c r="O580" t="s">
        <v>30</v>
      </c>
      <c r="P580">
        <v>50</v>
      </c>
      <c r="Q580">
        <v>90</v>
      </c>
      <c r="R580">
        <v>40</v>
      </c>
      <c r="S580">
        <v>140</v>
      </c>
      <c r="T580">
        <v>55</v>
      </c>
      <c r="U580" t="s">
        <v>35</v>
      </c>
    </row>
    <row r="581" spans="1:21" x14ac:dyDescent="0.25">
      <c r="A581">
        <v>409</v>
      </c>
      <c r="B581">
        <v>118</v>
      </c>
      <c r="C581">
        <v>27</v>
      </c>
      <c r="D581" s="1">
        <v>41761</v>
      </c>
      <c r="E581">
        <v>930</v>
      </c>
      <c r="F581">
        <v>172</v>
      </c>
      <c r="G581" t="s">
        <v>21</v>
      </c>
      <c r="H581" t="s">
        <v>29</v>
      </c>
      <c r="I581">
        <v>33</v>
      </c>
      <c r="J581" t="s">
        <v>40</v>
      </c>
      <c r="K581" t="s">
        <v>41</v>
      </c>
      <c r="L581" t="s">
        <v>53</v>
      </c>
      <c r="M581">
        <v>127</v>
      </c>
      <c r="N581">
        <v>290</v>
      </c>
      <c r="O581" t="s">
        <v>30</v>
      </c>
      <c r="P581">
        <v>90</v>
      </c>
      <c r="Q581">
        <v>130</v>
      </c>
      <c r="R581">
        <v>100</v>
      </c>
      <c r="S581">
        <v>220</v>
      </c>
      <c r="T581">
        <v>45</v>
      </c>
      <c r="U581" t="s">
        <v>35</v>
      </c>
    </row>
    <row r="582" spans="1:21" x14ac:dyDescent="0.25">
      <c r="A582">
        <v>918</v>
      </c>
      <c r="B582">
        <v>78</v>
      </c>
      <c r="C582">
        <v>22</v>
      </c>
      <c r="D582" s="1">
        <v>41762</v>
      </c>
      <c r="E582">
        <v>798</v>
      </c>
      <c r="F582">
        <v>119</v>
      </c>
      <c r="G582" t="s">
        <v>39</v>
      </c>
      <c r="H582" t="s">
        <v>29</v>
      </c>
      <c r="I582">
        <v>25</v>
      </c>
      <c r="J582" t="s">
        <v>40</v>
      </c>
      <c r="K582" t="s">
        <v>41</v>
      </c>
      <c r="L582" t="s">
        <v>42</v>
      </c>
      <c r="M582">
        <v>62</v>
      </c>
      <c r="N582">
        <v>197</v>
      </c>
      <c r="O582" t="s">
        <v>47</v>
      </c>
      <c r="P582">
        <v>60</v>
      </c>
      <c r="Q582">
        <v>90</v>
      </c>
      <c r="R582">
        <v>40</v>
      </c>
      <c r="S582">
        <v>150</v>
      </c>
      <c r="T582">
        <v>57</v>
      </c>
      <c r="U582" t="s">
        <v>27</v>
      </c>
    </row>
    <row r="583" spans="1:21" x14ac:dyDescent="0.25">
      <c r="A583">
        <v>918</v>
      </c>
      <c r="B583">
        <v>88</v>
      </c>
      <c r="C583">
        <v>-19</v>
      </c>
      <c r="D583" s="1">
        <v>41763</v>
      </c>
      <c r="E583">
        <v>561</v>
      </c>
      <c r="F583">
        <v>112</v>
      </c>
      <c r="G583" t="s">
        <v>39</v>
      </c>
      <c r="H583" t="s">
        <v>29</v>
      </c>
      <c r="I583">
        <v>29</v>
      </c>
      <c r="J583" t="s">
        <v>40</v>
      </c>
      <c r="K583" t="s">
        <v>45</v>
      </c>
      <c r="L583" t="s">
        <v>52</v>
      </c>
      <c r="M583">
        <v>71</v>
      </c>
      <c r="N583">
        <v>200</v>
      </c>
      <c r="O583" t="s">
        <v>47</v>
      </c>
      <c r="P583">
        <v>100</v>
      </c>
      <c r="Q583">
        <v>130</v>
      </c>
      <c r="R583">
        <v>90</v>
      </c>
      <c r="S583">
        <v>230</v>
      </c>
      <c r="T583">
        <v>41</v>
      </c>
      <c r="U583" t="s">
        <v>35</v>
      </c>
    </row>
    <row r="584" spans="1:21" x14ac:dyDescent="0.25">
      <c r="A584">
        <v>918</v>
      </c>
      <c r="B584">
        <v>102</v>
      </c>
      <c r="C584">
        <v>29</v>
      </c>
      <c r="D584" s="1">
        <v>41764</v>
      </c>
      <c r="E584">
        <v>-2003</v>
      </c>
      <c r="F584">
        <v>143</v>
      </c>
      <c r="G584" t="s">
        <v>39</v>
      </c>
      <c r="H584" t="s">
        <v>29</v>
      </c>
      <c r="I584">
        <v>31</v>
      </c>
      <c r="J584" t="s">
        <v>40</v>
      </c>
      <c r="K584" t="s">
        <v>41</v>
      </c>
      <c r="L584" t="s">
        <v>54</v>
      </c>
      <c r="M584">
        <v>89</v>
      </c>
      <c r="N584">
        <v>245</v>
      </c>
      <c r="O584" t="s">
        <v>47</v>
      </c>
      <c r="P584">
        <v>80</v>
      </c>
      <c r="Q584">
        <v>100</v>
      </c>
      <c r="R584">
        <v>60</v>
      </c>
      <c r="S584">
        <v>180</v>
      </c>
      <c r="T584">
        <v>54</v>
      </c>
      <c r="U584" t="s">
        <v>35</v>
      </c>
    </row>
    <row r="585" spans="1:21" x14ac:dyDescent="0.25">
      <c r="A585">
        <v>337</v>
      </c>
      <c r="B585">
        <v>101</v>
      </c>
      <c r="C585">
        <v>5</v>
      </c>
      <c r="D585" s="1">
        <v>41765</v>
      </c>
      <c r="E585">
        <v>552</v>
      </c>
      <c r="F585">
        <v>130</v>
      </c>
      <c r="G585" t="s">
        <v>39</v>
      </c>
      <c r="H585" t="s">
        <v>29</v>
      </c>
      <c r="I585">
        <v>33</v>
      </c>
      <c r="J585" t="s">
        <v>23</v>
      </c>
      <c r="K585" t="s">
        <v>24</v>
      </c>
      <c r="L585" t="s">
        <v>57</v>
      </c>
      <c r="M585">
        <v>85</v>
      </c>
      <c r="N585">
        <v>231</v>
      </c>
      <c r="O585" t="s">
        <v>55</v>
      </c>
      <c r="P585">
        <v>90</v>
      </c>
      <c r="Q585">
        <v>120</v>
      </c>
      <c r="R585">
        <v>80</v>
      </c>
      <c r="S585">
        <v>210</v>
      </c>
      <c r="T585">
        <v>45</v>
      </c>
      <c r="U585" t="s">
        <v>27</v>
      </c>
    </row>
    <row r="586" spans="1:21" x14ac:dyDescent="0.25">
      <c r="A586">
        <v>505</v>
      </c>
      <c r="B586">
        <v>15</v>
      </c>
      <c r="C586">
        <v>-1</v>
      </c>
      <c r="D586" s="1">
        <v>41766</v>
      </c>
      <c r="E586">
        <v>848</v>
      </c>
      <c r="F586">
        <v>24</v>
      </c>
      <c r="G586" t="s">
        <v>39</v>
      </c>
      <c r="H586" t="s">
        <v>29</v>
      </c>
      <c r="I586">
        <v>4</v>
      </c>
      <c r="J586" t="s">
        <v>23</v>
      </c>
      <c r="K586" t="s">
        <v>24</v>
      </c>
      <c r="L586" t="s">
        <v>57</v>
      </c>
      <c r="M586">
        <v>9</v>
      </c>
      <c r="N586">
        <v>39</v>
      </c>
      <c r="O586" t="s">
        <v>64</v>
      </c>
      <c r="P586">
        <v>10</v>
      </c>
      <c r="Q586">
        <v>20</v>
      </c>
      <c r="R586">
        <v>10</v>
      </c>
      <c r="S586">
        <v>30</v>
      </c>
      <c r="T586">
        <v>15</v>
      </c>
      <c r="U586" t="s">
        <v>27</v>
      </c>
    </row>
    <row r="587" spans="1:21" x14ac:dyDescent="0.25">
      <c r="A587">
        <v>337</v>
      </c>
      <c r="B587">
        <v>82</v>
      </c>
      <c r="C587">
        <v>-2</v>
      </c>
      <c r="D587" s="1">
        <v>41767</v>
      </c>
      <c r="E587">
        <v>601</v>
      </c>
      <c r="F587">
        <v>102</v>
      </c>
      <c r="G587" t="s">
        <v>39</v>
      </c>
      <c r="H587" t="s">
        <v>29</v>
      </c>
      <c r="I587">
        <v>31</v>
      </c>
      <c r="J587" t="s">
        <v>23</v>
      </c>
      <c r="K587" t="s">
        <v>24</v>
      </c>
      <c r="L587" t="s">
        <v>25</v>
      </c>
      <c r="M587">
        <v>38</v>
      </c>
      <c r="N587">
        <v>184</v>
      </c>
      <c r="O587" t="s">
        <v>55</v>
      </c>
      <c r="P587">
        <v>70</v>
      </c>
      <c r="Q587">
        <v>100</v>
      </c>
      <c r="R587">
        <v>40</v>
      </c>
      <c r="S587">
        <v>170</v>
      </c>
      <c r="T587">
        <v>64</v>
      </c>
      <c r="U587" t="s">
        <v>27</v>
      </c>
    </row>
    <row r="588" spans="1:21" x14ac:dyDescent="0.25">
      <c r="A588">
        <v>580</v>
      </c>
      <c r="B588">
        <v>94</v>
      </c>
      <c r="C588">
        <v>-5</v>
      </c>
      <c r="D588" s="1">
        <v>41768</v>
      </c>
      <c r="E588">
        <v>694</v>
      </c>
      <c r="F588">
        <v>130</v>
      </c>
      <c r="G588" t="s">
        <v>39</v>
      </c>
      <c r="H588" t="s">
        <v>29</v>
      </c>
      <c r="I588">
        <v>85</v>
      </c>
      <c r="J588" t="s">
        <v>23</v>
      </c>
      <c r="K588" t="s">
        <v>24</v>
      </c>
      <c r="L588" t="s">
        <v>25</v>
      </c>
      <c r="M588">
        <v>15</v>
      </c>
      <c r="N588">
        <v>224</v>
      </c>
      <c r="O588" t="s">
        <v>47</v>
      </c>
      <c r="P588">
        <v>80</v>
      </c>
      <c r="Q588">
        <v>120</v>
      </c>
      <c r="R588">
        <v>20</v>
      </c>
      <c r="S588">
        <v>200</v>
      </c>
      <c r="T588">
        <v>115</v>
      </c>
      <c r="U588" t="s">
        <v>27</v>
      </c>
    </row>
    <row r="589" spans="1:21" x14ac:dyDescent="0.25">
      <c r="A589">
        <v>972</v>
      </c>
      <c r="B589">
        <v>241</v>
      </c>
      <c r="C589">
        <v>-52</v>
      </c>
      <c r="D589" s="1">
        <v>41769</v>
      </c>
      <c r="E589">
        <v>1321</v>
      </c>
      <c r="F589">
        <v>284</v>
      </c>
      <c r="G589" t="s">
        <v>21</v>
      </c>
      <c r="H589" t="s">
        <v>29</v>
      </c>
      <c r="I589">
        <v>74</v>
      </c>
      <c r="J589" t="s">
        <v>40</v>
      </c>
      <c r="K589" t="s">
        <v>45</v>
      </c>
      <c r="L589" t="s">
        <v>52</v>
      </c>
      <c r="M589">
        <v>188</v>
      </c>
      <c r="N589">
        <v>525</v>
      </c>
      <c r="O589" t="s">
        <v>30</v>
      </c>
      <c r="P589">
        <v>280</v>
      </c>
      <c r="Q589">
        <v>340</v>
      </c>
      <c r="R589">
        <v>240</v>
      </c>
      <c r="S589">
        <v>620</v>
      </c>
      <c r="T589">
        <v>96</v>
      </c>
      <c r="U589" t="s">
        <v>35</v>
      </c>
    </row>
    <row r="590" spans="1:21" x14ac:dyDescent="0.25">
      <c r="A590">
        <v>972</v>
      </c>
      <c r="B590">
        <v>123</v>
      </c>
      <c r="C590">
        <v>23</v>
      </c>
      <c r="D590" s="1">
        <v>41770</v>
      </c>
      <c r="E590">
        <v>959</v>
      </c>
      <c r="F590">
        <v>179</v>
      </c>
      <c r="G590" t="s">
        <v>21</v>
      </c>
      <c r="H590" t="s">
        <v>29</v>
      </c>
      <c r="I590">
        <v>34</v>
      </c>
      <c r="J590" t="s">
        <v>40</v>
      </c>
      <c r="K590" t="s">
        <v>41</v>
      </c>
      <c r="L590" t="s">
        <v>53</v>
      </c>
      <c r="M590">
        <v>133</v>
      </c>
      <c r="N590">
        <v>302</v>
      </c>
      <c r="O590" t="s">
        <v>30</v>
      </c>
      <c r="P590">
        <v>90</v>
      </c>
      <c r="Q590">
        <v>140</v>
      </c>
      <c r="R590">
        <v>110</v>
      </c>
      <c r="S590">
        <v>230</v>
      </c>
      <c r="T590">
        <v>46</v>
      </c>
      <c r="U590" t="s">
        <v>35</v>
      </c>
    </row>
    <row r="591" spans="1:21" x14ac:dyDescent="0.25">
      <c r="A591">
        <v>505</v>
      </c>
      <c r="B591">
        <v>92</v>
      </c>
      <c r="C591">
        <v>-24</v>
      </c>
      <c r="D591" s="1">
        <v>41771</v>
      </c>
      <c r="E591">
        <v>1898</v>
      </c>
      <c r="F591">
        <v>68</v>
      </c>
      <c r="G591" t="s">
        <v>39</v>
      </c>
      <c r="H591" t="s">
        <v>29</v>
      </c>
      <c r="I591">
        <v>28</v>
      </c>
      <c r="J591" t="s">
        <v>40</v>
      </c>
      <c r="K591" t="s">
        <v>45</v>
      </c>
      <c r="L591" t="s">
        <v>46</v>
      </c>
      <c r="M591">
        <v>16</v>
      </c>
      <c r="N591">
        <v>160</v>
      </c>
      <c r="O591" t="s">
        <v>64</v>
      </c>
      <c r="P591">
        <v>100</v>
      </c>
      <c r="Q591">
        <v>90</v>
      </c>
      <c r="R591">
        <v>40</v>
      </c>
      <c r="S591">
        <v>190</v>
      </c>
      <c r="T591">
        <v>52</v>
      </c>
      <c r="U591" t="s">
        <v>27</v>
      </c>
    </row>
    <row r="592" spans="1:21" x14ac:dyDescent="0.25">
      <c r="A592">
        <v>405</v>
      </c>
      <c r="B592">
        <v>88</v>
      </c>
      <c r="C592">
        <v>12</v>
      </c>
      <c r="D592" s="1">
        <v>41772</v>
      </c>
      <c r="E592">
        <v>817</v>
      </c>
      <c r="F592">
        <v>133</v>
      </c>
      <c r="G592" t="s">
        <v>39</v>
      </c>
      <c r="H592" t="s">
        <v>29</v>
      </c>
      <c r="I592">
        <v>29</v>
      </c>
      <c r="J592" t="s">
        <v>40</v>
      </c>
      <c r="K592" t="s">
        <v>41</v>
      </c>
      <c r="L592" t="s">
        <v>42</v>
      </c>
      <c r="M592">
        <v>72</v>
      </c>
      <c r="N592">
        <v>221</v>
      </c>
      <c r="O592" t="s">
        <v>47</v>
      </c>
      <c r="P592">
        <v>60</v>
      </c>
      <c r="Q592">
        <v>110</v>
      </c>
      <c r="R592">
        <v>60</v>
      </c>
      <c r="S592">
        <v>170</v>
      </c>
      <c r="T592">
        <v>61</v>
      </c>
      <c r="U592" t="s">
        <v>27</v>
      </c>
    </row>
    <row r="593" spans="1:21" x14ac:dyDescent="0.25">
      <c r="A593">
        <v>318</v>
      </c>
      <c r="B593">
        <v>49</v>
      </c>
      <c r="C593">
        <v>-24</v>
      </c>
      <c r="D593" s="1">
        <v>41773</v>
      </c>
      <c r="E593">
        <v>845</v>
      </c>
      <c r="F593">
        <v>71</v>
      </c>
      <c r="G593" t="s">
        <v>39</v>
      </c>
      <c r="H593" t="s">
        <v>29</v>
      </c>
      <c r="I593">
        <v>13</v>
      </c>
      <c r="J593" t="s">
        <v>40</v>
      </c>
      <c r="K593" t="s">
        <v>45</v>
      </c>
      <c r="L593" t="s">
        <v>52</v>
      </c>
      <c r="M593">
        <v>46</v>
      </c>
      <c r="N593">
        <v>120</v>
      </c>
      <c r="O593" t="s">
        <v>55</v>
      </c>
      <c r="P593">
        <v>50</v>
      </c>
      <c r="Q593">
        <v>90</v>
      </c>
      <c r="R593">
        <v>70</v>
      </c>
      <c r="S593">
        <v>140</v>
      </c>
      <c r="T593">
        <v>25</v>
      </c>
      <c r="U593" t="s">
        <v>35</v>
      </c>
    </row>
    <row r="594" spans="1:21" x14ac:dyDescent="0.25">
      <c r="A594">
        <v>505</v>
      </c>
      <c r="B594">
        <v>48</v>
      </c>
      <c r="C594">
        <v>-23</v>
      </c>
      <c r="D594" s="1">
        <v>41774</v>
      </c>
      <c r="E594">
        <v>462</v>
      </c>
      <c r="F594">
        <v>74</v>
      </c>
      <c r="G594" t="s">
        <v>39</v>
      </c>
      <c r="H594" t="s">
        <v>29</v>
      </c>
      <c r="I594">
        <v>15</v>
      </c>
      <c r="J594" t="s">
        <v>40</v>
      </c>
      <c r="K594" t="s">
        <v>45</v>
      </c>
      <c r="L594" t="s">
        <v>52</v>
      </c>
      <c r="M594">
        <v>27</v>
      </c>
      <c r="N594">
        <v>122</v>
      </c>
      <c r="O594" t="s">
        <v>64</v>
      </c>
      <c r="P594">
        <v>50</v>
      </c>
      <c r="Q594">
        <v>90</v>
      </c>
      <c r="R594">
        <v>50</v>
      </c>
      <c r="S594">
        <v>140</v>
      </c>
      <c r="T594">
        <v>47</v>
      </c>
      <c r="U594" t="s">
        <v>35</v>
      </c>
    </row>
    <row r="595" spans="1:21" x14ac:dyDescent="0.25">
      <c r="A595">
        <v>405</v>
      </c>
      <c r="B595">
        <v>81</v>
      </c>
      <c r="C595">
        <v>-34</v>
      </c>
      <c r="D595" s="1">
        <v>41775</v>
      </c>
      <c r="E595">
        <v>551</v>
      </c>
      <c r="F595">
        <v>104</v>
      </c>
      <c r="G595" t="s">
        <v>39</v>
      </c>
      <c r="H595" t="s">
        <v>29</v>
      </c>
      <c r="I595">
        <v>26</v>
      </c>
      <c r="J595" t="s">
        <v>40</v>
      </c>
      <c r="K595" t="s">
        <v>45</v>
      </c>
      <c r="L595" t="s">
        <v>52</v>
      </c>
      <c r="M595">
        <v>66</v>
      </c>
      <c r="N595">
        <v>185</v>
      </c>
      <c r="O595" t="s">
        <v>47</v>
      </c>
      <c r="P595">
        <v>90</v>
      </c>
      <c r="Q595">
        <v>130</v>
      </c>
      <c r="R595">
        <v>100</v>
      </c>
      <c r="S595">
        <v>220</v>
      </c>
      <c r="T595">
        <v>38</v>
      </c>
      <c r="U595" t="s">
        <v>35</v>
      </c>
    </row>
    <row r="596" spans="1:21" x14ac:dyDescent="0.25">
      <c r="A596">
        <v>505</v>
      </c>
      <c r="B596">
        <v>20</v>
      </c>
      <c r="C596">
        <v>-5</v>
      </c>
      <c r="D596" s="1">
        <v>41776</v>
      </c>
      <c r="E596">
        <v>-598</v>
      </c>
      <c r="F596">
        <v>25</v>
      </c>
      <c r="G596" t="s">
        <v>39</v>
      </c>
      <c r="H596" t="s">
        <v>29</v>
      </c>
      <c r="I596">
        <v>7</v>
      </c>
      <c r="J596" t="s">
        <v>40</v>
      </c>
      <c r="K596" t="s">
        <v>41</v>
      </c>
      <c r="L596" t="s">
        <v>54</v>
      </c>
      <c r="M596">
        <v>-15</v>
      </c>
      <c r="N596">
        <v>45</v>
      </c>
      <c r="O596" t="s">
        <v>64</v>
      </c>
      <c r="P596">
        <v>10</v>
      </c>
      <c r="Q596">
        <v>20</v>
      </c>
      <c r="R596">
        <v>-10</v>
      </c>
      <c r="S596">
        <v>30</v>
      </c>
      <c r="T596">
        <v>40</v>
      </c>
      <c r="U596" t="s">
        <v>35</v>
      </c>
    </row>
    <row r="597" spans="1:21" x14ac:dyDescent="0.25">
      <c r="A597">
        <v>918</v>
      </c>
      <c r="B597">
        <v>134</v>
      </c>
      <c r="C597">
        <v>31</v>
      </c>
      <c r="D597" s="1">
        <v>41777</v>
      </c>
      <c r="E597">
        <v>-2248</v>
      </c>
      <c r="F597">
        <v>186</v>
      </c>
      <c r="G597" t="s">
        <v>39</v>
      </c>
      <c r="H597" t="s">
        <v>29</v>
      </c>
      <c r="I597">
        <v>41</v>
      </c>
      <c r="J597" t="s">
        <v>40</v>
      </c>
      <c r="K597" t="s">
        <v>41</v>
      </c>
      <c r="L597" t="s">
        <v>54</v>
      </c>
      <c r="M597">
        <v>121</v>
      </c>
      <c r="N597">
        <v>320</v>
      </c>
      <c r="O597" t="s">
        <v>47</v>
      </c>
      <c r="P597">
        <v>100</v>
      </c>
      <c r="Q597">
        <v>140</v>
      </c>
      <c r="R597">
        <v>90</v>
      </c>
      <c r="S597">
        <v>240</v>
      </c>
      <c r="T597">
        <v>65</v>
      </c>
      <c r="U597" t="s">
        <v>35</v>
      </c>
    </row>
    <row r="598" spans="1:21" x14ac:dyDescent="0.25">
      <c r="A598">
        <v>225</v>
      </c>
      <c r="B598">
        <v>94</v>
      </c>
      <c r="C598">
        <v>7</v>
      </c>
      <c r="D598" s="1">
        <v>41778</v>
      </c>
      <c r="E598">
        <v>540</v>
      </c>
      <c r="F598">
        <v>120</v>
      </c>
      <c r="G598" t="s">
        <v>39</v>
      </c>
      <c r="H598" t="s">
        <v>29</v>
      </c>
      <c r="I598">
        <v>31</v>
      </c>
      <c r="J598" t="s">
        <v>23</v>
      </c>
      <c r="K598" t="s">
        <v>24</v>
      </c>
      <c r="L598" t="s">
        <v>57</v>
      </c>
      <c r="M598">
        <v>77</v>
      </c>
      <c r="N598">
        <v>214</v>
      </c>
      <c r="O598" t="s">
        <v>55</v>
      </c>
      <c r="P598">
        <v>80</v>
      </c>
      <c r="Q598">
        <v>110</v>
      </c>
      <c r="R598">
        <v>70</v>
      </c>
      <c r="S598">
        <v>190</v>
      </c>
      <c r="T598">
        <v>43</v>
      </c>
      <c r="U598" t="s">
        <v>27</v>
      </c>
    </row>
    <row r="599" spans="1:21" x14ac:dyDescent="0.25">
      <c r="A599">
        <v>505</v>
      </c>
      <c r="B599">
        <v>16</v>
      </c>
      <c r="C599">
        <v>-1</v>
      </c>
      <c r="D599" s="1">
        <v>41779</v>
      </c>
      <c r="E599">
        <v>851</v>
      </c>
      <c r="F599">
        <v>25</v>
      </c>
      <c r="G599" t="s">
        <v>39</v>
      </c>
      <c r="H599" t="s">
        <v>29</v>
      </c>
      <c r="I599">
        <v>4</v>
      </c>
      <c r="J599" t="s">
        <v>23</v>
      </c>
      <c r="K599" t="s">
        <v>24</v>
      </c>
      <c r="L599" t="s">
        <v>57</v>
      </c>
      <c r="M599">
        <v>9</v>
      </c>
      <c r="N599">
        <v>41</v>
      </c>
      <c r="O599" t="s">
        <v>64</v>
      </c>
      <c r="P599">
        <v>10</v>
      </c>
      <c r="Q599">
        <v>20</v>
      </c>
      <c r="R599">
        <v>10</v>
      </c>
      <c r="S599">
        <v>30</v>
      </c>
      <c r="T599">
        <v>16</v>
      </c>
      <c r="U599" t="s">
        <v>27</v>
      </c>
    </row>
    <row r="600" spans="1:21" x14ac:dyDescent="0.25">
      <c r="A600">
        <v>580</v>
      </c>
      <c r="B600">
        <v>105</v>
      </c>
      <c r="C600">
        <v>-10</v>
      </c>
      <c r="D600" s="1">
        <v>41780</v>
      </c>
      <c r="E600">
        <v>716</v>
      </c>
      <c r="F600">
        <v>145</v>
      </c>
      <c r="G600" t="s">
        <v>39</v>
      </c>
      <c r="H600" t="s">
        <v>29</v>
      </c>
      <c r="I600">
        <v>95</v>
      </c>
      <c r="J600" t="s">
        <v>23</v>
      </c>
      <c r="K600" t="s">
        <v>24</v>
      </c>
      <c r="L600" t="s">
        <v>25</v>
      </c>
      <c r="M600">
        <v>20</v>
      </c>
      <c r="N600">
        <v>250</v>
      </c>
      <c r="O600" t="s">
        <v>47</v>
      </c>
      <c r="P600">
        <v>90</v>
      </c>
      <c r="Q600">
        <v>140</v>
      </c>
      <c r="R600">
        <v>30</v>
      </c>
      <c r="S600">
        <v>230</v>
      </c>
      <c r="T600">
        <v>125</v>
      </c>
      <c r="U600" t="s">
        <v>27</v>
      </c>
    </row>
    <row r="601" spans="1:21" x14ac:dyDescent="0.25">
      <c r="A601">
        <v>281</v>
      </c>
      <c r="B601">
        <v>39</v>
      </c>
      <c r="C601">
        <v>-41</v>
      </c>
      <c r="D601" s="1">
        <v>41781</v>
      </c>
      <c r="E601">
        <v>541</v>
      </c>
      <c r="F601">
        <v>51</v>
      </c>
      <c r="G601" t="s">
        <v>21</v>
      </c>
      <c r="H601" t="s">
        <v>29</v>
      </c>
      <c r="I601">
        <v>12</v>
      </c>
      <c r="J601" t="s">
        <v>40</v>
      </c>
      <c r="K601" t="s">
        <v>45</v>
      </c>
      <c r="L601" t="s">
        <v>46</v>
      </c>
      <c r="M601">
        <v>39</v>
      </c>
      <c r="N601">
        <v>96</v>
      </c>
      <c r="O601" t="s">
        <v>30</v>
      </c>
      <c r="P601">
        <v>40</v>
      </c>
      <c r="Q601">
        <v>90</v>
      </c>
      <c r="R601">
        <v>80</v>
      </c>
      <c r="S601">
        <v>130</v>
      </c>
      <c r="T601">
        <v>25</v>
      </c>
      <c r="U601" t="s">
        <v>27</v>
      </c>
    </row>
    <row r="602" spans="1:21" x14ac:dyDescent="0.25">
      <c r="A602">
        <v>432</v>
      </c>
      <c r="B602">
        <v>239</v>
      </c>
      <c r="C602">
        <v>-65</v>
      </c>
      <c r="D602" s="1">
        <v>41782</v>
      </c>
      <c r="E602">
        <v>1246</v>
      </c>
      <c r="F602">
        <v>281</v>
      </c>
      <c r="G602" t="s">
        <v>21</v>
      </c>
      <c r="H602" t="s">
        <v>29</v>
      </c>
      <c r="I602">
        <v>74</v>
      </c>
      <c r="J602" t="s">
        <v>40</v>
      </c>
      <c r="K602" t="s">
        <v>45</v>
      </c>
      <c r="L602" t="s">
        <v>52</v>
      </c>
      <c r="M602">
        <v>275</v>
      </c>
      <c r="N602">
        <v>554</v>
      </c>
      <c r="O602" t="s">
        <v>30</v>
      </c>
      <c r="P602">
        <v>350</v>
      </c>
      <c r="Q602">
        <v>420</v>
      </c>
      <c r="R602">
        <v>340</v>
      </c>
      <c r="S602">
        <v>770</v>
      </c>
      <c r="T602">
        <v>96</v>
      </c>
      <c r="U602" t="s">
        <v>35</v>
      </c>
    </row>
    <row r="603" spans="1:21" x14ac:dyDescent="0.25">
      <c r="A603">
        <v>817</v>
      </c>
      <c r="B603">
        <v>123</v>
      </c>
      <c r="C603">
        <v>97</v>
      </c>
      <c r="D603" s="1">
        <v>41783</v>
      </c>
      <c r="E603">
        <v>915</v>
      </c>
      <c r="F603">
        <v>179</v>
      </c>
      <c r="G603" t="s">
        <v>21</v>
      </c>
      <c r="H603" t="s">
        <v>29</v>
      </c>
      <c r="I603">
        <v>34</v>
      </c>
      <c r="J603" t="s">
        <v>40</v>
      </c>
      <c r="K603" t="s">
        <v>41</v>
      </c>
      <c r="L603" t="s">
        <v>53</v>
      </c>
      <c r="M603">
        <v>197</v>
      </c>
      <c r="N603">
        <v>322</v>
      </c>
      <c r="O603" t="s">
        <v>30</v>
      </c>
      <c r="P603">
        <v>70</v>
      </c>
      <c r="Q603">
        <v>120</v>
      </c>
      <c r="R603">
        <v>100</v>
      </c>
      <c r="S603">
        <v>190</v>
      </c>
      <c r="T603">
        <v>46</v>
      </c>
      <c r="U603" t="s">
        <v>35</v>
      </c>
    </row>
    <row r="604" spans="1:21" x14ac:dyDescent="0.25">
      <c r="A604">
        <v>985</v>
      </c>
      <c r="B604">
        <v>48</v>
      </c>
      <c r="C604">
        <v>-13</v>
      </c>
      <c r="D604" s="1">
        <v>41784</v>
      </c>
      <c r="E604">
        <v>851</v>
      </c>
      <c r="F604">
        <v>70</v>
      </c>
      <c r="G604" t="s">
        <v>39</v>
      </c>
      <c r="H604" t="s">
        <v>29</v>
      </c>
      <c r="I604">
        <v>13</v>
      </c>
      <c r="J604" t="s">
        <v>40</v>
      </c>
      <c r="K604" t="s">
        <v>45</v>
      </c>
      <c r="L604" t="s">
        <v>46</v>
      </c>
      <c r="M604">
        <v>67</v>
      </c>
      <c r="N604">
        <v>126</v>
      </c>
      <c r="O604" t="s">
        <v>55</v>
      </c>
      <c r="P604">
        <v>70</v>
      </c>
      <c r="Q604">
        <v>90</v>
      </c>
      <c r="R604">
        <v>80</v>
      </c>
      <c r="S604">
        <v>160</v>
      </c>
      <c r="T604">
        <v>25</v>
      </c>
      <c r="U604" t="s">
        <v>27</v>
      </c>
    </row>
    <row r="605" spans="1:21" x14ac:dyDescent="0.25">
      <c r="A605">
        <v>337</v>
      </c>
      <c r="B605">
        <v>48</v>
      </c>
      <c r="C605">
        <v>-10</v>
      </c>
      <c r="D605" s="1">
        <v>41785</v>
      </c>
      <c r="E605">
        <v>829</v>
      </c>
      <c r="F605">
        <v>71</v>
      </c>
      <c r="G605" t="s">
        <v>39</v>
      </c>
      <c r="H605" t="s">
        <v>29</v>
      </c>
      <c r="I605">
        <v>13</v>
      </c>
      <c r="J605" t="s">
        <v>40</v>
      </c>
      <c r="K605" t="s">
        <v>45</v>
      </c>
      <c r="L605" t="s">
        <v>52</v>
      </c>
      <c r="M605">
        <v>70</v>
      </c>
      <c r="N605">
        <v>127</v>
      </c>
      <c r="O605" t="s">
        <v>55</v>
      </c>
      <c r="P605">
        <v>70</v>
      </c>
      <c r="Q605">
        <v>90</v>
      </c>
      <c r="R605">
        <v>80</v>
      </c>
      <c r="S605">
        <v>160</v>
      </c>
      <c r="T605">
        <v>24</v>
      </c>
      <c r="U605" t="s">
        <v>35</v>
      </c>
    </row>
    <row r="606" spans="1:21" x14ac:dyDescent="0.25">
      <c r="A606">
        <v>505</v>
      </c>
      <c r="B606">
        <v>45</v>
      </c>
      <c r="C606">
        <v>-46</v>
      </c>
      <c r="D606" s="1">
        <v>41786</v>
      </c>
      <c r="E606">
        <v>447</v>
      </c>
      <c r="F606">
        <v>69</v>
      </c>
      <c r="G606" t="s">
        <v>39</v>
      </c>
      <c r="H606" t="s">
        <v>29</v>
      </c>
      <c r="I606">
        <v>14</v>
      </c>
      <c r="J606" t="s">
        <v>40</v>
      </c>
      <c r="K606" t="s">
        <v>45</v>
      </c>
      <c r="L606" t="s">
        <v>52</v>
      </c>
      <c r="M606">
        <v>34</v>
      </c>
      <c r="N606">
        <v>121</v>
      </c>
      <c r="O606" t="s">
        <v>64</v>
      </c>
      <c r="P606">
        <v>50</v>
      </c>
      <c r="Q606">
        <v>110</v>
      </c>
      <c r="R606">
        <v>80</v>
      </c>
      <c r="S606">
        <v>160</v>
      </c>
      <c r="T606">
        <v>46</v>
      </c>
      <c r="U606" t="s">
        <v>35</v>
      </c>
    </row>
    <row r="607" spans="1:21" x14ac:dyDescent="0.25">
      <c r="A607">
        <v>918</v>
      </c>
      <c r="B607">
        <v>90</v>
      </c>
      <c r="C607">
        <v>-30</v>
      </c>
      <c r="D607" s="1">
        <v>41787</v>
      </c>
      <c r="E607">
        <v>572</v>
      </c>
      <c r="F607">
        <v>115</v>
      </c>
      <c r="G607" t="s">
        <v>39</v>
      </c>
      <c r="H607" t="s">
        <v>29</v>
      </c>
      <c r="I607">
        <v>29</v>
      </c>
      <c r="J607" t="s">
        <v>40</v>
      </c>
      <c r="K607" t="s">
        <v>45</v>
      </c>
      <c r="L607" t="s">
        <v>52</v>
      </c>
      <c r="M607">
        <v>110</v>
      </c>
      <c r="N607">
        <v>218</v>
      </c>
      <c r="O607" t="s">
        <v>47</v>
      </c>
      <c r="P607">
        <v>130</v>
      </c>
      <c r="Q607">
        <v>160</v>
      </c>
      <c r="R607">
        <v>140</v>
      </c>
      <c r="S607">
        <v>290</v>
      </c>
      <c r="T607">
        <v>41</v>
      </c>
      <c r="U607" t="s">
        <v>35</v>
      </c>
    </row>
    <row r="608" spans="1:21" x14ac:dyDescent="0.25">
      <c r="A608">
        <v>505</v>
      </c>
      <c r="B608">
        <v>25</v>
      </c>
      <c r="C608">
        <v>-28</v>
      </c>
      <c r="D608" s="1">
        <v>41788</v>
      </c>
      <c r="E608">
        <v>-466</v>
      </c>
      <c r="F608">
        <v>31</v>
      </c>
      <c r="G608" t="s">
        <v>39</v>
      </c>
      <c r="H608" t="s">
        <v>29</v>
      </c>
      <c r="I608">
        <v>9</v>
      </c>
      <c r="J608" t="s">
        <v>40</v>
      </c>
      <c r="K608" t="s">
        <v>41</v>
      </c>
      <c r="L608" t="s">
        <v>54</v>
      </c>
      <c r="M608">
        <v>-18</v>
      </c>
      <c r="N608">
        <v>60</v>
      </c>
      <c r="O608" t="s">
        <v>64</v>
      </c>
      <c r="P608">
        <v>10</v>
      </c>
      <c r="Q608">
        <v>20</v>
      </c>
      <c r="R608">
        <v>10</v>
      </c>
      <c r="S608">
        <v>30</v>
      </c>
      <c r="T608">
        <v>43</v>
      </c>
      <c r="U608" t="s">
        <v>35</v>
      </c>
    </row>
    <row r="609" spans="1:21" x14ac:dyDescent="0.25">
      <c r="A609">
        <v>318</v>
      </c>
      <c r="B609">
        <v>103</v>
      </c>
      <c r="C609">
        <v>19</v>
      </c>
      <c r="D609" s="1">
        <v>41789</v>
      </c>
      <c r="E609">
        <v>564</v>
      </c>
      <c r="F609">
        <v>133</v>
      </c>
      <c r="G609" t="s">
        <v>39</v>
      </c>
      <c r="H609" t="s">
        <v>29</v>
      </c>
      <c r="I609">
        <v>33</v>
      </c>
      <c r="J609" t="s">
        <v>23</v>
      </c>
      <c r="K609" t="s">
        <v>24</v>
      </c>
      <c r="L609" t="s">
        <v>57</v>
      </c>
      <c r="M609">
        <v>129</v>
      </c>
      <c r="N609">
        <v>251</v>
      </c>
      <c r="O609" t="s">
        <v>55</v>
      </c>
      <c r="P609">
        <v>80</v>
      </c>
      <c r="Q609">
        <v>130</v>
      </c>
      <c r="R609">
        <v>110</v>
      </c>
      <c r="S609">
        <v>210</v>
      </c>
      <c r="T609">
        <v>46</v>
      </c>
      <c r="U609" t="s">
        <v>27</v>
      </c>
    </row>
    <row r="610" spans="1:21" x14ac:dyDescent="0.25">
      <c r="A610">
        <v>225</v>
      </c>
      <c r="B610">
        <v>79</v>
      </c>
      <c r="C610">
        <v>-10</v>
      </c>
      <c r="D610" s="1">
        <v>41790</v>
      </c>
      <c r="E610">
        <v>593</v>
      </c>
      <c r="F610">
        <v>98</v>
      </c>
      <c r="G610" t="s">
        <v>39</v>
      </c>
      <c r="H610" t="s">
        <v>29</v>
      </c>
      <c r="I610">
        <v>30</v>
      </c>
      <c r="J610" t="s">
        <v>23</v>
      </c>
      <c r="K610" t="s">
        <v>24</v>
      </c>
      <c r="L610" t="s">
        <v>25</v>
      </c>
      <c r="M610">
        <v>50</v>
      </c>
      <c r="N610">
        <v>189</v>
      </c>
      <c r="O610" t="s">
        <v>55</v>
      </c>
      <c r="P610">
        <v>60</v>
      </c>
      <c r="Q610">
        <v>90</v>
      </c>
      <c r="R610">
        <v>60</v>
      </c>
      <c r="S610">
        <v>150</v>
      </c>
      <c r="T610">
        <v>64</v>
      </c>
      <c r="U610" t="s">
        <v>27</v>
      </c>
    </row>
    <row r="611" spans="1:21" x14ac:dyDescent="0.25">
      <c r="A611">
        <v>918</v>
      </c>
      <c r="B611">
        <v>96</v>
      </c>
      <c r="C611">
        <v>-15</v>
      </c>
      <c r="D611" s="1">
        <v>41791</v>
      </c>
      <c r="E611">
        <v>683</v>
      </c>
      <c r="F611">
        <v>134</v>
      </c>
      <c r="G611" t="s">
        <v>39</v>
      </c>
      <c r="H611" t="s">
        <v>29</v>
      </c>
      <c r="I611">
        <v>87</v>
      </c>
      <c r="J611" t="s">
        <v>23</v>
      </c>
      <c r="K611" t="s">
        <v>24</v>
      </c>
      <c r="L611" t="s">
        <v>25</v>
      </c>
      <c r="M611">
        <v>25</v>
      </c>
      <c r="N611">
        <v>245</v>
      </c>
      <c r="O611" t="s">
        <v>47</v>
      </c>
      <c r="P611">
        <v>80</v>
      </c>
      <c r="Q611">
        <v>120</v>
      </c>
      <c r="R611">
        <v>40</v>
      </c>
      <c r="S611">
        <v>200</v>
      </c>
      <c r="T611">
        <v>117</v>
      </c>
      <c r="U611" t="s">
        <v>27</v>
      </c>
    </row>
    <row r="612" spans="1:21" x14ac:dyDescent="0.25">
      <c r="A612">
        <v>432</v>
      </c>
      <c r="B612">
        <v>225</v>
      </c>
      <c r="C612">
        <v>28</v>
      </c>
      <c r="D612" s="1">
        <v>41792</v>
      </c>
      <c r="E612">
        <v>1272</v>
      </c>
      <c r="F612">
        <v>265</v>
      </c>
      <c r="G612" t="s">
        <v>21</v>
      </c>
      <c r="H612" t="s">
        <v>29</v>
      </c>
      <c r="I612">
        <v>69</v>
      </c>
      <c r="J612" t="s">
        <v>40</v>
      </c>
      <c r="K612" t="s">
        <v>45</v>
      </c>
      <c r="L612" t="s">
        <v>52</v>
      </c>
      <c r="M612">
        <v>258</v>
      </c>
      <c r="N612">
        <v>522</v>
      </c>
      <c r="O612" t="s">
        <v>30</v>
      </c>
      <c r="P612">
        <v>260</v>
      </c>
      <c r="Q612">
        <v>320</v>
      </c>
      <c r="R612">
        <v>230</v>
      </c>
      <c r="S612">
        <v>580</v>
      </c>
      <c r="T612">
        <v>91</v>
      </c>
      <c r="U612" t="s">
        <v>35</v>
      </c>
    </row>
    <row r="613" spans="1:21" x14ac:dyDescent="0.25">
      <c r="A613">
        <v>806</v>
      </c>
      <c r="B613">
        <v>75</v>
      </c>
      <c r="C613">
        <v>48</v>
      </c>
      <c r="D613" s="1">
        <v>41793</v>
      </c>
      <c r="E613">
        <v>-1050</v>
      </c>
      <c r="F613">
        <v>114</v>
      </c>
      <c r="G613" t="s">
        <v>21</v>
      </c>
      <c r="H613" t="s">
        <v>29</v>
      </c>
      <c r="I613">
        <v>24</v>
      </c>
      <c r="J613" t="s">
        <v>40</v>
      </c>
      <c r="K613" t="s">
        <v>41</v>
      </c>
      <c r="L613" t="s">
        <v>54</v>
      </c>
      <c r="M613">
        <v>88</v>
      </c>
      <c r="N613">
        <v>201</v>
      </c>
      <c r="O613" t="s">
        <v>30</v>
      </c>
      <c r="P613">
        <v>50</v>
      </c>
      <c r="Q613">
        <v>90</v>
      </c>
      <c r="R613">
        <v>40</v>
      </c>
      <c r="S613">
        <v>140</v>
      </c>
      <c r="T613">
        <v>55</v>
      </c>
      <c r="U613" t="s">
        <v>35</v>
      </c>
    </row>
    <row r="614" spans="1:21" x14ac:dyDescent="0.25">
      <c r="A614">
        <v>915</v>
      </c>
      <c r="B614">
        <v>118</v>
      </c>
      <c r="C614">
        <v>88</v>
      </c>
      <c r="D614" s="1">
        <v>41794</v>
      </c>
      <c r="E614">
        <v>930</v>
      </c>
      <c r="F614">
        <v>172</v>
      </c>
      <c r="G614" t="s">
        <v>21</v>
      </c>
      <c r="H614" t="s">
        <v>29</v>
      </c>
      <c r="I614">
        <v>33</v>
      </c>
      <c r="J614" t="s">
        <v>40</v>
      </c>
      <c r="K614" t="s">
        <v>41</v>
      </c>
      <c r="L614" t="s">
        <v>53</v>
      </c>
      <c r="M614">
        <v>188</v>
      </c>
      <c r="N614">
        <v>309</v>
      </c>
      <c r="O614" t="s">
        <v>30</v>
      </c>
      <c r="P614">
        <v>90</v>
      </c>
      <c r="Q614">
        <v>130</v>
      </c>
      <c r="R614">
        <v>100</v>
      </c>
      <c r="S614">
        <v>220</v>
      </c>
      <c r="T614">
        <v>45</v>
      </c>
      <c r="U614" t="s">
        <v>35</v>
      </c>
    </row>
    <row r="615" spans="1:21" x14ac:dyDescent="0.25">
      <c r="A615">
        <v>580</v>
      </c>
      <c r="B615">
        <v>78</v>
      </c>
      <c r="C615">
        <v>52</v>
      </c>
      <c r="D615" s="1">
        <v>41795</v>
      </c>
      <c r="E615">
        <v>798</v>
      </c>
      <c r="F615">
        <v>119</v>
      </c>
      <c r="G615" t="s">
        <v>39</v>
      </c>
      <c r="H615" t="s">
        <v>29</v>
      </c>
      <c r="I615">
        <v>25</v>
      </c>
      <c r="J615" t="s">
        <v>40</v>
      </c>
      <c r="K615" t="s">
        <v>41</v>
      </c>
      <c r="L615" t="s">
        <v>42</v>
      </c>
      <c r="M615">
        <v>92</v>
      </c>
      <c r="N615">
        <v>210</v>
      </c>
      <c r="O615" t="s">
        <v>47</v>
      </c>
      <c r="P615">
        <v>60</v>
      </c>
      <c r="Q615">
        <v>90</v>
      </c>
      <c r="R615">
        <v>40</v>
      </c>
      <c r="S615">
        <v>150</v>
      </c>
      <c r="T615">
        <v>57</v>
      </c>
      <c r="U615" t="s">
        <v>27</v>
      </c>
    </row>
    <row r="616" spans="1:21" x14ac:dyDescent="0.25">
      <c r="A616">
        <v>918</v>
      </c>
      <c r="B616">
        <v>88</v>
      </c>
      <c r="C616">
        <v>15</v>
      </c>
      <c r="D616" s="1">
        <v>41796</v>
      </c>
      <c r="E616">
        <v>561</v>
      </c>
      <c r="F616">
        <v>112</v>
      </c>
      <c r="G616" t="s">
        <v>39</v>
      </c>
      <c r="H616" t="s">
        <v>29</v>
      </c>
      <c r="I616">
        <v>29</v>
      </c>
      <c r="J616" t="s">
        <v>40</v>
      </c>
      <c r="K616" t="s">
        <v>45</v>
      </c>
      <c r="L616" t="s">
        <v>52</v>
      </c>
      <c r="M616">
        <v>105</v>
      </c>
      <c r="N616">
        <v>213</v>
      </c>
      <c r="O616" t="s">
        <v>47</v>
      </c>
      <c r="P616">
        <v>100</v>
      </c>
      <c r="Q616">
        <v>130</v>
      </c>
      <c r="R616">
        <v>90</v>
      </c>
      <c r="S616">
        <v>230</v>
      </c>
      <c r="T616">
        <v>41</v>
      </c>
      <c r="U616" t="s">
        <v>35</v>
      </c>
    </row>
    <row r="617" spans="1:21" x14ac:dyDescent="0.25">
      <c r="A617">
        <v>405</v>
      </c>
      <c r="B617">
        <v>102</v>
      </c>
      <c r="C617">
        <v>72</v>
      </c>
      <c r="D617" s="1">
        <v>41797</v>
      </c>
      <c r="E617">
        <v>-2003</v>
      </c>
      <c r="F617">
        <v>143</v>
      </c>
      <c r="G617" t="s">
        <v>39</v>
      </c>
      <c r="H617" t="s">
        <v>29</v>
      </c>
      <c r="I617">
        <v>31</v>
      </c>
      <c r="J617" t="s">
        <v>40</v>
      </c>
      <c r="K617" t="s">
        <v>41</v>
      </c>
      <c r="L617" t="s">
        <v>54</v>
      </c>
      <c r="M617">
        <v>132</v>
      </c>
      <c r="N617">
        <v>261</v>
      </c>
      <c r="O617" t="s">
        <v>47</v>
      </c>
      <c r="P617">
        <v>80</v>
      </c>
      <c r="Q617">
        <v>100</v>
      </c>
      <c r="R617">
        <v>60</v>
      </c>
      <c r="S617">
        <v>180</v>
      </c>
      <c r="T617">
        <v>54</v>
      </c>
      <c r="U617" t="s">
        <v>35</v>
      </c>
    </row>
    <row r="618" spans="1:21" x14ac:dyDescent="0.25">
      <c r="A618">
        <v>985</v>
      </c>
      <c r="B618">
        <v>101</v>
      </c>
      <c r="C618">
        <v>46</v>
      </c>
      <c r="D618" s="1">
        <v>41798</v>
      </c>
      <c r="E618">
        <v>552</v>
      </c>
      <c r="F618">
        <v>130</v>
      </c>
      <c r="G618" t="s">
        <v>39</v>
      </c>
      <c r="H618" t="s">
        <v>29</v>
      </c>
      <c r="I618">
        <v>33</v>
      </c>
      <c r="J618" t="s">
        <v>23</v>
      </c>
      <c r="K618" t="s">
        <v>24</v>
      </c>
      <c r="L618" t="s">
        <v>57</v>
      </c>
      <c r="M618">
        <v>126</v>
      </c>
      <c r="N618">
        <v>246</v>
      </c>
      <c r="O618" t="s">
        <v>55</v>
      </c>
      <c r="P618">
        <v>90</v>
      </c>
      <c r="Q618">
        <v>120</v>
      </c>
      <c r="R618">
        <v>80</v>
      </c>
      <c r="S618">
        <v>210</v>
      </c>
      <c r="T618">
        <v>45</v>
      </c>
      <c r="U618" t="s">
        <v>27</v>
      </c>
    </row>
    <row r="619" spans="1:21" x14ac:dyDescent="0.25">
      <c r="A619">
        <v>505</v>
      </c>
      <c r="B619">
        <v>15</v>
      </c>
      <c r="C619">
        <v>3</v>
      </c>
      <c r="D619" s="1">
        <v>41799</v>
      </c>
      <c r="E619">
        <v>848</v>
      </c>
      <c r="F619">
        <v>24</v>
      </c>
      <c r="G619" t="s">
        <v>39</v>
      </c>
      <c r="H619" t="s">
        <v>29</v>
      </c>
      <c r="I619">
        <v>4</v>
      </c>
      <c r="J619" t="s">
        <v>23</v>
      </c>
      <c r="K619" t="s">
        <v>24</v>
      </c>
      <c r="L619" t="s">
        <v>57</v>
      </c>
      <c r="M619">
        <v>13</v>
      </c>
      <c r="N619">
        <v>42</v>
      </c>
      <c r="O619" t="s">
        <v>64</v>
      </c>
      <c r="P619">
        <v>10</v>
      </c>
      <c r="Q619">
        <v>20</v>
      </c>
      <c r="R619">
        <v>10</v>
      </c>
      <c r="S619">
        <v>30</v>
      </c>
      <c r="T619">
        <v>15</v>
      </c>
      <c r="U619" t="s">
        <v>27</v>
      </c>
    </row>
    <row r="620" spans="1:21" x14ac:dyDescent="0.25">
      <c r="A620">
        <v>337</v>
      </c>
      <c r="B620">
        <v>82</v>
      </c>
      <c r="C620">
        <v>16</v>
      </c>
      <c r="D620" s="1">
        <v>41800</v>
      </c>
      <c r="E620">
        <v>601</v>
      </c>
      <c r="F620">
        <v>102</v>
      </c>
      <c r="G620" t="s">
        <v>39</v>
      </c>
      <c r="H620" t="s">
        <v>29</v>
      </c>
      <c r="I620">
        <v>31</v>
      </c>
      <c r="J620" t="s">
        <v>23</v>
      </c>
      <c r="K620" t="s">
        <v>24</v>
      </c>
      <c r="L620" t="s">
        <v>25</v>
      </c>
      <c r="M620">
        <v>56</v>
      </c>
      <c r="N620">
        <v>196</v>
      </c>
      <c r="O620" t="s">
        <v>55</v>
      </c>
      <c r="P620">
        <v>70</v>
      </c>
      <c r="Q620">
        <v>100</v>
      </c>
      <c r="R620">
        <v>40</v>
      </c>
      <c r="S620">
        <v>170</v>
      </c>
      <c r="T620">
        <v>64</v>
      </c>
      <c r="U620" t="s">
        <v>27</v>
      </c>
    </row>
    <row r="621" spans="1:21" x14ac:dyDescent="0.25">
      <c r="A621">
        <v>405</v>
      </c>
      <c r="B621">
        <v>94</v>
      </c>
      <c r="C621">
        <v>2</v>
      </c>
      <c r="D621" s="1">
        <v>41801</v>
      </c>
      <c r="E621">
        <v>694</v>
      </c>
      <c r="F621">
        <v>130</v>
      </c>
      <c r="G621" t="s">
        <v>39</v>
      </c>
      <c r="H621" t="s">
        <v>29</v>
      </c>
      <c r="I621">
        <v>85</v>
      </c>
      <c r="J621" t="s">
        <v>23</v>
      </c>
      <c r="K621" t="s">
        <v>24</v>
      </c>
      <c r="L621" t="s">
        <v>25</v>
      </c>
      <c r="M621">
        <v>22</v>
      </c>
      <c r="N621">
        <v>239</v>
      </c>
      <c r="O621" t="s">
        <v>47</v>
      </c>
      <c r="P621">
        <v>80</v>
      </c>
      <c r="Q621">
        <v>120</v>
      </c>
      <c r="R621">
        <v>20</v>
      </c>
      <c r="S621">
        <v>200</v>
      </c>
      <c r="T621">
        <v>115</v>
      </c>
      <c r="U621" t="s">
        <v>27</v>
      </c>
    </row>
    <row r="622" spans="1:21" x14ac:dyDescent="0.25">
      <c r="A622">
        <v>409</v>
      </c>
      <c r="B622">
        <v>241</v>
      </c>
      <c r="C622">
        <v>39</v>
      </c>
      <c r="D622" s="1">
        <v>41802</v>
      </c>
      <c r="E622">
        <v>1321</v>
      </c>
      <c r="F622">
        <v>284</v>
      </c>
      <c r="G622" t="s">
        <v>21</v>
      </c>
      <c r="H622" t="s">
        <v>29</v>
      </c>
      <c r="I622">
        <v>74</v>
      </c>
      <c r="J622" t="s">
        <v>40</v>
      </c>
      <c r="K622" t="s">
        <v>45</v>
      </c>
      <c r="L622" t="s">
        <v>52</v>
      </c>
      <c r="M622">
        <v>279</v>
      </c>
      <c r="N622">
        <v>559</v>
      </c>
      <c r="O622" t="s">
        <v>30</v>
      </c>
      <c r="P622">
        <v>280</v>
      </c>
      <c r="Q622">
        <v>340</v>
      </c>
      <c r="R622">
        <v>240</v>
      </c>
      <c r="S622">
        <v>620</v>
      </c>
      <c r="T622">
        <v>96</v>
      </c>
      <c r="U622" t="s">
        <v>35</v>
      </c>
    </row>
    <row r="623" spans="1:21" x14ac:dyDescent="0.25">
      <c r="A623">
        <v>254</v>
      </c>
      <c r="B623">
        <v>123</v>
      </c>
      <c r="C623">
        <v>87</v>
      </c>
      <c r="D623" s="1">
        <v>41803</v>
      </c>
      <c r="E623">
        <v>959</v>
      </c>
      <c r="F623">
        <v>179</v>
      </c>
      <c r="G623" t="s">
        <v>21</v>
      </c>
      <c r="H623" t="s">
        <v>29</v>
      </c>
      <c r="I623">
        <v>34</v>
      </c>
      <c r="J623" t="s">
        <v>40</v>
      </c>
      <c r="K623" t="s">
        <v>41</v>
      </c>
      <c r="L623" t="s">
        <v>53</v>
      </c>
      <c r="M623">
        <v>197</v>
      </c>
      <c r="N623">
        <v>322</v>
      </c>
      <c r="O623" t="s">
        <v>30</v>
      </c>
      <c r="P623">
        <v>90</v>
      </c>
      <c r="Q623">
        <v>140</v>
      </c>
      <c r="R623">
        <v>110</v>
      </c>
      <c r="S623">
        <v>230</v>
      </c>
      <c r="T623">
        <v>46</v>
      </c>
      <c r="U623" t="s">
        <v>35</v>
      </c>
    </row>
    <row r="624" spans="1:21" x14ac:dyDescent="0.25">
      <c r="A624">
        <v>505</v>
      </c>
      <c r="B624">
        <v>92</v>
      </c>
      <c r="C624">
        <v>-16</v>
      </c>
      <c r="D624" s="1">
        <v>41804</v>
      </c>
      <c r="E624">
        <v>1898</v>
      </c>
      <c r="F624">
        <v>68</v>
      </c>
      <c r="G624" t="s">
        <v>39</v>
      </c>
      <c r="H624" t="s">
        <v>29</v>
      </c>
      <c r="I624">
        <v>28</v>
      </c>
      <c r="J624" t="s">
        <v>40</v>
      </c>
      <c r="K624" t="s">
        <v>45</v>
      </c>
      <c r="L624" t="s">
        <v>46</v>
      </c>
      <c r="M624">
        <v>24</v>
      </c>
      <c r="N624">
        <v>171</v>
      </c>
      <c r="O624" t="s">
        <v>64</v>
      </c>
      <c r="P624">
        <v>100</v>
      </c>
      <c r="Q624">
        <v>90</v>
      </c>
      <c r="R624">
        <v>40</v>
      </c>
      <c r="S624">
        <v>190</v>
      </c>
      <c r="T624">
        <v>52</v>
      </c>
      <c r="U624" t="s">
        <v>27</v>
      </c>
    </row>
    <row r="625" spans="1:21" x14ac:dyDescent="0.25">
      <c r="A625">
        <v>918</v>
      </c>
      <c r="B625">
        <v>88</v>
      </c>
      <c r="C625">
        <v>47</v>
      </c>
      <c r="D625" s="1">
        <v>41805</v>
      </c>
      <c r="E625">
        <v>817</v>
      </c>
      <c r="F625">
        <v>133</v>
      </c>
      <c r="G625" t="s">
        <v>39</v>
      </c>
      <c r="H625" t="s">
        <v>29</v>
      </c>
      <c r="I625">
        <v>29</v>
      </c>
      <c r="J625" t="s">
        <v>40</v>
      </c>
      <c r="K625" t="s">
        <v>41</v>
      </c>
      <c r="L625" t="s">
        <v>42</v>
      </c>
      <c r="M625">
        <v>107</v>
      </c>
      <c r="N625">
        <v>236</v>
      </c>
      <c r="O625" t="s">
        <v>47</v>
      </c>
      <c r="P625">
        <v>60</v>
      </c>
      <c r="Q625">
        <v>110</v>
      </c>
      <c r="R625">
        <v>60</v>
      </c>
      <c r="S625">
        <v>170</v>
      </c>
      <c r="T625">
        <v>61</v>
      </c>
      <c r="U625" t="s">
        <v>27</v>
      </c>
    </row>
    <row r="626" spans="1:21" x14ac:dyDescent="0.25">
      <c r="A626">
        <v>985</v>
      </c>
      <c r="B626">
        <v>49</v>
      </c>
      <c r="C626">
        <v>-2</v>
      </c>
      <c r="D626" s="1">
        <v>41806</v>
      </c>
      <c r="E626">
        <v>845</v>
      </c>
      <c r="F626">
        <v>71</v>
      </c>
      <c r="G626" t="s">
        <v>39</v>
      </c>
      <c r="H626" t="s">
        <v>29</v>
      </c>
      <c r="I626">
        <v>13</v>
      </c>
      <c r="J626" t="s">
        <v>40</v>
      </c>
      <c r="K626" t="s">
        <v>45</v>
      </c>
      <c r="L626" t="s">
        <v>52</v>
      </c>
      <c r="M626">
        <v>68</v>
      </c>
      <c r="N626">
        <v>128</v>
      </c>
      <c r="O626" t="s">
        <v>55</v>
      </c>
      <c r="P626">
        <v>50</v>
      </c>
      <c r="Q626">
        <v>90</v>
      </c>
      <c r="R626">
        <v>70</v>
      </c>
      <c r="S626">
        <v>140</v>
      </c>
      <c r="T626">
        <v>25</v>
      </c>
      <c r="U626" t="s">
        <v>35</v>
      </c>
    </row>
    <row r="627" spans="1:21" x14ac:dyDescent="0.25">
      <c r="A627">
        <v>505</v>
      </c>
      <c r="B627">
        <v>48</v>
      </c>
      <c r="C627">
        <v>-10</v>
      </c>
      <c r="D627" s="1">
        <v>41807</v>
      </c>
      <c r="E627">
        <v>462</v>
      </c>
      <c r="F627">
        <v>74</v>
      </c>
      <c r="G627" t="s">
        <v>39</v>
      </c>
      <c r="H627" t="s">
        <v>29</v>
      </c>
      <c r="I627">
        <v>15</v>
      </c>
      <c r="J627" t="s">
        <v>40</v>
      </c>
      <c r="K627" t="s">
        <v>45</v>
      </c>
      <c r="L627" t="s">
        <v>52</v>
      </c>
      <c r="M627">
        <v>40</v>
      </c>
      <c r="N627">
        <v>130</v>
      </c>
      <c r="O627" t="s">
        <v>64</v>
      </c>
      <c r="P627">
        <v>50</v>
      </c>
      <c r="Q627">
        <v>90</v>
      </c>
      <c r="R627">
        <v>50</v>
      </c>
      <c r="S627">
        <v>140</v>
      </c>
      <c r="T627">
        <v>47</v>
      </c>
      <c r="U627" t="s">
        <v>35</v>
      </c>
    </row>
    <row r="628" spans="1:21" x14ac:dyDescent="0.25">
      <c r="A628">
        <v>580</v>
      </c>
      <c r="B628">
        <v>81</v>
      </c>
      <c r="C628">
        <v>-2</v>
      </c>
      <c r="D628" s="1">
        <v>41808</v>
      </c>
      <c r="E628">
        <v>551</v>
      </c>
      <c r="F628">
        <v>104</v>
      </c>
      <c r="G628" t="s">
        <v>39</v>
      </c>
      <c r="H628" t="s">
        <v>29</v>
      </c>
      <c r="I628">
        <v>26</v>
      </c>
      <c r="J628" t="s">
        <v>40</v>
      </c>
      <c r="K628" t="s">
        <v>45</v>
      </c>
      <c r="L628" t="s">
        <v>52</v>
      </c>
      <c r="M628">
        <v>98</v>
      </c>
      <c r="N628">
        <v>197</v>
      </c>
      <c r="O628" t="s">
        <v>47</v>
      </c>
      <c r="P628">
        <v>90</v>
      </c>
      <c r="Q628">
        <v>130</v>
      </c>
      <c r="R628">
        <v>100</v>
      </c>
      <c r="S628">
        <v>220</v>
      </c>
      <c r="T628">
        <v>38</v>
      </c>
      <c r="U628" t="s">
        <v>35</v>
      </c>
    </row>
    <row r="629" spans="1:21" x14ac:dyDescent="0.25">
      <c r="A629">
        <v>505</v>
      </c>
      <c r="B629">
        <v>20</v>
      </c>
      <c r="C629">
        <v>-12</v>
      </c>
      <c r="D629" s="1">
        <v>41809</v>
      </c>
      <c r="E629">
        <v>-598</v>
      </c>
      <c r="F629">
        <v>25</v>
      </c>
      <c r="G629" t="s">
        <v>39</v>
      </c>
      <c r="H629" t="s">
        <v>29</v>
      </c>
      <c r="I629">
        <v>7</v>
      </c>
      <c r="J629" t="s">
        <v>40</v>
      </c>
      <c r="K629" t="s">
        <v>41</v>
      </c>
      <c r="L629" t="s">
        <v>54</v>
      </c>
      <c r="M629">
        <v>-22</v>
      </c>
      <c r="N629">
        <v>48</v>
      </c>
      <c r="O629" t="s">
        <v>64</v>
      </c>
      <c r="P629">
        <v>10</v>
      </c>
      <c r="Q629">
        <v>20</v>
      </c>
      <c r="R629">
        <v>-10</v>
      </c>
      <c r="S629">
        <v>30</v>
      </c>
      <c r="T629">
        <v>40</v>
      </c>
      <c r="U629" t="s">
        <v>35</v>
      </c>
    </row>
    <row r="630" spans="1:21" x14ac:dyDescent="0.25">
      <c r="A630">
        <v>918</v>
      </c>
      <c r="B630">
        <v>134</v>
      </c>
      <c r="C630">
        <v>90</v>
      </c>
      <c r="D630" s="1">
        <v>41810</v>
      </c>
      <c r="E630">
        <v>-2248</v>
      </c>
      <c r="F630">
        <v>186</v>
      </c>
      <c r="G630" t="s">
        <v>39</v>
      </c>
      <c r="H630" t="s">
        <v>29</v>
      </c>
      <c r="I630">
        <v>41</v>
      </c>
      <c r="J630" t="s">
        <v>40</v>
      </c>
      <c r="K630" t="s">
        <v>41</v>
      </c>
      <c r="L630" t="s">
        <v>54</v>
      </c>
      <c r="M630">
        <v>180</v>
      </c>
      <c r="N630">
        <v>341</v>
      </c>
      <c r="O630" t="s">
        <v>47</v>
      </c>
      <c r="P630">
        <v>100</v>
      </c>
      <c r="Q630">
        <v>140</v>
      </c>
      <c r="R630">
        <v>90</v>
      </c>
      <c r="S630">
        <v>240</v>
      </c>
      <c r="T630">
        <v>65</v>
      </c>
      <c r="U630" t="s">
        <v>35</v>
      </c>
    </row>
    <row r="631" spans="1:21" x14ac:dyDescent="0.25">
      <c r="A631">
        <v>985</v>
      </c>
      <c r="B631">
        <v>94</v>
      </c>
      <c r="C631">
        <v>44</v>
      </c>
      <c r="D631" s="1">
        <v>41811</v>
      </c>
      <c r="E631">
        <v>540</v>
      </c>
      <c r="F631">
        <v>120</v>
      </c>
      <c r="G631" t="s">
        <v>39</v>
      </c>
      <c r="H631" t="s">
        <v>29</v>
      </c>
      <c r="I631">
        <v>31</v>
      </c>
      <c r="J631" t="s">
        <v>23</v>
      </c>
      <c r="K631" t="s">
        <v>24</v>
      </c>
      <c r="L631" t="s">
        <v>57</v>
      </c>
      <c r="M631">
        <v>114</v>
      </c>
      <c r="N631">
        <v>228</v>
      </c>
      <c r="O631" t="s">
        <v>55</v>
      </c>
      <c r="P631">
        <v>80</v>
      </c>
      <c r="Q631">
        <v>110</v>
      </c>
      <c r="R631">
        <v>70</v>
      </c>
      <c r="S631">
        <v>190</v>
      </c>
      <c r="T631">
        <v>43</v>
      </c>
      <c r="U631" t="s">
        <v>27</v>
      </c>
    </row>
    <row r="632" spans="1:21" x14ac:dyDescent="0.25">
      <c r="A632">
        <v>505</v>
      </c>
      <c r="B632">
        <v>16</v>
      </c>
      <c r="C632">
        <v>3</v>
      </c>
      <c r="D632" s="1">
        <v>41812</v>
      </c>
      <c r="E632">
        <v>851</v>
      </c>
      <c r="F632">
        <v>25</v>
      </c>
      <c r="G632" t="s">
        <v>39</v>
      </c>
      <c r="H632" t="s">
        <v>29</v>
      </c>
      <c r="I632">
        <v>4</v>
      </c>
      <c r="J632" t="s">
        <v>23</v>
      </c>
      <c r="K632" t="s">
        <v>24</v>
      </c>
      <c r="L632" t="s">
        <v>57</v>
      </c>
      <c r="M632">
        <v>13</v>
      </c>
      <c r="N632">
        <v>44</v>
      </c>
      <c r="O632" t="s">
        <v>64</v>
      </c>
      <c r="P632">
        <v>10</v>
      </c>
      <c r="Q632">
        <v>20</v>
      </c>
      <c r="R632">
        <v>10</v>
      </c>
      <c r="S632">
        <v>30</v>
      </c>
      <c r="T632">
        <v>16</v>
      </c>
      <c r="U632" t="s">
        <v>27</v>
      </c>
    </row>
    <row r="633" spans="1:21" x14ac:dyDescent="0.25">
      <c r="A633">
        <v>580</v>
      </c>
      <c r="B633">
        <v>105</v>
      </c>
      <c r="C633">
        <v>0</v>
      </c>
      <c r="D633" s="1">
        <v>41813</v>
      </c>
      <c r="E633">
        <v>716</v>
      </c>
      <c r="F633">
        <v>145</v>
      </c>
      <c r="G633" t="s">
        <v>39</v>
      </c>
      <c r="H633" t="s">
        <v>29</v>
      </c>
      <c r="I633">
        <v>95</v>
      </c>
      <c r="J633" t="s">
        <v>23</v>
      </c>
      <c r="K633" t="s">
        <v>24</v>
      </c>
      <c r="L633" t="s">
        <v>25</v>
      </c>
      <c r="M633">
        <v>30</v>
      </c>
      <c r="N633">
        <v>266</v>
      </c>
      <c r="O633" t="s">
        <v>47</v>
      </c>
      <c r="P633">
        <v>90</v>
      </c>
      <c r="Q633">
        <v>140</v>
      </c>
      <c r="R633">
        <v>30</v>
      </c>
      <c r="S633">
        <v>230</v>
      </c>
      <c r="T633">
        <v>125</v>
      </c>
      <c r="U633" t="s">
        <v>27</v>
      </c>
    </row>
    <row r="634" spans="1:21" x14ac:dyDescent="0.25">
      <c r="A634">
        <v>860</v>
      </c>
      <c r="B634">
        <v>125</v>
      </c>
      <c r="C634">
        <v>-15</v>
      </c>
      <c r="D634" s="1">
        <v>41814</v>
      </c>
      <c r="E634">
        <v>1119</v>
      </c>
      <c r="F634">
        <v>188</v>
      </c>
      <c r="G634" t="s">
        <v>39</v>
      </c>
      <c r="H634" t="s">
        <v>31</v>
      </c>
      <c r="I634">
        <v>41</v>
      </c>
      <c r="J634" t="s">
        <v>40</v>
      </c>
      <c r="K634" t="s">
        <v>45</v>
      </c>
      <c r="L634" t="s">
        <v>52</v>
      </c>
      <c r="M634">
        <v>115</v>
      </c>
      <c r="N634">
        <v>313</v>
      </c>
      <c r="O634" t="s">
        <v>44</v>
      </c>
      <c r="P634">
        <v>100</v>
      </c>
      <c r="Q634">
        <v>160</v>
      </c>
      <c r="R634">
        <v>130</v>
      </c>
      <c r="S634">
        <v>260</v>
      </c>
      <c r="T634">
        <v>73</v>
      </c>
      <c r="U634" t="s">
        <v>35</v>
      </c>
    </row>
    <row r="635" spans="1:21" x14ac:dyDescent="0.25">
      <c r="A635">
        <v>203</v>
      </c>
      <c r="B635">
        <v>60</v>
      </c>
      <c r="C635">
        <v>-39</v>
      </c>
      <c r="D635" s="1">
        <v>41815</v>
      </c>
      <c r="E635">
        <v>606</v>
      </c>
      <c r="F635">
        <v>84</v>
      </c>
      <c r="G635" t="s">
        <v>39</v>
      </c>
      <c r="H635" t="s">
        <v>31</v>
      </c>
      <c r="I635">
        <v>54</v>
      </c>
      <c r="J635" t="s">
        <v>40</v>
      </c>
      <c r="K635" t="s">
        <v>41</v>
      </c>
      <c r="L635" t="s">
        <v>53</v>
      </c>
      <c r="M635">
        <v>1</v>
      </c>
      <c r="N635">
        <v>144</v>
      </c>
      <c r="O635" t="s">
        <v>44</v>
      </c>
      <c r="P635">
        <v>40</v>
      </c>
      <c r="Q635">
        <v>90</v>
      </c>
      <c r="R635">
        <v>40</v>
      </c>
      <c r="S635">
        <v>130</v>
      </c>
      <c r="T635">
        <v>83</v>
      </c>
      <c r="U635" t="s">
        <v>35</v>
      </c>
    </row>
    <row r="636" spans="1:21" x14ac:dyDescent="0.25">
      <c r="A636">
        <v>203</v>
      </c>
      <c r="B636">
        <v>130</v>
      </c>
      <c r="C636">
        <v>-8</v>
      </c>
      <c r="D636" s="1">
        <v>41816</v>
      </c>
      <c r="E636">
        <v>1134</v>
      </c>
      <c r="F636">
        <v>195</v>
      </c>
      <c r="G636" t="s">
        <v>39</v>
      </c>
      <c r="H636" t="s">
        <v>31</v>
      </c>
      <c r="I636">
        <v>42</v>
      </c>
      <c r="J636" t="s">
        <v>40</v>
      </c>
      <c r="K636" t="s">
        <v>45</v>
      </c>
      <c r="L636" t="s">
        <v>52</v>
      </c>
      <c r="M636">
        <v>122</v>
      </c>
      <c r="N636">
        <v>325</v>
      </c>
      <c r="O636" t="s">
        <v>44</v>
      </c>
      <c r="P636">
        <v>110</v>
      </c>
      <c r="Q636">
        <v>180</v>
      </c>
      <c r="R636">
        <v>130</v>
      </c>
      <c r="S636">
        <v>290</v>
      </c>
      <c r="T636">
        <v>73</v>
      </c>
      <c r="U636" t="s">
        <v>35</v>
      </c>
    </row>
    <row r="637" spans="1:21" x14ac:dyDescent="0.25">
      <c r="A637">
        <v>203</v>
      </c>
      <c r="B637">
        <v>115</v>
      </c>
      <c r="C637">
        <v>-5</v>
      </c>
      <c r="D637" s="1">
        <v>41817</v>
      </c>
      <c r="E637">
        <v>1166</v>
      </c>
      <c r="F637">
        <v>174</v>
      </c>
      <c r="G637" t="s">
        <v>39</v>
      </c>
      <c r="H637" t="s">
        <v>31</v>
      </c>
      <c r="I637">
        <v>37</v>
      </c>
      <c r="J637" t="s">
        <v>40</v>
      </c>
      <c r="K637" t="s">
        <v>45</v>
      </c>
      <c r="L637" t="s">
        <v>52</v>
      </c>
      <c r="M637">
        <v>105</v>
      </c>
      <c r="N637">
        <v>289</v>
      </c>
      <c r="O637" t="s">
        <v>44</v>
      </c>
      <c r="P637">
        <v>100</v>
      </c>
      <c r="Q637">
        <v>160</v>
      </c>
      <c r="R637">
        <v>110</v>
      </c>
      <c r="S637">
        <v>260</v>
      </c>
      <c r="T637">
        <v>69</v>
      </c>
      <c r="U637" t="s">
        <v>35</v>
      </c>
    </row>
    <row r="638" spans="1:21" x14ac:dyDescent="0.25">
      <c r="A638">
        <v>203</v>
      </c>
      <c r="B638">
        <v>125</v>
      </c>
      <c r="C638">
        <v>41</v>
      </c>
      <c r="D638" s="1">
        <v>41818</v>
      </c>
      <c r="E638">
        <v>1119</v>
      </c>
      <c r="F638">
        <v>188</v>
      </c>
      <c r="G638" t="s">
        <v>39</v>
      </c>
      <c r="H638" t="s">
        <v>31</v>
      </c>
      <c r="I638">
        <v>41</v>
      </c>
      <c r="J638" t="s">
        <v>40</v>
      </c>
      <c r="K638" t="s">
        <v>45</v>
      </c>
      <c r="L638" t="s">
        <v>52</v>
      </c>
      <c r="M638">
        <v>171</v>
      </c>
      <c r="N638">
        <v>334</v>
      </c>
      <c r="O638" t="s">
        <v>44</v>
      </c>
      <c r="P638">
        <v>100</v>
      </c>
      <c r="Q638">
        <v>160</v>
      </c>
      <c r="R638">
        <v>130</v>
      </c>
      <c r="S638">
        <v>260</v>
      </c>
      <c r="T638">
        <v>73</v>
      </c>
      <c r="U638" t="s">
        <v>35</v>
      </c>
    </row>
    <row r="639" spans="1:21" x14ac:dyDescent="0.25">
      <c r="A639">
        <v>959</v>
      </c>
      <c r="B639">
        <v>60</v>
      </c>
      <c r="C639">
        <v>-39</v>
      </c>
      <c r="D639" s="1">
        <v>41819</v>
      </c>
      <c r="E639">
        <v>606</v>
      </c>
      <c r="F639">
        <v>84</v>
      </c>
      <c r="G639" t="s">
        <v>39</v>
      </c>
      <c r="H639" t="s">
        <v>31</v>
      </c>
      <c r="I639">
        <v>54</v>
      </c>
      <c r="J639" t="s">
        <v>40</v>
      </c>
      <c r="K639" t="s">
        <v>41</v>
      </c>
      <c r="L639" t="s">
        <v>53</v>
      </c>
      <c r="M639">
        <v>1</v>
      </c>
      <c r="N639">
        <v>153</v>
      </c>
      <c r="O639" t="s">
        <v>44</v>
      </c>
      <c r="P639">
        <v>40</v>
      </c>
      <c r="Q639">
        <v>90</v>
      </c>
      <c r="R639">
        <v>40</v>
      </c>
      <c r="S639">
        <v>130</v>
      </c>
      <c r="T639">
        <v>83</v>
      </c>
      <c r="U639" t="s">
        <v>35</v>
      </c>
    </row>
    <row r="640" spans="1:21" x14ac:dyDescent="0.25">
      <c r="A640">
        <v>203</v>
      </c>
      <c r="B640">
        <v>130</v>
      </c>
      <c r="C640">
        <v>51</v>
      </c>
      <c r="D640" s="1">
        <v>41820</v>
      </c>
      <c r="E640">
        <v>1134</v>
      </c>
      <c r="F640">
        <v>195</v>
      </c>
      <c r="G640" t="s">
        <v>39</v>
      </c>
      <c r="H640" t="s">
        <v>31</v>
      </c>
      <c r="I640">
        <v>42</v>
      </c>
      <c r="J640" t="s">
        <v>40</v>
      </c>
      <c r="K640" t="s">
        <v>45</v>
      </c>
      <c r="L640" t="s">
        <v>52</v>
      </c>
      <c r="M640">
        <v>181</v>
      </c>
      <c r="N640">
        <v>346</v>
      </c>
      <c r="O640" t="s">
        <v>44</v>
      </c>
      <c r="P640">
        <v>110</v>
      </c>
      <c r="Q640">
        <v>180</v>
      </c>
      <c r="R640">
        <v>130</v>
      </c>
      <c r="S640">
        <v>290</v>
      </c>
      <c r="T640">
        <v>73</v>
      </c>
      <c r="U640" t="s">
        <v>35</v>
      </c>
    </row>
    <row r="641" spans="1:21" x14ac:dyDescent="0.25">
      <c r="A641">
        <v>959</v>
      </c>
      <c r="B641">
        <v>115</v>
      </c>
      <c r="C641">
        <v>46</v>
      </c>
      <c r="D641" s="1">
        <v>41821</v>
      </c>
      <c r="E641">
        <v>1166</v>
      </c>
      <c r="F641">
        <v>174</v>
      </c>
      <c r="G641" t="s">
        <v>39</v>
      </c>
      <c r="H641" t="s">
        <v>31</v>
      </c>
      <c r="I641">
        <v>37</v>
      </c>
      <c r="J641" t="s">
        <v>40</v>
      </c>
      <c r="K641" t="s">
        <v>45</v>
      </c>
      <c r="L641" t="s">
        <v>52</v>
      </c>
      <c r="M641">
        <v>156</v>
      </c>
      <c r="N641">
        <v>308</v>
      </c>
      <c r="O641" t="s">
        <v>44</v>
      </c>
      <c r="P641">
        <v>100</v>
      </c>
      <c r="Q641">
        <v>160</v>
      </c>
      <c r="R641">
        <v>110</v>
      </c>
      <c r="S641">
        <v>260</v>
      </c>
      <c r="T641">
        <v>69</v>
      </c>
      <c r="U641" t="s">
        <v>35</v>
      </c>
    </row>
    <row r="642" spans="1:21" x14ac:dyDescent="0.25">
      <c r="A642">
        <v>561</v>
      </c>
      <c r="B642">
        <v>91</v>
      </c>
      <c r="C642">
        <v>-14</v>
      </c>
      <c r="D642" s="1">
        <v>41822</v>
      </c>
      <c r="E642">
        <v>656</v>
      </c>
      <c r="F642">
        <v>127</v>
      </c>
      <c r="G642" t="s">
        <v>21</v>
      </c>
      <c r="H642" t="s">
        <v>31</v>
      </c>
      <c r="I642">
        <v>28</v>
      </c>
      <c r="J642" t="s">
        <v>40</v>
      </c>
      <c r="K642" t="s">
        <v>45</v>
      </c>
      <c r="L642" t="s">
        <v>46</v>
      </c>
      <c r="M642">
        <v>76</v>
      </c>
      <c r="N642">
        <v>218</v>
      </c>
      <c r="O642" t="s">
        <v>34</v>
      </c>
      <c r="P642">
        <v>70</v>
      </c>
      <c r="Q642">
        <v>110</v>
      </c>
      <c r="R642">
        <v>90</v>
      </c>
      <c r="S642">
        <v>180</v>
      </c>
      <c r="T642">
        <v>51</v>
      </c>
      <c r="U642" t="s">
        <v>27</v>
      </c>
    </row>
    <row r="643" spans="1:21" x14ac:dyDescent="0.25">
      <c r="A643">
        <v>239</v>
      </c>
      <c r="B643">
        <v>86</v>
      </c>
      <c r="C643">
        <v>-30</v>
      </c>
      <c r="D643" s="1">
        <v>41823</v>
      </c>
      <c r="E643">
        <v>547</v>
      </c>
      <c r="F643">
        <v>116</v>
      </c>
      <c r="G643" t="s">
        <v>21</v>
      </c>
      <c r="H643" t="s">
        <v>31</v>
      </c>
      <c r="I643">
        <v>28</v>
      </c>
      <c r="J643" t="s">
        <v>40</v>
      </c>
      <c r="K643" t="s">
        <v>41</v>
      </c>
      <c r="L643" t="s">
        <v>42</v>
      </c>
      <c r="M643">
        <v>60</v>
      </c>
      <c r="N643">
        <v>202</v>
      </c>
      <c r="O643" t="s">
        <v>34</v>
      </c>
      <c r="P643">
        <v>70</v>
      </c>
      <c r="Q643">
        <v>110</v>
      </c>
      <c r="R643">
        <v>90</v>
      </c>
      <c r="S643">
        <v>180</v>
      </c>
      <c r="T643">
        <v>56</v>
      </c>
      <c r="U643" t="s">
        <v>27</v>
      </c>
    </row>
    <row r="644" spans="1:21" x14ac:dyDescent="0.25">
      <c r="A644">
        <v>407</v>
      </c>
      <c r="B644">
        <v>82</v>
      </c>
      <c r="C644">
        <v>-26</v>
      </c>
      <c r="D644" s="1">
        <v>41824</v>
      </c>
      <c r="E644">
        <v>788</v>
      </c>
      <c r="F644">
        <v>123</v>
      </c>
      <c r="G644" t="s">
        <v>21</v>
      </c>
      <c r="H644" t="s">
        <v>31</v>
      </c>
      <c r="I644">
        <v>27</v>
      </c>
      <c r="J644" t="s">
        <v>40</v>
      </c>
      <c r="K644" t="s">
        <v>45</v>
      </c>
      <c r="L644" t="s">
        <v>52</v>
      </c>
      <c r="M644">
        <v>64</v>
      </c>
      <c r="N644">
        <v>205</v>
      </c>
      <c r="O644" t="s">
        <v>34</v>
      </c>
      <c r="P644">
        <v>60</v>
      </c>
      <c r="Q644">
        <v>110</v>
      </c>
      <c r="R644">
        <v>90</v>
      </c>
      <c r="S644">
        <v>170</v>
      </c>
      <c r="T644">
        <v>59</v>
      </c>
      <c r="U644" t="s">
        <v>35</v>
      </c>
    </row>
    <row r="645" spans="1:21" x14ac:dyDescent="0.25">
      <c r="A645">
        <v>857</v>
      </c>
      <c r="B645">
        <v>72</v>
      </c>
      <c r="C645">
        <v>18</v>
      </c>
      <c r="D645" s="1">
        <v>41825</v>
      </c>
      <c r="E645">
        <v>-3004</v>
      </c>
      <c r="F645">
        <v>402</v>
      </c>
      <c r="G645" t="s">
        <v>21</v>
      </c>
      <c r="H645" t="s">
        <v>31</v>
      </c>
      <c r="I645">
        <v>23</v>
      </c>
      <c r="J645" t="s">
        <v>40</v>
      </c>
      <c r="K645" t="s">
        <v>45</v>
      </c>
      <c r="L645" t="s">
        <v>52</v>
      </c>
      <c r="M645">
        <v>348</v>
      </c>
      <c r="N645">
        <v>474</v>
      </c>
      <c r="O645" t="s">
        <v>62</v>
      </c>
      <c r="P645">
        <v>50</v>
      </c>
      <c r="Q645">
        <v>350</v>
      </c>
      <c r="R645">
        <v>330</v>
      </c>
      <c r="S645">
        <v>400</v>
      </c>
      <c r="T645">
        <v>54</v>
      </c>
      <c r="U645" t="s">
        <v>35</v>
      </c>
    </row>
    <row r="646" spans="1:21" x14ac:dyDescent="0.25">
      <c r="A646">
        <v>315</v>
      </c>
      <c r="B646">
        <v>260</v>
      </c>
      <c r="C646">
        <v>17</v>
      </c>
      <c r="D646" s="1">
        <v>41826</v>
      </c>
      <c r="E646">
        <v>2548</v>
      </c>
      <c r="F646">
        <v>390</v>
      </c>
      <c r="G646" t="s">
        <v>21</v>
      </c>
      <c r="H646" t="s">
        <v>31</v>
      </c>
      <c r="I646">
        <v>91</v>
      </c>
      <c r="J646" t="s">
        <v>40</v>
      </c>
      <c r="K646" t="s">
        <v>45</v>
      </c>
      <c r="L646" t="s">
        <v>52</v>
      </c>
      <c r="M646">
        <v>247</v>
      </c>
      <c r="N646">
        <v>650</v>
      </c>
      <c r="O646" t="s">
        <v>67</v>
      </c>
      <c r="P646">
        <v>210</v>
      </c>
      <c r="Q646">
        <v>330</v>
      </c>
      <c r="R646">
        <v>230</v>
      </c>
      <c r="S646">
        <v>540</v>
      </c>
      <c r="T646">
        <v>143</v>
      </c>
      <c r="U646" t="s">
        <v>35</v>
      </c>
    </row>
    <row r="647" spans="1:21" x14ac:dyDescent="0.25">
      <c r="A647">
        <v>239</v>
      </c>
      <c r="B647">
        <v>96</v>
      </c>
      <c r="C647">
        <v>-32</v>
      </c>
      <c r="D647" s="1">
        <v>41827</v>
      </c>
      <c r="E647">
        <v>683</v>
      </c>
      <c r="F647">
        <v>134</v>
      </c>
      <c r="G647" t="s">
        <v>21</v>
      </c>
      <c r="H647" t="s">
        <v>31</v>
      </c>
      <c r="I647">
        <v>87</v>
      </c>
      <c r="J647" t="s">
        <v>40</v>
      </c>
      <c r="K647" t="s">
        <v>41</v>
      </c>
      <c r="L647" t="s">
        <v>53</v>
      </c>
      <c r="M647">
        <v>18</v>
      </c>
      <c r="N647">
        <v>230</v>
      </c>
      <c r="O647" t="s">
        <v>34</v>
      </c>
      <c r="P647">
        <v>80</v>
      </c>
      <c r="Q647">
        <v>130</v>
      </c>
      <c r="R647">
        <v>50</v>
      </c>
      <c r="S647">
        <v>210</v>
      </c>
      <c r="T647">
        <v>116</v>
      </c>
      <c r="U647" t="s">
        <v>35</v>
      </c>
    </row>
    <row r="648" spans="1:21" x14ac:dyDescent="0.25">
      <c r="A648">
        <v>845</v>
      </c>
      <c r="B648">
        <v>125</v>
      </c>
      <c r="C648">
        <v>-32</v>
      </c>
      <c r="D648" s="1">
        <v>41828</v>
      </c>
      <c r="E648">
        <v>3142</v>
      </c>
      <c r="F648">
        <v>-56</v>
      </c>
      <c r="G648" t="s">
        <v>21</v>
      </c>
      <c r="H648" t="s">
        <v>31</v>
      </c>
      <c r="I648">
        <v>113</v>
      </c>
      <c r="J648" t="s">
        <v>40</v>
      </c>
      <c r="K648" t="s">
        <v>41</v>
      </c>
      <c r="L648" t="s">
        <v>53</v>
      </c>
      <c r="M648">
        <v>-202</v>
      </c>
      <c r="N648">
        <v>69</v>
      </c>
      <c r="O648" t="s">
        <v>67</v>
      </c>
      <c r="P648">
        <v>110</v>
      </c>
      <c r="Q648">
        <v>-60</v>
      </c>
      <c r="R648">
        <v>-170</v>
      </c>
      <c r="S648">
        <v>50</v>
      </c>
      <c r="T648">
        <v>146</v>
      </c>
      <c r="U648" t="s">
        <v>35</v>
      </c>
    </row>
    <row r="649" spans="1:21" x14ac:dyDescent="0.25">
      <c r="A649">
        <v>781</v>
      </c>
      <c r="B649">
        <v>161</v>
      </c>
      <c r="C649">
        <v>-28</v>
      </c>
      <c r="D649" s="1">
        <v>41829</v>
      </c>
      <c r="E649">
        <v>1267</v>
      </c>
      <c r="F649">
        <v>161</v>
      </c>
      <c r="G649" t="s">
        <v>21</v>
      </c>
      <c r="H649" t="s">
        <v>31</v>
      </c>
      <c r="I649">
        <v>45</v>
      </c>
      <c r="J649" t="s">
        <v>40</v>
      </c>
      <c r="K649" t="s">
        <v>41</v>
      </c>
      <c r="L649" t="s">
        <v>66</v>
      </c>
      <c r="M649">
        <v>92</v>
      </c>
      <c r="N649">
        <v>322</v>
      </c>
      <c r="O649" t="s">
        <v>62</v>
      </c>
      <c r="P649">
        <v>140</v>
      </c>
      <c r="Q649">
        <v>160</v>
      </c>
      <c r="R649">
        <v>120</v>
      </c>
      <c r="S649">
        <v>300</v>
      </c>
      <c r="T649">
        <v>69</v>
      </c>
      <c r="U649" t="s">
        <v>35</v>
      </c>
    </row>
    <row r="650" spans="1:21" x14ac:dyDescent="0.25">
      <c r="A650">
        <v>718</v>
      </c>
      <c r="B650">
        <v>239</v>
      </c>
      <c r="C650">
        <v>-15</v>
      </c>
      <c r="D650" s="1">
        <v>41830</v>
      </c>
      <c r="E650">
        <v>1197</v>
      </c>
      <c r="F650">
        <v>526</v>
      </c>
      <c r="G650" t="s">
        <v>21</v>
      </c>
      <c r="H650" t="s">
        <v>31</v>
      </c>
      <c r="I650">
        <v>66</v>
      </c>
      <c r="J650" t="s">
        <v>40</v>
      </c>
      <c r="K650" t="s">
        <v>41</v>
      </c>
      <c r="L650" t="s">
        <v>66</v>
      </c>
      <c r="M650">
        <v>435</v>
      </c>
      <c r="N650">
        <v>765</v>
      </c>
      <c r="O650" t="s">
        <v>67</v>
      </c>
      <c r="P650">
        <v>210</v>
      </c>
      <c r="Q650">
        <v>510</v>
      </c>
      <c r="R650">
        <v>450</v>
      </c>
      <c r="S650">
        <v>720</v>
      </c>
      <c r="T650">
        <v>91</v>
      </c>
      <c r="U650" t="s">
        <v>35</v>
      </c>
    </row>
    <row r="651" spans="1:21" x14ac:dyDescent="0.25">
      <c r="A651">
        <v>386</v>
      </c>
      <c r="B651">
        <v>22</v>
      </c>
      <c r="C651">
        <v>-10</v>
      </c>
      <c r="D651" s="1">
        <v>41831</v>
      </c>
      <c r="E651">
        <v>573</v>
      </c>
      <c r="F651">
        <v>29</v>
      </c>
      <c r="G651" t="s">
        <v>21</v>
      </c>
      <c r="H651" t="s">
        <v>31</v>
      </c>
      <c r="I651">
        <v>7</v>
      </c>
      <c r="J651" t="s">
        <v>23</v>
      </c>
      <c r="K651" t="s">
        <v>24</v>
      </c>
      <c r="L651" t="s">
        <v>57</v>
      </c>
      <c r="M651">
        <v>10</v>
      </c>
      <c r="N651">
        <v>51</v>
      </c>
      <c r="O651" t="s">
        <v>34</v>
      </c>
      <c r="P651">
        <v>0</v>
      </c>
      <c r="Q651">
        <v>20</v>
      </c>
      <c r="R651">
        <v>20</v>
      </c>
      <c r="S651">
        <v>20</v>
      </c>
      <c r="T651">
        <v>19</v>
      </c>
      <c r="U651" t="s">
        <v>27</v>
      </c>
    </row>
    <row r="652" spans="1:21" x14ac:dyDescent="0.25">
      <c r="A652">
        <v>845</v>
      </c>
      <c r="B652">
        <v>255</v>
      </c>
      <c r="C652">
        <v>59</v>
      </c>
      <c r="D652" s="1">
        <v>41832</v>
      </c>
      <c r="E652">
        <v>1622</v>
      </c>
      <c r="F652">
        <v>258</v>
      </c>
      <c r="G652" t="s">
        <v>21</v>
      </c>
      <c r="H652" t="s">
        <v>31</v>
      </c>
      <c r="I652">
        <v>96</v>
      </c>
      <c r="J652" t="s">
        <v>23</v>
      </c>
      <c r="K652" t="s">
        <v>24</v>
      </c>
      <c r="L652" t="s">
        <v>25</v>
      </c>
      <c r="M652">
        <v>129</v>
      </c>
      <c r="N652">
        <v>513</v>
      </c>
      <c r="O652" t="s">
        <v>67</v>
      </c>
      <c r="P652">
        <v>140</v>
      </c>
      <c r="Q652">
        <v>150</v>
      </c>
      <c r="R652">
        <v>70</v>
      </c>
      <c r="S652">
        <v>290</v>
      </c>
      <c r="T652">
        <v>129</v>
      </c>
      <c r="U652" t="s">
        <v>27</v>
      </c>
    </row>
    <row r="653" spans="1:21" x14ac:dyDescent="0.25">
      <c r="A653">
        <v>315</v>
      </c>
      <c r="B653">
        <v>239</v>
      </c>
      <c r="C653">
        <v>-70</v>
      </c>
      <c r="D653" s="1">
        <v>41833</v>
      </c>
      <c r="E653">
        <v>4360</v>
      </c>
      <c r="F653">
        <v>-75</v>
      </c>
      <c r="G653" t="s">
        <v>21</v>
      </c>
      <c r="H653" t="s">
        <v>31</v>
      </c>
      <c r="I653">
        <v>74</v>
      </c>
      <c r="J653" t="s">
        <v>23</v>
      </c>
      <c r="K653" t="s">
        <v>24</v>
      </c>
      <c r="L653" t="s">
        <v>28</v>
      </c>
      <c r="M653">
        <v>-170</v>
      </c>
      <c r="N653">
        <v>164</v>
      </c>
      <c r="O653" t="s">
        <v>67</v>
      </c>
      <c r="P653">
        <v>130</v>
      </c>
      <c r="Q653">
        <v>-50</v>
      </c>
      <c r="R653">
        <v>-100</v>
      </c>
      <c r="S653">
        <v>80</v>
      </c>
      <c r="T653">
        <v>95</v>
      </c>
      <c r="U653" t="s">
        <v>27</v>
      </c>
    </row>
    <row r="654" spans="1:21" x14ac:dyDescent="0.25">
      <c r="A654">
        <v>516</v>
      </c>
      <c r="B654">
        <v>108</v>
      </c>
      <c r="C654">
        <v>-25</v>
      </c>
      <c r="D654" s="1">
        <v>41834</v>
      </c>
      <c r="E654">
        <v>971</v>
      </c>
      <c r="F654">
        <v>157</v>
      </c>
      <c r="G654" t="s">
        <v>21</v>
      </c>
      <c r="H654" t="s">
        <v>31</v>
      </c>
      <c r="I654">
        <v>30</v>
      </c>
      <c r="J654" t="s">
        <v>23</v>
      </c>
      <c r="K654" t="s">
        <v>32</v>
      </c>
      <c r="L654" t="s">
        <v>33</v>
      </c>
      <c r="M654">
        <v>115</v>
      </c>
      <c r="N654">
        <v>265</v>
      </c>
      <c r="O654" t="s">
        <v>67</v>
      </c>
      <c r="P654">
        <v>110</v>
      </c>
      <c r="Q654">
        <v>170</v>
      </c>
      <c r="R654">
        <v>140</v>
      </c>
      <c r="S654">
        <v>280</v>
      </c>
      <c r="T654">
        <v>42</v>
      </c>
      <c r="U654" t="s">
        <v>35</v>
      </c>
    </row>
    <row r="655" spans="1:21" x14ac:dyDescent="0.25">
      <c r="A655">
        <v>716</v>
      </c>
      <c r="B655">
        <v>123</v>
      </c>
      <c r="C655">
        <v>-26</v>
      </c>
      <c r="D655" s="1">
        <v>41835</v>
      </c>
      <c r="E655">
        <v>915</v>
      </c>
      <c r="F655">
        <v>179</v>
      </c>
      <c r="G655" t="s">
        <v>21</v>
      </c>
      <c r="H655" t="s">
        <v>31</v>
      </c>
      <c r="I655">
        <v>34</v>
      </c>
      <c r="J655" t="s">
        <v>23</v>
      </c>
      <c r="K655" t="s">
        <v>32</v>
      </c>
      <c r="L655" t="s">
        <v>61</v>
      </c>
      <c r="M655">
        <v>134</v>
      </c>
      <c r="N655">
        <v>302</v>
      </c>
      <c r="O655" t="s">
        <v>67</v>
      </c>
      <c r="P655">
        <v>130</v>
      </c>
      <c r="Q655">
        <v>190</v>
      </c>
      <c r="R655">
        <v>160</v>
      </c>
      <c r="S655">
        <v>320</v>
      </c>
      <c r="T655">
        <v>45</v>
      </c>
      <c r="U655" t="s">
        <v>35</v>
      </c>
    </row>
    <row r="656" spans="1:21" x14ac:dyDescent="0.25">
      <c r="A656">
        <v>518</v>
      </c>
      <c r="B656">
        <v>76</v>
      </c>
      <c r="C656">
        <v>-22</v>
      </c>
      <c r="D656" s="1">
        <v>41836</v>
      </c>
      <c r="E656">
        <v>580</v>
      </c>
      <c r="F656">
        <v>111</v>
      </c>
      <c r="G656" t="s">
        <v>21</v>
      </c>
      <c r="H656" t="s">
        <v>31</v>
      </c>
      <c r="I656">
        <v>21</v>
      </c>
      <c r="J656" t="s">
        <v>23</v>
      </c>
      <c r="K656" t="s">
        <v>32</v>
      </c>
      <c r="L656" t="s">
        <v>37</v>
      </c>
      <c r="M656">
        <v>78</v>
      </c>
      <c r="N656">
        <v>187</v>
      </c>
      <c r="O656" t="s">
        <v>67</v>
      </c>
      <c r="P656">
        <v>80</v>
      </c>
      <c r="Q656">
        <v>120</v>
      </c>
      <c r="R656">
        <v>100</v>
      </c>
      <c r="S656">
        <v>200</v>
      </c>
      <c r="T656">
        <v>33</v>
      </c>
      <c r="U656" t="s">
        <v>35</v>
      </c>
    </row>
    <row r="657" spans="1:21" x14ac:dyDescent="0.25">
      <c r="A657">
        <v>772</v>
      </c>
      <c r="B657">
        <v>102</v>
      </c>
      <c r="C657">
        <v>-1</v>
      </c>
      <c r="D657" s="1">
        <v>41837</v>
      </c>
      <c r="E657">
        <v>666</v>
      </c>
      <c r="F657">
        <v>143</v>
      </c>
      <c r="G657" t="s">
        <v>21</v>
      </c>
      <c r="H657" t="s">
        <v>31</v>
      </c>
      <c r="I657">
        <v>31</v>
      </c>
      <c r="J657" t="s">
        <v>40</v>
      </c>
      <c r="K657" t="s">
        <v>45</v>
      </c>
      <c r="L657" t="s">
        <v>46</v>
      </c>
      <c r="M657">
        <v>89</v>
      </c>
      <c r="N657">
        <v>245</v>
      </c>
      <c r="O657" t="s">
        <v>34</v>
      </c>
      <c r="P657">
        <v>90</v>
      </c>
      <c r="Q657">
        <v>130</v>
      </c>
      <c r="R657">
        <v>90</v>
      </c>
      <c r="S657">
        <v>220</v>
      </c>
      <c r="T657">
        <v>54</v>
      </c>
      <c r="U657" t="s">
        <v>27</v>
      </c>
    </row>
    <row r="658" spans="1:21" x14ac:dyDescent="0.25">
      <c r="A658">
        <v>561</v>
      </c>
      <c r="B658">
        <v>77</v>
      </c>
      <c r="C658">
        <v>-9</v>
      </c>
      <c r="D658" s="1">
        <v>41838</v>
      </c>
      <c r="E658">
        <v>557</v>
      </c>
      <c r="F658">
        <v>103</v>
      </c>
      <c r="G658" t="s">
        <v>21</v>
      </c>
      <c r="H658" t="s">
        <v>31</v>
      </c>
      <c r="I658">
        <v>25</v>
      </c>
      <c r="J658" t="s">
        <v>40</v>
      </c>
      <c r="K658" t="s">
        <v>41</v>
      </c>
      <c r="L658" t="s">
        <v>42</v>
      </c>
      <c r="M658">
        <v>51</v>
      </c>
      <c r="N658">
        <v>180</v>
      </c>
      <c r="O658" t="s">
        <v>34</v>
      </c>
      <c r="P658">
        <v>70</v>
      </c>
      <c r="Q658">
        <v>100</v>
      </c>
      <c r="R658">
        <v>60</v>
      </c>
      <c r="S658">
        <v>170</v>
      </c>
      <c r="T658">
        <v>52</v>
      </c>
      <c r="U658" t="s">
        <v>27</v>
      </c>
    </row>
    <row r="659" spans="1:21" x14ac:dyDescent="0.25">
      <c r="A659">
        <v>754</v>
      </c>
      <c r="B659">
        <v>78</v>
      </c>
      <c r="C659">
        <v>3</v>
      </c>
      <c r="D659" s="1">
        <v>41839</v>
      </c>
      <c r="E659">
        <v>798</v>
      </c>
      <c r="F659">
        <v>119</v>
      </c>
      <c r="G659" t="s">
        <v>21</v>
      </c>
      <c r="H659" t="s">
        <v>31</v>
      </c>
      <c r="I659">
        <v>25</v>
      </c>
      <c r="J659" t="s">
        <v>40</v>
      </c>
      <c r="K659" t="s">
        <v>45</v>
      </c>
      <c r="L659" t="s">
        <v>52</v>
      </c>
      <c r="M659">
        <v>63</v>
      </c>
      <c r="N659">
        <v>197</v>
      </c>
      <c r="O659" t="s">
        <v>34</v>
      </c>
      <c r="P659">
        <v>70</v>
      </c>
      <c r="Q659">
        <v>100</v>
      </c>
      <c r="R659">
        <v>60</v>
      </c>
      <c r="S659">
        <v>170</v>
      </c>
      <c r="T659">
        <v>56</v>
      </c>
      <c r="U659" t="s">
        <v>35</v>
      </c>
    </row>
    <row r="660" spans="1:21" x14ac:dyDescent="0.25">
      <c r="A660">
        <v>978</v>
      </c>
      <c r="B660">
        <v>75</v>
      </c>
      <c r="C660">
        <v>24</v>
      </c>
      <c r="D660" s="1">
        <v>41840</v>
      </c>
      <c r="E660">
        <v>-3287</v>
      </c>
      <c r="F660">
        <v>379</v>
      </c>
      <c r="G660" t="s">
        <v>21</v>
      </c>
      <c r="H660" t="s">
        <v>31</v>
      </c>
      <c r="I660">
        <v>24</v>
      </c>
      <c r="J660" t="s">
        <v>40</v>
      </c>
      <c r="K660" t="s">
        <v>45</v>
      </c>
      <c r="L660" t="s">
        <v>52</v>
      </c>
      <c r="M660">
        <v>324</v>
      </c>
      <c r="N660">
        <v>454</v>
      </c>
      <c r="O660" t="s">
        <v>62</v>
      </c>
      <c r="P660">
        <v>60</v>
      </c>
      <c r="Q660">
        <v>340</v>
      </c>
      <c r="R660">
        <v>300</v>
      </c>
      <c r="S660">
        <v>400</v>
      </c>
      <c r="T660">
        <v>55</v>
      </c>
      <c r="U660" t="s">
        <v>35</v>
      </c>
    </row>
    <row r="661" spans="1:21" x14ac:dyDescent="0.25">
      <c r="A661">
        <v>347</v>
      </c>
      <c r="B661">
        <v>249</v>
      </c>
      <c r="C661">
        <v>6</v>
      </c>
      <c r="D661" s="1">
        <v>41841</v>
      </c>
      <c r="E661">
        <v>2580</v>
      </c>
      <c r="F661">
        <v>374</v>
      </c>
      <c r="G661" t="s">
        <v>21</v>
      </c>
      <c r="H661" t="s">
        <v>31</v>
      </c>
      <c r="I661">
        <v>87</v>
      </c>
      <c r="J661" t="s">
        <v>40</v>
      </c>
      <c r="K661" t="s">
        <v>45</v>
      </c>
      <c r="L661" t="s">
        <v>52</v>
      </c>
      <c r="M661">
        <v>236</v>
      </c>
      <c r="N661">
        <v>623</v>
      </c>
      <c r="O661" t="s">
        <v>67</v>
      </c>
      <c r="P661">
        <v>220</v>
      </c>
      <c r="Q661">
        <v>340</v>
      </c>
      <c r="R661">
        <v>230</v>
      </c>
      <c r="S661">
        <v>560</v>
      </c>
      <c r="T661">
        <v>138</v>
      </c>
      <c r="U661" t="s">
        <v>35</v>
      </c>
    </row>
    <row r="662" spans="1:21" x14ac:dyDescent="0.25">
      <c r="A662">
        <v>754</v>
      </c>
      <c r="B662">
        <v>94</v>
      </c>
      <c r="C662">
        <v>-5</v>
      </c>
      <c r="D662" s="1">
        <v>41842</v>
      </c>
      <c r="E662">
        <v>694</v>
      </c>
      <c r="F662">
        <v>130</v>
      </c>
      <c r="G662" t="s">
        <v>21</v>
      </c>
      <c r="H662" t="s">
        <v>31</v>
      </c>
      <c r="I662">
        <v>85</v>
      </c>
      <c r="J662" t="s">
        <v>40</v>
      </c>
      <c r="K662" t="s">
        <v>41</v>
      </c>
      <c r="L662" t="s">
        <v>53</v>
      </c>
      <c r="M662">
        <v>15</v>
      </c>
      <c r="N662">
        <v>224</v>
      </c>
      <c r="O662" t="s">
        <v>34</v>
      </c>
      <c r="P662">
        <v>90</v>
      </c>
      <c r="Q662">
        <v>120</v>
      </c>
      <c r="R662">
        <v>20</v>
      </c>
      <c r="S662">
        <v>210</v>
      </c>
      <c r="T662">
        <v>115</v>
      </c>
      <c r="U662" t="s">
        <v>35</v>
      </c>
    </row>
    <row r="663" spans="1:21" x14ac:dyDescent="0.25">
      <c r="A663">
        <v>347</v>
      </c>
      <c r="B663">
        <v>121</v>
      </c>
      <c r="C663">
        <v>-12</v>
      </c>
      <c r="D663" s="1">
        <v>41843</v>
      </c>
      <c r="E663">
        <v>3385</v>
      </c>
      <c r="F663">
        <v>-60</v>
      </c>
      <c r="G663" t="s">
        <v>21</v>
      </c>
      <c r="H663" t="s">
        <v>31</v>
      </c>
      <c r="I663">
        <v>109</v>
      </c>
      <c r="J663" t="s">
        <v>40</v>
      </c>
      <c r="K663" t="s">
        <v>41</v>
      </c>
      <c r="L663" t="s">
        <v>53</v>
      </c>
      <c r="M663">
        <v>-202</v>
      </c>
      <c r="N663">
        <v>61</v>
      </c>
      <c r="O663" t="s">
        <v>67</v>
      </c>
      <c r="P663">
        <v>110</v>
      </c>
      <c r="Q663">
        <v>-60</v>
      </c>
      <c r="R663">
        <v>-190</v>
      </c>
      <c r="S663">
        <v>50</v>
      </c>
      <c r="T663">
        <v>142</v>
      </c>
      <c r="U663" t="s">
        <v>35</v>
      </c>
    </row>
    <row r="664" spans="1:21" x14ac:dyDescent="0.25">
      <c r="A664">
        <v>508</v>
      </c>
      <c r="B664">
        <v>181</v>
      </c>
      <c r="C664">
        <v>-12</v>
      </c>
      <c r="D664" s="1">
        <v>41844</v>
      </c>
      <c r="E664">
        <v>1283</v>
      </c>
      <c r="F664">
        <v>182</v>
      </c>
      <c r="G664" t="s">
        <v>21</v>
      </c>
      <c r="H664" t="s">
        <v>31</v>
      </c>
      <c r="I664">
        <v>50</v>
      </c>
      <c r="J664" t="s">
        <v>40</v>
      </c>
      <c r="K664" t="s">
        <v>41</v>
      </c>
      <c r="L664" t="s">
        <v>66</v>
      </c>
      <c r="M664">
        <v>108</v>
      </c>
      <c r="N664">
        <v>363</v>
      </c>
      <c r="O664" t="s">
        <v>62</v>
      </c>
      <c r="P664">
        <v>170</v>
      </c>
      <c r="Q664">
        <v>180</v>
      </c>
      <c r="R664">
        <v>120</v>
      </c>
      <c r="S664">
        <v>350</v>
      </c>
      <c r="T664">
        <v>74</v>
      </c>
      <c r="U664" t="s">
        <v>35</v>
      </c>
    </row>
    <row r="665" spans="1:21" x14ac:dyDescent="0.25">
      <c r="A665">
        <v>646</v>
      </c>
      <c r="B665">
        <v>211</v>
      </c>
      <c r="C665">
        <v>-9</v>
      </c>
      <c r="D665" s="1">
        <v>41845</v>
      </c>
      <c r="E665">
        <v>933</v>
      </c>
      <c r="F665">
        <v>464</v>
      </c>
      <c r="G665" t="s">
        <v>21</v>
      </c>
      <c r="H665" t="s">
        <v>31</v>
      </c>
      <c r="I665">
        <v>59</v>
      </c>
      <c r="J665" t="s">
        <v>40</v>
      </c>
      <c r="K665" t="s">
        <v>41</v>
      </c>
      <c r="L665" t="s">
        <v>66</v>
      </c>
      <c r="M665">
        <v>381</v>
      </c>
      <c r="N665">
        <v>675</v>
      </c>
      <c r="O665" t="s">
        <v>67</v>
      </c>
      <c r="P665">
        <v>200</v>
      </c>
      <c r="Q665">
        <v>460</v>
      </c>
      <c r="R665">
        <v>390</v>
      </c>
      <c r="S665">
        <v>660</v>
      </c>
      <c r="T665">
        <v>83</v>
      </c>
      <c r="U665" t="s">
        <v>35</v>
      </c>
    </row>
    <row r="666" spans="1:21" x14ac:dyDescent="0.25">
      <c r="A666">
        <v>561</v>
      </c>
      <c r="B666">
        <v>22</v>
      </c>
      <c r="C666">
        <v>1</v>
      </c>
      <c r="D666" s="1">
        <v>41846</v>
      </c>
      <c r="E666">
        <v>570</v>
      </c>
      <c r="F666">
        <v>30</v>
      </c>
      <c r="G666" t="s">
        <v>21</v>
      </c>
      <c r="H666" t="s">
        <v>31</v>
      </c>
      <c r="I666">
        <v>7</v>
      </c>
      <c r="J666" t="s">
        <v>23</v>
      </c>
      <c r="K666" t="s">
        <v>24</v>
      </c>
      <c r="L666" t="s">
        <v>57</v>
      </c>
      <c r="M666">
        <v>11</v>
      </c>
      <c r="N666">
        <v>52</v>
      </c>
      <c r="O666" t="s">
        <v>34</v>
      </c>
      <c r="P666">
        <v>10</v>
      </c>
      <c r="Q666">
        <v>20</v>
      </c>
      <c r="R666">
        <v>10</v>
      </c>
      <c r="S666">
        <v>30</v>
      </c>
      <c r="T666">
        <v>19</v>
      </c>
      <c r="U666" t="s">
        <v>27</v>
      </c>
    </row>
    <row r="667" spans="1:21" x14ac:dyDescent="0.25">
      <c r="A667">
        <v>631</v>
      </c>
      <c r="B667">
        <v>245</v>
      </c>
      <c r="C667">
        <v>64</v>
      </c>
      <c r="D667" s="1">
        <v>41847</v>
      </c>
      <c r="E667">
        <v>1704</v>
      </c>
      <c r="F667">
        <v>331</v>
      </c>
      <c r="G667" t="s">
        <v>21</v>
      </c>
      <c r="H667" t="s">
        <v>31</v>
      </c>
      <c r="I667">
        <v>93</v>
      </c>
      <c r="J667" t="s">
        <v>23</v>
      </c>
      <c r="K667" t="s">
        <v>24</v>
      </c>
      <c r="L667" t="s">
        <v>25</v>
      </c>
      <c r="M667">
        <v>204</v>
      </c>
      <c r="N667">
        <v>576</v>
      </c>
      <c r="O667" t="s">
        <v>67</v>
      </c>
      <c r="P667">
        <v>180</v>
      </c>
      <c r="Q667">
        <v>240</v>
      </c>
      <c r="R667">
        <v>140</v>
      </c>
      <c r="S667">
        <v>420</v>
      </c>
      <c r="T667">
        <v>127</v>
      </c>
      <c r="U667" t="s">
        <v>27</v>
      </c>
    </row>
    <row r="668" spans="1:21" x14ac:dyDescent="0.25">
      <c r="A668">
        <v>914</v>
      </c>
      <c r="B668">
        <v>225</v>
      </c>
      <c r="C668">
        <v>-36</v>
      </c>
      <c r="D668" s="1">
        <v>41848</v>
      </c>
      <c r="E668">
        <v>4742</v>
      </c>
      <c r="F668">
        <v>-65</v>
      </c>
      <c r="G668" t="s">
        <v>21</v>
      </c>
      <c r="H668" t="s">
        <v>31</v>
      </c>
      <c r="I668">
        <v>69</v>
      </c>
      <c r="J668" t="s">
        <v>23</v>
      </c>
      <c r="K668" t="s">
        <v>24</v>
      </c>
      <c r="L668" t="s">
        <v>28</v>
      </c>
      <c r="M668">
        <v>-156</v>
      </c>
      <c r="N668">
        <v>160</v>
      </c>
      <c r="O668" t="s">
        <v>67</v>
      </c>
      <c r="P668">
        <v>160</v>
      </c>
      <c r="Q668">
        <v>-50</v>
      </c>
      <c r="R668">
        <v>-120</v>
      </c>
      <c r="S668">
        <v>110</v>
      </c>
      <c r="T668">
        <v>91</v>
      </c>
      <c r="U668" t="s">
        <v>27</v>
      </c>
    </row>
    <row r="669" spans="1:21" x14ac:dyDescent="0.25">
      <c r="A669">
        <v>518</v>
      </c>
      <c r="B669">
        <v>81</v>
      </c>
      <c r="C669">
        <v>-6</v>
      </c>
      <c r="D669" s="1">
        <v>41849</v>
      </c>
      <c r="E669">
        <v>984</v>
      </c>
      <c r="F669">
        <v>117</v>
      </c>
      <c r="G669" t="s">
        <v>21</v>
      </c>
      <c r="H669" t="s">
        <v>31</v>
      </c>
      <c r="I669">
        <v>22</v>
      </c>
      <c r="J669" t="s">
        <v>23</v>
      </c>
      <c r="K669" t="s">
        <v>32</v>
      </c>
      <c r="L669" t="s">
        <v>33</v>
      </c>
      <c r="M669">
        <v>84</v>
      </c>
      <c r="N669">
        <v>198</v>
      </c>
      <c r="O669" t="s">
        <v>67</v>
      </c>
      <c r="P669">
        <v>80</v>
      </c>
      <c r="Q669">
        <v>120</v>
      </c>
      <c r="R669">
        <v>90</v>
      </c>
      <c r="S669">
        <v>200</v>
      </c>
      <c r="T669">
        <v>33</v>
      </c>
      <c r="U669" t="s">
        <v>35</v>
      </c>
    </row>
    <row r="670" spans="1:21" x14ac:dyDescent="0.25">
      <c r="A670">
        <v>315</v>
      </c>
      <c r="B670">
        <v>118</v>
      </c>
      <c r="C670">
        <v>-3</v>
      </c>
      <c r="D670" s="1">
        <v>41850</v>
      </c>
      <c r="E670">
        <v>930</v>
      </c>
      <c r="F670">
        <v>172</v>
      </c>
      <c r="G670" t="s">
        <v>21</v>
      </c>
      <c r="H670" t="s">
        <v>31</v>
      </c>
      <c r="I670">
        <v>33</v>
      </c>
      <c r="J670" t="s">
        <v>23</v>
      </c>
      <c r="K670" t="s">
        <v>32</v>
      </c>
      <c r="L670" t="s">
        <v>61</v>
      </c>
      <c r="M670">
        <v>127</v>
      </c>
      <c r="N670">
        <v>290</v>
      </c>
      <c r="O670" t="s">
        <v>67</v>
      </c>
      <c r="P670">
        <v>120</v>
      </c>
      <c r="Q670">
        <v>170</v>
      </c>
      <c r="R670">
        <v>130</v>
      </c>
      <c r="S670">
        <v>290</v>
      </c>
      <c r="T670">
        <v>45</v>
      </c>
      <c r="U670" t="s">
        <v>35</v>
      </c>
    </row>
    <row r="671" spans="1:21" x14ac:dyDescent="0.25">
      <c r="A671">
        <v>813</v>
      </c>
      <c r="B671">
        <v>134</v>
      </c>
      <c r="C671">
        <v>12</v>
      </c>
      <c r="D671" s="1">
        <v>41851</v>
      </c>
      <c r="E671">
        <v>690</v>
      </c>
      <c r="F671">
        <v>186</v>
      </c>
      <c r="G671" t="s">
        <v>21</v>
      </c>
      <c r="H671" t="s">
        <v>31</v>
      </c>
      <c r="I671">
        <v>41</v>
      </c>
      <c r="J671" t="s">
        <v>40</v>
      </c>
      <c r="K671" t="s">
        <v>45</v>
      </c>
      <c r="L671" t="s">
        <v>46</v>
      </c>
      <c r="M671">
        <v>122</v>
      </c>
      <c r="N671">
        <v>320</v>
      </c>
      <c r="O671" t="s">
        <v>34</v>
      </c>
      <c r="P671">
        <v>120</v>
      </c>
      <c r="Q671">
        <v>160</v>
      </c>
      <c r="R671">
        <v>110</v>
      </c>
      <c r="S671">
        <v>280</v>
      </c>
      <c r="T671">
        <v>64</v>
      </c>
      <c r="U671" t="s">
        <v>27</v>
      </c>
    </row>
    <row r="672" spans="1:21" x14ac:dyDescent="0.25">
      <c r="A672">
        <v>407</v>
      </c>
      <c r="B672">
        <v>83</v>
      </c>
      <c r="C672">
        <v>-12</v>
      </c>
      <c r="D672" s="1">
        <v>41852</v>
      </c>
      <c r="E672">
        <v>575</v>
      </c>
      <c r="F672">
        <v>112</v>
      </c>
      <c r="G672" t="s">
        <v>21</v>
      </c>
      <c r="H672" t="s">
        <v>31</v>
      </c>
      <c r="I672">
        <v>27</v>
      </c>
      <c r="J672" t="s">
        <v>40</v>
      </c>
      <c r="K672" t="s">
        <v>41</v>
      </c>
      <c r="L672" t="s">
        <v>42</v>
      </c>
      <c r="M672">
        <v>58</v>
      </c>
      <c r="N672">
        <v>195</v>
      </c>
      <c r="O672" t="s">
        <v>34</v>
      </c>
      <c r="P672">
        <v>80</v>
      </c>
      <c r="Q672">
        <v>110</v>
      </c>
      <c r="R672">
        <v>70</v>
      </c>
      <c r="S672">
        <v>190</v>
      </c>
      <c r="T672">
        <v>54</v>
      </c>
      <c r="U672" t="s">
        <v>27</v>
      </c>
    </row>
    <row r="673" spans="1:21" x14ac:dyDescent="0.25">
      <c r="A673">
        <v>754</v>
      </c>
      <c r="B673">
        <v>88</v>
      </c>
      <c r="C673">
        <v>-7</v>
      </c>
      <c r="D673" s="1">
        <v>41853</v>
      </c>
      <c r="E673">
        <v>817</v>
      </c>
      <c r="F673">
        <v>133</v>
      </c>
      <c r="G673" t="s">
        <v>21</v>
      </c>
      <c r="H673" t="s">
        <v>31</v>
      </c>
      <c r="I673">
        <v>29</v>
      </c>
      <c r="J673" t="s">
        <v>40</v>
      </c>
      <c r="K673" t="s">
        <v>45</v>
      </c>
      <c r="L673" t="s">
        <v>52</v>
      </c>
      <c r="M673">
        <v>73</v>
      </c>
      <c r="N673">
        <v>221</v>
      </c>
      <c r="O673" t="s">
        <v>34</v>
      </c>
      <c r="P673">
        <v>70</v>
      </c>
      <c r="Q673">
        <v>120</v>
      </c>
      <c r="R673">
        <v>80</v>
      </c>
      <c r="S673">
        <v>190</v>
      </c>
      <c r="T673">
        <v>60</v>
      </c>
      <c r="U673" t="s">
        <v>35</v>
      </c>
    </row>
    <row r="674" spans="1:21" x14ac:dyDescent="0.25">
      <c r="A674">
        <v>351</v>
      </c>
      <c r="B674">
        <v>67</v>
      </c>
      <c r="C674">
        <v>30</v>
      </c>
      <c r="D674" s="1">
        <v>41854</v>
      </c>
      <c r="E674">
        <v>-3534</v>
      </c>
      <c r="F674">
        <v>443</v>
      </c>
      <c r="G674" t="s">
        <v>21</v>
      </c>
      <c r="H674" t="s">
        <v>31</v>
      </c>
      <c r="I674">
        <v>22</v>
      </c>
      <c r="J674" t="s">
        <v>40</v>
      </c>
      <c r="K674" t="s">
        <v>45</v>
      </c>
      <c r="L674" t="s">
        <v>52</v>
      </c>
      <c r="M674">
        <v>390</v>
      </c>
      <c r="N674">
        <v>510</v>
      </c>
      <c r="O674" t="s">
        <v>62</v>
      </c>
      <c r="P674">
        <v>60</v>
      </c>
      <c r="Q674">
        <v>390</v>
      </c>
      <c r="R674">
        <v>360</v>
      </c>
      <c r="S674">
        <v>450</v>
      </c>
      <c r="T674">
        <v>53</v>
      </c>
      <c r="U674" t="s">
        <v>35</v>
      </c>
    </row>
    <row r="675" spans="1:21" x14ac:dyDescent="0.25">
      <c r="A675">
        <v>845</v>
      </c>
      <c r="B675">
        <v>279</v>
      </c>
      <c r="C675">
        <v>21</v>
      </c>
      <c r="D675" s="1">
        <v>41855</v>
      </c>
      <c r="E675">
        <v>2642</v>
      </c>
      <c r="F675">
        <v>420</v>
      </c>
      <c r="G675" t="s">
        <v>21</v>
      </c>
      <c r="H675" t="s">
        <v>31</v>
      </c>
      <c r="I675">
        <v>97</v>
      </c>
      <c r="J675" t="s">
        <v>40</v>
      </c>
      <c r="K675" t="s">
        <v>45</v>
      </c>
      <c r="L675" t="s">
        <v>52</v>
      </c>
      <c r="M675">
        <v>271</v>
      </c>
      <c r="N675">
        <v>699</v>
      </c>
      <c r="O675" t="s">
        <v>67</v>
      </c>
      <c r="P675">
        <v>250</v>
      </c>
      <c r="Q675">
        <v>370</v>
      </c>
      <c r="R675">
        <v>250</v>
      </c>
      <c r="S675">
        <v>620</v>
      </c>
      <c r="T675">
        <v>149</v>
      </c>
      <c r="U675" t="s">
        <v>35</v>
      </c>
    </row>
    <row r="676" spans="1:21" x14ac:dyDescent="0.25">
      <c r="A676">
        <v>305</v>
      </c>
      <c r="B676">
        <v>105</v>
      </c>
      <c r="C676">
        <v>-9</v>
      </c>
      <c r="D676" s="1">
        <v>41856</v>
      </c>
      <c r="E676">
        <v>716</v>
      </c>
      <c r="F676">
        <v>145</v>
      </c>
      <c r="G676" t="s">
        <v>21</v>
      </c>
      <c r="H676" t="s">
        <v>31</v>
      </c>
      <c r="I676">
        <v>95</v>
      </c>
      <c r="J676" t="s">
        <v>40</v>
      </c>
      <c r="K676" t="s">
        <v>41</v>
      </c>
      <c r="L676" t="s">
        <v>53</v>
      </c>
      <c r="M676">
        <v>21</v>
      </c>
      <c r="N676">
        <v>250</v>
      </c>
      <c r="O676" t="s">
        <v>34</v>
      </c>
      <c r="P676">
        <v>100</v>
      </c>
      <c r="Q676">
        <v>140</v>
      </c>
      <c r="R676">
        <v>30</v>
      </c>
      <c r="S676">
        <v>240</v>
      </c>
      <c r="T676">
        <v>124</v>
      </c>
      <c r="U676" t="s">
        <v>35</v>
      </c>
    </row>
    <row r="677" spans="1:21" x14ac:dyDescent="0.25">
      <c r="A677">
        <v>212</v>
      </c>
      <c r="B677">
        <v>135</v>
      </c>
      <c r="C677">
        <v>-14</v>
      </c>
      <c r="D677" s="1">
        <v>41857</v>
      </c>
      <c r="E677">
        <v>3641</v>
      </c>
      <c r="F677">
        <v>-69</v>
      </c>
      <c r="G677" t="s">
        <v>21</v>
      </c>
      <c r="H677" t="s">
        <v>31</v>
      </c>
      <c r="I677">
        <v>122</v>
      </c>
      <c r="J677" t="s">
        <v>40</v>
      </c>
      <c r="K677" t="s">
        <v>41</v>
      </c>
      <c r="L677" t="s">
        <v>53</v>
      </c>
      <c r="M677">
        <v>-224</v>
      </c>
      <c r="N677">
        <v>66</v>
      </c>
      <c r="O677" t="s">
        <v>67</v>
      </c>
      <c r="P677">
        <v>130</v>
      </c>
      <c r="Q677">
        <v>-70</v>
      </c>
      <c r="R677">
        <v>-210</v>
      </c>
      <c r="S677">
        <v>60</v>
      </c>
      <c r="T677">
        <v>155</v>
      </c>
      <c r="U677" t="s">
        <v>35</v>
      </c>
    </row>
    <row r="678" spans="1:21" x14ac:dyDescent="0.25">
      <c r="A678">
        <v>351</v>
      </c>
      <c r="B678">
        <v>153</v>
      </c>
      <c r="C678">
        <v>7</v>
      </c>
      <c r="D678" s="1">
        <v>41858</v>
      </c>
      <c r="E678">
        <v>1319</v>
      </c>
      <c r="F678">
        <v>153</v>
      </c>
      <c r="G678" t="s">
        <v>21</v>
      </c>
      <c r="H678" t="s">
        <v>31</v>
      </c>
      <c r="I678">
        <v>42</v>
      </c>
      <c r="J678" t="s">
        <v>40</v>
      </c>
      <c r="K678" t="s">
        <v>41</v>
      </c>
      <c r="L678" t="s">
        <v>66</v>
      </c>
      <c r="M678">
        <v>87</v>
      </c>
      <c r="N678">
        <v>306</v>
      </c>
      <c r="O678" t="s">
        <v>62</v>
      </c>
      <c r="P678">
        <v>150</v>
      </c>
      <c r="Q678">
        <v>140</v>
      </c>
      <c r="R678">
        <v>80</v>
      </c>
      <c r="S678">
        <v>290</v>
      </c>
      <c r="T678">
        <v>66</v>
      </c>
      <c r="U678" t="s">
        <v>35</v>
      </c>
    </row>
    <row r="679" spans="1:21" x14ac:dyDescent="0.25">
      <c r="A679">
        <v>718</v>
      </c>
      <c r="B679">
        <v>250</v>
      </c>
      <c r="C679">
        <v>-8</v>
      </c>
      <c r="D679" s="1">
        <v>41859</v>
      </c>
      <c r="E679">
        <v>723</v>
      </c>
      <c r="F679">
        <v>407</v>
      </c>
      <c r="G679" t="s">
        <v>21</v>
      </c>
      <c r="H679" t="s">
        <v>31</v>
      </c>
      <c r="I679">
        <v>70</v>
      </c>
      <c r="J679" t="s">
        <v>40</v>
      </c>
      <c r="K679" t="s">
        <v>41</v>
      </c>
      <c r="L679" t="s">
        <v>66</v>
      </c>
      <c r="M679">
        <v>312</v>
      </c>
      <c r="N679">
        <v>657</v>
      </c>
      <c r="O679" t="s">
        <v>67</v>
      </c>
      <c r="P679">
        <v>240</v>
      </c>
      <c r="Q679">
        <v>400</v>
      </c>
      <c r="R679">
        <v>320</v>
      </c>
      <c r="S679">
        <v>640</v>
      </c>
      <c r="T679">
        <v>95</v>
      </c>
      <c r="U679" t="s">
        <v>35</v>
      </c>
    </row>
    <row r="680" spans="1:21" x14ac:dyDescent="0.25">
      <c r="A680">
        <v>607</v>
      </c>
      <c r="B680">
        <v>294</v>
      </c>
      <c r="C680">
        <v>99</v>
      </c>
      <c r="D680" s="1">
        <v>41860</v>
      </c>
      <c r="E680">
        <v>1727</v>
      </c>
      <c r="F680">
        <v>453</v>
      </c>
      <c r="G680" t="s">
        <v>21</v>
      </c>
      <c r="H680" t="s">
        <v>31</v>
      </c>
      <c r="I680">
        <v>111</v>
      </c>
      <c r="J680" t="s">
        <v>23</v>
      </c>
      <c r="K680" t="s">
        <v>24</v>
      </c>
      <c r="L680" t="s">
        <v>25</v>
      </c>
      <c r="M680">
        <v>309</v>
      </c>
      <c r="N680">
        <v>747</v>
      </c>
      <c r="O680" t="s">
        <v>67</v>
      </c>
      <c r="P680">
        <v>220</v>
      </c>
      <c r="Q680">
        <v>320</v>
      </c>
      <c r="R680">
        <v>210</v>
      </c>
      <c r="S680">
        <v>540</v>
      </c>
      <c r="T680">
        <v>144</v>
      </c>
      <c r="U680" t="s">
        <v>27</v>
      </c>
    </row>
    <row r="681" spans="1:21" x14ac:dyDescent="0.25">
      <c r="A681">
        <v>716</v>
      </c>
      <c r="B681">
        <v>241</v>
      </c>
      <c r="C681">
        <v>-39</v>
      </c>
      <c r="D681" s="1">
        <v>41861</v>
      </c>
      <c r="E681">
        <v>5121</v>
      </c>
      <c r="F681">
        <v>-93</v>
      </c>
      <c r="G681" t="s">
        <v>21</v>
      </c>
      <c r="H681" t="s">
        <v>31</v>
      </c>
      <c r="I681">
        <v>74</v>
      </c>
      <c r="J681" t="s">
        <v>23</v>
      </c>
      <c r="K681" t="s">
        <v>24</v>
      </c>
      <c r="L681" t="s">
        <v>28</v>
      </c>
      <c r="M681">
        <v>-189</v>
      </c>
      <c r="N681">
        <v>148</v>
      </c>
      <c r="O681" t="s">
        <v>67</v>
      </c>
      <c r="P681">
        <v>180</v>
      </c>
      <c r="Q681">
        <v>-80</v>
      </c>
      <c r="R681">
        <v>-150</v>
      </c>
      <c r="S681">
        <v>100</v>
      </c>
      <c r="T681">
        <v>96</v>
      </c>
      <c r="U681" t="s">
        <v>27</v>
      </c>
    </row>
    <row r="682" spans="1:21" x14ac:dyDescent="0.25">
      <c r="A682">
        <v>716</v>
      </c>
      <c r="B682">
        <v>86</v>
      </c>
      <c r="C682">
        <v>-1</v>
      </c>
      <c r="D682" s="1">
        <v>41862</v>
      </c>
      <c r="E682">
        <v>1003</v>
      </c>
      <c r="F682">
        <v>124</v>
      </c>
      <c r="G682" t="s">
        <v>21</v>
      </c>
      <c r="H682" t="s">
        <v>31</v>
      </c>
      <c r="I682">
        <v>24</v>
      </c>
      <c r="J682" t="s">
        <v>23</v>
      </c>
      <c r="K682" t="s">
        <v>32</v>
      </c>
      <c r="L682" t="s">
        <v>33</v>
      </c>
      <c r="M682">
        <v>89</v>
      </c>
      <c r="N682">
        <v>210</v>
      </c>
      <c r="O682" t="s">
        <v>67</v>
      </c>
      <c r="P682">
        <v>90</v>
      </c>
      <c r="Q682">
        <v>120</v>
      </c>
      <c r="R682">
        <v>90</v>
      </c>
      <c r="S682">
        <v>210</v>
      </c>
      <c r="T682">
        <v>35</v>
      </c>
      <c r="U682" t="s">
        <v>35</v>
      </c>
    </row>
    <row r="683" spans="1:21" x14ac:dyDescent="0.25">
      <c r="A683">
        <v>718</v>
      </c>
      <c r="B683">
        <v>123</v>
      </c>
      <c r="C683">
        <v>-17</v>
      </c>
      <c r="D683" s="1">
        <v>41863</v>
      </c>
      <c r="E683">
        <v>959</v>
      </c>
      <c r="F683">
        <v>179</v>
      </c>
      <c r="G683" t="s">
        <v>21</v>
      </c>
      <c r="H683" t="s">
        <v>31</v>
      </c>
      <c r="I683">
        <v>34</v>
      </c>
      <c r="J683" t="s">
        <v>23</v>
      </c>
      <c r="K683" t="s">
        <v>32</v>
      </c>
      <c r="L683" t="s">
        <v>61</v>
      </c>
      <c r="M683">
        <v>133</v>
      </c>
      <c r="N683">
        <v>302</v>
      </c>
      <c r="O683" t="s">
        <v>67</v>
      </c>
      <c r="P683">
        <v>120</v>
      </c>
      <c r="Q683">
        <v>190</v>
      </c>
      <c r="R683">
        <v>150</v>
      </c>
      <c r="S683">
        <v>310</v>
      </c>
      <c r="T683">
        <v>46</v>
      </c>
      <c r="U683" t="s">
        <v>35</v>
      </c>
    </row>
    <row r="684" spans="1:21" x14ac:dyDescent="0.25">
      <c r="A684">
        <v>772</v>
      </c>
      <c r="B684">
        <v>91</v>
      </c>
      <c r="C684">
        <v>23</v>
      </c>
      <c r="D684" s="1">
        <v>41864</v>
      </c>
      <c r="E684">
        <v>656</v>
      </c>
      <c r="F684">
        <v>127</v>
      </c>
      <c r="G684" t="s">
        <v>21</v>
      </c>
      <c r="H684" t="s">
        <v>31</v>
      </c>
      <c r="I684">
        <v>28</v>
      </c>
      <c r="J684" t="s">
        <v>40</v>
      </c>
      <c r="K684" t="s">
        <v>45</v>
      </c>
      <c r="L684" t="s">
        <v>46</v>
      </c>
      <c r="M684">
        <v>113</v>
      </c>
      <c r="N684">
        <v>232</v>
      </c>
      <c r="O684" t="s">
        <v>34</v>
      </c>
      <c r="P684">
        <v>70</v>
      </c>
      <c r="Q684">
        <v>110</v>
      </c>
      <c r="R684">
        <v>90</v>
      </c>
      <c r="S684">
        <v>180</v>
      </c>
      <c r="T684">
        <v>51</v>
      </c>
      <c r="U684" t="s">
        <v>27</v>
      </c>
    </row>
    <row r="685" spans="1:21" x14ac:dyDescent="0.25">
      <c r="A685">
        <v>321</v>
      </c>
      <c r="B685">
        <v>86</v>
      </c>
      <c r="C685">
        <v>-1</v>
      </c>
      <c r="D685" s="1">
        <v>41865</v>
      </c>
      <c r="E685">
        <v>547</v>
      </c>
      <c r="F685">
        <v>116</v>
      </c>
      <c r="G685" t="s">
        <v>21</v>
      </c>
      <c r="H685" t="s">
        <v>31</v>
      </c>
      <c r="I685">
        <v>28</v>
      </c>
      <c r="J685" t="s">
        <v>40</v>
      </c>
      <c r="K685" t="s">
        <v>41</v>
      </c>
      <c r="L685" t="s">
        <v>42</v>
      </c>
      <c r="M685">
        <v>89</v>
      </c>
      <c r="N685">
        <v>215</v>
      </c>
      <c r="O685" t="s">
        <v>34</v>
      </c>
      <c r="P685">
        <v>70</v>
      </c>
      <c r="Q685">
        <v>110</v>
      </c>
      <c r="R685">
        <v>90</v>
      </c>
      <c r="S685">
        <v>180</v>
      </c>
      <c r="T685">
        <v>56</v>
      </c>
      <c r="U685" t="s">
        <v>27</v>
      </c>
    </row>
    <row r="686" spans="1:21" x14ac:dyDescent="0.25">
      <c r="A686">
        <v>954</v>
      </c>
      <c r="B686">
        <v>82</v>
      </c>
      <c r="C686">
        <v>5</v>
      </c>
      <c r="D686" s="1">
        <v>41866</v>
      </c>
      <c r="E686">
        <v>788</v>
      </c>
      <c r="F686">
        <v>123</v>
      </c>
      <c r="G686" t="s">
        <v>21</v>
      </c>
      <c r="H686" t="s">
        <v>31</v>
      </c>
      <c r="I686">
        <v>27</v>
      </c>
      <c r="J686" t="s">
        <v>40</v>
      </c>
      <c r="K686" t="s">
        <v>45</v>
      </c>
      <c r="L686" t="s">
        <v>52</v>
      </c>
      <c r="M686">
        <v>95</v>
      </c>
      <c r="N686">
        <v>218</v>
      </c>
      <c r="O686" t="s">
        <v>34</v>
      </c>
      <c r="P686">
        <v>60</v>
      </c>
      <c r="Q686">
        <v>110</v>
      </c>
      <c r="R686">
        <v>90</v>
      </c>
      <c r="S686">
        <v>170</v>
      </c>
      <c r="T686">
        <v>59</v>
      </c>
      <c r="U686" t="s">
        <v>35</v>
      </c>
    </row>
    <row r="687" spans="1:21" x14ac:dyDescent="0.25">
      <c r="A687">
        <v>857</v>
      </c>
      <c r="B687">
        <v>72</v>
      </c>
      <c r="C687">
        <v>186</v>
      </c>
      <c r="D687" s="1">
        <v>41867</v>
      </c>
      <c r="E687">
        <v>-3004</v>
      </c>
      <c r="F687">
        <v>402</v>
      </c>
      <c r="G687" t="s">
        <v>21</v>
      </c>
      <c r="H687" t="s">
        <v>31</v>
      </c>
      <c r="I687">
        <v>23</v>
      </c>
      <c r="J687" t="s">
        <v>40</v>
      </c>
      <c r="K687" t="s">
        <v>45</v>
      </c>
      <c r="L687" t="s">
        <v>52</v>
      </c>
      <c r="M687">
        <v>516</v>
      </c>
      <c r="N687">
        <v>505</v>
      </c>
      <c r="O687" t="s">
        <v>62</v>
      </c>
      <c r="P687">
        <v>50</v>
      </c>
      <c r="Q687">
        <v>350</v>
      </c>
      <c r="R687">
        <v>330</v>
      </c>
      <c r="S687">
        <v>400</v>
      </c>
      <c r="T687">
        <v>54</v>
      </c>
      <c r="U687" t="s">
        <v>35</v>
      </c>
    </row>
    <row r="688" spans="1:21" x14ac:dyDescent="0.25">
      <c r="A688">
        <v>716</v>
      </c>
      <c r="B688">
        <v>260</v>
      </c>
      <c r="C688">
        <v>137</v>
      </c>
      <c r="D688" s="1">
        <v>41868</v>
      </c>
      <c r="E688">
        <v>2548</v>
      </c>
      <c r="F688">
        <v>390</v>
      </c>
      <c r="G688" t="s">
        <v>21</v>
      </c>
      <c r="H688" t="s">
        <v>31</v>
      </c>
      <c r="I688">
        <v>91</v>
      </c>
      <c r="J688" t="s">
        <v>40</v>
      </c>
      <c r="K688" t="s">
        <v>45</v>
      </c>
      <c r="L688" t="s">
        <v>52</v>
      </c>
      <c r="M688">
        <v>367</v>
      </c>
      <c r="N688">
        <v>693</v>
      </c>
      <c r="O688" t="s">
        <v>67</v>
      </c>
      <c r="P688">
        <v>210</v>
      </c>
      <c r="Q688">
        <v>330</v>
      </c>
      <c r="R688">
        <v>230</v>
      </c>
      <c r="S688">
        <v>540</v>
      </c>
      <c r="T688">
        <v>143</v>
      </c>
      <c r="U688" t="s">
        <v>35</v>
      </c>
    </row>
    <row r="689" spans="1:21" x14ac:dyDescent="0.25">
      <c r="A689">
        <v>727</v>
      </c>
      <c r="B689">
        <v>96</v>
      </c>
      <c r="C689">
        <v>-23</v>
      </c>
      <c r="D689" s="1">
        <v>41869</v>
      </c>
      <c r="E689">
        <v>683</v>
      </c>
      <c r="F689">
        <v>134</v>
      </c>
      <c r="G689" t="s">
        <v>21</v>
      </c>
      <c r="H689" t="s">
        <v>31</v>
      </c>
      <c r="I689">
        <v>87</v>
      </c>
      <c r="J689" t="s">
        <v>40</v>
      </c>
      <c r="K689" t="s">
        <v>41</v>
      </c>
      <c r="L689" t="s">
        <v>53</v>
      </c>
      <c r="M689">
        <v>27</v>
      </c>
      <c r="N689">
        <v>245</v>
      </c>
      <c r="O689" t="s">
        <v>34</v>
      </c>
      <c r="P689">
        <v>80</v>
      </c>
      <c r="Q689">
        <v>130</v>
      </c>
      <c r="R689">
        <v>50</v>
      </c>
      <c r="S689">
        <v>210</v>
      </c>
      <c r="T689">
        <v>116</v>
      </c>
      <c r="U689" t="s">
        <v>35</v>
      </c>
    </row>
    <row r="690" spans="1:21" x14ac:dyDescent="0.25">
      <c r="A690">
        <v>914</v>
      </c>
      <c r="B690">
        <v>125</v>
      </c>
      <c r="C690">
        <v>-130</v>
      </c>
      <c r="D690" s="1">
        <v>41870</v>
      </c>
      <c r="E690">
        <v>3142</v>
      </c>
      <c r="F690">
        <v>-56</v>
      </c>
      <c r="G690" t="s">
        <v>21</v>
      </c>
      <c r="H690" t="s">
        <v>31</v>
      </c>
      <c r="I690">
        <v>113</v>
      </c>
      <c r="J690" t="s">
        <v>40</v>
      </c>
      <c r="K690" t="s">
        <v>41</v>
      </c>
      <c r="L690" t="s">
        <v>53</v>
      </c>
      <c r="M690">
        <v>-300</v>
      </c>
      <c r="N690">
        <v>74</v>
      </c>
      <c r="O690" t="s">
        <v>67</v>
      </c>
      <c r="P690">
        <v>110</v>
      </c>
      <c r="Q690">
        <v>-60</v>
      </c>
      <c r="R690">
        <v>-170</v>
      </c>
      <c r="S690">
        <v>50</v>
      </c>
      <c r="T690">
        <v>146</v>
      </c>
      <c r="U690" t="s">
        <v>35</v>
      </c>
    </row>
    <row r="691" spans="1:21" x14ac:dyDescent="0.25">
      <c r="A691">
        <v>508</v>
      </c>
      <c r="B691">
        <v>161</v>
      </c>
      <c r="C691">
        <v>17</v>
      </c>
      <c r="D691" s="1">
        <v>41871</v>
      </c>
      <c r="E691">
        <v>1267</v>
      </c>
      <c r="F691">
        <v>161</v>
      </c>
      <c r="G691" t="s">
        <v>21</v>
      </c>
      <c r="H691" t="s">
        <v>31</v>
      </c>
      <c r="I691">
        <v>45</v>
      </c>
      <c r="J691" t="s">
        <v>40</v>
      </c>
      <c r="K691" t="s">
        <v>41</v>
      </c>
      <c r="L691" t="s">
        <v>66</v>
      </c>
      <c r="M691">
        <v>137</v>
      </c>
      <c r="N691">
        <v>343</v>
      </c>
      <c r="O691" t="s">
        <v>62</v>
      </c>
      <c r="P691">
        <v>140</v>
      </c>
      <c r="Q691">
        <v>160</v>
      </c>
      <c r="R691">
        <v>120</v>
      </c>
      <c r="S691">
        <v>300</v>
      </c>
      <c r="T691">
        <v>69</v>
      </c>
      <c r="U691" t="s">
        <v>35</v>
      </c>
    </row>
    <row r="692" spans="1:21" x14ac:dyDescent="0.25">
      <c r="A692">
        <v>212</v>
      </c>
      <c r="B692">
        <v>239</v>
      </c>
      <c r="C692">
        <v>196</v>
      </c>
      <c r="D692" s="1">
        <v>41872</v>
      </c>
      <c r="E692">
        <v>1197</v>
      </c>
      <c r="F692">
        <v>526</v>
      </c>
      <c r="G692" t="s">
        <v>21</v>
      </c>
      <c r="H692" t="s">
        <v>31</v>
      </c>
      <c r="I692">
        <v>66</v>
      </c>
      <c r="J692" t="s">
        <v>40</v>
      </c>
      <c r="K692" t="s">
        <v>41</v>
      </c>
      <c r="L692" t="s">
        <v>66</v>
      </c>
      <c r="M692">
        <v>646</v>
      </c>
      <c r="N692">
        <v>815</v>
      </c>
      <c r="O692" t="s">
        <v>67</v>
      </c>
      <c r="P692">
        <v>210</v>
      </c>
      <c r="Q692">
        <v>510</v>
      </c>
      <c r="R692">
        <v>450</v>
      </c>
      <c r="S692">
        <v>720</v>
      </c>
      <c r="T692">
        <v>91</v>
      </c>
      <c r="U692" t="s">
        <v>35</v>
      </c>
    </row>
    <row r="693" spans="1:21" x14ac:dyDescent="0.25">
      <c r="A693">
        <v>904</v>
      </c>
      <c r="B693">
        <v>22</v>
      </c>
      <c r="C693">
        <v>-5</v>
      </c>
      <c r="D693" s="1">
        <v>41873</v>
      </c>
      <c r="E693">
        <v>573</v>
      </c>
      <c r="F693">
        <v>29</v>
      </c>
      <c r="G693" t="s">
        <v>21</v>
      </c>
      <c r="H693" t="s">
        <v>31</v>
      </c>
      <c r="I693">
        <v>7</v>
      </c>
      <c r="J693" t="s">
        <v>23</v>
      </c>
      <c r="K693" t="s">
        <v>24</v>
      </c>
      <c r="L693" t="s">
        <v>57</v>
      </c>
      <c r="M693">
        <v>15</v>
      </c>
      <c r="N693">
        <v>54</v>
      </c>
      <c r="O693" t="s">
        <v>34</v>
      </c>
      <c r="P693">
        <v>0</v>
      </c>
      <c r="Q693">
        <v>20</v>
      </c>
      <c r="R693">
        <v>20</v>
      </c>
      <c r="S693">
        <v>20</v>
      </c>
      <c r="T693">
        <v>19</v>
      </c>
      <c r="U693" t="s">
        <v>27</v>
      </c>
    </row>
    <row r="694" spans="1:21" x14ac:dyDescent="0.25">
      <c r="A694">
        <v>585</v>
      </c>
      <c r="B694">
        <v>255</v>
      </c>
      <c r="C694">
        <v>121</v>
      </c>
      <c r="D694" s="1">
        <v>41874</v>
      </c>
      <c r="E694">
        <v>1622</v>
      </c>
      <c r="F694">
        <v>258</v>
      </c>
      <c r="G694" t="s">
        <v>21</v>
      </c>
      <c r="H694" t="s">
        <v>31</v>
      </c>
      <c r="I694">
        <v>96</v>
      </c>
      <c r="J694" t="s">
        <v>23</v>
      </c>
      <c r="K694" t="s">
        <v>24</v>
      </c>
      <c r="L694" t="s">
        <v>25</v>
      </c>
      <c r="M694">
        <v>191</v>
      </c>
      <c r="N694">
        <v>547</v>
      </c>
      <c r="O694" t="s">
        <v>67</v>
      </c>
      <c r="P694">
        <v>140</v>
      </c>
      <c r="Q694">
        <v>150</v>
      </c>
      <c r="R694">
        <v>70</v>
      </c>
      <c r="S694">
        <v>290</v>
      </c>
      <c r="T694">
        <v>129</v>
      </c>
      <c r="U694" t="s">
        <v>27</v>
      </c>
    </row>
    <row r="695" spans="1:21" x14ac:dyDescent="0.25">
      <c r="A695">
        <v>631</v>
      </c>
      <c r="B695">
        <v>239</v>
      </c>
      <c r="C695">
        <v>-152</v>
      </c>
      <c r="D695" s="1">
        <v>41875</v>
      </c>
      <c r="E695">
        <v>4360</v>
      </c>
      <c r="F695">
        <v>-75</v>
      </c>
      <c r="G695" t="s">
        <v>21</v>
      </c>
      <c r="H695" t="s">
        <v>31</v>
      </c>
      <c r="I695">
        <v>74</v>
      </c>
      <c r="J695" t="s">
        <v>23</v>
      </c>
      <c r="K695" t="s">
        <v>24</v>
      </c>
      <c r="L695" t="s">
        <v>28</v>
      </c>
      <c r="M695">
        <v>-252</v>
      </c>
      <c r="N695">
        <v>175</v>
      </c>
      <c r="O695" t="s">
        <v>67</v>
      </c>
      <c r="P695">
        <v>130</v>
      </c>
      <c r="Q695">
        <v>-50</v>
      </c>
      <c r="R695">
        <v>-100</v>
      </c>
      <c r="S695">
        <v>80</v>
      </c>
      <c r="T695">
        <v>95</v>
      </c>
      <c r="U695" t="s">
        <v>27</v>
      </c>
    </row>
    <row r="696" spans="1:21" x14ac:dyDescent="0.25">
      <c r="A696">
        <v>585</v>
      </c>
      <c r="B696">
        <v>108</v>
      </c>
      <c r="C696">
        <v>31</v>
      </c>
      <c r="D696" s="1">
        <v>41876</v>
      </c>
      <c r="E696">
        <v>971</v>
      </c>
      <c r="F696">
        <v>157</v>
      </c>
      <c r="G696" t="s">
        <v>21</v>
      </c>
      <c r="H696" t="s">
        <v>31</v>
      </c>
      <c r="I696">
        <v>30</v>
      </c>
      <c r="J696" t="s">
        <v>23</v>
      </c>
      <c r="K696" t="s">
        <v>32</v>
      </c>
      <c r="L696" t="s">
        <v>33</v>
      </c>
      <c r="M696">
        <v>171</v>
      </c>
      <c r="N696">
        <v>282</v>
      </c>
      <c r="O696" t="s">
        <v>67</v>
      </c>
      <c r="P696">
        <v>110</v>
      </c>
      <c r="Q696">
        <v>170</v>
      </c>
      <c r="R696">
        <v>140</v>
      </c>
      <c r="S696">
        <v>280</v>
      </c>
      <c r="T696">
        <v>42</v>
      </c>
      <c r="U696" t="s">
        <v>35</v>
      </c>
    </row>
    <row r="697" spans="1:21" x14ac:dyDescent="0.25">
      <c r="A697">
        <v>718</v>
      </c>
      <c r="B697">
        <v>123</v>
      </c>
      <c r="C697">
        <v>39</v>
      </c>
      <c r="D697" s="1">
        <v>41877</v>
      </c>
      <c r="E697">
        <v>915</v>
      </c>
      <c r="F697">
        <v>179</v>
      </c>
      <c r="G697" t="s">
        <v>21</v>
      </c>
      <c r="H697" t="s">
        <v>31</v>
      </c>
      <c r="I697">
        <v>34</v>
      </c>
      <c r="J697" t="s">
        <v>23</v>
      </c>
      <c r="K697" t="s">
        <v>32</v>
      </c>
      <c r="L697" t="s">
        <v>61</v>
      </c>
      <c r="M697">
        <v>199</v>
      </c>
      <c r="N697">
        <v>322</v>
      </c>
      <c r="O697" t="s">
        <v>67</v>
      </c>
      <c r="P697">
        <v>130</v>
      </c>
      <c r="Q697">
        <v>190</v>
      </c>
      <c r="R697">
        <v>160</v>
      </c>
      <c r="S697">
        <v>320</v>
      </c>
      <c r="T697">
        <v>45</v>
      </c>
      <c r="U697" t="s">
        <v>35</v>
      </c>
    </row>
    <row r="698" spans="1:21" x14ac:dyDescent="0.25">
      <c r="A698">
        <v>607</v>
      </c>
      <c r="B698">
        <v>76</v>
      </c>
      <c r="C698">
        <v>16</v>
      </c>
      <c r="D698" s="1">
        <v>41878</v>
      </c>
      <c r="E698">
        <v>580</v>
      </c>
      <c r="F698">
        <v>111</v>
      </c>
      <c r="G698" t="s">
        <v>21</v>
      </c>
      <c r="H698" t="s">
        <v>31</v>
      </c>
      <c r="I698">
        <v>21</v>
      </c>
      <c r="J698" t="s">
        <v>23</v>
      </c>
      <c r="K698" t="s">
        <v>32</v>
      </c>
      <c r="L698" t="s">
        <v>37</v>
      </c>
      <c r="M698">
        <v>116</v>
      </c>
      <c r="N698">
        <v>199</v>
      </c>
      <c r="O698" t="s">
        <v>67</v>
      </c>
      <c r="P698">
        <v>80</v>
      </c>
      <c r="Q698">
        <v>120</v>
      </c>
      <c r="R698">
        <v>100</v>
      </c>
      <c r="S698">
        <v>200</v>
      </c>
      <c r="T698">
        <v>33</v>
      </c>
      <c r="U698" t="s">
        <v>35</v>
      </c>
    </row>
    <row r="699" spans="1:21" x14ac:dyDescent="0.25">
      <c r="A699">
        <v>904</v>
      </c>
      <c r="B699">
        <v>102</v>
      </c>
      <c r="C699">
        <v>42</v>
      </c>
      <c r="D699" s="1">
        <v>41879</v>
      </c>
      <c r="E699">
        <v>666</v>
      </c>
      <c r="F699">
        <v>143</v>
      </c>
      <c r="G699" t="s">
        <v>21</v>
      </c>
      <c r="H699" t="s">
        <v>31</v>
      </c>
      <c r="I699">
        <v>31</v>
      </c>
      <c r="J699" t="s">
        <v>40</v>
      </c>
      <c r="K699" t="s">
        <v>45</v>
      </c>
      <c r="L699" t="s">
        <v>46</v>
      </c>
      <c r="M699">
        <v>132</v>
      </c>
      <c r="N699">
        <v>261</v>
      </c>
      <c r="O699" t="s">
        <v>34</v>
      </c>
      <c r="P699">
        <v>90</v>
      </c>
      <c r="Q699">
        <v>130</v>
      </c>
      <c r="R699">
        <v>90</v>
      </c>
      <c r="S699">
        <v>220</v>
      </c>
      <c r="T699">
        <v>54</v>
      </c>
      <c r="U699" t="s">
        <v>27</v>
      </c>
    </row>
    <row r="700" spans="1:21" x14ac:dyDescent="0.25">
      <c r="A700">
        <v>772</v>
      </c>
      <c r="B700">
        <v>77</v>
      </c>
      <c r="C700">
        <v>16</v>
      </c>
      <c r="D700" s="1">
        <v>41880</v>
      </c>
      <c r="E700">
        <v>557</v>
      </c>
      <c r="F700">
        <v>103</v>
      </c>
      <c r="G700" t="s">
        <v>21</v>
      </c>
      <c r="H700" t="s">
        <v>31</v>
      </c>
      <c r="I700">
        <v>25</v>
      </c>
      <c r="J700" t="s">
        <v>40</v>
      </c>
      <c r="K700" t="s">
        <v>41</v>
      </c>
      <c r="L700" t="s">
        <v>42</v>
      </c>
      <c r="M700">
        <v>76</v>
      </c>
      <c r="N700">
        <v>192</v>
      </c>
      <c r="O700" t="s">
        <v>34</v>
      </c>
      <c r="P700">
        <v>70</v>
      </c>
      <c r="Q700">
        <v>100</v>
      </c>
      <c r="R700">
        <v>60</v>
      </c>
      <c r="S700">
        <v>170</v>
      </c>
      <c r="T700">
        <v>52</v>
      </c>
      <c r="U700" t="s">
        <v>27</v>
      </c>
    </row>
    <row r="701" spans="1:21" x14ac:dyDescent="0.25">
      <c r="A701">
        <v>786</v>
      </c>
      <c r="B701">
        <v>78</v>
      </c>
      <c r="C701">
        <v>33</v>
      </c>
      <c r="D701" s="1">
        <v>41881</v>
      </c>
      <c r="E701">
        <v>798</v>
      </c>
      <c r="F701">
        <v>119</v>
      </c>
      <c r="G701" t="s">
        <v>21</v>
      </c>
      <c r="H701" t="s">
        <v>31</v>
      </c>
      <c r="I701">
        <v>25</v>
      </c>
      <c r="J701" t="s">
        <v>40</v>
      </c>
      <c r="K701" t="s">
        <v>45</v>
      </c>
      <c r="L701" t="s">
        <v>52</v>
      </c>
      <c r="M701">
        <v>93</v>
      </c>
      <c r="N701">
        <v>210</v>
      </c>
      <c r="O701" t="s">
        <v>34</v>
      </c>
      <c r="P701">
        <v>70</v>
      </c>
      <c r="Q701">
        <v>100</v>
      </c>
      <c r="R701">
        <v>60</v>
      </c>
      <c r="S701">
        <v>170</v>
      </c>
      <c r="T701">
        <v>56</v>
      </c>
      <c r="U701" t="s">
        <v>35</v>
      </c>
    </row>
    <row r="702" spans="1:21" x14ac:dyDescent="0.25">
      <c r="A702">
        <v>857</v>
      </c>
      <c r="B702">
        <v>75</v>
      </c>
      <c r="C702">
        <v>181</v>
      </c>
      <c r="D702" s="1">
        <v>41882</v>
      </c>
      <c r="E702">
        <v>-3287</v>
      </c>
      <c r="F702">
        <v>379</v>
      </c>
      <c r="G702" t="s">
        <v>21</v>
      </c>
      <c r="H702" t="s">
        <v>31</v>
      </c>
      <c r="I702">
        <v>24</v>
      </c>
      <c r="J702" t="s">
        <v>40</v>
      </c>
      <c r="K702" t="s">
        <v>45</v>
      </c>
      <c r="L702" t="s">
        <v>52</v>
      </c>
      <c r="M702">
        <v>481</v>
      </c>
      <c r="N702">
        <v>484</v>
      </c>
      <c r="O702" t="s">
        <v>62</v>
      </c>
      <c r="P702">
        <v>60</v>
      </c>
      <c r="Q702">
        <v>340</v>
      </c>
      <c r="R702">
        <v>300</v>
      </c>
      <c r="S702">
        <v>400</v>
      </c>
      <c r="T702">
        <v>55</v>
      </c>
      <c r="U702" t="s">
        <v>35</v>
      </c>
    </row>
    <row r="703" spans="1:21" x14ac:dyDescent="0.25">
      <c r="A703">
        <v>607</v>
      </c>
      <c r="B703">
        <v>249</v>
      </c>
      <c r="C703">
        <v>120</v>
      </c>
      <c r="D703" s="1">
        <v>41883</v>
      </c>
      <c r="E703">
        <v>2580</v>
      </c>
      <c r="F703">
        <v>374</v>
      </c>
      <c r="G703" t="s">
        <v>21</v>
      </c>
      <c r="H703" t="s">
        <v>31</v>
      </c>
      <c r="I703">
        <v>87</v>
      </c>
      <c r="J703" t="s">
        <v>40</v>
      </c>
      <c r="K703" t="s">
        <v>45</v>
      </c>
      <c r="L703" t="s">
        <v>52</v>
      </c>
      <c r="M703">
        <v>350</v>
      </c>
      <c r="N703">
        <v>664</v>
      </c>
      <c r="O703" t="s">
        <v>67</v>
      </c>
      <c r="P703">
        <v>220</v>
      </c>
      <c r="Q703">
        <v>340</v>
      </c>
      <c r="R703">
        <v>230</v>
      </c>
      <c r="S703">
        <v>560</v>
      </c>
      <c r="T703">
        <v>138</v>
      </c>
      <c r="U703" t="s">
        <v>35</v>
      </c>
    </row>
    <row r="704" spans="1:21" x14ac:dyDescent="0.25">
      <c r="A704">
        <v>813</v>
      </c>
      <c r="B704">
        <v>94</v>
      </c>
      <c r="C704">
        <v>2</v>
      </c>
      <c r="D704" s="1">
        <v>41884</v>
      </c>
      <c r="E704">
        <v>694</v>
      </c>
      <c r="F704">
        <v>130</v>
      </c>
      <c r="G704" t="s">
        <v>21</v>
      </c>
      <c r="H704" t="s">
        <v>31</v>
      </c>
      <c r="I704">
        <v>85</v>
      </c>
      <c r="J704" t="s">
        <v>40</v>
      </c>
      <c r="K704" t="s">
        <v>41</v>
      </c>
      <c r="L704" t="s">
        <v>53</v>
      </c>
      <c r="M704">
        <v>22</v>
      </c>
      <c r="N704">
        <v>239</v>
      </c>
      <c r="O704" t="s">
        <v>34</v>
      </c>
      <c r="P704">
        <v>90</v>
      </c>
      <c r="Q704">
        <v>120</v>
      </c>
      <c r="R704">
        <v>20</v>
      </c>
      <c r="S704">
        <v>210</v>
      </c>
      <c r="T704">
        <v>115</v>
      </c>
      <c r="U704" t="s">
        <v>35</v>
      </c>
    </row>
    <row r="705" spans="1:21" x14ac:dyDescent="0.25">
      <c r="A705">
        <v>914</v>
      </c>
      <c r="B705">
        <v>121</v>
      </c>
      <c r="C705">
        <v>-110</v>
      </c>
      <c r="D705" s="1">
        <v>41885</v>
      </c>
      <c r="E705">
        <v>3385</v>
      </c>
      <c r="F705">
        <v>-60</v>
      </c>
      <c r="G705" t="s">
        <v>21</v>
      </c>
      <c r="H705" t="s">
        <v>31</v>
      </c>
      <c r="I705">
        <v>109</v>
      </c>
      <c r="J705" t="s">
        <v>40</v>
      </c>
      <c r="K705" t="s">
        <v>41</v>
      </c>
      <c r="L705" t="s">
        <v>53</v>
      </c>
      <c r="M705">
        <v>-300</v>
      </c>
      <c r="N705">
        <v>65</v>
      </c>
      <c r="O705" t="s">
        <v>67</v>
      </c>
      <c r="P705">
        <v>110</v>
      </c>
      <c r="Q705">
        <v>-60</v>
      </c>
      <c r="R705">
        <v>-190</v>
      </c>
      <c r="S705">
        <v>50</v>
      </c>
      <c r="T705">
        <v>142</v>
      </c>
      <c r="U705" t="s">
        <v>35</v>
      </c>
    </row>
    <row r="706" spans="1:21" x14ac:dyDescent="0.25">
      <c r="A706">
        <v>617</v>
      </c>
      <c r="B706">
        <v>181</v>
      </c>
      <c r="C706">
        <v>40</v>
      </c>
      <c r="D706" s="1">
        <v>41886</v>
      </c>
      <c r="E706">
        <v>1283</v>
      </c>
      <c r="F706">
        <v>182</v>
      </c>
      <c r="G706" t="s">
        <v>21</v>
      </c>
      <c r="H706" t="s">
        <v>31</v>
      </c>
      <c r="I706">
        <v>50</v>
      </c>
      <c r="J706" t="s">
        <v>40</v>
      </c>
      <c r="K706" t="s">
        <v>41</v>
      </c>
      <c r="L706" t="s">
        <v>66</v>
      </c>
      <c r="M706">
        <v>160</v>
      </c>
      <c r="N706">
        <v>387</v>
      </c>
      <c r="O706" t="s">
        <v>62</v>
      </c>
      <c r="P706">
        <v>170</v>
      </c>
      <c r="Q706">
        <v>180</v>
      </c>
      <c r="R706">
        <v>120</v>
      </c>
      <c r="S706">
        <v>350</v>
      </c>
      <c r="T706">
        <v>74</v>
      </c>
      <c r="U706" t="s">
        <v>35</v>
      </c>
    </row>
    <row r="707" spans="1:21" x14ac:dyDescent="0.25">
      <c r="A707">
        <v>917</v>
      </c>
      <c r="B707">
        <v>211</v>
      </c>
      <c r="C707">
        <v>175</v>
      </c>
      <c r="D707" s="1">
        <v>41887</v>
      </c>
      <c r="E707">
        <v>933</v>
      </c>
      <c r="F707">
        <v>464</v>
      </c>
      <c r="G707" t="s">
        <v>21</v>
      </c>
      <c r="H707" t="s">
        <v>31</v>
      </c>
      <c r="I707">
        <v>59</v>
      </c>
      <c r="J707" t="s">
        <v>40</v>
      </c>
      <c r="K707" t="s">
        <v>41</v>
      </c>
      <c r="L707" t="s">
        <v>66</v>
      </c>
      <c r="M707">
        <v>565</v>
      </c>
      <c r="N707">
        <v>719</v>
      </c>
      <c r="O707" t="s">
        <v>67</v>
      </c>
      <c r="P707">
        <v>200</v>
      </c>
      <c r="Q707">
        <v>460</v>
      </c>
      <c r="R707">
        <v>390</v>
      </c>
      <c r="S707">
        <v>660</v>
      </c>
      <c r="T707">
        <v>83</v>
      </c>
      <c r="U707" t="s">
        <v>35</v>
      </c>
    </row>
    <row r="708" spans="1:21" x14ac:dyDescent="0.25">
      <c r="A708">
        <v>727</v>
      </c>
      <c r="B708">
        <v>22</v>
      </c>
      <c r="C708">
        <v>6</v>
      </c>
      <c r="D708" s="1">
        <v>41888</v>
      </c>
      <c r="E708">
        <v>570</v>
      </c>
      <c r="F708">
        <v>30</v>
      </c>
      <c r="G708" t="s">
        <v>21</v>
      </c>
      <c r="H708" t="s">
        <v>31</v>
      </c>
      <c r="I708">
        <v>7</v>
      </c>
      <c r="J708" t="s">
        <v>23</v>
      </c>
      <c r="K708" t="s">
        <v>24</v>
      </c>
      <c r="L708" t="s">
        <v>57</v>
      </c>
      <c r="M708">
        <v>16</v>
      </c>
      <c r="N708">
        <v>55</v>
      </c>
      <c r="O708" t="s">
        <v>34</v>
      </c>
      <c r="P708">
        <v>10</v>
      </c>
      <c r="Q708">
        <v>20</v>
      </c>
      <c r="R708">
        <v>10</v>
      </c>
      <c r="S708">
        <v>30</v>
      </c>
      <c r="T708">
        <v>19</v>
      </c>
      <c r="U708" t="s">
        <v>27</v>
      </c>
    </row>
    <row r="709" spans="1:21" x14ac:dyDescent="0.25">
      <c r="A709">
        <v>585</v>
      </c>
      <c r="B709">
        <v>245</v>
      </c>
      <c r="C709">
        <v>163</v>
      </c>
      <c r="D709" s="1">
        <v>41889</v>
      </c>
      <c r="E709">
        <v>1704</v>
      </c>
      <c r="F709">
        <v>331</v>
      </c>
      <c r="G709" t="s">
        <v>21</v>
      </c>
      <c r="H709" t="s">
        <v>31</v>
      </c>
      <c r="I709">
        <v>93</v>
      </c>
      <c r="J709" t="s">
        <v>23</v>
      </c>
      <c r="K709" t="s">
        <v>24</v>
      </c>
      <c r="L709" t="s">
        <v>25</v>
      </c>
      <c r="M709">
        <v>303</v>
      </c>
      <c r="N709">
        <v>614</v>
      </c>
      <c r="O709" t="s">
        <v>67</v>
      </c>
      <c r="P709">
        <v>180</v>
      </c>
      <c r="Q709">
        <v>240</v>
      </c>
      <c r="R709">
        <v>140</v>
      </c>
      <c r="S709">
        <v>420</v>
      </c>
      <c r="T709">
        <v>127</v>
      </c>
      <c r="U709" t="s">
        <v>27</v>
      </c>
    </row>
    <row r="710" spans="1:21" x14ac:dyDescent="0.25">
      <c r="A710">
        <v>518</v>
      </c>
      <c r="B710">
        <v>225</v>
      </c>
      <c r="C710">
        <v>-112</v>
      </c>
      <c r="D710" s="1">
        <v>41890</v>
      </c>
      <c r="E710">
        <v>4742</v>
      </c>
      <c r="F710">
        <v>-65</v>
      </c>
      <c r="G710" t="s">
        <v>21</v>
      </c>
      <c r="H710" t="s">
        <v>31</v>
      </c>
      <c r="I710">
        <v>69</v>
      </c>
      <c r="J710" t="s">
        <v>23</v>
      </c>
      <c r="K710" t="s">
        <v>24</v>
      </c>
      <c r="L710" t="s">
        <v>28</v>
      </c>
      <c r="M710">
        <v>-232</v>
      </c>
      <c r="N710">
        <v>171</v>
      </c>
      <c r="O710" t="s">
        <v>67</v>
      </c>
      <c r="P710">
        <v>160</v>
      </c>
      <c r="Q710">
        <v>-50</v>
      </c>
      <c r="R710">
        <v>-120</v>
      </c>
      <c r="S710">
        <v>110</v>
      </c>
      <c r="T710">
        <v>91</v>
      </c>
      <c r="U710" t="s">
        <v>27</v>
      </c>
    </row>
    <row r="711" spans="1:21" x14ac:dyDescent="0.25">
      <c r="A711">
        <v>516</v>
      </c>
      <c r="B711">
        <v>81</v>
      </c>
      <c r="C711">
        <v>35</v>
      </c>
      <c r="D711" s="1">
        <v>41891</v>
      </c>
      <c r="E711">
        <v>984</v>
      </c>
      <c r="F711">
        <v>117</v>
      </c>
      <c r="G711" t="s">
        <v>21</v>
      </c>
      <c r="H711" t="s">
        <v>31</v>
      </c>
      <c r="I711">
        <v>22</v>
      </c>
      <c r="J711" t="s">
        <v>23</v>
      </c>
      <c r="K711" t="s">
        <v>32</v>
      </c>
      <c r="L711" t="s">
        <v>33</v>
      </c>
      <c r="M711">
        <v>125</v>
      </c>
      <c r="N711">
        <v>211</v>
      </c>
      <c r="O711" t="s">
        <v>67</v>
      </c>
      <c r="P711">
        <v>80</v>
      </c>
      <c r="Q711">
        <v>120</v>
      </c>
      <c r="R711">
        <v>90</v>
      </c>
      <c r="S711">
        <v>200</v>
      </c>
      <c r="T711">
        <v>33</v>
      </c>
      <c r="U711" t="s">
        <v>35</v>
      </c>
    </row>
    <row r="712" spans="1:21" x14ac:dyDescent="0.25">
      <c r="A712">
        <v>914</v>
      </c>
      <c r="B712">
        <v>118</v>
      </c>
      <c r="C712">
        <v>58</v>
      </c>
      <c r="D712" s="1">
        <v>41892</v>
      </c>
      <c r="E712">
        <v>930</v>
      </c>
      <c r="F712">
        <v>172</v>
      </c>
      <c r="G712" t="s">
        <v>21</v>
      </c>
      <c r="H712" t="s">
        <v>31</v>
      </c>
      <c r="I712">
        <v>33</v>
      </c>
      <c r="J712" t="s">
        <v>23</v>
      </c>
      <c r="K712" t="s">
        <v>32</v>
      </c>
      <c r="L712" t="s">
        <v>61</v>
      </c>
      <c r="M712">
        <v>188</v>
      </c>
      <c r="N712">
        <v>309</v>
      </c>
      <c r="O712" t="s">
        <v>67</v>
      </c>
      <c r="P712">
        <v>120</v>
      </c>
      <c r="Q712">
        <v>170</v>
      </c>
      <c r="R712">
        <v>130</v>
      </c>
      <c r="S712">
        <v>290</v>
      </c>
      <c r="T712">
        <v>45</v>
      </c>
      <c r="U712" t="s">
        <v>35</v>
      </c>
    </row>
    <row r="713" spans="1:21" x14ac:dyDescent="0.25">
      <c r="A713">
        <v>727</v>
      </c>
      <c r="B713">
        <v>134</v>
      </c>
      <c r="C713">
        <v>71</v>
      </c>
      <c r="D713" s="1">
        <v>41893</v>
      </c>
      <c r="E713">
        <v>690</v>
      </c>
      <c r="F713">
        <v>186</v>
      </c>
      <c r="G713" t="s">
        <v>21</v>
      </c>
      <c r="H713" t="s">
        <v>31</v>
      </c>
      <c r="I713">
        <v>41</v>
      </c>
      <c r="J713" t="s">
        <v>40</v>
      </c>
      <c r="K713" t="s">
        <v>45</v>
      </c>
      <c r="L713" t="s">
        <v>46</v>
      </c>
      <c r="M713">
        <v>181</v>
      </c>
      <c r="N713">
        <v>341</v>
      </c>
      <c r="O713" t="s">
        <v>34</v>
      </c>
      <c r="P713">
        <v>120</v>
      </c>
      <c r="Q713">
        <v>160</v>
      </c>
      <c r="R713">
        <v>110</v>
      </c>
      <c r="S713">
        <v>280</v>
      </c>
      <c r="T713">
        <v>64</v>
      </c>
      <c r="U713" t="s">
        <v>27</v>
      </c>
    </row>
    <row r="714" spans="1:21" x14ac:dyDescent="0.25">
      <c r="A714">
        <v>386</v>
      </c>
      <c r="B714">
        <v>83</v>
      </c>
      <c r="C714">
        <v>16</v>
      </c>
      <c r="D714" s="1">
        <v>41894</v>
      </c>
      <c r="E714">
        <v>575</v>
      </c>
      <c r="F714">
        <v>112</v>
      </c>
      <c r="G714" t="s">
        <v>21</v>
      </c>
      <c r="H714" t="s">
        <v>31</v>
      </c>
      <c r="I714">
        <v>27</v>
      </c>
      <c r="J714" t="s">
        <v>40</v>
      </c>
      <c r="K714" t="s">
        <v>41</v>
      </c>
      <c r="L714" t="s">
        <v>42</v>
      </c>
      <c r="M714">
        <v>86</v>
      </c>
      <c r="N714">
        <v>208</v>
      </c>
      <c r="O714" t="s">
        <v>34</v>
      </c>
      <c r="P714">
        <v>80</v>
      </c>
      <c r="Q714">
        <v>110</v>
      </c>
      <c r="R714">
        <v>70</v>
      </c>
      <c r="S714">
        <v>190</v>
      </c>
      <c r="T714">
        <v>54</v>
      </c>
      <c r="U714" t="s">
        <v>27</v>
      </c>
    </row>
    <row r="715" spans="1:21" x14ac:dyDescent="0.25">
      <c r="A715">
        <v>407</v>
      </c>
      <c r="B715">
        <v>88</v>
      </c>
      <c r="C715">
        <v>28</v>
      </c>
      <c r="D715" s="1">
        <v>41895</v>
      </c>
      <c r="E715">
        <v>817</v>
      </c>
      <c r="F715">
        <v>133</v>
      </c>
      <c r="G715" t="s">
        <v>21</v>
      </c>
      <c r="H715" t="s">
        <v>31</v>
      </c>
      <c r="I715">
        <v>29</v>
      </c>
      <c r="J715" t="s">
        <v>40</v>
      </c>
      <c r="K715" t="s">
        <v>45</v>
      </c>
      <c r="L715" t="s">
        <v>52</v>
      </c>
      <c r="M715">
        <v>108</v>
      </c>
      <c r="N715">
        <v>236</v>
      </c>
      <c r="O715" t="s">
        <v>34</v>
      </c>
      <c r="P715">
        <v>70</v>
      </c>
      <c r="Q715">
        <v>120</v>
      </c>
      <c r="R715">
        <v>80</v>
      </c>
      <c r="S715">
        <v>190</v>
      </c>
      <c r="T715">
        <v>60</v>
      </c>
      <c r="U715" t="s">
        <v>35</v>
      </c>
    </row>
    <row r="716" spans="1:21" x14ac:dyDescent="0.25">
      <c r="A716">
        <v>351</v>
      </c>
      <c r="B716">
        <v>67</v>
      </c>
      <c r="C716">
        <v>219</v>
      </c>
      <c r="D716" s="1">
        <v>41896</v>
      </c>
      <c r="E716">
        <v>-3534</v>
      </c>
      <c r="F716">
        <v>443</v>
      </c>
      <c r="G716" t="s">
        <v>21</v>
      </c>
      <c r="H716" t="s">
        <v>31</v>
      </c>
      <c r="I716">
        <v>22</v>
      </c>
      <c r="J716" t="s">
        <v>40</v>
      </c>
      <c r="K716" t="s">
        <v>45</v>
      </c>
      <c r="L716" t="s">
        <v>52</v>
      </c>
      <c r="M716">
        <v>579</v>
      </c>
      <c r="N716">
        <v>543</v>
      </c>
      <c r="O716" t="s">
        <v>62</v>
      </c>
      <c r="P716">
        <v>60</v>
      </c>
      <c r="Q716">
        <v>390</v>
      </c>
      <c r="R716">
        <v>360</v>
      </c>
      <c r="S716">
        <v>450</v>
      </c>
      <c r="T716">
        <v>53</v>
      </c>
      <c r="U716" t="s">
        <v>35</v>
      </c>
    </row>
    <row r="717" spans="1:21" x14ac:dyDescent="0.25">
      <c r="A717">
        <v>315</v>
      </c>
      <c r="B717">
        <v>279</v>
      </c>
      <c r="C717">
        <v>152</v>
      </c>
      <c r="D717" s="1">
        <v>41897</v>
      </c>
      <c r="E717">
        <v>2642</v>
      </c>
      <c r="F717">
        <v>420</v>
      </c>
      <c r="G717" t="s">
        <v>21</v>
      </c>
      <c r="H717" t="s">
        <v>31</v>
      </c>
      <c r="I717">
        <v>97</v>
      </c>
      <c r="J717" t="s">
        <v>40</v>
      </c>
      <c r="K717" t="s">
        <v>45</v>
      </c>
      <c r="L717" t="s">
        <v>52</v>
      </c>
      <c r="M717">
        <v>402</v>
      </c>
      <c r="N717">
        <v>745</v>
      </c>
      <c r="O717" t="s">
        <v>67</v>
      </c>
      <c r="P717">
        <v>250</v>
      </c>
      <c r="Q717">
        <v>370</v>
      </c>
      <c r="R717">
        <v>250</v>
      </c>
      <c r="S717">
        <v>620</v>
      </c>
      <c r="T717">
        <v>149</v>
      </c>
      <c r="U717" t="s">
        <v>35</v>
      </c>
    </row>
    <row r="718" spans="1:21" x14ac:dyDescent="0.25">
      <c r="A718">
        <v>305</v>
      </c>
      <c r="B718">
        <v>105</v>
      </c>
      <c r="C718">
        <v>1</v>
      </c>
      <c r="D718" s="1">
        <v>41898</v>
      </c>
      <c r="E718">
        <v>716</v>
      </c>
      <c r="F718">
        <v>145</v>
      </c>
      <c r="G718" t="s">
        <v>21</v>
      </c>
      <c r="H718" t="s">
        <v>31</v>
      </c>
      <c r="I718">
        <v>95</v>
      </c>
      <c r="J718" t="s">
        <v>40</v>
      </c>
      <c r="K718" t="s">
        <v>41</v>
      </c>
      <c r="L718" t="s">
        <v>53</v>
      </c>
      <c r="M718">
        <v>31</v>
      </c>
      <c r="N718">
        <v>266</v>
      </c>
      <c r="O718" t="s">
        <v>34</v>
      </c>
      <c r="P718">
        <v>100</v>
      </c>
      <c r="Q718">
        <v>140</v>
      </c>
      <c r="R718">
        <v>30</v>
      </c>
      <c r="S718">
        <v>240</v>
      </c>
      <c r="T718">
        <v>124</v>
      </c>
      <c r="U718" t="s">
        <v>35</v>
      </c>
    </row>
    <row r="719" spans="1:21" x14ac:dyDescent="0.25">
      <c r="A719">
        <v>845</v>
      </c>
      <c r="B719">
        <v>135</v>
      </c>
      <c r="C719">
        <v>-122</v>
      </c>
      <c r="D719" s="1">
        <v>41899</v>
      </c>
      <c r="E719">
        <v>3641</v>
      </c>
      <c r="F719">
        <v>-69</v>
      </c>
      <c r="G719" t="s">
        <v>21</v>
      </c>
      <c r="H719" t="s">
        <v>31</v>
      </c>
      <c r="I719">
        <v>122</v>
      </c>
      <c r="J719" t="s">
        <v>40</v>
      </c>
      <c r="K719" t="s">
        <v>41</v>
      </c>
      <c r="L719" t="s">
        <v>53</v>
      </c>
      <c r="M719">
        <v>-332</v>
      </c>
      <c r="N719">
        <v>70</v>
      </c>
      <c r="O719" t="s">
        <v>67</v>
      </c>
      <c r="P719">
        <v>130</v>
      </c>
      <c r="Q719">
        <v>-70</v>
      </c>
      <c r="R719">
        <v>-210</v>
      </c>
      <c r="S719">
        <v>60</v>
      </c>
      <c r="T719">
        <v>155</v>
      </c>
      <c r="U719" t="s">
        <v>35</v>
      </c>
    </row>
    <row r="720" spans="1:21" x14ac:dyDescent="0.25">
      <c r="A720">
        <v>857</v>
      </c>
      <c r="B720">
        <v>153</v>
      </c>
      <c r="C720">
        <v>49</v>
      </c>
      <c r="D720" s="1">
        <v>41900</v>
      </c>
      <c r="E720">
        <v>1319</v>
      </c>
      <c r="F720">
        <v>153</v>
      </c>
      <c r="G720" t="s">
        <v>21</v>
      </c>
      <c r="H720" t="s">
        <v>31</v>
      </c>
      <c r="I720">
        <v>42</v>
      </c>
      <c r="J720" t="s">
        <v>40</v>
      </c>
      <c r="K720" t="s">
        <v>41</v>
      </c>
      <c r="L720" t="s">
        <v>66</v>
      </c>
      <c r="M720">
        <v>129</v>
      </c>
      <c r="N720">
        <v>326</v>
      </c>
      <c r="O720" t="s">
        <v>62</v>
      </c>
      <c r="P720">
        <v>150</v>
      </c>
      <c r="Q720">
        <v>140</v>
      </c>
      <c r="R720">
        <v>80</v>
      </c>
      <c r="S720">
        <v>290</v>
      </c>
      <c r="T720">
        <v>66</v>
      </c>
      <c r="U720" t="s">
        <v>35</v>
      </c>
    </row>
    <row r="721" spans="1:21" x14ac:dyDescent="0.25">
      <c r="A721">
        <v>518</v>
      </c>
      <c r="B721">
        <v>250</v>
      </c>
      <c r="C721">
        <v>143</v>
      </c>
      <c r="D721" s="1">
        <v>41901</v>
      </c>
      <c r="E721">
        <v>723</v>
      </c>
      <c r="F721">
        <v>407</v>
      </c>
      <c r="G721" t="s">
        <v>21</v>
      </c>
      <c r="H721" t="s">
        <v>31</v>
      </c>
      <c r="I721">
        <v>70</v>
      </c>
      <c r="J721" t="s">
        <v>40</v>
      </c>
      <c r="K721" t="s">
        <v>41</v>
      </c>
      <c r="L721" t="s">
        <v>66</v>
      </c>
      <c r="M721">
        <v>463</v>
      </c>
      <c r="N721">
        <v>700</v>
      </c>
      <c r="O721" t="s">
        <v>67</v>
      </c>
      <c r="P721">
        <v>240</v>
      </c>
      <c r="Q721">
        <v>400</v>
      </c>
      <c r="R721">
        <v>320</v>
      </c>
      <c r="S721">
        <v>640</v>
      </c>
      <c r="T721">
        <v>95</v>
      </c>
      <c r="U721" t="s">
        <v>35</v>
      </c>
    </row>
    <row r="722" spans="1:21" x14ac:dyDescent="0.25">
      <c r="A722">
        <v>631</v>
      </c>
      <c r="B722">
        <v>294</v>
      </c>
      <c r="C722">
        <v>249</v>
      </c>
      <c r="D722" s="1">
        <v>41902</v>
      </c>
      <c r="E722">
        <v>1727</v>
      </c>
      <c r="F722">
        <v>453</v>
      </c>
      <c r="G722" t="s">
        <v>21</v>
      </c>
      <c r="H722" t="s">
        <v>31</v>
      </c>
      <c r="I722">
        <v>111</v>
      </c>
      <c r="J722" t="s">
        <v>23</v>
      </c>
      <c r="K722" t="s">
        <v>24</v>
      </c>
      <c r="L722" t="s">
        <v>25</v>
      </c>
      <c r="M722">
        <v>459</v>
      </c>
      <c r="N722">
        <v>796</v>
      </c>
      <c r="O722" t="s">
        <v>67</v>
      </c>
      <c r="P722">
        <v>220</v>
      </c>
      <c r="Q722">
        <v>320</v>
      </c>
      <c r="R722">
        <v>210</v>
      </c>
      <c r="S722">
        <v>540</v>
      </c>
      <c r="T722">
        <v>144</v>
      </c>
      <c r="U722" t="s">
        <v>27</v>
      </c>
    </row>
    <row r="723" spans="1:21" x14ac:dyDescent="0.25">
      <c r="A723">
        <v>716</v>
      </c>
      <c r="B723">
        <v>241</v>
      </c>
      <c r="C723">
        <v>-130</v>
      </c>
      <c r="D723" s="1">
        <v>41903</v>
      </c>
      <c r="E723">
        <v>5121</v>
      </c>
      <c r="F723">
        <v>-93</v>
      </c>
      <c r="G723" t="s">
        <v>21</v>
      </c>
      <c r="H723" t="s">
        <v>31</v>
      </c>
      <c r="I723">
        <v>74</v>
      </c>
      <c r="J723" t="s">
        <v>23</v>
      </c>
      <c r="K723" t="s">
        <v>24</v>
      </c>
      <c r="L723" t="s">
        <v>28</v>
      </c>
      <c r="M723">
        <v>-280</v>
      </c>
      <c r="N723">
        <v>158</v>
      </c>
      <c r="O723" t="s">
        <v>67</v>
      </c>
      <c r="P723">
        <v>180</v>
      </c>
      <c r="Q723">
        <v>-80</v>
      </c>
      <c r="R723">
        <v>-150</v>
      </c>
      <c r="S723">
        <v>100</v>
      </c>
      <c r="T723">
        <v>96</v>
      </c>
      <c r="U723" t="s">
        <v>27</v>
      </c>
    </row>
    <row r="724" spans="1:21" x14ac:dyDescent="0.25">
      <c r="A724">
        <v>718</v>
      </c>
      <c r="B724">
        <v>86</v>
      </c>
      <c r="C724">
        <v>42</v>
      </c>
      <c r="D724" s="1">
        <v>41904</v>
      </c>
      <c r="E724">
        <v>1003</v>
      </c>
      <c r="F724">
        <v>124</v>
      </c>
      <c r="G724" t="s">
        <v>21</v>
      </c>
      <c r="H724" t="s">
        <v>31</v>
      </c>
      <c r="I724">
        <v>24</v>
      </c>
      <c r="J724" t="s">
        <v>23</v>
      </c>
      <c r="K724" t="s">
        <v>32</v>
      </c>
      <c r="L724" t="s">
        <v>33</v>
      </c>
      <c r="M724">
        <v>132</v>
      </c>
      <c r="N724">
        <v>224</v>
      </c>
      <c r="O724" t="s">
        <v>67</v>
      </c>
      <c r="P724">
        <v>90</v>
      </c>
      <c r="Q724">
        <v>120</v>
      </c>
      <c r="R724">
        <v>90</v>
      </c>
      <c r="S724">
        <v>210</v>
      </c>
      <c r="T724">
        <v>35</v>
      </c>
      <c r="U724" t="s">
        <v>35</v>
      </c>
    </row>
    <row r="725" spans="1:21" x14ac:dyDescent="0.25">
      <c r="A725">
        <v>518</v>
      </c>
      <c r="B725">
        <v>123</v>
      </c>
      <c r="C725">
        <v>47</v>
      </c>
      <c r="D725" s="1">
        <v>41905</v>
      </c>
      <c r="E725">
        <v>959</v>
      </c>
      <c r="F725">
        <v>179</v>
      </c>
      <c r="G725" t="s">
        <v>21</v>
      </c>
      <c r="H725" t="s">
        <v>31</v>
      </c>
      <c r="I725">
        <v>34</v>
      </c>
      <c r="J725" t="s">
        <v>23</v>
      </c>
      <c r="K725" t="s">
        <v>32</v>
      </c>
      <c r="L725" t="s">
        <v>61</v>
      </c>
      <c r="M725">
        <v>197</v>
      </c>
      <c r="N725">
        <v>322</v>
      </c>
      <c r="O725" t="s">
        <v>67</v>
      </c>
      <c r="P725">
        <v>120</v>
      </c>
      <c r="Q725">
        <v>190</v>
      </c>
      <c r="R725">
        <v>150</v>
      </c>
      <c r="S725">
        <v>310</v>
      </c>
      <c r="T725">
        <v>46</v>
      </c>
      <c r="U725" t="s">
        <v>35</v>
      </c>
    </row>
    <row r="726" spans="1:21" x14ac:dyDescent="0.25">
      <c r="A726">
        <v>719</v>
      </c>
      <c r="B726">
        <v>108</v>
      </c>
      <c r="C726">
        <v>-34</v>
      </c>
      <c r="D726" s="1">
        <v>41906</v>
      </c>
      <c r="E726">
        <v>971</v>
      </c>
      <c r="F726">
        <v>157</v>
      </c>
      <c r="G726" t="s">
        <v>21</v>
      </c>
      <c r="H726" t="s">
        <v>22</v>
      </c>
      <c r="I726">
        <v>30</v>
      </c>
      <c r="J726" t="s">
        <v>40</v>
      </c>
      <c r="K726" t="s">
        <v>45</v>
      </c>
      <c r="L726" t="s">
        <v>46</v>
      </c>
      <c r="M726">
        <v>116</v>
      </c>
      <c r="N726">
        <v>265</v>
      </c>
      <c r="O726" t="s">
        <v>26</v>
      </c>
      <c r="P726">
        <v>100</v>
      </c>
      <c r="Q726">
        <v>160</v>
      </c>
      <c r="R726">
        <v>150</v>
      </c>
      <c r="S726">
        <v>260</v>
      </c>
      <c r="T726">
        <v>41</v>
      </c>
      <c r="U726" t="s">
        <v>27</v>
      </c>
    </row>
    <row r="727" spans="1:21" x14ac:dyDescent="0.25">
      <c r="A727">
        <v>815</v>
      </c>
      <c r="B727">
        <v>122</v>
      </c>
      <c r="C727">
        <v>-45</v>
      </c>
      <c r="D727" s="1">
        <v>41907</v>
      </c>
      <c r="E727">
        <v>789</v>
      </c>
      <c r="F727">
        <v>176</v>
      </c>
      <c r="G727" t="s">
        <v>21</v>
      </c>
      <c r="H727" t="s">
        <v>22</v>
      </c>
      <c r="I727">
        <v>39</v>
      </c>
      <c r="J727" t="s">
        <v>40</v>
      </c>
      <c r="K727" t="s">
        <v>45</v>
      </c>
      <c r="L727" t="s">
        <v>46</v>
      </c>
      <c r="M727">
        <v>115</v>
      </c>
      <c r="N727">
        <v>298</v>
      </c>
      <c r="O727" t="s">
        <v>63</v>
      </c>
      <c r="P727">
        <v>110</v>
      </c>
      <c r="Q727">
        <v>190</v>
      </c>
      <c r="R727">
        <v>160</v>
      </c>
      <c r="S727">
        <v>300</v>
      </c>
      <c r="T727">
        <v>61</v>
      </c>
      <c r="U727" t="s">
        <v>27</v>
      </c>
    </row>
    <row r="728" spans="1:21" x14ac:dyDescent="0.25">
      <c r="A728">
        <v>303</v>
      </c>
      <c r="B728">
        <v>72</v>
      </c>
      <c r="C728">
        <v>-74</v>
      </c>
      <c r="D728" s="1">
        <v>41908</v>
      </c>
      <c r="E728">
        <v>650</v>
      </c>
      <c r="F728">
        <v>110</v>
      </c>
      <c r="G728" t="s">
        <v>21</v>
      </c>
      <c r="H728" t="s">
        <v>22</v>
      </c>
      <c r="I728">
        <v>23</v>
      </c>
      <c r="J728" t="s">
        <v>40</v>
      </c>
      <c r="K728" t="s">
        <v>41</v>
      </c>
      <c r="L728" t="s">
        <v>42</v>
      </c>
      <c r="M728">
        <v>56</v>
      </c>
      <c r="N728">
        <v>182</v>
      </c>
      <c r="O728" t="s">
        <v>26</v>
      </c>
      <c r="P728">
        <v>100</v>
      </c>
      <c r="Q728">
        <v>160</v>
      </c>
      <c r="R728">
        <v>130</v>
      </c>
      <c r="S728">
        <v>260</v>
      </c>
      <c r="T728">
        <v>54</v>
      </c>
      <c r="U728" t="s">
        <v>27</v>
      </c>
    </row>
    <row r="729" spans="1:21" x14ac:dyDescent="0.25">
      <c r="A729">
        <v>312</v>
      </c>
      <c r="B729">
        <v>239</v>
      </c>
      <c r="C729">
        <v>-151</v>
      </c>
      <c r="D729" s="1">
        <v>41909</v>
      </c>
      <c r="E729">
        <v>1755</v>
      </c>
      <c r="F729">
        <v>239</v>
      </c>
      <c r="G729" t="s">
        <v>21</v>
      </c>
      <c r="H729" t="s">
        <v>22</v>
      </c>
      <c r="I729">
        <v>66</v>
      </c>
      <c r="J729" t="s">
        <v>40</v>
      </c>
      <c r="K729" t="s">
        <v>41</v>
      </c>
      <c r="L729" t="s">
        <v>42</v>
      </c>
      <c r="M729">
        <v>149</v>
      </c>
      <c r="N729">
        <v>478</v>
      </c>
      <c r="O729" t="s">
        <v>63</v>
      </c>
      <c r="P729">
        <v>340</v>
      </c>
      <c r="Q729">
        <v>370</v>
      </c>
      <c r="R729">
        <v>300</v>
      </c>
      <c r="S729">
        <v>710</v>
      </c>
      <c r="T729">
        <v>90</v>
      </c>
      <c r="U729" t="s">
        <v>27</v>
      </c>
    </row>
    <row r="730" spans="1:21" x14ac:dyDescent="0.25">
      <c r="A730">
        <v>614</v>
      </c>
      <c r="B730">
        <v>54</v>
      </c>
      <c r="C730">
        <v>-58</v>
      </c>
      <c r="D730" s="1">
        <v>41910</v>
      </c>
      <c r="E730">
        <v>404</v>
      </c>
      <c r="F730">
        <v>66</v>
      </c>
      <c r="G730" t="s">
        <v>21</v>
      </c>
      <c r="H730" t="s">
        <v>22</v>
      </c>
      <c r="I730">
        <v>20</v>
      </c>
      <c r="J730" t="s">
        <v>40</v>
      </c>
      <c r="K730" t="s">
        <v>41</v>
      </c>
      <c r="L730" t="s">
        <v>42</v>
      </c>
      <c r="M730">
        <v>12</v>
      </c>
      <c r="N730">
        <v>120</v>
      </c>
      <c r="O730" t="s">
        <v>65</v>
      </c>
      <c r="P730">
        <v>70</v>
      </c>
      <c r="Q730">
        <v>100</v>
      </c>
      <c r="R730">
        <v>70</v>
      </c>
      <c r="S730">
        <v>170</v>
      </c>
      <c r="T730">
        <v>54</v>
      </c>
      <c r="U730" t="s">
        <v>27</v>
      </c>
    </row>
    <row r="731" spans="1:21" x14ac:dyDescent="0.25">
      <c r="A731">
        <v>970</v>
      </c>
      <c r="B731">
        <v>123</v>
      </c>
      <c r="C731">
        <v>-27</v>
      </c>
      <c r="D731" s="1">
        <v>41911</v>
      </c>
      <c r="E731">
        <v>915</v>
      </c>
      <c r="F731">
        <v>179</v>
      </c>
      <c r="G731" t="s">
        <v>21</v>
      </c>
      <c r="H731" t="s">
        <v>22</v>
      </c>
      <c r="I731">
        <v>34</v>
      </c>
      <c r="J731" t="s">
        <v>40</v>
      </c>
      <c r="K731" t="s">
        <v>45</v>
      </c>
      <c r="L731" t="s">
        <v>50</v>
      </c>
      <c r="M731">
        <v>133</v>
      </c>
      <c r="N731">
        <v>302</v>
      </c>
      <c r="O731" t="s">
        <v>26</v>
      </c>
      <c r="P731">
        <v>120</v>
      </c>
      <c r="Q731">
        <v>180</v>
      </c>
      <c r="R731">
        <v>160</v>
      </c>
      <c r="S731">
        <v>300</v>
      </c>
      <c r="T731">
        <v>46</v>
      </c>
      <c r="U731" t="s">
        <v>35</v>
      </c>
    </row>
    <row r="732" spans="1:21" x14ac:dyDescent="0.25">
      <c r="A732">
        <v>815</v>
      </c>
      <c r="B732">
        <v>154</v>
      </c>
      <c r="C732">
        <v>-40</v>
      </c>
      <c r="D732" s="1">
        <v>41912</v>
      </c>
      <c r="E732">
        <v>1132</v>
      </c>
      <c r="F732">
        <v>213</v>
      </c>
      <c r="G732" t="s">
        <v>21</v>
      </c>
      <c r="H732" t="s">
        <v>22</v>
      </c>
      <c r="I732">
        <v>50</v>
      </c>
      <c r="J732" t="s">
        <v>40</v>
      </c>
      <c r="K732" t="s">
        <v>45</v>
      </c>
      <c r="L732" t="s">
        <v>52</v>
      </c>
      <c r="M732">
        <v>120</v>
      </c>
      <c r="N732">
        <v>367</v>
      </c>
      <c r="O732" t="s">
        <v>63</v>
      </c>
      <c r="P732">
        <v>150</v>
      </c>
      <c r="Q732">
        <v>220</v>
      </c>
      <c r="R732">
        <v>160</v>
      </c>
      <c r="S732">
        <v>370</v>
      </c>
      <c r="T732">
        <v>93</v>
      </c>
      <c r="U732" t="s">
        <v>35</v>
      </c>
    </row>
    <row r="733" spans="1:21" x14ac:dyDescent="0.25">
      <c r="A733">
        <v>303</v>
      </c>
      <c r="B733">
        <v>76</v>
      </c>
      <c r="C733">
        <v>-91</v>
      </c>
      <c r="D733" s="1">
        <v>41913</v>
      </c>
      <c r="E733">
        <v>580</v>
      </c>
      <c r="F733">
        <v>111</v>
      </c>
      <c r="G733" t="s">
        <v>21</v>
      </c>
      <c r="H733" t="s">
        <v>22</v>
      </c>
      <c r="I733">
        <v>21</v>
      </c>
      <c r="J733" t="s">
        <v>40</v>
      </c>
      <c r="K733" t="s">
        <v>41</v>
      </c>
      <c r="L733" t="s">
        <v>53</v>
      </c>
      <c r="M733">
        <v>79</v>
      </c>
      <c r="N733">
        <v>187</v>
      </c>
      <c r="O733" t="s">
        <v>26</v>
      </c>
      <c r="P733">
        <v>100</v>
      </c>
      <c r="Q733">
        <v>180</v>
      </c>
      <c r="R733">
        <v>170</v>
      </c>
      <c r="S733">
        <v>280</v>
      </c>
      <c r="T733">
        <v>32</v>
      </c>
      <c r="U733" t="s">
        <v>35</v>
      </c>
    </row>
    <row r="734" spans="1:21" x14ac:dyDescent="0.25">
      <c r="A734">
        <v>815</v>
      </c>
      <c r="B734">
        <v>257</v>
      </c>
      <c r="C734">
        <v>-196</v>
      </c>
      <c r="D734" s="1">
        <v>41914</v>
      </c>
      <c r="E734">
        <v>1662</v>
      </c>
      <c r="F734">
        <v>341</v>
      </c>
      <c r="G734" t="s">
        <v>21</v>
      </c>
      <c r="H734" t="s">
        <v>22</v>
      </c>
      <c r="I734">
        <v>84</v>
      </c>
      <c r="J734" t="s">
        <v>40</v>
      </c>
      <c r="K734" t="s">
        <v>41</v>
      </c>
      <c r="L734" t="s">
        <v>53</v>
      </c>
      <c r="M734">
        <v>224</v>
      </c>
      <c r="N734">
        <v>598</v>
      </c>
      <c r="O734" t="s">
        <v>63</v>
      </c>
      <c r="P734">
        <v>370</v>
      </c>
      <c r="Q734">
        <v>520</v>
      </c>
      <c r="R734">
        <v>420</v>
      </c>
      <c r="S734">
        <v>890</v>
      </c>
      <c r="T734">
        <v>117</v>
      </c>
      <c r="U734" t="s">
        <v>35</v>
      </c>
    </row>
    <row r="735" spans="1:21" x14ac:dyDescent="0.25">
      <c r="A735">
        <v>567</v>
      </c>
      <c r="B735">
        <v>161</v>
      </c>
      <c r="C735">
        <v>-98</v>
      </c>
      <c r="D735" s="1">
        <v>41915</v>
      </c>
      <c r="E735">
        <v>1267</v>
      </c>
      <c r="F735">
        <v>161</v>
      </c>
      <c r="G735" t="s">
        <v>21</v>
      </c>
      <c r="H735" t="s">
        <v>22</v>
      </c>
      <c r="I735">
        <v>45</v>
      </c>
      <c r="J735" t="s">
        <v>40</v>
      </c>
      <c r="K735" t="s">
        <v>41</v>
      </c>
      <c r="L735" t="s">
        <v>53</v>
      </c>
      <c r="M735">
        <v>92</v>
      </c>
      <c r="N735">
        <v>322</v>
      </c>
      <c r="O735" t="s">
        <v>65</v>
      </c>
      <c r="P735">
        <v>230</v>
      </c>
      <c r="Q735">
        <v>240</v>
      </c>
      <c r="R735">
        <v>190</v>
      </c>
      <c r="S735">
        <v>470</v>
      </c>
      <c r="T735">
        <v>69</v>
      </c>
      <c r="U735" t="s">
        <v>35</v>
      </c>
    </row>
    <row r="736" spans="1:21" x14ac:dyDescent="0.25">
      <c r="A736">
        <v>719</v>
      </c>
      <c r="B736">
        <v>161</v>
      </c>
      <c r="C736">
        <v>-18</v>
      </c>
      <c r="D736" s="1">
        <v>41916</v>
      </c>
      <c r="E736">
        <v>1267</v>
      </c>
      <c r="F736">
        <v>161</v>
      </c>
      <c r="G736" t="s">
        <v>21</v>
      </c>
      <c r="H736" t="s">
        <v>22</v>
      </c>
      <c r="I736">
        <v>45</v>
      </c>
      <c r="J736" t="s">
        <v>23</v>
      </c>
      <c r="K736" t="s">
        <v>24</v>
      </c>
      <c r="L736" t="s">
        <v>57</v>
      </c>
      <c r="M736">
        <v>92</v>
      </c>
      <c r="N736">
        <v>322</v>
      </c>
      <c r="O736" t="s">
        <v>26</v>
      </c>
      <c r="P736">
        <v>120</v>
      </c>
      <c r="Q736">
        <v>140</v>
      </c>
      <c r="R736">
        <v>110</v>
      </c>
      <c r="S736">
        <v>260</v>
      </c>
      <c r="T736">
        <v>69</v>
      </c>
      <c r="U736" t="s">
        <v>27</v>
      </c>
    </row>
    <row r="737" spans="1:21" x14ac:dyDescent="0.25">
      <c r="A737">
        <v>708</v>
      </c>
      <c r="B737">
        <v>123</v>
      </c>
      <c r="C737">
        <v>-7</v>
      </c>
      <c r="D737" s="1">
        <v>41917</v>
      </c>
      <c r="E737">
        <v>915</v>
      </c>
      <c r="F737">
        <v>179</v>
      </c>
      <c r="G737" t="s">
        <v>21</v>
      </c>
      <c r="H737" t="s">
        <v>22</v>
      </c>
      <c r="I737">
        <v>34</v>
      </c>
      <c r="J737" t="s">
        <v>23</v>
      </c>
      <c r="K737" t="s">
        <v>24</v>
      </c>
      <c r="L737" t="s">
        <v>57</v>
      </c>
      <c r="M737">
        <v>133</v>
      </c>
      <c r="N737">
        <v>302</v>
      </c>
      <c r="O737" t="s">
        <v>63</v>
      </c>
      <c r="P737">
        <v>90</v>
      </c>
      <c r="Q737">
        <v>150</v>
      </c>
      <c r="R737">
        <v>140</v>
      </c>
      <c r="S737">
        <v>240</v>
      </c>
      <c r="T737">
        <v>46</v>
      </c>
      <c r="U737" t="s">
        <v>27</v>
      </c>
    </row>
    <row r="738" spans="1:21" x14ac:dyDescent="0.25">
      <c r="A738">
        <v>815</v>
      </c>
      <c r="B738">
        <v>108</v>
      </c>
      <c r="C738">
        <v>-4</v>
      </c>
      <c r="D738" s="1">
        <v>41918</v>
      </c>
      <c r="E738">
        <v>971</v>
      </c>
      <c r="F738">
        <v>157</v>
      </c>
      <c r="G738" t="s">
        <v>21</v>
      </c>
      <c r="H738" t="s">
        <v>22</v>
      </c>
      <c r="I738">
        <v>30</v>
      </c>
      <c r="J738" t="s">
        <v>23</v>
      </c>
      <c r="K738" t="s">
        <v>24</v>
      </c>
      <c r="L738" t="s">
        <v>28</v>
      </c>
      <c r="M738">
        <v>116</v>
      </c>
      <c r="N738">
        <v>265</v>
      </c>
      <c r="O738" t="s">
        <v>63</v>
      </c>
      <c r="P738">
        <v>80</v>
      </c>
      <c r="Q738">
        <v>130</v>
      </c>
      <c r="R738">
        <v>120</v>
      </c>
      <c r="S738">
        <v>210</v>
      </c>
      <c r="T738">
        <v>41</v>
      </c>
      <c r="U738" t="s">
        <v>27</v>
      </c>
    </row>
    <row r="739" spans="1:21" x14ac:dyDescent="0.25">
      <c r="A739">
        <v>234</v>
      </c>
      <c r="B739">
        <v>82</v>
      </c>
      <c r="C739">
        <v>5</v>
      </c>
      <c r="D739" s="1">
        <v>41919</v>
      </c>
      <c r="E739">
        <v>788</v>
      </c>
      <c r="F739">
        <v>123</v>
      </c>
      <c r="G739" t="s">
        <v>21</v>
      </c>
      <c r="H739" t="s">
        <v>22</v>
      </c>
      <c r="I739">
        <v>27</v>
      </c>
      <c r="J739" t="s">
        <v>23</v>
      </c>
      <c r="K739" t="s">
        <v>32</v>
      </c>
      <c r="L739" t="s">
        <v>33</v>
      </c>
      <c r="M739">
        <v>65</v>
      </c>
      <c r="N739">
        <v>205</v>
      </c>
      <c r="O739" t="s">
        <v>65</v>
      </c>
      <c r="P739">
        <v>50</v>
      </c>
      <c r="Q739">
        <v>90</v>
      </c>
      <c r="R739">
        <v>60</v>
      </c>
      <c r="S739">
        <v>140</v>
      </c>
      <c r="T739">
        <v>58</v>
      </c>
      <c r="U739" t="s">
        <v>35</v>
      </c>
    </row>
    <row r="740" spans="1:21" x14ac:dyDescent="0.25">
      <c r="A740">
        <v>614</v>
      </c>
      <c r="B740">
        <v>91</v>
      </c>
      <c r="C740">
        <v>-4</v>
      </c>
      <c r="D740" s="1">
        <v>41920</v>
      </c>
      <c r="E740">
        <v>656</v>
      </c>
      <c r="F740">
        <v>127</v>
      </c>
      <c r="G740" t="s">
        <v>21</v>
      </c>
      <c r="H740" t="s">
        <v>22</v>
      </c>
      <c r="I740">
        <v>28</v>
      </c>
      <c r="J740" t="s">
        <v>23</v>
      </c>
      <c r="K740" t="s">
        <v>32</v>
      </c>
      <c r="L740" t="s">
        <v>61</v>
      </c>
      <c r="M740">
        <v>76</v>
      </c>
      <c r="N740">
        <v>218</v>
      </c>
      <c r="O740" t="s">
        <v>65</v>
      </c>
      <c r="P740">
        <v>50</v>
      </c>
      <c r="Q740">
        <v>100</v>
      </c>
      <c r="R740">
        <v>80</v>
      </c>
      <c r="S740">
        <v>150</v>
      </c>
      <c r="T740">
        <v>51</v>
      </c>
      <c r="U740" t="s">
        <v>35</v>
      </c>
    </row>
    <row r="741" spans="1:21" x14ac:dyDescent="0.25">
      <c r="A741">
        <v>720</v>
      </c>
      <c r="B741">
        <v>90</v>
      </c>
      <c r="C741">
        <v>-6</v>
      </c>
      <c r="D741" s="1">
        <v>41921</v>
      </c>
      <c r="E741">
        <v>572</v>
      </c>
      <c r="F741">
        <v>115</v>
      </c>
      <c r="G741" t="s">
        <v>21</v>
      </c>
      <c r="H741" t="s">
        <v>22</v>
      </c>
      <c r="I741">
        <v>29</v>
      </c>
      <c r="J741" t="s">
        <v>23</v>
      </c>
      <c r="K741" t="s">
        <v>32</v>
      </c>
      <c r="L741" t="s">
        <v>37</v>
      </c>
      <c r="M741">
        <v>74</v>
      </c>
      <c r="N741">
        <v>205</v>
      </c>
      <c r="O741" t="s">
        <v>26</v>
      </c>
      <c r="P741">
        <v>50</v>
      </c>
      <c r="Q741">
        <v>90</v>
      </c>
      <c r="R741">
        <v>80</v>
      </c>
      <c r="S741">
        <v>140</v>
      </c>
      <c r="T741">
        <v>41</v>
      </c>
      <c r="U741" t="s">
        <v>35</v>
      </c>
    </row>
    <row r="742" spans="1:21" x14ac:dyDescent="0.25">
      <c r="A742">
        <v>641</v>
      </c>
      <c r="B742">
        <v>10</v>
      </c>
      <c r="C742">
        <v>-12</v>
      </c>
      <c r="D742" s="1">
        <v>41922</v>
      </c>
      <c r="E742">
        <v>598</v>
      </c>
      <c r="F742">
        <v>13</v>
      </c>
      <c r="G742" t="s">
        <v>39</v>
      </c>
      <c r="H742" t="s">
        <v>22</v>
      </c>
      <c r="I742">
        <v>3</v>
      </c>
      <c r="J742" t="s">
        <v>40</v>
      </c>
      <c r="K742" t="s">
        <v>45</v>
      </c>
      <c r="L742" t="s">
        <v>46</v>
      </c>
      <c r="M742">
        <v>-2</v>
      </c>
      <c r="N742">
        <v>23</v>
      </c>
      <c r="O742" t="s">
        <v>43</v>
      </c>
      <c r="P742">
        <v>0</v>
      </c>
      <c r="Q742">
        <v>10</v>
      </c>
      <c r="R742">
        <v>10</v>
      </c>
      <c r="S742">
        <v>10</v>
      </c>
      <c r="T742">
        <v>15</v>
      </c>
      <c r="U742" t="s">
        <v>27</v>
      </c>
    </row>
    <row r="743" spans="1:21" x14ac:dyDescent="0.25">
      <c r="A743">
        <v>715</v>
      </c>
      <c r="B743">
        <v>86</v>
      </c>
      <c r="C743">
        <v>-39</v>
      </c>
      <c r="D743" s="1">
        <v>41923</v>
      </c>
      <c r="E743">
        <v>547</v>
      </c>
      <c r="F743">
        <v>116</v>
      </c>
      <c r="G743" t="s">
        <v>39</v>
      </c>
      <c r="H743" t="s">
        <v>22</v>
      </c>
      <c r="I743">
        <v>28</v>
      </c>
      <c r="J743" t="s">
        <v>40</v>
      </c>
      <c r="K743" t="s">
        <v>45</v>
      </c>
      <c r="L743" t="s">
        <v>46</v>
      </c>
      <c r="M743">
        <v>61</v>
      </c>
      <c r="N743">
        <v>202</v>
      </c>
      <c r="O743" t="s">
        <v>59</v>
      </c>
      <c r="P743">
        <v>80</v>
      </c>
      <c r="Q743">
        <v>120</v>
      </c>
      <c r="R743">
        <v>100</v>
      </c>
      <c r="S743">
        <v>200</v>
      </c>
      <c r="T743">
        <v>55</v>
      </c>
      <c r="U743" t="s">
        <v>27</v>
      </c>
    </row>
    <row r="744" spans="1:21" x14ac:dyDescent="0.25">
      <c r="A744">
        <v>816</v>
      </c>
      <c r="B744">
        <v>79</v>
      </c>
      <c r="C744">
        <v>-35</v>
      </c>
      <c r="D744" s="1">
        <v>41924</v>
      </c>
      <c r="E744">
        <v>593</v>
      </c>
      <c r="F744">
        <v>98</v>
      </c>
      <c r="G744" t="s">
        <v>39</v>
      </c>
      <c r="H744" t="s">
        <v>22</v>
      </c>
      <c r="I744">
        <v>30</v>
      </c>
      <c r="J744" t="s">
        <v>40</v>
      </c>
      <c r="K744" t="s">
        <v>45</v>
      </c>
      <c r="L744" t="s">
        <v>52</v>
      </c>
      <c r="M744">
        <v>35</v>
      </c>
      <c r="N744">
        <v>177</v>
      </c>
      <c r="O744" t="s">
        <v>58</v>
      </c>
      <c r="P744">
        <v>70</v>
      </c>
      <c r="Q744">
        <v>100</v>
      </c>
      <c r="R744">
        <v>70</v>
      </c>
      <c r="S744">
        <v>170</v>
      </c>
      <c r="T744">
        <v>63</v>
      </c>
      <c r="U744" t="s">
        <v>35</v>
      </c>
    </row>
    <row r="745" spans="1:21" x14ac:dyDescent="0.25">
      <c r="A745">
        <v>715</v>
      </c>
      <c r="B745">
        <v>96</v>
      </c>
      <c r="C745">
        <v>-42</v>
      </c>
      <c r="D745" s="1">
        <v>41925</v>
      </c>
      <c r="E745">
        <v>683</v>
      </c>
      <c r="F745">
        <v>134</v>
      </c>
      <c r="G745" t="s">
        <v>39</v>
      </c>
      <c r="H745" t="s">
        <v>22</v>
      </c>
      <c r="I745">
        <v>87</v>
      </c>
      <c r="J745" t="s">
        <v>40</v>
      </c>
      <c r="K745" t="s">
        <v>45</v>
      </c>
      <c r="L745" t="s">
        <v>52</v>
      </c>
      <c r="M745">
        <v>18</v>
      </c>
      <c r="N745">
        <v>230</v>
      </c>
      <c r="O745" t="s">
        <v>59</v>
      </c>
      <c r="P745">
        <v>90</v>
      </c>
      <c r="Q745">
        <v>140</v>
      </c>
      <c r="R745">
        <v>60</v>
      </c>
      <c r="S745">
        <v>230</v>
      </c>
      <c r="T745">
        <v>116</v>
      </c>
      <c r="U745" t="s">
        <v>35</v>
      </c>
    </row>
    <row r="746" spans="1:21" x14ac:dyDescent="0.25">
      <c r="A746">
        <v>314</v>
      </c>
      <c r="B746">
        <v>40</v>
      </c>
      <c r="C746">
        <v>-54</v>
      </c>
      <c r="D746" s="1">
        <v>41926</v>
      </c>
      <c r="E746">
        <v>881</v>
      </c>
      <c r="F746">
        <v>59</v>
      </c>
      <c r="G746" t="s">
        <v>39</v>
      </c>
      <c r="H746" t="s">
        <v>22</v>
      </c>
      <c r="I746">
        <v>11</v>
      </c>
      <c r="J746" t="s">
        <v>40</v>
      </c>
      <c r="K746" t="s">
        <v>41</v>
      </c>
      <c r="L746" t="s">
        <v>53</v>
      </c>
      <c r="M746">
        <v>36</v>
      </c>
      <c r="N746">
        <v>99</v>
      </c>
      <c r="O746" t="s">
        <v>58</v>
      </c>
      <c r="P746">
        <v>50</v>
      </c>
      <c r="Q746">
        <v>90</v>
      </c>
      <c r="R746">
        <v>90</v>
      </c>
      <c r="S746">
        <v>140</v>
      </c>
      <c r="T746">
        <v>23</v>
      </c>
      <c r="U746" t="s">
        <v>35</v>
      </c>
    </row>
    <row r="747" spans="1:21" x14ac:dyDescent="0.25">
      <c r="A747">
        <v>608</v>
      </c>
      <c r="B747">
        <v>80</v>
      </c>
      <c r="C747">
        <v>-72</v>
      </c>
      <c r="D747" s="1">
        <v>41927</v>
      </c>
      <c r="E747">
        <v>1055</v>
      </c>
      <c r="F747">
        <v>94</v>
      </c>
      <c r="G747" t="s">
        <v>39</v>
      </c>
      <c r="H747" t="s">
        <v>22</v>
      </c>
      <c r="I747">
        <v>24</v>
      </c>
      <c r="J747" t="s">
        <v>40</v>
      </c>
      <c r="K747" t="s">
        <v>41</v>
      </c>
      <c r="L747" t="s">
        <v>53</v>
      </c>
      <c r="M747">
        <v>48</v>
      </c>
      <c r="N747">
        <v>174</v>
      </c>
      <c r="O747" t="s">
        <v>59</v>
      </c>
      <c r="P747">
        <v>110</v>
      </c>
      <c r="Q747">
        <v>140</v>
      </c>
      <c r="R747">
        <v>120</v>
      </c>
      <c r="S747">
        <v>250</v>
      </c>
      <c r="T747">
        <v>46</v>
      </c>
      <c r="U747" t="s">
        <v>35</v>
      </c>
    </row>
    <row r="748" spans="1:21" x14ac:dyDescent="0.25">
      <c r="A748">
        <v>712</v>
      </c>
      <c r="B748">
        <v>257</v>
      </c>
      <c r="C748">
        <v>14</v>
      </c>
      <c r="D748" s="1">
        <v>41928</v>
      </c>
      <c r="E748">
        <v>1662</v>
      </c>
      <c r="F748">
        <v>341</v>
      </c>
      <c r="G748" t="s">
        <v>39</v>
      </c>
      <c r="H748" t="s">
        <v>22</v>
      </c>
      <c r="I748">
        <v>84</v>
      </c>
      <c r="J748" t="s">
        <v>23</v>
      </c>
      <c r="K748" t="s">
        <v>24</v>
      </c>
      <c r="L748" t="s">
        <v>57</v>
      </c>
      <c r="M748">
        <v>224</v>
      </c>
      <c r="N748">
        <v>598</v>
      </c>
      <c r="O748" t="s">
        <v>43</v>
      </c>
      <c r="P748">
        <v>200</v>
      </c>
      <c r="Q748">
        <v>280</v>
      </c>
      <c r="R748">
        <v>210</v>
      </c>
      <c r="S748">
        <v>480</v>
      </c>
      <c r="T748">
        <v>117</v>
      </c>
      <c r="U748" t="s">
        <v>27</v>
      </c>
    </row>
    <row r="749" spans="1:21" x14ac:dyDescent="0.25">
      <c r="A749">
        <v>641</v>
      </c>
      <c r="B749">
        <v>122</v>
      </c>
      <c r="C749">
        <v>-16</v>
      </c>
      <c r="D749" s="1">
        <v>41929</v>
      </c>
      <c r="E749">
        <v>789</v>
      </c>
      <c r="F749">
        <v>176</v>
      </c>
      <c r="G749" t="s">
        <v>39</v>
      </c>
      <c r="H749" t="s">
        <v>22</v>
      </c>
      <c r="I749">
        <v>39</v>
      </c>
      <c r="J749" t="s">
        <v>23</v>
      </c>
      <c r="K749" t="s">
        <v>24</v>
      </c>
      <c r="L749" t="s">
        <v>25</v>
      </c>
      <c r="M749">
        <v>114</v>
      </c>
      <c r="N749">
        <v>298</v>
      </c>
      <c r="O749" t="s">
        <v>43</v>
      </c>
      <c r="P749">
        <v>90</v>
      </c>
      <c r="Q749">
        <v>150</v>
      </c>
      <c r="R749">
        <v>130</v>
      </c>
      <c r="S749">
        <v>240</v>
      </c>
      <c r="T749">
        <v>62</v>
      </c>
      <c r="U749" t="s">
        <v>27</v>
      </c>
    </row>
    <row r="750" spans="1:21" x14ac:dyDescent="0.25">
      <c r="A750">
        <v>573</v>
      </c>
      <c r="B750">
        <v>86</v>
      </c>
      <c r="C750">
        <v>-36</v>
      </c>
      <c r="D750" s="1">
        <v>41930</v>
      </c>
      <c r="E750">
        <v>1698</v>
      </c>
      <c r="F750">
        <v>23</v>
      </c>
      <c r="G750" t="s">
        <v>39</v>
      </c>
      <c r="H750" t="s">
        <v>22</v>
      </c>
      <c r="I750">
        <v>26</v>
      </c>
      <c r="J750" t="s">
        <v>23</v>
      </c>
      <c r="K750" t="s">
        <v>24</v>
      </c>
      <c r="L750" t="s">
        <v>25</v>
      </c>
      <c r="M750">
        <v>-26</v>
      </c>
      <c r="N750">
        <v>109</v>
      </c>
      <c r="O750" t="s">
        <v>58</v>
      </c>
      <c r="P750">
        <v>60</v>
      </c>
      <c r="Q750">
        <v>20</v>
      </c>
      <c r="R750">
        <v>10</v>
      </c>
      <c r="S750">
        <v>80</v>
      </c>
      <c r="T750">
        <v>49</v>
      </c>
      <c r="U750" t="s">
        <v>27</v>
      </c>
    </row>
    <row r="751" spans="1:21" x14ac:dyDescent="0.25">
      <c r="A751">
        <v>563</v>
      </c>
      <c r="B751">
        <v>239</v>
      </c>
      <c r="C751">
        <v>39</v>
      </c>
      <c r="D751" s="1">
        <v>41931</v>
      </c>
      <c r="E751">
        <v>1755</v>
      </c>
      <c r="F751">
        <v>239</v>
      </c>
      <c r="G751" t="s">
        <v>39</v>
      </c>
      <c r="H751" t="s">
        <v>22</v>
      </c>
      <c r="I751">
        <v>66</v>
      </c>
      <c r="J751" t="s">
        <v>23</v>
      </c>
      <c r="K751" t="s">
        <v>32</v>
      </c>
      <c r="L751" t="s">
        <v>33</v>
      </c>
      <c r="M751">
        <v>149</v>
      </c>
      <c r="N751">
        <v>478</v>
      </c>
      <c r="O751" t="s">
        <v>43</v>
      </c>
      <c r="P751">
        <v>170</v>
      </c>
      <c r="Q751">
        <v>170</v>
      </c>
      <c r="R751">
        <v>110</v>
      </c>
      <c r="S751">
        <v>340</v>
      </c>
      <c r="T751">
        <v>90</v>
      </c>
      <c r="U751" t="s">
        <v>35</v>
      </c>
    </row>
    <row r="752" spans="1:21" x14ac:dyDescent="0.25">
      <c r="A752">
        <v>563</v>
      </c>
      <c r="B752">
        <v>255</v>
      </c>
      <c r="C752">
        <v>53</v>
      </c>
      <c r="D752" s="1">
        <v>41932</v>
      </c>
      <c r="E752">
        <v>1756</v>
      </c>
      <c r="F752">
        <v>312</v>
      </c>
      <c r="G752" t="s">
        <v>39</v>
      </c>
      <c r="H752" t="s">
        <v>22</v>
      </c>
      <c r="I752">
        <v>96</v>
      </c>
      <c r="J752" t="s">
        <v>23</v>
      </c>
      <c r="K752" t="s">
        <v>32</v>
      </c>
      <c r="L752" t="s">
        <v>61</v>
      </c>
      <c r="M752">
        <v>183</v>
      </c>
      <c r="N752">
        <v>567</v>
      </c>
      <c r="O752" t="s">
        <v>43</v>
      </c>
      <c r="P752">
        <v>170</v>
      </c>
      <c r="Q752">
        <v>230</v>
      </c>
      <c r="R752">
        <v>130</v>
      </c>
      <c r="S752">
        <v>400</v>
      </c>
      <c r="T752">
        <v>129</v>
      </c>
      <c r="U752" t="s">
        <v>35</v>
      </c>
    </row>
    <row r="753" spans="1:21" x14ac:dyDescent="0.25">
      <c r="A753">
        <v>417</v>
      </c>
      <c r="B753">
        <v>25</v>
      </c>
      <c r="C753">
        <v>-11</v>
      </c>
      <c r="D753" s="1">
        <v>41933</v>
      </c>
      <c r="E753">
        <v>209</v>
      </c>
      <c r="F753">
        <v>31</v>
      </c>
      <c r="G753" t="s">
        <v>39</v>
      </c>
      <c r="H753" t="s">
        <v>22</v>
      </c>
      <c r="I753">
        <v>9</v>
      </c>
      <c r="J753" t="s">
        <v>23</v>
      </c>
      <c r="K753" t="s">
        <v>32</v>
      </c>
      <c r="L753" t="s">
        <v>61</v>
      </c>
      <c r="M753">
        <v>-11</v>
      </c>
      <c r="N753">
        <v>56</v>
      </c>
      <c r="O753" t="s">
        <v>58</v>
      </c>
      <c r="P753">
        <v>10</v>
      </c>
      <c r="Q753">
        <v>20</v>
      </c>
      <c r="R753">
        <v>0</v>
      </c>
      <c r="S753">
        <v>30</v>
      </c>
      <c r="T753">
        <v>42</v>
      </c>
      <c r="U753" t="s">
        <v>35</v>
      </c>
    </row>
    <row r="754" spans="1:21" x14ac:dyDescent="0.25">
      <c r="A754">
        <v>970</v>
      </c>
      <c r="B754">
        <v>81</v>
      </c>
      <c r="C754">
        <v>4</v>
      </c>
      <c r="D754" s="1">
        <v>41934</v>
      </c>
      <c r="E754">
        <v>984</v>
      </c>
      <c r="F754">
        <v>117</v>
      </c>
      <c r="G754" t="s">
        <v>21</v>
      </c>
      <c r="H754" t="s">
        <v>22</v>
      </c>
      <c r="I754">
        <v>22</v>
      </c>
      <c r="J754" t="s">
        <v>40</v>
      </c>
      <c r="K754" t="s">
        <v>45</v>
      </c>
      <c r="L754" t="s">
        <v>46</v>
      </c>
      <c r="M754">
        <v>84</v>
      </c>
      <c r="N754">
        <v>198</v>
      </c>
      <c r="O754" t="s">
        <v>26</v>
      </c>
      <c r="P754">
        <v>80</v>
      </c>
      <c r="Q754">
        <v>110</v>
      </c>
      <c r="R754">
        <v>80</v>
      </c>
      <c r="S754">
        <v>190</v>
      </c>
      <c r="T754">
        <v>33</v>
      </c>
      <c r="U754" t="s">
        <v>27</v>
      </c>
    </row>
    <row r="755" spans="1:21" x14ac:dyDescent="0.25">
      <c r="A755">
        <v>815</v>
      </c>
      <c r="B755">
        <v>113</v>
      </c>
      <c r="C755">
        <v>-4</v>
      </c>
      <c r="D755" s="1">
        <v>41935</v>
      </c>
      <c r="E755">
        <v>803</v>
      </c>
      <c r="F755">
        <v>165</v>
      </c>
      <c r="G755" t="s">
        <v>21</v>
      </c>
      <c r="H755" t="s">
        <v>22</v>
      </c>
      <c r="I755">
        <v>36</v>
      </c>
      <c r="J755" t="s">
        <v>40</v>
      </c>
      <c r="K755" t="s">
        <v>45</v>
      </c>
      <c r="L755" t="s">
        <v>46</v>
      </c>
      <c r="M755">
        <v>106</v>
      </c>
      <c r="N755">
        <v>278</v>
      </c>
      <c r="O755" t="s">
        <v>63</v>
      </c>
      <c r="P755">
        <v>110</v>
      </c>
      <c r="Q755">
        <v>160</v>
      </c>
      <c r="R755">
        <v>110</v>
      </c>
      <c r="S755">
        <v>270</v>
      </c>
      <c r="T755">
        <v>59</v>
      </c>
      <c r="U755" t="s">
        <v>27</v>
      </c>
    </row>
    <row r="756" spans="1:21" x14ac:dyDescent="0.25">
      <c r="A756">
        <v>303</v>
      </c>
      <c r="B756">
        <v>75</v>
      </c>
      <c r="C756">
        <v>-42</v>
      </c>
      <c r="D756" s="1">
        <v>41936</v>
      </c>
      <c r="E756">
        <v>659</v>
      </c>
      <c r="F756">
        <v>114</v>
      </c>
      <c r="G756" t="s">
        <v>21</v>
      </c>
      <c r="H756" t="s">
        <v>22</v>
      </c>
      <c r="I756">
        <v>24</v>
      </c>
      <c r="J756" t="s">
        <v>40</v>
      </c>
      <c r="K756" t="s">
        <v>41</v>
      </c>
      <c r="L756" t="s">
        <v>42</v>
      </c>
      <c r="M756">
        <v>58</v>
      </c>
      <c r="N756">
        <v>189</v>
      </c>
      <c r="O756" t="s">
        <v>26</v>
      </c>
      <c r="P756">
        <v>90</v>
      </c>
      <c r="Q756">
        <v>150</v>
      </c>
      <c r="R756">
        <v>100</v>
      </c>
      <c r="S756">
        <v>240</v>
      </c>
      <c r="T756">
        <v>56</v>
      </c>
      <c r="U756" t="s">
        <v>27</v>
      </c>
    </row>
    <row r="757" spans="1:21" x14ac:dyDescent="0.25">
      <c r="A757">
        <v>847</v>
      </c>
      <c r="B757">
        <v>211</v>
      </c>
      <c r="C757">
        <v>-71</v>
      </c>
      <c r="D757" s="1">
        <v>41937</v>
      </c>
      <c r="E757">
        <v>1778</v>
      </c>
      <c r="F757">
        <v>212</v>
      </c>
      <c r="G757" t="s">
        <v>21</v>
      </c>
      <c r="H757" t="s">
        <v>22</v>
      </c>
      <c r="I757">
        <v>59</v>
      </c>
      <c r="J757" t="s">
        <v>40</v>
      </c>
      <c r="K757" t="s">
        <v>41</v>
      </c>
      <c r="L757" t="s">
        <v>42</v>
      </c>
      <c r="M757">
        <v>129</v>
      </c>
      <c r="N757">
        <v>423</v>
      </c>
      <c r="O757" t="s">
        <v>63</v>
      </c>
      <c r="P757">
        <v>270</v>
      </c>
      <c r="Q757">
        <v>270</v>
      </c>
      <c r="R757">
        <v>200</v>
      </c>
      <c r="S757">
        <v>540</v>
      </c>
      <c r="T757">
        <v>83</v>
      </c>
      <c r="U757" t="s">
        <v>27</v>
      </c>
    </row>
    <row r="758" spans="1:21" x14ac:dyDescent="0.25">
      <c r="A758">
        <v>970</v>
      </c>
      <c r="B758">
        <v>118</v>
      </c>
      <c r="C758">
        <v>-2</v>
      </c>
      <c r="D758" s="1">
        <v>41938</v>
      </c>
      <c r="E758">
        <v>930</v>
      </c>
      <c r="F758">
        <v>172</v>
      </c>
      <c r="G758" t="s">
        <v>21</v>
      </c>
      <c r="H758" t="s">
        <v>22</v>
      </c>
      <c r="I758">
        <v>33</v>
      </c>
      <c r="J758" t="s">
        <v>40</v>
      </c>
      <c r="K758" t="s">
        <v>45</v>
      </c>
      <c r="L758" t="s">
        <v>50</v>
      </c>
      <c r="M758">
        <v>128</v>
      </c>
      <c r="N758">
        <v>290</v>
      </c>
      <c r="O758" t="s">
        <v>26</v>
      </c>
      <c r="P758">
        <v>110</v>
      </c>
      <c r="Q758">
        <v>170</v>
      </c>
      <c r="R758">
        <v>130</v>
      </c>
      <c r="S758">
        <v>280</v>
      </c>
      <c r="T758">
        <v>44</v>
      </c>
      <c r="U758" t="s">
        <v>35</v>
      </c>
    </row>
    <row r="759" spans="1:21" x14ac:dyDescent="0.25">
      <c r="A759">
        <v>815</v>
      </c>
      <c r="B759">
        <v>173</v>
      </c>
      <c r="C759">
        <v>-1</v>
      </c>
      <c r="D759" s="1">
        <v>41939</v>
      </c>
      <c r="E759">
        <v>1150</v>
      </c>
      <c r="F759">
        <v>239</v>
      </c>
      <c r="G759" t="s">
        <v>21</v>
      </c>
      <c r="H759" t="s">
        <v>22</v>
      </c>
      <c r="I759">
        <v>57</v>
      </c>
      <c r="J759" t="s">
        <v>40</v>
      </c>
      <c r="K759" t="s">
        <v>45</v>
      </c>
      <c r="L759" t="s">
        <v>52</v>
      </c>
      <c r="M759">
        <v>139</v>
      </c>
      <c r="N759">
        <v>412</v>
      </c>
      <c r="O759" t="s">
        <v>63</v>
      </c>
      <c r="P759">
        <v>170</v>
      </c>
      <c r="Q759">
        <v>230</v>
      </c>
      <c r="R759">
        <v>140</v>
      </c>
      <c r="S759">
        <v>400</v>
      </c>
      <c r="T759">
        <v>100</v>
      </c>
      <c r="U759" t="s">
        <v>35</v>
      </c>
    </row>
    <row r="760" spans="1:21" x14ac:dyDescent="0.25">
      <c r="A760">
        <v>303</v>
      </c>
      <c r="B760">
        <v>50</v>
      </c>
      <c r="C760">
        <v>-22</v>
      </c>
      <c r="D760" s="1">
        <v>41940</v>
      </c>
      <c r="E760">
        <v>589</v>
      </c>
      <c r="F760">
        <v>73</v>
      </c>
      <c r="G760" t="s">
        <v>21</v>
      </c>
      <c r="H760" t="s">
        <v>22</v>
      </c>
      <c r="I760">
        <v>14</v>
      </c>
      <c r="J760" t="s">
        <v>40</v>
      </c>
      <c r="K760" t="s">
        <v>41</v>
      </c>
      <c r="L760" t="s">
        <v>53</v>
      </c>
      <c r="M760">
        <v>48</v>
      </c>
      <c r="N760">
        <v>123</v>
      </c>
      <c r="O760" t="s">
        <v>26</v>
      </c>
      <c r="P760">
        <v>60</v>
      </c>
      <c r="Q760">
        <v>90</v>
      </c>
      <c r="R760">
        <v>70</v>
      </c>
      <c r="S760">
        <v>150</v>
      </c>
      <c r="T760">
        <v>25</v>
      </c>
      <c r="U760" t="s">
        <v>35</v>
      </c>
    </row>
    <row r="761" spans="1:21" x14ac:dyDescent="0.25">
      <c r="A761">
        <v>224</v>
      </c>
      <c r="B761">
        <v>228</v>
      </c>
      <c r="C761">
        <v>-94</v>
      </c>
      <c r="D761" s="1">
        <v>41941</v>
      </c>
      <c r="E761">
        <v>1691</v>
      </c>
      <c r="F761">
        <v>304</v>
      </c>
      <c r="G761" t="s">
        <v>21</v>
      </c>
      <c r="H761" t="s">
        <v>22</v>
      </c>
      <c r="I761">
        <v>75</v>
      </c>
      <c r="J761" t="s">
        <v>40</v>
      </c>
      <c r="K761" t="s">
        <v>41</v>
      </c>
      <c r="L761" t="s">
        <v>53</v>
      </c>
      <c r="M761">
        <v>196</v>
      </c>
      <c r="N761">
        <v>532</v>
      </c>
      <c r="O761" t="s">
        <v>63</v>
      </c>
      <c r="P761">
        <v>290</v>
      </c>
      <c r="Q761">
        <v>390</v>
      </c>
      <c r="R761">
        <v>290</v>
      </c>
      <c r="S761">
        <v>680</v>
      </c>
      <c r="T761">
        <v>108</v>
      </c>
      <c r="U761" t="s">
        <v>35</v>
      </c>
    </row>
    <row r="762" spans="1:21" x14ac:dyDescent="0.25">
      <c r="A762">
        <v>440</v>
      </c>
      <c r="B762">
        <v>181</v>
      </c>
      <c r="C762">
        <v>-63</v>
      </c>
      <c r="D762" s="1">
        <v>41942</v>
      </c>
      <c r="E762">
        <v>1283</v>
      </c>
      <c r="F762">
        <v>182</v>
      </c>
      <c r="G762" t="s">
        <v>21</v>
      </c>
      <c r="H762" t="s">
        <v>22</v>
      </c>
      <c r="I762">
        <v>50</v>
      </c>
      <c r="J762" t="s">
        <v>40</v>
      </c>
      <c r="K762" t="s">
        <v>41</v>
      </c>
      <c r="L762" t="s">
        <v>53</v>
      </c>
      <c r="M762">
        <v>107</v>
      </c>
      <c r="N762">
        <v>363</v>
      </c>
      <c r="O762" t="s">
        <v>65</v>
      </c>
      <c r="P762">
        <v>230</v>
      </c>
      <c r="Q762">
        <v>230</v>
      </c>
      <c r="R762">
        <v>170</v>
      </c>
      <c r="S762">
        <v>460</v>
      </c>
      <c r="T762">
        <v>75</v>
      </c>
      <c r="U762" t="s">
        <v>35</v>
      </c>
    </row>
    <row r="763" spans="1:21" x14ac:dyDescent="0.25">
      <c r="A763">
        <v>970</v>
      </c>
      <c r="B763">
        <v>181</v>
      </c>
      <c r="C763">
        <v>7</v>
      </c>
      <c r="D763" s="1">
        <v>41943</v>
      </c>
      <c r="E763">
        <v>1283</v>
      </c>
      <c r="F763">
        <v>182</v>
      </c>
      <c r="G763" t="s">
        <v>21</v>
      </c>
      <c r="H763" t="s">
        <v>22</v>
      </c>
      <c r="I763">
        <v>50</v>
      </c>
      <c r="J763" t="s">
        <v>23</v>
      </c>
      <c r="K763" t="s">
        <v>24</v>
      </c>
      <c r="L763" t="s">
        <v>57</v>
      </c>
      <c r="M763">
        <v>107</v>
      </c>
      <c r="N763">
        <v>363</v>
      </c>
      <c r="O763" t="s">
        <v>26</v>
      </c>
      <c r="P763">
        <v>170</v>
      </c>
      <c r="Q763">
        <v>160</v>
      </c>
      <c r="R763">
        <v>100</v>
      </c>
      <c r="S763">
        <v>330</v>
      </c>
      <c r="T763">
        <v>75</v>
      </c>
      <c r="U763" t="s">
        <v>27</v>
      </c>
    </row>
    <row r="764" spans="1:21" x14ac:dyDescent="0.25">
      <c r="A764">
        <v>312</v>
      </c>
      <c r="B764">
        <v>118</v>
      </c>
      <c r="C764">
        <v>17</v>
      </c>
      <c r="D764" s="1">
        <v>41944</v>
      </c>
      <c r="E764">
        <v>930</v>
      </c>
      <c r="F764">
        <v>172</v>
      </c>
      <c r="G764" t="s">
        <v>21</v>
      </c>
      <c r="H764" t="s">
        <v>22</v>
      </c>
      <c r="I764">
        <v>33</v>
      </c>
      <c r="J764" t="s">
        <v>23</v>
      </c>
      <c r="K764" t="s">
        <v>24</v>
      </c>
      <c r="L764" t="s">
        <v>57</v>
      </c>
      <c r="M764">
        <v>127</v>
      </c>
      <c r="N764">
        <v>290</v>
      </c>
      <c r="O764" t="s">
        <v>63</v>
      </c>
      <c r="P764">
        <v>110</v>
      </c>
      <c r="Q764">
        <v>150</v>
      </c>
      <c r="R764">
        <v>110</v>
      </c>
      <c r="S764">
        <v>260</v>
      </c>
      <c r="T764">
        <v>45</v>
      </c>
      <c r="U764" t="s">
        <v>27</v>
      </c>
    </row>
    <row r="765" spans="1:21" x14ac:dyDescent="0.25">
      <c r="A765">
        <v>630</v>
      </c>
      <c r="B765">
        <v>81</v>
      </c>
      <c r="C765">
        <v>4</v>
      </c>
      <c r="D765" s="1">
        <v>41945</v>
      </c>
      <c r="E765">
        <v>984</v>
      </c>
      <c r="F765">
        <v>117</v>
      </c>
      <c r="G765" t="s">
        <v>21</v>
      </c>
      <c r="H765" t="s">
        <v>22</v>
      </c>
      <c r="I765">
        <v>22</v>
      </c>
      <c r="J765" t="s">
        <v>23</v>
      </c>
      <c r="K765" t="s">
        <v>24</v>
      </c>
      <c r="L765" t="s">
        <v>28</v>
      </c>
      <c r="M765">
        <v>84</v>
      </c>
      <c r="N765">
        <v>198</v>
      </c>
      <c r="O765" t="s">
        <v>63</v>
      </c>
      <c r="P765">
        <v>70</v>
      </c>
      <c r="Q765">
        <v>110</v>
      </c>
      <c r="R765">
        <v>80</v>
      </c>
      <c r="S765">
        <v>180</v>
      </c>
      <c r="T765">
        <v>33</v>
      </c>
      <c r="U765" t="s">
        <v>27</v>
      </c>
    </row>
    <row r="766" spans="1:21" x14ac:dyDescent="0.25">
      <c r="A766">
        <v>330</v>
      </c>
      <c r="B766">
        <v>78</v>
      </c>
      <c r="C766">
        <v>2</v>
      </c>
      <c r="D766" s="1">
        <v>41946</v>
      </c>
      <c r="E766">
        <v>798</v>
      </c>
      <c r="F766">
        <v>119</v>
      </c>
      <c r="G766" t="s">
        <v>21</v>
      </c>
      <c r="H766" t="s">
        <v>22</v>
      </c>
      <c r="I766">
        <v>25</v>
      </c>
      <c r="J766" t="s">
        <v>23</v>
      </c>
      <c r="K766" t="s">
        <v>32</v>
      </c>
      <c r="L766" t="s">
        <v>33</v>
      </c>
      <c r="M766">
        <v>62</v>
      </c>
      <c r="N766">
        <v>197</v>
      </c>
      <c r="O766" t="s">
        <v>65</v>
      </c>
      <c r="P766">
        <v>60</v>
      </c>
      <c r="Q766">
        <v>100</v>
      </c>
      <c r="R766">
        <v>60</v>
      </c>
      <c r="S766">
        <v>160</v>
      </c>
      <c r="T766">
        <v>57</v>
      </c>
      <c r="U766" t="s">
        <v>35</v>
      </c>
    </row>
    <row r="767" spans="1:21" x14ac:dyDescent="0.25">
      <c r="A767">
        <v>630</v>
      </c>
      <c r="B767">
        <v>75</v>
      </c>
      <c r="C767">
        <v>9</v>
      </c>
      <c r="D767" s="1">
        <v>41947</v>
      </c>
      <c r="E767">
        <v>659</v>
      </c>
      <c r="F767">
        <v>114</v>
      </c>
      <c r="G767" t="s">
        <v>21</v>
      </c>
      <c r="H767" t="s">
        <v>22</v>
      </c>
      <c r="I767">
        <v>24</v>
      </c>
      <c r="J767" t="s">
        <v>23</v>
      </c>
      <c r="K767" t="s">
        <v>32</v>
      </c>
      <c r="L767" t="s">
        <v>61</v>
      </c>
      <c r="M767">
        <v>59</v>
      </c>
      <c r="N767">
        <v>189</v>
      </c>
      <c r="O767" t="s">
        <v>63</v>
      </c>
      <c r="P767">
        <v>60</v>
      </c>
      <c r="Q767">
        <v>90</v>
      </c>
      <c r="R767">
        <v>50</v>
      </c>
      <c r="S767">
        <v>150</v>
      </c>
      <c r="T767">
        <v>55</v>
      </c>
      <c r="U767" t="s">
        <v>35</v>
      </c>
    </row>
    <row r="768" spans="1:21" x14ac:dyDescent="0.25">
      <c r="A768">
        <v>419</v>
      </c>
      <c r="B768">
        <v>102</v>
      </c>
      <c r="C768">
        <v>19</v>
      </c>
      <c r="D768" s="1">
        <v>41948</v>
      </c>
      <c r="E768">
        <v>666</v>
      </c>
      <c r="F768">
        <v>143</v>
      </c>
      <c r="G768" t="s">
        <v>21</v>
      </c>
      <c r="H768" t="s">
        <v>22</v>
      </c>
      <c r="I768">
        <v>31</v>
      </c>
      <c r="J768" t="s">
        <v>23</v>
      </c>
      <c r="K768" t="s">
        <v>32</v>
      </c>
      <c r="L768" t="s">
        <v>61</v>
      </c>
      <c r="M768">
        <v>89</v>
      </c>
      <c r="N768">
        <v>245</v>
      </c>
      <c r="O768" t="s">
        <v>65</v>
      </c>
      <c r="P768">
        <v>80</v>
      </c>
      <c r="Q768">
        <v>120</v>
      </c>
      <c r="R768">
        <v>70</v>
      </c>
      <c r="S768">
        <v>200</v>
      </c>
      <c r="T768">
        <v>54</v>
      </c>
      <c r="U768" t="s">
        <v>35</v>
      </c>
    </row>
    <row r="769" spans="1:21" x14ac:dyDescent="0.25">
      <c r="A769">
        <v>719</v>
      </c>
      <c r="B769">
        <v>88</v>
      </c>
      <c r="C769">
        <v>10</v>
      </c>
      <c r="D769" s="1">
        <v>41949</v>
      </c>
      <c r="E769">
        <v>561</v>
      </c>
      <c r="F769">
        <v>112</v>
      </c>
      <c r="G769" t="s">
        <v>21</v>
      </c>
      <c r="H769" t="s">
        <v>22</v>
      </c>
      <c r="I769">
        <v>29</v>
      </c>
      <c r="J769" t="s">
        <v>23</v>
      </c>
      <c r="K769" t="s">
        <v>32</v>
      </c>
      <c r="L769" t="s">
        <v>37</v>
      </c>
      <c r="M769">
        <v>70</v>
      </c>
      <c r="N769">
        <v>200</v>
      </c>
      <c r="O769" t="s">
        <v>26</v>
      </c>
      <c r="P769">
        <v>70</v>
      </c>
      <c r="Q769">
        <v>90</v>
      </c>
      <c r="R769">
        <v>60</v>
      </c>
      <c r="S769">
        <v>160</v>
      </c>
      <c r="T769">
        <v>42</v>
      </c>
      <c r="U769" t="s">
        <v>35</v>
      </c>
    </row>
    <row r="770" spans="1:21" x14ac:dyDescent="0.25">
      <c r="A770">
        <v>641</v>
      </c>
      <c r="B770">
        <v>10</v>
      </c>
      <c r="C770">
        <v>-13</v>
      </c>
      <c r="D770" s="1">
        <v>41950</v>
      </c>
      <c r="E770">
        <v>596</v>
      </c>
      <c r="F770">
        <v>13</v>
      </c>
      <c r="G770" t="s">
        <v>39</v>
      </c>
      <c r="H770" t="s">
        <v>22</v>
      </c>
      <c r="I770">
        <v>3</v>
      </c>
      <c r="J770" t="s">
        <v>40</v>
      </c>
      <c r="K770" t="s">
        <v>45</v>
      </c>
      <c r="L770" t="s">
        <v>46</v>
      </c>
      <c r="M770">
        <v>-3</v>
      </c>
      <c r="N770">
        <v>23</v>
      </c>
      <c r="O770" t="s">
        <v>43</v>
      </c>
      <c r="P770">
        <v>0</v>
      </c>
      <c r="Q770">
        <v>20</v>
      </c>
      <c r="R770">
        <v>10</v>
      </c>
      <c r="S770">
        <v>20</v>
      </c>
      <c r="T770">
        <v>16</v>
      </c>
      <c r="U770" t="s">
        <v>27</v>
      </c>
    </row>
    <row r="771" spans="1:21" x14ac:dyDescent="0.25">
      <c r="A771">
        <v>262</v>
      </c>
      <c r="B771">
        <v>77</v>
      </c>
      <c r="C771">
        <v>-9</v>
      </c>
      <c r="D771" s="1">
        <v>41951</v>
      </c>
      <c r="E771">
        <v>557</v>
      </c>
      <c r="F771">
        <v>103</v>
      </c>
      <c r="G771" t="s">
        <v>39</v>
      </c>
      <c r="H771" t="s">
        <v>22</v>
      </c>
      <c r="I771">
        <v>25</v>
      </c>
      <c r="J771" t="s">
        <v>40</v>
      </c>
      <c r="K771" t="s">
        <v>45</v>
      </c>
      <c r="L771" t="s">
        <v>46</v>
      </c>
      <c r="M771">
        <v>51</v>
      </c>
      <c r="N771">
        <v>180</v>
      </c>
      <c r="O771" t="s">
        <v>59</v>
      </c>
      <c r="P771">
        <v>70</v>
      </c>
      <c r="Q771">
        <v>100</v>
      </c>
      <c r="R771">
        <v>60</v>
      </c>
      <c r="S771">
        <v>170</v>
      </c>
      <c r="T771">
        <v>52</v>
      </c>
      <c r="U771" t="s">
        <v>27</v>
      </c>
    </row>
    <row r="772" spans="1:21" x14ac:dyDescent="0.25">
      <c r="A772">
        <v>563</v>
      </c>
      <c r="B772">
        <v>15</v>
      </c>
      <c r="C772">
        <v>-2</v>
      </c>
      <c r="D772" s="1">
        <v>41952</v>
      </c>
      <c r="E772">
        <v>848</v>
      </c>
      <c r="F772">
        <v>24</v>
      </c>
      <c r="G772" t="s">
        <v>39</v>
      </c>
      <c r="H772" t="s">
        <v>22</v>
      </c>
      <c r="I772">
        <v>4</v>
      </c>
      <c r="J772" t="s">
        <v>40</v>
      </c>
      <c r="K772" t="s">
        <v>45</v>
      </c>
      <c r="L772" t="s">
        <v>50</v>
      </c>
      <c r="M772">
        <v>8</v>
      </c>
      <c r="N772">
        <v>39</v>
      </c>
      <c r="O772" t="s">
        <v>43</v>
      </c>
      <c r="P772">
        <v>10</v>
      </c>
      <c r="Q772">
        <v>20</v>
      </c>
      <c r="R772">
        <v>10</v>
      </c>
      <c r="S772">
        <v>30</v>
      </c>
      <c r="T772">
        <v>16</v>
      </c>
      <c r="U772" t="s">
        <v>35</v>
      </c>
    </row>
    <row r="773" spans="1:21" x14ac:dyDescent="0.25">
      <c r="A773">
        <v>573</v>
      </c>
      <c r="B773">
        <v>82</v>
      </c>
      <c r="C773">
        <v>-2</v>
      </c>
      <c r="D773" s="1">
        <v>41953</v>
      </c>
      <c r="E773">
        <v>601</v>
      </c>
      <c r="F773">
        <v>102</v>
      </c>
      <c r="G773" t="s">
        <v>39</v>
      </c>
      <c r="H773" t="s">
        <v>22</v>
      </c>
      <c r="I773">
        <v>31</v>
      </c>
      <c r="J773" t="s">
        <v>40</v>
      </c>
      <c r="K773" t="s">
        <v>45</v>
      </c>
      <c r="L773" t="s">
        <v>52</v>
      </c>
      <c r="M773">
        <v>38</v>
      </c>
      <c r="N773">
        <v>184</v>
      </c>
      <c r="O773" t="s">
        <v>58</v>
      </c>
      <c r="P773">
        <v>80</v>
      </c>
      <c r="Q773">
        <v>100</v>
      </c>
      <c r="R773">
        <v>40</v>
      </c>
      <c r="S773">
        <v>180</v>
      </c>
      <c r="T773">
        <v>64</v>
      </c>
      <c r="U773" t="s">
        <v>35</v>
      </c>
    </row>
    <row r="774" spans="1:21" x14ac:dyDescent="0.25">
      <c r="A774">
        <v>262</v>
      </c>
      <c r="B774">
        <v>94</v>
      </c>
      <c r="C774">
        <v>-14</v>
      </c>
      <c r="D774" s="1">
        <v>41954</v>
      </c>
      <c r="E774">
        <v>694</v>
      </c>
      <c r="F774">
        <v>130</v>
      </c>
      <c r="G774" t="s">
        <v>39</v>
      </c>
      <c r="H774" t="s">
        <v>22</v>
      </c>
      <c r="I774">
        <v>85</v>
      </c>
      <c r="J774" t="s">
        <v>40</v>
      </c>
      <c r="K774" t="s">
        <v>45</v>
      </c>
      <c r="L774" t="s">
        <v>52</v>
      </c>
      <c r="M774">
        <v>16</v>
      </c>
      <c r="N774">
        <v>224</v>
      </c>
      <c r="O774" t="s">
        <v>59</v>
      </c>
      <c r="P774">
        <v>90</v>
      </c>
      <c r="Q774">
        <v>130</v>
      </c>
      <c r="R774">
        <v>30</v>
      </c>
      <c r="S774">
        <v>220</v>
      </c>
      <c r="T774">
        <v>114</v>
      </c>
      <c r="U774" t="s">
        <v>35</v>
      </c>
    </row>
    <row r="775" spans="1:21" x14ac:dyDescent="0.25">
      <c r="A775">
        <v>314</v>
      </c>
      <c r="B775">
        <v>54</v>
      </c>
      <c r="C775">
        <v>-29</v>
      </c>
      <c r="D775" s="1">
        <v>41955</v>
      </c>
      <c r="E775">
        <v>885</v>
      </c>
      <c r="F775">
        <v>78</v>
      </c>
      <c r="G775" t="s">
        <v>39</v>
      </c>
      <c r="H775" t="s">
        <v>22</v>
      </c>
      <c r="I775">
        <v>15</v>
      </c>
      <c r="J775" t="s">
        <v>40</v>
      </c>
      <c r="K775" t="s">
        <v>41</v>
      </c>
      <c r="L775" t="s">
        <v>53</v>
      </c>
      <c r="M775">
        <v>51</v>
      </c>
      <c r="N775">
        <v>132</v>
      </c>
      <c r="O775" t="s">
        <v>58</v>
      </c>
      <c r="P775">
        <v>60</v>
      </c>
      <c r="Q775">
        <v>100</v>
      </c>
      <c r="R775">
        <v>80</v>
      </c>
      <c r="S775">
        <v>160</v>
      </c>
      <c r="T775">
        <v>27</v>
      </c>
      <c r="U775" t="s">
        <v>35</v>
      </c>
    </row>
    <row r="776" spans="1:21" x14ac:dyDescent="0.25">
      <c r="A776">
        <v>920</v>
      </c>
      <c r="B776">
        <v>75</v>
      </c>
      <c r="C776">
        <v>-25</v>
      </c>
      <c r="D776" s="1">
        <v>41956</v>
      </c>
      <c r="E776">
        <v>1063</v>
      </c>
      <c r="F776">
        <v>89</v>
      </c>
      <c r="G776" t="s">
        <v>39</v>
      </c>
      <c r="H776" t="s">
        <v>22</v>
      </c>
      <c r="I776">
        <v>23</v>
      </c>
      <c r="J776" t="s">
        <v>40</v>
      </c>
      <c r="K776" t="s">
        <v>41</v>
      </c>
      <c r="L776" t="s">
        <v>53</v>
      </c>
      <c r="M776">
        <v>45</v>
      </c>
      <c r="N776">
        <v>164</v>
      </c>
      <c r="O776" t="s">
        <v>59</v>
      </c>
      <c r="P776">
        <v>90</v>
      </c>
      <c r="Q776">
        <v>110</v>
      </c>
      <c r="R776">
        <v>70</v>
      </c>
      <c r="S776">
        <v>200</v>
      </c>
      <c r="T776">
        <v>44</v>
      </c>
      <c r="U776" t="s">
        <v>35</v>
      </c>
    </row>
    <row r="777" spans="1:21" x14ac:dyDescent="0.25">
      <c r="A777">
        <v>712</v>
      </c>
      <c r="B777">
        <v>228</v>
      </c>
      <c r="C777">
        <v>16</v>
      </c>
      <c r="D777" s="1">
        <v>41957</v>
      </c>
      <c r="E777">
        <v>1691</v>
      </c>
      <c r="F777">
        <v>304</v>
      </c>
      <c r="G777" t="s">
        <v>39</v>
      </c>
      <c r="H777" t="s">
        <v>22</v>
      </c>
      <c r="I777">
        <v>75</v>
      </c>
      <c r="J777" t="s">
        <v>23</v>
      </c>
      <c r="K777" t="s">
        <v>24</v>
      </c>
      <c r="L777" t="s">
        <v>57</v>
      </c>
      <c r="M777">
        <v>196</v>
      </c>
      <c r="N777">
        <v>532</v>
      </c>
      <c r="O777" t="s">
        <v>43</v>
      </c>
      <c r="P777">
        <v>210</v>
      </c>
      <c r="Q777">
        <v>280</v>
      </c>
      <c r="R777">
        <v>180</v>
      </c>
      <c r="S777">
        <v>490</v>
      </c>
      <c r="T777">
        <v>108</v>
      </c>
      <c r="U777" t="s">
        <v>27</v>
      </c>
    </row>
    <row r="778" spans="1:21" x14ac:dyDescent="0.25">
      <c r="A778">
        <v>712</v>
      </c>
      <c r="B778">
        <v>113</v>
      </c>
      <c r="C778">
        <v>7</v>
      </c>
      <c r="D778" s="1">
        <v>41958</v>
      </c>
      <c r="E778">
        <v>803</v>
      </c>
      <c r="F778">
        <v>165</v>
      </c>
      <c r="G778" t="s">
        <v>39</v>
      </c>
      <c r="H778" t="s">
        <v>22</v>
      </c>
      <c r="I778">
        <v>36</v>
      </c>
      <c r="J778" t="s">
        <v>23</v>
      </c>
      <c r="K778" t="s">
        <v>24</v>
      </c>
      <c r="L778" t="s">
        <v>25</v>
      </c>
      <c r="M778">
        <v>107</v>
      </c>
      <c r="N778">
        <v>278</v>
      </c>
      <c r="O778" t="s">
        <v>43</v>
      </c>
      <c r="P778">
        <v>100</v>
      </c>
      <c r="Q778">
        <v>150</v>
      </c>
      <c r="R778">
        <v>100</v>
      </c>
      <c r="S778">
        <v>250</v>
      </c>
      <c r="T778">
        <v>58</v>
      </c>
      <c r="U778" t="s">
        <v>27</v>
      </c>
    </row>
    <row r="779" spans="1:21" x14ac:dyDescent="0.25">
      <c r="A779">
        <v>712</v>
      </c>
      <c r="B779">
        <v>211</v>
      </c>
      <c r="C779">
        <v>19</v>
      </c>
      <c r="D779" s="1">
        <v>41959</v>
      </c>
      <c r="E779">
        <v>1778</v>
      </c>
      <c r="F779">
        <v>212</v>
      </c>
      <c r="G779" t="s">
        <v>39</v>
      </c>
      <c r="H779" t="s">
        <v>22</v>
      </c>
      <c r="I779">
        <v>59</v>
      </c>
      <c r="J779" t="s">
        <v>23</v>
      </c>
      <c r="K779" t="s">
        <v>32</v>
      </c>
      <c r="L779" t="s">
        <v>33</v>
      </c>
      <c r="M779">
        <v>129</v>
      </c>
      <c r="N779">
        <v>423</v>
      </c>
      <c r="O779" t="s">
        <v>43</v>
      </c>
      <c r="P779">
        <v>170</v>
      </c>
      <c r="Q779">
        <v>180</v>
      </c>
      <c r="R779">
        <v>110</v>
      </c>
      <c r="S779">
        <v>350</v>
      </c>
      <c r="T779">
        <v>83</v>
      </c>
      <c r="U779" t="s">
        <v>35</v>
      </c>
    </row>
    <row r="780" spans="1:21" x14ac:dyDescent="0.25">
      <c r="A780">
        <v>319</v>
      </c>
      <c r="B780">
        <v>245</v>
      </c>
      <c r="C780">
        <v>43</v>
      </c>
      <c r="D780" s="1">
        <v>41960</v>
      </c>
      <c r="E780">
        <v>1784</v>
      </c>
      <c r="F780">
        <v>300</v>
      </c>
      <c r="G780" t="s">
        <v>39</v>
      </c>
      <c r="H780" t="s">
        <v>22</v>
      </c>
      <c r="I780">
        <v>93</v>
      </c>
      <c r="J780" t="s">
        <v>23</v>
      </c>
      <c r="K780" t="s">
        <v>32</v>
      </c>
      <c r="L780" t="s">
        <v>61</v>
      </c>
      <c r="M780">
        <v>173</v>
      </c>
      <c r="N780">
        <v>545</v>
      </c>
      <c r="O780" t="s">
        <v>43</v>
      </c>
      <c r="P780">
        <v>200</v>
      </c>
      <c r="Q780">
        <v>250</v>
      </c>
      <c r="R780">
        <v>130</v>
      </c>
      <c r="S780">
        <v>450</v>
      </c>
      <c r="T780">
        <v>127</v>
      </c>
      <c r="U780" t="s">
        <v>35</v>
      </c>
    </row>
    <row r="781" spans="1:21" x14ac:dyDescent="0.25">
      <c r="A781">
        <v>720</v>
      </c>
      <c r="B781">
        <v>86</v>
      </c>
      <c r="C781">
        <v>-2</v>
      </c>
      <c r="D781" s="1">
        <v>41961</v>
      </c>
      <c r="E781">
        <v>1003</v>
      </c>
      <c r="F781">
        <v>124</v>
      </c>
      <c r="G781" t="s">
        <v>21</v>
      </c>
      <c r="H781" t="s">
        <v>22</v>
      </c>
      <c r="I781">
        <v>24</v>
      </c>
      <c r="J781" t="s">
        <v>40</v>
      </c>
      <c r="K781" t="s">
        <v>45</v>
      </c>
      <c r="L781" t="s">
        <v>46</v>
      </c>
      <c r="M781">
        <v>88</v>
      </c>
      <c r="N781">
        <v>210</v>
      </c>
      <c r="O781" t="s">
        <v>26</v>
      </c>
      <c r="P781">
        <v>80</v>
      </c>
      <c r="Q781">
        <v>120</v>
      </c>
      <c r="R781">
        <v>90</v>
      </c>
      <c r="S781">
        <v>200</v>
      </c>
      <c r="T781">
        <v>36</v>
      </c>
      <c r="U781" t="s">
        <v>27</v>
      </c>
    </row>
    <row r="782" spans="1:21" x14ac:dyDescent="0.25">
      <c r="A782">
        <v>630</v>
      </c>
      <c r="B782">
        <v>127</v>
      </c>
      <c r="C782">
        <v>-8</v>
      </c>
      <c r="D782" s="1">
        <v>41962</v>
      </c>
      <c r="E782">
        <v>830</v>
      </c>
      <c r="F782">
        <v>185</v>
      </c>
      <c r="G782" t="s">
        <v>21</v>
      </c>
      <c r="H782" t="s">
        <v>22</v>
      </c>
      <c r="I782">
        <v>40</v>
      </c>
      <c r="J782" t="s">
        <v>40</v>
      </c>
      <c r="K782" t="s">
        <v>45</v>
      </c>
      <c r="L782" t="s">
        <v>46</v>
      </c>
      <c r="M782">
        <v>122</v>
      </c>
      <c r="N782">
        <v>312</v>
      </c>
      <c r="O782" t="s">
        <v>63</v>
      </c>
      <c r="P782">
        <v>120</v>
      </c>
      <c r="Q782">
        <v>180</v>
      </c>
      <c r="R782">
        <v>130</v>
      </c>
      <c r="S782">
        <v>300</v>
      </c>
      <c r="T782">
        <v>63</v>
      </c>
      <c r="U782" t="s">
        <v>27</v>
      </c>
    </row>
    <row r="783" spans="1:21" x14ac:dyDescent="0.25">
      <c r="A783">
        <v>970</v>
      </c>
      <c r="B783">
        <v>67</v>
      </c>
      <c r="C783">
        <v>-33</v>
      </c>
      <c r="D783" s="1">
        <v>41963</v>
      </c>
      <c r="E783">
        <v>677</v>
      </c>
      <c r="F783">
        <v>101</v>
      </c>
      <c r="G783" t="s">
        <v>21</v>
      </c>
      <c r="H783" t="s">
        <v>22</v>
      </c>
      <c r="I783">
        <v>22</v>
      </c>
      <c r="J783" t="s">
        <v>40</v>
      </c>
      <c r="K783" t="s">
        <v>41</v>
      </c>
      <c r="L783" t="s">
        <v>42</v>
      </c>
      <c r="M783">
        <v>47</v>
      </c>
      <c r="N783">
        <v>168</v>
      </c>
      <c r="O783" t="s">
        <v>26</v>
      </c>
      <c r="P783">
        <v>80</v>
      </c>
      <c r="Q783">
        <v>130</v>
      </c>
      <c r="R783">
        <v>80</v>
      </c>
      <c r="S783">
        <v>210</v>
      </c>
      <c r="T783">
        <v>54</v>
      </c>
      <c r="U783" t="s">
        <v>27</v>
      </c>
    </row>
    <row r="784" spans="1:21" x14ac:dyDescent="0.25">
      <c r="A784">
        <v>630</v>
      </c>
      <c r="B784">
        <v>250</v>
      </c>
      <c r="C784">
        <v>-83</v>
      </c>
      <c r="D784" s="1">
        <v>41964</v>
      </c>
      <c r="E784">
        <v>1820</v>
      </c>
      <c r="F784">
        <v>251</v>
      </c>
      <c r="G784" t="s">
        <v>21</v>
      </c>
      <c r="H784" t="s">
        <v>22</v>
      </c>
      <c r="I784">
        <v>70</v>
      </c>
      <c r="J784" t="s">
        <v>40</v>
      </c>
      <c r="K784" t="s">
        <v>41</v>
      </c>
      <c r="L784" t="s">
        <v>42</v>
      </c>
      <c r="M784">
        <v>157</v>
      </c>
      <c r="N784">
        <v>501</v>
      </c>
      <c r="O784" t="s">
        <v>63</v>
      </c>
      <c r="P784">
        <v>320</v>
      </c>
      <c r="Q784">
        <v>320</v>
      </c>
      <c r="R784">
        <v>240</v>
      </c>
      <c r="S784">
        <v>640</v>
      </c>
      <c r="T784">
        <v>94</v>
      </c>
      <c r="U784" t="s">
        <v>27</v>
      </c>
    </row>
    <row r="785" spans="1:21" x14ac:dyDescent="0.25">
      <c r="A785">
        <v>719</v>
      </c>
      <c r="B785">
        <v>123</v>
      </c>
      <c r="C785">
        <v>4</v>
      </c>
      <c r="D785" s="1">
        <v>41965</v>
      </c>
      <c r="E785">
        <v>959</v>
      </c>
      <c r="F785">
        <v>179</v>
      </c>
      <c r="G785" t="s">
        <v>21</v>
      </c>
      <c r="H785" t="s">
        <v>22</v>
      </c>
      <c r="I785">
        <v>34</v>
      </c>
      <c r="J785" t="s">
        <v>40</v>
      </c>
      <c r="K785" t="s">
        <v>45</v>
      </c>
      <c r="L785" t="s">
        <v>50</v>
      </c>
      <c r="M785">
        <v>134</v>
      </c>
      <c r="N785">
        <v>302</v>
      </c>
      <c r="O785" t="s">
        <v>26</v>
      </c>
      <c r="P785">
        <v>120</v>
      </c>
      <c r="Q785">
        <v>170</v>
      </c>
      <c r="R785">
        <v>130</v>
      </c>
      <c r="S785">
        <v>290</v>
      </c>
      <c r="T785">
        <v>45</v>
      </c>
      <c r="U785" t="s">
        <v>35</v>
      </c>
    </row>
    <row r="786" spans="1:21" x14ac:dyDescent="0.25">
      <c r="A786">
        <v>847</v>
      </c>
      <c r="B786">
        <v>224</v>
      </c>
      <c r="C786">
        <v>4</v>
      </c>
      <c r="D786" s="1">
        <v>41966</v>
      </c>
      <c r="E786">
        <v>1191</v>
      </c>
      <c r="F786">
        <v>310</v>
      </c>
      <c r="G786" t="s">
        <v>21</v>
      </c>
      <c r="H786" t="s">
        <v>22</v>
      </c>
      <c r="I786">
        <v>73</v>
      </c>
      <c r="J786" t="s">
        <v>40</v>
      </c>
      <c r="K786" t="s">
        <v>45</v>
      </c>
      <c r="L786" t="s">
        <v>52</v>
      </c>
      <c r="M786">
        <v>194</v>
      </c>
      <c r="N786">
        <v>534</v>
      </c>
      <c r="O786" t="s">
        <v>63</v>
      </c>
      <c r="P786">
        <v>220</v>
      </c>
      <c r="Q786">
        <v>300</v>
      </c>
      <c r="R786">
        <v>190</v>
      </c>
      <c r="S786">
        <v>520</v>
      </c>
      <c r="T786">
        <v>116</v>
      </c>
      <c r="U786" t="s">
        <v>35</v>
      </c>
    </row>
    <row r="787" spans="1:21" x14ac:dyDescent="0.25">
      <c r="A787">
        <v>970</v>
      </c>
      <c r="B787">
        <v>54</v>
      </c>
      <c r="C787">
        <v>-37</v>
      </c>
      <c r="D787" s="1">
        <v>41967</v>
      </c>
      <c r="E787">
        <v>601</v>
      </c>
      <c r="F787">
        <v>79</v>
      </c>
      <c r="G787" t="s">
        <v>21</v>
      </c>
      <c r="H787" t="s">
        <v>22</v>
      </c>
      <c r="I787">
        <v>15</v>
      </c>
      <c r="J787" t="s">
        <v>40</v>
      </c>
      <c r="K787" t="s">
        <v>41</v>
      </c>
      <c r="L787" t="s">
        <v>53</v>
      </c>
      <c r="M787">
        <v>53</v>
      </c>
      <c r="N787">
        <v>133</v>
      </c>
      <c r="O787" t="s">
        <v>26</v>
      </c>
      <c r="P787">
        <v>60</v>
      </c>
      <c r="Q787">
        <v>110</v>
      </c>
      <c r="R787">
        <v>90</v>
      </c>
      <c r="S787">
        <v>170</v>
      </c>
      <c r="T787">
        <v>26</v>
      </c>
      <c r="U787" t="s">
        <v>35</v>
      </c>
    </row>
    <row r="788" spans="1:21" x14ac:dyDescent="0.25">
      <c r="A788">
        <v>815</v>
      </c>
      <c r="B788">
        <v>247</v>
      </c>
      <c r="C788">
        <v>-104</v>
      </c>
      <c r="D788" s="1">
        <v>41968</v>
      </c>
      <c r="E788">
        <v>1744</v>
      </c>
      <c r="F788">
        <v>329</v>
      </c>
      <c r="G788" t="s">
        <v>21</v>
      </c>
      <c r="H788" t="s">
        <v>22</v>
      </c>
      <c r="I788">
        <v>81</v>
      </c>
      <c r="J788" t="s">
        <v>40</v>
      </c>
      <c r="K788" t="s">
        <v>41</v>
      </c>
      <c r="L788" t="s">
        <v>53</v>
      </c>
      <c r="M788">
        <v>216</v>
      </c>
      <c r="N788">
        <v>576</v>
      </c>
      <c r="O788" t="s">
        <v>63</v>
      </c>
      <c r="P788">
        <v>310</v>
      </c>
      <c r="Q788">
        <v>420</v>
      </c>
      <c r="R788">
        <v>320</v>
      </c>
      <c r="S788">
        <v>730</v>
      </c>
      <c r="T788">
        <v>113</v>
      </c>
      <c r="U788" t="s">
        <v>35</v>
      </c>
    </row>
    <row r="789" spans="1:21" x14ac:dyDescent="0.25">
      <c r="A789">
        <v>740</v>
      </c>
      <c r="B789">
        <v>153</v>
      </c>
      <c r="C789">
        <v>-53</v>
      </c>
      <c r="D789" s="1">
        <v>41969</v>
      </c>
      <c r="E789">
        <v>1319</v>
      </c>
      <c r="F789">
        <v>153</v>
      </c>
      <c r="G789" t="s">
        <v>21</v>
      </c>
      <c r="H789" t="s">
        <v>22</v>
      </c>
      <c r="I789">
        <v>42</v>
      </c>
      <c r="J789" t="s">
        <v>40</v>
      </c>
      <c r="K789" t="s">
        <v>41</v>
      </c>
      <c r="L789" t="s">
        <v>53</v>
      </c>
      <c r="M789">
        <v>87</v>
      </c>
      <c r="N789">
        <v>306</v>
      </c>
      <c r="O789" t="s">
        <v>65</v>
      </c>
      <c r="P789">
        <v>190</v>
      </c>
      <c r="Q789">
        <v>200</v>
      </c>
      <c r="R789">
        <v>140</v>
      </c>
      <c r="S789">
        <v>390</v>
      </c>
      <c r="T789">
        <v>66</v>
      </c>
      <c r="U789" t="s">
        <v>35</v>
      </c>
    </row>
    <row r="790" spans="1:21" x14ac:dyDescent="0.25">
      <c r="A790">
        <v>303</v>
      </c>
      <c r="B790">
        <v>153</v>
      </c>
      <c r="C790">
        <v>7</v>
      </c>
      <c r="D790" s="1">
        <v>41970</v>
      </c>
      <c r="E790">
        <v>1319</v>
      </c>
      <c r="F790">
        <v>153</v>
      </c>
      <c r="G790" t="s">
        <v>21</v>
      </c>
      <c r="H790" t="s">
        <v>22</v>
      </c>
      <c r="I790">
        <v>42</v>
      </c>
      <c r="J790" t="s">
        <v>23</v>
      </c>
      <c r="K790" t="s">
        <v>24</v>
      </c>
      <c r="L790" t="s">
        <v>57</v>
      </c>
      <c r="M790">
        <v>87</v>
      </c>
      <c r="N790">
        <v>306</v>
      </c>
      <c r="O790" t="s">
        <v>26</v>
      </c>
      <c r="P790">
        <v>140</v>
      </c>
      <c r="Q790">
        <v>140</v>
      </c>
      <c r="R790">
        <v>80</v>
      </c>
      <c r="S790">
        <v>280</v>
      </c>
      <c r="T790">
        <v>66</v>
      </c>
      <c r="U790" t="s">
        <v>27</v>
      </c>
    </row>
    <row r="791" spans="1:21" x14ac:dyDescent="0.25">
      <c r="A791">
        <v>309</v>
      </c>
      <c r="B791">
        <v>123</v>
      </c>
      <c r="C791">
        <v>3</v>
      </c>
      <c r="D791" s="1">
        <v>41971</v>
      </c>
      <c r="E791">
        <v>959</v>
      </c>
      <c r="F791">
        <v>179</v>
      </c>
      <c r="G791" t="s">
        <v>21</v>
      </c>
      <c r="H791" t="s">
        <v>22</v>
      </c>
      <c r="I791">
        <v>34</v>
      </c>
      <c r="J791" t="s">
        <v>23</v>
      </c>
      <c r="K791" t="s">
        <v>24</v>
      </c>
      <c r="L791" t="s">
        <v>57</v>
      </c>
      <c r="M791">
        <v>133</v>
      </c>
      <c r="N791">
        <v>302</v>
      </c>
      <c r="O791" t="s">
        <v>63</v>
      </c>
      <c r="P791">
        <v>110</v>
      </c>
      <c r="Q791">
        <v>170</v>
      </c>
      <c r="R791">
        <v>130</v>
      </c>
      <c r="S791">
        <v>280</v>
      </c>
      <c r="T791">
        <v>46</v>
      </c>
      <c r="U791" t="s">
        <v>27</v>
      </c>
    </row>
    <row r="792" spans="1:21" x14ac:dyDescent="0.25">
      <c r="A792">
        <v>630</v>
      </c>
      <c r="B792">
        <v>86</v>
      </c>
      <c r="C792">
        <v>8</v>
      </c>
      <c r="D792" s="1">
        <v>41972</v>
      </c>
      <c r="E792">
        <v>1003</v>
      </c>
      <c r="F792">
        <v>124</v>
      </c>
      <c r="G792" t="s">
        <v>21</v>
      </c>
      <c r="H792" t="s">
        <v>22</v>
      </c>
      <c r="I792">
        <v>24</v>
      </c>
      <c r="J792" t="s">
        <v>23</v>
      </c>
      <c r="K792" t="s">
        <v>24</v>
      </c>
      <c r="L792" t="s">
        <v>28</v>
      </c>
      <c r="M792">
        <v>88</v>
      </c>
      <c r="N792">
        <v>210</v>
      </c>
      <c r="O792" t="s">
        <v>63</v>
      </c>
      <c r="P792">
        <v>80</v>
      </c>
      <c r="Q792">
        <v>110</v>
      </c>
      <c r="R792">
        <v>80</v>
      </c>
      <c r="S792">
        <v>190</v>
      </c>
      <c r="T792">
        <v>36</v>
      </c>
      <c r="U792" t="s">
        <v>27</v>
      </c>
    </row>
    <row r="793" spans="1:21" x14ac:dyDescent="0.25">
      <c r="A793">
        <v>513</v>
      </c>
      <c r="B793">
        <v>88</v>
      </c>
      <c r="C793">
        <v>2</v>
      </c>
      <c r="D793" s="1">
        <v>41973</v>
      </c>
      <c r="E793">
        <v>817</v>
      </c>
      <c r="F793">
        <v>133</v>
      </c>
      <c r="G793" t="s">
        <v>21</v>
      </c>
      <c r="H793" t="s">
        <v>22</v>
      </c>
      <c r="I793">
        <v>29</v>
      </c>
      <c r="J793" t="s">
        <v>23</v>
      </c>
      <c r="K793" t="s">
        <v>32</v>
      </c>
      <c r="L793" t="s">
        <v>33</v>
      </c>
      <c r="M793">
        <v>72</v>
      </c>
      <c r="N793">
        <v>221</v>
      </c>
      <c r="O793" t="s">
        <v>65</v>
      </c>
      <c r="P793">
        <v>70</v>
      </c>
      <c r="Q793">
        <v>110</v>
      </c>
      <c r="R793">
        <v>70</v>
      </c>
      <c r="S793">
        <v>180</v>
      </c>
      <c r="T793">
        <v>61</v>
      </c>
      <c r="U793" t="s">
        <v>35</v>
      </c>
    </row>
    <row r="794" spans="1:21" x14ac:dyDescent="0.25">
      <c r="A794">
        <v>740</v>
      </c>
      <c r="B794">
        <v>134</v>
      </c>
      <c r="C794">
        <v>31</v>
      </c>
      <c r="D794" s="1">
        <v>41974</v>
      </c>
      <c r="E794">
        <v>690</v>
      </c>
      <c r="F794">
        <v>186</v>
      </c>
      <c r="G794" t="s">
        <v>21</v>
      </c>
      <c r="H794" t="s">
        <v>22</v>
      </c>
      <c r="I794">
        <v>41</v>
      </c>
      <c r="J794" t="s">
        <v>23</v>
      </c>
      <c r="K794" t="s">
        <v>32</v>
      </c>
      <c r="L794" t="s">
        <v>61</v>
      </c>
      <c r="M794">
        <v>121</v>
      </c>
      <c r="N794">
        <v>320</v>
      </c>
      <c r="O794" t="s">
        <v>65</v>
      </c>
      <c r="P794">
        <v>110</v>
      </c>
      <c r="Q794">
        <v>150</v>
      </c>
      <c r="R794">
        <v>90</v>
      </c>
      <c r="S794">
        <v>260</v>
      </c>
      <c r="T794">
        <v>65</v>
      </c>
      <c r="U794" t="s">
        <v>35</v>
      </c>
    </row>
    <row r="795" spans="1:21" x14ac:dyDescent="0.25">
      <c r="A795">
        <v>719</v>
      </c>
      <c r="B795">
        <v>81</v>
      </c>
      <c r="C795">
        <v>6</v>
      </c>
      <c r="D795" s="1">
        <v>41975</v>
      </c>
      <c r="E795">
        <v>551</v>
      </c>
      <c r="F795">
        <v>104</v>
      </c>
      <c r="G795" t="s">
        <v>21</v>
      </c>
      <c r="H795" t="s">
        <v>22</v>
      </c>
      <c r="I795">
        <v>26</v>
      </c>
      <c r="J795" t="s">
        <v>23</v>
      </c>
      <c r="K795" t="s">
        <v>32</v>
      </c>
      <c r="L795" t="s">
        <v>37</v>
      </c>
      <c r="M795">
        <v>66</v>
      </c>
      <c r="N795">
        <v>185</v>
      </c>
      <c r="O795" t="s">
        <v>26</v>
      </c>
      <c r="P795">
        <v>60</v>
      </c>
      <c r="Q795">
        <v>90</v>
      </c>
      <c r="R795">
        <v>60</v>
      </c>
      <c r="S795">
        <v>150</v>
      </c>
      <c r="T795">
        <v>38</v>
      </c>
      <c r="U795" t="s">
        <v>35</v>
      </c>
    </row>
    <row r="796" spans="1:21" x14ac:dyDescent="0.25">
      <c r="A796">
        <v>319</v>
      </c>
      <c r="B796">
        <v>10</v>
      </c>
      <c r="C796">
        <v>-11</v>
      </c>
      <c r="D796" s="1">
        <v>41976</v>
      </c>
      <c r="E796">
        <v>594</v>
      </c>
      <c r="F796">
        <v>14</v>
      </c>
      <c r="G796" t="s">
        <v>39</v>
      </c>
      <c r="H796" t="s">
        <v>22</v>
      </c>
      <c r="I796">
        <v>3</v>
      </c>
      <c r="J796" t="s">
        <v>40</v>
      </c>
      <c r="K796" t="s">
        <v>45</v>
      </c>
      <c r="L796" t="s">
        <v>46</v>
      </c>
      <c r="M796">
        <v>-1</v>
      </c>
      <c r="N796">
        <v>24</v>
      </c>
      <c r="O796" t="s">
        <v>43</v>
      </c>
      <c r="P796">
        <v>0</v>
      </c>
      <c r="Q796">
        <v>20</v>
      </c>
      <c r="R796">
        <v>10</v>
      </c>
      <c r="S796">
        <v>20</v>
      </c>
      <c r="T796">
        <v>15</v>
      </c>
      <c r="U796" t="s">
        <v>27</v>
      </c>
    </row>
    <row r="797" spans="1:21" x14ac:dyDescent="0.25">
      <c r="A797">
        <v>715</v>
      </c>
      <c r="B797">
        <v>83</v>
      </c>
      <c r="C797">
        <v>-13</v>
      </c>
      <c r="D797" s="1">
        <v>41977</v>
      </c>
      <c r="E797">
        <v>575</v>
      </c>
      <c r="F797">
        <v>112</v>
      </c>
      <c r="G797" t="s">
        <v>39</v>
      </c>
      <c r="H797" t="s">
        <v>22</v>
      </c>
      <c r="I797">
        <v>27</v>
      </c>
      <c r="J797" t="s">
        <v>40</v>
      </c>
      <c r="K797" t="s">
        <v>45</v>
      </c>
      <c r="L797" t="s">
        <v>46</v>
      </c>
      <c r="M797">
        <v>57</v>
      </c>
      <c r="N797">
        <v>195</v>
      </c>
      <c r="O797" t="s">
        <v>59</v>
      </c>
      <c r="P797">
        <v>80</v>
      </c>
      <c r="Q797">
        <v>110</v>
      </c>
      <c r="R797">
        <v>70</v>
      </c>
      <c r="S797">
        <v>190</v>
      </c>
      <c r="T797">
        <v>55</v>
      </c>
      <c r="U797" t="s">
        <v>27</v>
      </c>
    </row>
    <row r="798" spans="1:21" x14ac:dyDescent="0.25">
      <c r="A798">
        <v>573</v>
      </c>
      <c r="B798">
        <v>68</v>
      </c>
      <c r="C798">
        <v>-14</v>
      </c>
      <c r="D798" s="1">
        <v>41978</v>
      </c>
      <c r="E798">
        <v>619</v>
      </c>
      <c r="F798">
        <v>85</v>
      </c>
      <c r="G798" t="s">
        <v>39</v>
      </c>
      <c r="H798" t="s">
        <v>22</v>
      </c>
      <c r="I798">
        <v>25</v>
      </c>
      <c r="J798" t="s">
        <v>40</v>
      </c>
      <c r="K798" t="s">
        <v>45</v>
      </c>
      <c r="L798" t="s">
        <v>52</v>
      </c>
      <c r="M798">
        <v>26</v>
      </c>
      <c r="N798">
        <v>153</v>
      </c>
      <c r="O798" t="s">
        <v>58</v>
      </c>
      <c r="P798">
        <v>60</v>
      </c>
      <c r="Q798">
        <v>90</v>
      </c>
      <c r="R798">
        <v>40</v>
      </c>
      <c r="S798">
        <v>150</v>
      </c>
      <c r="T798">
        <v>59</v>
      </c>
      <c r="U798" t="s">
        <v>35</v>
      </c>
    </row>
    <row r="799" spans="1:21" x14ac:dyDescent="0.25">
      <c r="A799">
        <v>715</v>
      </c>
      <c r="B799">
        <v>105</v>
      </c>
      <c r="C799">
        <v>-10</v>
      </c>
      <c r="D799" s="1">
        <v>41979</v>
      </c>
      <c r="E799">
        <v>716</v>
      </c>
      <c r="F799">
        <v>145</v>
      </c>
      <c r="G799" t="s">
        <v>39</v>
      </c>
      <c r="H799" t="s">
        <v>22</v>
      </c>
      <c r="I799">
        <v>95</v>
      </c>
      <c r="J799" t="s">
        <v>40</v>
      </c>
      <c r="K799" t="s">
        <v>45</v>
      </c>
      <c r="L799" t="s">
        <v>52</v>
      </c>
      <c r="M799">
        <v>20</v>
      </c>
      <c r="N799">
        <v>250</v>
      </c>
      <c r="O799" t="s">
        <v>59</v>
      </c>
      <c r="P799">
        <v>100</v>
      </c>
      <c r="Q799">
        <v>140</v>
      </c>
      <c r="R799">
        <v>30</v>
      </c>
      <c r="S799">
        <v>240</v>
      </c>
      <c r="T799">
        <v>125</v>
      </c>
      <c r="U799" t="s">
        <v>35</v>
      </c>
    </row>
    <row r="800" spans="1:21" x14ac:dyDescent="0.25">
      <c r="A800">
        <v>314</v>
      </c>
      <c r="B800">
        <v>50</v>
      </c>
      <c r="C800">
        <v>-22</v>
      </c>
      <c r="D800" s="1">
        <v>41980</v>
      </c>
      <c r="E800">
        <v>898</v>
      </c>
      <c r="F800">
        <v>73</v>
      </c>
      <c r="G800" t="s">
        <v>39</v>
      </c>
      <c r="H800" t="s">
        <v>22</v>
      </c>
      <c r="I800">
        <v>14</v>
      </c>
      <c r="J800" t="s">
        <v>40</v>
      </c>
      <c r="K800" t="s">
        <v>41</v>
      </c>
      <c r="L800" t="s">
        <v>53</v>
      </c>
      <c r="M800">
        <v>48</v>
      </c>
      <c r="N800">
        <v>123</v>
      </c>
      <c r="O800" t="s">
        <v>58</v>
      </c>
      <c r="P800">
        <v>60</v>
      </c>
      <c r="Q800">
        <v>90</v>
      </c>
      <c r="R800">
        <v>70</v>
      </c>
      <c r="S800">
        <v>150</v>
      </c>
      <c r="T800">
        <v>25</v>
      </c>
      <c r="U800" t="s">
        <v>35</v>
      </c>
    </row>
    <row r="801" spans="1:21" x14ac:dyDescent="0.25">
      <c r="A801">
        <v>715</v>
      </c>
      <c r="B801">
        <v>80</v>
      </c>
      <c r="C801">
        <v>-30</v>
      </c>
      <c r="D801" s="1">
        <v>41981</v>
      </c>
      <c r="E801">
        <v>1079</v>
      </c>
      <c r="F801">
        <v>96</v>
      </c>
      <c r="G801" t="s">
        <v>39</v>
      </c>
      <c r="H801" t="s">
        <v>22</v>
      </c>
      <c r="I801">
        <v>24</v>
      </c>
      <c r="J801" t="s">
        <v>40</v>
      </c>
      <c r="K801" t="s">
        <v>41</v>
      </c>
      <c r="L801" t="s">
        <v>53</v>
      </c>
      <c r="M801">
        <v>50</v>
      </c>
      <c r="N801">
        <v>176</v>
      </c>
      <c r="O801" t="s">
        <v>59</v>
      </c>
      <c r="P801">
        <v>100</v>
      </c>
      <c r="Q801">
        <v>120</v>
      </c>
      <c r="R801">
        <v>80</v>
      </c>
      <c r="S801">
        <v>220</v>
      </c>
      <c r="T801">
        <v>46</v>
      </c>
      <c r="U801" t="s">
        <v>35</v>
      </c>
    </row>
    <row r="802" spans="1:21" x14ac:dyDescent="0.25">
      <c r="A802">
        <v>641</v>
      </c>
      <c r="B802">
        <v>247</v>
      </c>
      <c r="C802">
        <v>16</v>
      </c>
      <c r="D802" s="1">
        <v>41982</v>
      </c>
      <c r="E802">
        <v>1744</v>
      </c>
      <c r="F802">
        <v>329</v>
      </c>
      <c r="G802" t="s">
        <v>39</v>
      </c>
      <c r="H802" t="s">
        <v>22</v>
      </c>
      <c r="I802">
        <v>81</v>
      </c>
      <c r="J802" t="s">
        <v>23</v>
      </c>
      <c r="K802" t="s">
        <v>24</v>
      </c>
      <c r="L802" t="s">
        <v>57</v>
      </c>
      <c r="M802">
        <v>216</v>
      </c>
      <c r="N802">
        <v>576</v>
      </c>
      <c r="O802" t="s">
        <v>43</v>
      </c>
      <c r="P802">
        <v>230</v>
      </c>
      <c r="Q802">
        <v>300</v>
      </c>
      <c r="R802">
        <v>200</v>
      </c>
      <c r="S802">
        <v>530</v>
      </c>
      <c r="T802">
        <v>113</v>
      </c>
      <c r="U802" t="s">
        <v>27</v>
      </c>
    </row>
    <row r="803" spans="1:21" x14ac:dyDescent="0.25">
      <c r="A803">
        <v>319</v>
      </c>
      <c r="B803">
        <v>127</v>
      </c>
      <c r="C803">
        <v>3</v>
      </c>
      <c r="D803" s="1">
        <v>41983</v>
      </c>
      <c r="E803">
        <v>830</v>
      </c>
      <c r="F803">
        <v>185</v>
      </c>
      <c r="G803" t="s">
        <v>39</v>
      </c>
      <c r="H803" t="s">
        <v>22</v>
      </c>
      <c r="I803">
        <v>40</v>
      </c>
      <c r="J803" t="s">
        <v>23</v>
      </c>
      <c r="K803" t="s">
        <v>24</v>
      </c>
      <c r="L803" t="s">
        <v>25</v>
      </c>
      <c r="M803">
        <v>123</v>
      </c>
      <c r="N803">
        <v>312</v>
      </c>
      <c r="O803" t="s">
        <v>43</v>
      </c>
      <c r="P803">
        <v>120</v>
      </c>
      <c r="Q803">
        <v>170</v>
      </c>
      <c r="R803">
        <v>120</v>
      </c>
      <c r="S803">
        <v>290</v>
      </c>
      <c r="T803">
        <v>62</v>
      </c>
      <c r="U803" t="s">
        <v>27</v>
      </c>
    </row>
    <row r="804" spans="1:21" x14ac:dyDescent="0.25">
      <c r="A804">
        <v>641</v>
      </c>
      <c r="B804">
        <v>250</v>
      </c>
      <c r="C804">
        <v>36</v>
      </c>
      <c r="D804" s="1">
        <v>41984</v>
      </c>
      <c r="E804">
        <v>1820</v>
      </c>
      <c r="F804">
        <v>251</v>
      </c>
      <c r="G804" t="s">
        <v>39</v>
      </c>
      <c r="H804" t="s">
        <v>22</v>
      </c>
      <c r="I804">
        <v>70</v>
      </c>
      <c r="J804" t="s">
        <v>23</v>
      </c>
      <c r="K804" t="s">
        <v>32</v>
      </c>
      <c r="L804" t="s">
        <v>33</v>
      </c>
      <c r="M804">
        <v>156</v>
      </c>
      <c r="N804">
        <v>501</v>
      </c>
      <c r="O804" t="s">
        <v>43</v>
      </c>
      <c r="P804">
        <v>210</v>
      </c>
      <c r="Q804">
        <v>200</v>
      </c>
      <c r="R804">
        <v>120</v>
      </c>
      <c r="S804">
        <v>410</v>
      </c>
      <c r="T804">
        <v>95</v>
      </c>
      <c r="U804" t="s">
        <v>35</v>
      </c>
    </row>
    <row r="805" spans="1:21" x14ac:dyDescent="0.25">
      <c r="A805">
        <v>641</v>
      </c>
      <c r="B805">
        <v>294</v>
      </c>
      <c r="C805">
        <v>46</v>
      </c>
      <c r="D805" s="1">
        <v>41985</v>
      </c>
      <c r="E805">
        <v>1838</v>
      </c>
      <c r="F805">
        <v>360</v>
      </c>
      <c r="G805" t="s">
        <v>39</v>
      </c>
      <c r="H805" t="s">
        <v>22</v>
      </c>
      <c r="I805">
        <v>111</v>
      </c>
      <c r="J805" t="s">
        <v>23</v>
      </c>
      <c r="K805" t="s">
        <v>32</v>
      </c>
      <c r="L805" t="s">
        <v>61</v>
      </c>
      <c r="M805">
        <v>216</v>
      </c>
      <c r="N805">
        <v>654</v>
      </c>
      <c r="O805" t="s">
        <v>43</v>
      </c>
      <c r="P805">
        <v>240</v>
      </c>
      <c r="Q805">
        <v>300</v>
      </c>
      <c r="R805">
        <v>170</v>
      </c>
      <c r="S805">
        <v>540</v>
      </c>
      <c r="T805">
        <v>144</v>
      </c>
      <c r="U805" t="s">
        <v>35</v>
      </c>
    </row>
    <row r="806" spans="1:21" x14ac:dyDescent="0.25">
      <c r="A806">
        <v>573</v>
      </c>
      <c r="B806">
        <v>20</v>
      </c>
      <c r="C806">
        <v>-6</v>
      </c>
      <c r="D806" s="1">
        <v>41986</v>
      </c>
      <c r="E806">
        <v>218</v>
      </c>
      <c r="F806">
        <v>25</v>
      </c>
      <c r="G806" t="s">
        <v>39</v>
      </c>
      <c r="H806" t="s">
        <v>22</v>
      </c>
      <c r="I806">
        <v>7</v>
      </c>
      <c r="J806" t="s">
        <v>23</v>
      </c>
      <c r="K806" t="s">
        <v>32</v>
      </c>
      <c r="L806" t="s">
        <v>61</v>
      </c>
      <c r="M806">
        <v>-16</v>
      </c>
      <c r="N806">
        <v>45</v>
      </c>
      <c r="O806" t="s">
        <v>58</v>
      </c>
      <c r="P806">
        <v>10</v>
      </c>
      <c r="Q806">
        <v>20</v>
      </c>
      <c r="R806">
        <v>-10</v>
      </c>
      <c r="S806">
        <v>30</v>
      </c>
      <c r="T806">
        <v>41</v>
      </c>
      <c r="U806" t="s">
        <v>35</v>
      </c>
    </row>
    <row r="807" spans="1:21" x14ac:dyDescent="0.25">
      <c r="A807">
        <v>719</v>
      </c>
      <c r="B807">
        <v>108</v>
      </c>
      <c r="C807">
        <v>22</v>
      </c>
      <c r="D807" s="1">
        <v>41987</v>
      </c>
      <c r="E807">
        <v>971</v>
      </c>
      <c r="F807">
        <v>157</v>
      </c>
      <c r="G807" t="s">
        <v>21</v>
      </c>
      <c r="H807" t="s">
        <v>22</v>
      </c>
      <c r="I807">
        <v>30</v>
      </c>
      <c r="J807" t="s">
        <v>40</v>
      </c>
      <c r="K807" t="s">
        <v>45</v>
      </c>
      <c r="L807" t="s">
        <v>46</v>
      </c>
      <c r="M807">
        <v>172</v>
      </c>
      <c r="N807">
        <v>282</v>
      </c>
      <c r="O807" t="s">
        <v>26</v>
      </c>
      <c r="P807">
        <v>100</v>
      </c>
      <c r="Q807">
        <v>160</v>
      </c>
      <c r="R807">
        <v>150</v>
      </c>
      <c r="S807">
        <v>260</v>
      </c>
      <c r="T807">
        <v>41</v>
      </c>
      <c r="U807" t="s">
        <v>27</v>
      </c>
    </row>
    <row r="808" spans="1:21" x14ac:dyDescent="0.25">
      <c r="A808">
        <v>815</v>
      </c>
      <c r="B808">
        <v>122</v>
      </c>
      <c r="C808">
        <v>11</v>
      </c>
      <c r="D808" s="1">
        <v>41988</v>
      </c>
      <c r="E808">
        <v>789</v>
      </c>
      <c r="F808">
        <v>176</v>
      </c>
      <c r="G808" t="s">
        <v>21</v>
      </c>
      <c r="H808" t="s">
        <v>22</v>
      </c>
      <c r="I808">
        <v>39</v>
      </c>
      <c r="J808" t="s">
        <v>40</v>
      </c>
      <c r="K808" t="s">
        <v>45</v>
      </c>
      <c r="L808" t="s">
        <v>46</v>
      </c>
      <c r="M808">
        <v>171</v>
      </c>
      <c r="N808">
        <v>318</v>
      </c>
      <c r="O808" t="s">
        <v>63</v>
      </c>
      <c r="P808">
        <v>110</v>
      </c>
      <c r="Q808">
        <v>190</v>
      </c>
      <c r="R808">
        <v>160</v>
      </c>
      <c r="S808">
        <v>300</v>
      </c>
      <c r="T808">
        <v>61</v>
      </c>
      <c r="U808" t="s">
        <v>27</v>
      </c>
    </row>
    <row r="809" spans="1:21" x14ac:dyDescent="0.25">
      <c r="A809">
        <v>970</v>
      </c>
      <c r="B809">
        <v>72</v>
      </c>
      <c r="C809">
        <v>-47</v>
      </c>
      <c r="D809" s="1">
        <v>41989</v>
      </c>
      <c r="E809">
        <v>650</v>
      </c>
      <c r="F809">
        <v>110</v>
      </c>
      <c r="G809" t="s">
        <v>21</v>
      </c>
      <c r="H809" t="s">
        <v>22</v>
      </c>
      <c r="I809">
        <v>23</v>
      </c>
      <c r="J809" t="s">
        <v>40</v>
      </c>
      <c r="K809" t="s">
        <v>41</v>
      </c>
      <c r="L809" t="s">
        <v>42</v>
      </c>
      <c r="M809">
        <v>83</v>
      </c>
      <c r="N809">
        <v>194</v>
      </c>
      <c r="O809" t="s">
        <v>26</v>
      </c>
      <c r="P809">
        <v>100</v>
      </c>
      <c r="Q809">
        <v>160</v>
      </c>
      <c r="R809">
        <v>130</v>
      </c>
      <c r="S809">
        <v>260</v>
      </c>
      <c r="T809">
        <v>54</v>
      </c>
      <c r="U809" t="s">
        <v>27</v>
      </c>
    </row>
    <row r="810" spans="1:21" x14ac:dyDescent="0.25">
      <c r="A810">
        <v>773</v>
      </c>
      <c r="B810">
        <v>239</v>
      </c>
      <c r="C810">
        <v>-79</v>
      </c>
      <c r="D810" s="1">
        <v>41990</v>
      </c>
      <c r="E810">
        <v>1755</v>
      </c>
      <c r="F810">
        <v>239</v>
      </c>
      <c r="G810" t="s">
        <v>21</v>
      </c>
      <c r="H810" t="s">
        <v>22</v>
      </c>
      <c r="I810">
        <v>66</v>
      </c>
      <c r="J810" t="s">
        <v>40</v>
      </c>
      <c r="K810" t="s">
        <v>41</v>
      </c>
      <c r="L810" t="s">
        <v>42</v>
      </c>
      <c r="M810">
        <v>221</v>
      </c>
      <c r="N810">
        <v>509</v>
      </c>
      <c r="O810" t="s">
        <v>63</v>
      </c>
      <c r="P810">
        <v>340</v>
      </c>
      <c r="Q810">
        <v>370</v>
      </c>
      <c r="R810">
        <v>300</v>
      </c>
      <c r="S810">
        <v>710</v>
      </c>
      <c r="T810">
        <v>90</v>
      </c>
      <c r="U810" t="s">
        <v>27</v>
      </c>
    </row>
    <row r="811" spans="1:21" x14ac:dyDescent="0.25">
      <c r="A811">
        <v>419</v>
      </c>
      <c r="B811">
        <v>54</v>
      </c>
      <c r="C811">
        <v>-52</v>
      </c>
      <c r="D811" s="1">
        <v>41991</v>
      </c>
      <c r="E811">
        <v>404</v>
      </c>
      <c r="F811">
        <v>66</v>
      </c>
      <c r="G811" t="s">
        <v>21</v>
      </c>
      <c r="H811" t="s">
        <v>22</v>
      </c>
      <c r="I811">
        <v>20</v>
      </c>
      <c r="J811" t="s">
        <v>40</v>
      </c>
      <c r="K811" t="s">
        <v>41</v>
      </c>
      <c r="L811" t="s">
        <v>42</v>
      </c>
      <c r="M811">
        <v>18</v>
      </c>
      <c r="N811">
        <v>128</v>
      </c>
      <c r="O811" t="s">
        <v>65</v>
      </c>
      <c r="P811">
        <v>70</v>
      </c>
      <c r="Q811">
        <v>100</v>
      </c>
      <c r="R811">
        <v>70</v>
      </c>
      <c r="S811">
        <v>170</v>
      </c>
      <c r="T811">
        <v>54</v>
      </c>
      <c r="U811" t="s">
        <v>27</v>
      </c>
    </row>
    <row r="812" spans="1:21" x14ac:dyDescent="0.25">
      <c r="A812">
        <v>719</v>
      </c>
      <c r="B812">
        <v>123</v>
      </c>
      <c r="C812">
        <v>37</v>
      </c>
      <c r="D812" s="1">
        <v>41992</v>
      </c>
      <c r="E812">
        <v>915</v>
      </c>
      <c r="F812">
        <v>179</v>
      </c>
      <c r="G812" t="s">
        <v>21</v>
      </c>
      <c r="H812" t="s">
        <v>22</v>
      </c>
      <c r="I812">
        <v>34</v>
      </c>
      <c r="J812" t="s">
        <v>40</v>
      </c>
      <c r="K812" t="s">
        <v>45</v>
      </c>
      <c r="L812" t="s">
        <v>50</v>
      </c>
      <c r="M812">
        <v>197</v>
      </c>
      <c r="N812">
        <v>322</v>
      </c>
      <c r="O812" t="s">
        <v>26</v>
      </c>
      <c r="P812">
        <v>120</v>
      </c>
      <c r="Q812">
        <v>180</v>
      </c>
      <c r="R812">
        <v>160</v>
      </c>
      <c r="S812">
        <v>300</v>
      </c>
      <c r="T812">
        <v>46</v>
      </c>
      <c r="U812" t="s">
        <v>35</v>
      </c>
    </row>
    <row r="813" spans="1:21" x14ac:dyDescent="0.25">
      <c r="A813">
        <v>815</v>
      </c>
      <c r="B813">
        <v>154</v>
      </c>
      <c r="C813">
        <v>18</v>
      </c>
      <c r="D813" s="1">
        <v>41993</v>
      </c>
      <c r="E813">
        <v>1132</v>
      </c>
      <c r="F813">
        <v>213</v>
      </c>
      <c r="G813" t="s">
        <v>21</v>
      </c>
      <c r="H813" t="s">
        <v>22</v>
      </c>
      <c r="I813">
        <v>50</v>
      </c>
      <c r="J813" t="s">
        <v>40</v>
      </c>
      <c r="K813" t="s">
        <v>45</v>
      </c>
      <c r="L813" t="s">
        <v>52</v>
      </c>
      <c r="M813">
        <v>178</v>
      </c>
      <c r="N813">
        <v>391</v>
      </c>
      <c r="O813" t="s">
        <v>63</v>
      </c>
      <c r="P813">
        <v>150</v>
      </c>
      <c r="Q813">
        <v>220</v>
      </c>
      <c r="R813">
        <v>160</v>
      </c>
      <c r="S813">
        <v>370</v>
      </c>
      <c r="T813">
        <v>93</v>
      </c>
      <c r="U813" t="s">
        <v>35</v>
      </c>
    </row>
    <row r="814" spans="1:21" x14ac:dyDescent="0.25">
      <c r="A814">
        <v>970</v>
      </c>
      <c r="B814">
        <v>76</v>
      </c>
      <c r="C814">
        <v>-53</v>
      </c>
      <c r="D814" s="1">
        <v>41994</v>
      </c>
      <c r="E814">
        <v>580</v>
      </c>
      <c r="F814">
        <v>111</v>
      </c>
      <c r="G814" t="s">
        <v>21</v>
      </c>
      <c r="H814" t="s">
        <v>22</v>
      </c>
      <c r="I814">
        <v>21</v>
      </c>
      <c r="J814" t="s">
        <v>40</v>
      </c>
      <c r="K814" t="s">
        <v>41</v>
      </c>
      <c r="L814" t="s">
        <v>53</v>
      </c>
      <c r="M814">
        <v>117</v>
      </c>
      <c r="N814">
        <v>199</v>
      </c>
      <c r="O814" t="s">
        <v>26</v>
      </c>
      <c r="P814">
        <v>100</v>
      </c>
      <c r="Q814">
        <v>180</v>
      </c>
      <c r="R814">
        <v>170</v>
      </c>
      <c r="S814">
        <v>280</v>
      </c>
      <c r="T814">
        <v>32</v>
      </c>
      <c r="U814" t="s">
        <v>35</v>
      </c>
    </row>
    <row r="815" spans="1:21" x14ac:dyDescent="0.25">
      <c r="A815">
        <v>312</v>
      </c>
      <c r="B815">
        <v>257</v>
      </c>
      <c r="C815">
        <v>-88</v>
      </c>
      <c r="D815" s="1">
        <v>41995</v>
      </c>
      <c r="E815">
        <v>1662</v>
      </c>
      <c r="F815">
        <v>341</v>
      </c>
      <c r="G815" t="s">
        <v>21</v>
      </c>
      <c r="H815" t="s">
        <v>22</v>
      </c>
      <c r="I815">
        <v>84</v>
      </c>
      <c r="J815" t="s">
        <v>40</v>
      </c>
      <c r="K815" t="s">
        <v>41</v>
      </c>
      <c r="L815" t="s">
        <v>53</v>
      </c>
      <c r="M815">
        <v>332</v>
      </c>
      <c r="N815">
        <v>637</v>
      </c>
      <c r="O815" t="s">
        <v>63</v>
      </c>
      <c r="P815">
        <v>370</v>
      </c>
      <c r="Q815">
        <v>520</v>
      </c>
      <c r="R815">
        <v>420</v>
      </c>
      <c r="S815">
        <v>890</v>
      </c>
      <c r="T815">
        <v>117</v>
      </c>
      <c r="U815" t="s">
        <v>35</v>
      </c>
    </row>
    <row r="816" spans="1:21" x14ac:dyDescent="0.25">
      <c r="A816">
        <v>513</v>
      </c>
      <c r="B816">
        <v>161</v>
      </c>
      <c r="C816">
        <v>-53</v>
      </c>
      <c r="D816" s="1">
        <v>41996</v>
      </c>
      <c r="E816">
        <v>1267</v>
      </c>
      <c r="F816">
        <v>161</v>
      </c>
      <c r="G816" t="s">
        <v>21</v>
      </c>
      <c r="H816" t="s">
        <v>22</v>
      </c>
      <c r="I816">
        <v>45</v>
      </c>
      <c r="J816" t="s">
        <v>40</v>
      </c>
      <c r="K816" t="s">
        <v>41</v>
      </c>
      <c r="L816" t="s">
        <v>53</v>
      </c>
      <c r="M816">
        <v>137</v>
      </c>
      <c r="N816">
        <v>343</v>
      </c>
      <c r="O816" t="s">
        <v>65</v>
      </c>
      <c r="P816">
        <v>230</v>
      </c>
      <c r="Q816">
        <v>240</v>
      </c>
      <c r="R816">
        <v>190</v>
      </c>
      <c r="S816">
        <v>470</v>
      </c>
      <c r="T816">
        <v>69</v>
      </c>
      <c r="U816" t="s">
        <v>35</v>
      </c>
    </row>
    <row r="817" spans="1:21" x14ac:dyDescent="0.25">
      <c r="A817">
        <v>720</v>
      </c>
      <c r="B817">
        <v>161</v>
      </c>
      <c r="C817">
        <v>27</v>
      </c>
      <c r="D817" s="1">
        <v>41997</v>
      </c>
      <c r="E817">
        <v>1267</v>
      </c>
      <c r="F817">
        <v>161</v>
      </c>
      <c r="G817" t="s">
        <v>21</v>
      </c>
      <c r="H817" t="s">
        <v>22</v>
      </c>
      <c r="I817">
        <v>45</v>
      </c>
      <c r="J817" t="s">
        <v>23</v>
      </c>
      <c r="K817" t="s">
        <v>24</v>
      </c>
      <c r="L817" t="s">
        <v>57</v>
      </c>
      <c r="M817">
        <v>137</v>
      </c>
      <c r="N817">
        <v>343</v>
      </c>
      <c r="O817" t="s">
        <v>26</v>
      </c>
      <c r="P817">
        <v>120</v>
      </c>
      <c r="Q817">
        <v>140</v>
      </c>
      <c r="R817">
        <v>110</v>
      </c>
      <c r="S817">
        <v>260</v>
      </c>
      <c r="T817">
        <v>69</v>
      </c>
      <c r="U817" t="s">
        <v>27</v>
      </c>
    </row>
    <row r="818" spans="1:21" x14ac:dyDescent="0.25">
      <c r="A818">
        <v>708</v>
      </c>
      <c r="B818">
        <v>123</v>
      </c>
      <c r="C818">
        <v>57</v>
      </c>
      <c r="D818" s="1">
        <v>41998</v>
      </c>
      <c r="E818">
        <v>915</v>
      </c>
      <c r="F818">
        <v>179</v>
      </c>
      <c r="G818" t="s">
        <v>21</v>
      </c>
      <c r="H818" t="s">
        <v>22</v>
      </c>
      <c r="I818">
        <v>34</v>
      </c>
      <c r="J818" t="s">
        <v>23</v>
      </c>
      <c r="K818" t="s">
        <v>24</v>
      </c>
      <c r="L818" t="s">
        <v>57</v>
      </c>
      <c r="M818">
        <v>197</v>
      </c>
      <c r="N818">
        <v>322</v>
      </c>
      <c r="O818" t="s">
        <v>63</v>
      </c>
      <c r="P818">
        <v>90</v>
      </c>
      <c r="Q818">
        <v>150</v>
      </c>
      <c r="R818">
        <v>140</v>
      </c>
      <c r="S818">
        <v>240</v>
      </c>
      <c r="T818">
        <v>46</v>
      </c>
      <c r="U818" t="s">
        <v>27</v>
      </c>
    </row>
    <row r="819" spans="1:21" x14ac:dyDescent="0.25">
      <c r="A819">
        <v>815</v>
      </c>
      <c r="B819">
        <v>108</v>
      </c>
      <c r="C819">
        <v>52</v>
      </c>
      <c r="D819" s="1">
        <v>41999</v>
      </c>
      <c r="E819">
        <v>971</v>
      </c>
      <c r="F819">
        <v>157</v>
      </c>
      <c r="G819" t="s">
        <v>21</v>
      </c>
      <c r="H819" t="s">
        <v>22</v>
      </c>
      <c r="I819">
        <v>30</v>
      </c>
      <c r="J819" t="s">
        <v>23</v>
      </c>
      <c r="K819" t="s">
        <v>24</v>
      </c>
      <c r="L819" t="s">
        <v>28</v>
      </c>
      <c r="M819">
        <v>172</v>
      </c>
      <c r="N819">
        <v>282</v>
      </c>
      <c r="O819" t="s">
        <v>63</v>
      </c>
      <c r="P819">
        <v>80</v>
      </c>
      <c r="Q819">
        <v>130</v>
      </c>
      <c r="R819">
        <v>120</v>
      </c>
      <c r="S819">
        <v>210</v>
      </c>
      <c r="T819">
        <v>41</v>
      </c>
      <c r="U819" t="s">
        <v>27</v>
      </c>
    </row>
    <row r="820" spans="1:21" x14ac:dyDescent="0.25">
      <c r="A820">
        <v>419</v>
      </c>
      <c r="B820">
        <v>82</v>
      </c>
      <c r="C820">
        <v>36</v>
      </c>
      <c r="D820" s="1">
        <v>42000</v>
      </c>
      <c r="E820">
        <v>788</v>
      </c>
      <c r="F820">
        <v>123</v>
      </c>
      <c r="G820" t="s">
        <v>21</v>
      </c>
      <c r="H820" t="s">
        <v>22</v>
      </c>
      <c r="I820">
        <v>27</v>
      </c>
      <c r="J820" t="s">
        <v>23</v>
      </c>
      <c r="K820" t="s">
        <v>32</v>
      </c>
      <c r="L820" t="s">
        <v>33</v>
      </c>
      <c r="M820">
        <v>96</v>
      </c>
      <c r="N820">
        <v>218</v>
      </c>
      <c r="O820" t="s">
        <v>65</v>
      </c>
      <c r="P820">
        <v>50</v>
      </c>
      <c r="Q820">
        <v>90</v>
      </c>
      <c r="R820">
        <v>60</v>
      </c>
      <c r="S820">
        <v>140</v>
      </c>
      <c r="T820">
        <v>58</v>
      </c>
      <c r="U820" t="s">
        <v>35</v>
      </c>
    </row>
    <row r="821" spans="1:21" x14ac:dyDescent="0.25">
      <c r="A821">
        <v>419</v>
      </c>
      <c r="B821">
        <v>91</v>
      </c>
      <c r="C821">
        <v>33</v>
      </c>
      <c r="D821" s="1">
        <v>42001</v>
      </c>
      <c r="E821">
        <v>656</v>
      </c>
      <c r="F821">
        <v>127</v>
      </c>
      <c r="G821" t="s">
        <v>21</v>
      </c>
      <c r="H821" t="s">
        <v>22</v>
      </c>
      <c r="I821">
        <v>28</v>
      </c>
      <c r="J821" t="s">
        <v>23</v>
      </c>
      <c r="K821" t="s">
        <v>32</v>
      </c>
      <c r="L821" t="s">
        <v>61</v>
      </c>
      <c r="M821">
        <v>113</v>
      </c>
      <c r="N821">
        <v>232</v>
      </c>
      <c r="O821" t="s">
        <v>65</v>
      </c>
      <c r="P821">
        <v>50</v>
      </c>
      <c r="Q821">
        <v>100</v>
      </c>
      <c r="R821">
        <v>80</v>
      </c>
      <c r="S821">
        <v>150</v>
      </c>
      <c r="T821">
        <v>51</v>
      </c>
      <c r="U821" t="s">
        <v>35</v>
      </c>
    </row>
    <row r="822" spans="1:21" x14ac:dyDescent="0.25">
      <c r="A822">
        <v>970</v>
      </c>
      <c r="B822">
        <v>90</v>
      </c>
      <c r="C822">
        <v>30</v>
      </c>
      <c r="D822" s="1">
        <v>42002</v>
      </c>
      <c r="E822">
        <v>572</v>
      </c>
      <c r="F822">
        <v>115</v>
      </c>
      <c r="G822" t="s">
        <v>21</v>
      </c>
      <c r="H822" t="s">
        <v>22</v>
      </c>
      <c r="I822">
        <v>29</v>
      </c>
      <c r="J822" t="s">
        <v>23</v>
      </c>
      <c r="K822" t="s">
        <v>32</v>
      </c>
      <c r="L822" t="s">
        <v>37</v>
      </c>
      <c r="M822">
        <v>110</v>
      </c>
      <c r="N822">
        <v>218</v>
      </c>
      <c r="O822" t="s">
        <v>26</v>
      </c>
      <c r="P822">
        <v>50</v>
      </c>
      <c r="Q822">
        <v>90</v>
      </c>
      <c r="R822">
        <v>80</v>
      </c>
      <c r="S822">
        <v>140</v>
      </c>
      <c r="T822">
        <v>41</v>
      </c>
      <c r="U822" t="s">
        <v>35</v>
      </c>
    </row>
    <row r="823" spans="1:21" x14ac:dyDescent="0.25">
      <c r="A823">
        <v>641</v>
      </c>
      <c r="B823">
        <v>10</v>
      </c>
      <c r="C823">
        <v>-13</v>
      </c>
      <c r="D823" s="1">
        <v>42003</v>
      </c>
      <c r="E823">
        <v>598</v>
      </c>
      <c r="F823">
        <v>13</v>
      </c>
      <c r="G823" t="s">
        <v>39</v>
      </c>
      <c r="H823" t="s">
        <v>22</v>
      </c>
      <c r="I823">
        <v>3</v>
      </c>
      <c r="J823" t="s">
        <v>40</v>
      </c>
      <c r="K823" t="s">
        <v>45</v>
      </c>
      <c r="L823" t="s">
        <v>46</v>
      </c>
      <c r="M823">
        <v>-3</v>
      </c>
      <c r="N823">
        <v>25</v>
      </c>
      <c r="O823" t="s">
        <v>43</v>
      </c>
      <c r="P823">
        <v>0</v>
      </c>
      <c r="Q823">
        <v>10</v>
      </c>
      <c r="R823">
        <v>10</v>
      </c>
      <c r="S823">
        <v>10</v>
      </c>
      <c r="T823">
        <v>15</v>
      </c>
      <c r="U823" t="s">
        <v>27</v>
      </c>
    </row>
    <row r="824" spans="1:21" x14ac:dyDescent="0.25">
      <c r="A824">
        <v>920</v>
      </c>
      <c r="B824">
        <v>86</v>
      </c>
      <c r="C824">
        <v>-9</v>
      </c>
      <c r="D824" s="1">
        <v>42004</v>
      </c>
      <c r="E824">
        <v>547</v>
      </c>
      <c r="F824">
        <v>116</v>
      </c>
      <c r="G824" t="s">
        <v>39</v>
      </c>
      <c r="H824" t="s">
        <v>22</v>
      </c>
      <c r="I824">
        <v>28</v>
      </c>
      <c r="J824" t="s">
        <v>40</v>
      </c>
      <c r="K824" t="s">
        <v>45</v>
      </c>
      <c r="L824" t="s">
        <v>46</v>
      </c>
      <c r="M824">
        <v>91</v>
      </c>
      <c r="N824">
        <v>215</v>
      </c>
      <c r="O824" t="s">
        <v>59</v>
      </c>
      <c r="P824">
        <v>80</v>
      </c>
      <c r="Q824">
        <v>120</v>
      </c>
      <c r="R824">
        <v>100</v>
      </c>
      <c r="S824">
        <v>200</v>
      </c>
      <c r="T824">
        <v>55</v>
      </c>
      <c r="U824" t="s">
        <v>27</v>
      </c>
    </row>
    <row r="825" spans="1:21" x14ac:dyDescent="0.25">
      <c r="A825">
        <v>573</v>
      </c>
      <c r="B825">
        <v>79</v>
      </c>
      <c r="C825">
        <v>-18</v>
      </c>
      <c r="D825" s="1">
        <v>42005</v>
      </c>
      <c r="E825">
        <v>593</v>
      </c>
      <c r="F825">
        <v>98</v>
      </c>
      <c r="G825" t="s">
        <v>39</v>
      </c>
      <c r="H825" t="s">
        <v>22</v>
      </c>
      <c r="I825">
        <v>30</v>
      </c>
      <c r="J825" t="s">
        <v>40</v>
      </c>
      <c r="K825" t="s">
        <v>45</v>
      </c>
      <c r="L825" t="s">
        <v>52</v>
      </c>
      <c r="M825">
        <v>52</v>
      </c>
      <c r="N825">
        <v>189</v>
      </c>
      <c r="O825" t="s">
        <v>58</v>
      </c>
      <c r="P825">
        <v>70</v>
      </c>
      <c r="Q825">
        <v>100</v>
      </c>
      <c r="R825">
        <v>70</v>
      </c>
      <c r="S825">
        <v>170</v>
      </c>
      <c r="T825">
        <v>63</v>
      </c>
      <c r="U825" t="s">
        <v>35</v>
      </c>
    </row>
    <row r="826" spans="1:21" x14ac:dyDescent="0.25">
      <c r="A826">
        <v>414</v>
      </c>
      <c r="B826">
        <v>96</v>
      </c>
      <c r="C826">
        <v>-33</v>
      </c>
      <c r="D826" s="1">
        <v>42006</v>
      </c>
      <c r="E826">
        <v>683</v>
      </c>
      <c r="F826">
        <v>134</v>
      </c>
      <c r="G826" t="s">
        <v>39</v>
      </c>
      <c r="H826" t="s">
        <v>22</v>
      </c>
      <c r="I826">
        <v>87</v>
      </c>
      <c r="J826" t="s">
        <v>40</v>
      </c>
      <c r="K826" t="s">
        <v>45</v>
      </c>
      <c r="L826" t="s">
        <v>52</v>
      </c>
      <c r="M826">
        <v>27</v>
      </c>
      <c r="N826">
        <v>245</v>
      </c>
      <c r="O826" t="s">
        <v>59</v>
      </c>
      <c r="P826">
        <v>90</v>
      </c>
      <c r="Q826">
        <v>140</v>
      </c>
      <c r="R826">
        <v>60</v>
      </c>
      <c r="S826">
        <v>230</v>
      </c>
      <c r="T826">
        <v>116</v>
      </c>
      <c r="U826" t="s">
        <v>35</v>
      </c>
    </row>
    <row r="827" spans="1:21" x14ac:dyDescent="0.25">
      <c r="A827">
        <v>573</v>
      </c>
      <c r="B827">
        <v>40</v>
      </c>
      <c r="C827">
        <v>-37</v>
      </c>
      <c r="D827" s="1">
        <v>42007</v>
      </c>
      <c r="E827">
        <v>881</v>
      </c>
      <c r="F827">
        <v>59</v>
      </c>
      <c r="G827" t="s">
        <v>39</v>
      </c>
      <c r="H827" t="s">
        <v>22</v>
      </c>
      <c r="I827">
        <v>11</v>
      </c>
      <c r="J827" t="s">
        <v>40</v>
      </c>
      <c r="K827" t="s">
        <v>41</v>
      </c>
      <c r="L827" t="s">
        <v>53</v>
      </c>
      <c r="M827">
        <v>53</v>
      </c>
      <c r="N827">
        <v>106</v>
      </c>
      <c r="O827" t="s">
        <v>58</v>
      </c>
      <c r="P827">
        <v>50</v>
      </c>
      <c r="Q827">
        <v>90</v>
      </c>
      <c r="R827">
        <v>90</v>
      </c>
      <c r="S827">
        <v>140</v>
      </c>
      <c r="T827">
        <v>23</v>
      </c>
      <c r="U827" t="s">
        <v>35</v>
      </c>
    </row>
    <row r="828" spans="1:21" x14ac:dyDescent="0.25">
      <c r="A828">
        <v>262</v>
      </c>
      <c r="B828">
        <v>80</v>
      </c>
      <c r="C828">
        <v>-49</v>
      </c>
      <c r="D828" s="1">
        <v>42008</v>
      </c>
      <c r="E828">
        <v>1055</v>
      </c>
      <c r="F828">
        <v>94</v>
      </c>
      <c r="G828" t="s">
        <v>39</v>
      </c>
      <c r="H828" t="s">
        <v>22</v>
      </c>
      <c r="I828">
        <v>24</v>
      </c>
      <c r="J828" t="s">
        <v>40</v>
      </c>
      <c r="K828" t="s">
        <v>41</v>
      </c>
      <c r="L828" t="s">
        <v>53</v>
      </c>
      <c r="M828">
        <v>71</v>
      </c>
      <c r="N828">
        <v>185</v>
      </c>
      <c r="O828" t="s">
        <v>59</v>
      </c>
      <c r="P828">
        <v>110</v>
      </c>
      <c r="Q828">
        <v>140</v>
      </c>
      <c r="R828">
        <v>120</v>
      </c>
      <c r="S828">
        <v>250</v>
      </c>
      <c r="T828">
        <v>46</v>
      </c>
      <c r="U828" t="s">
        <v>35</v>
      </c>
    </row>
    <row r="829" spans="1:21" x14ac:dyDescent="0.25">
      <c r="A829">
        <v>319</v>
      </c>
      <c r="B829">
        <v>257</v>
      </c>
      <c r="C829">
        <v>122</v>
      </c>
      <c r="D829" s="1">
        <v>42009</v>
      </c>
      <c r="E829">
        <v>1662</v>
      </c>
      <c r="F829">
        <v>341</v>
      </c>
      <c r="G829" t="s">
        <v>39</v>
      </c>
      <c r="H829" t="s">
        <v>22</v>
      </c>
      <c r="I829">
        <v>84</v>
      </c>
      <c r="J829" t="s">
        <v>23</v>
      </c>
      <c r="K829" t="s">
        <v>24</v>
      </c>
      <c r="L829" t="s">
        <v>57</v>
      </c>
      <c r="M829">
        <v>332</v>
      </c>
      <c r="N829">
        <v>637</v>
      </c>
      <c r="O829" t="s">
        <v>43</v>
      </c>
      <c r="P829">
        <v>200</v>
      </c>
      <c r="Q829">
        <v>280</v>
      </c>
      <c r="R829">
        <v>210</v>
      </c>
      <c r="S829">
        <v>480</v>
      </c>
      <c r="T829">
        <v>117</v>
      </c>
      <c r="U829" t="s">
        <v>27</v>
      </c>
    </row>
    <row r="830" spans="1:21" x14ac:dyDescent="0.25">
      <c r="A830">
        <v>515</v>
      </c>
      <c r="B830">
        <v>122</v>
      </c>
      <c r="C830">
        <v>39</v>
      </c>
      <c r="D830" s="1">
        <v>42010</v>
      </c>
      <c r="E830">
        <v>789</v>
      </c>
      <c r="F830">
        <v>176</v>
      </c>
      <c r="G830" t="s">
        <v>39</v>
      </c>
      <c r="H830" t="s">
        <v>22</v>
      </c>
      <c r="I830">
        <v>39</v>
      </c>
      <c r="J830" t="s">
        <v>23</v>
      </c>
      <c r="K830" t="s">
        <v>24</v>
      </c>
      <c r="L830" t="s">
        <v>25</v>
      </c>
      <c r="M830">
        <v>169</v>
      </c>
      <c r="N830">
        <v>318</v>
      </c>
      <c r="O830" t="s">
        <v>43</v>
      </c>
      <c r="P830">
        <v>90</v>
      </c>
      <c r="Q830">
        <v>150</v>
      </c>
      <c r="R830">
        <v>130</v>
      </c>
      <c r="S830">
        <v>240</v>
      </c>
      <c r="T830">
        <v>62</v>
      </c>
      <c r="U830" t="s">
        <v>27</v>
      </c>
    </row>
    <row r="831" spans="1:21" x14ac:dyDescent="0.25">
      <c r="A831">
        <v>417</v>
      </c>
      <c r="B831">
        <v>86</v>
      </c>
      <c r="C831">
        <v>-49</v>
      </c>
      <c r="D831" s="1">
        <v>42011</v>
      </c>
      <c r="E831">
        <v>1698</v>
      </c>
      <c r="F831">
        <v>23</v>
      </c>
      <c r="G831" t="s">
        <v>39</v>
      </c>
      <c r="H831" t="s">
        <v>22</v>
      </c>
      <c r="I831">
        <v>26</v>
      </c>
      <c r="J831" t="s">
        <v>23</v>
      </c>
      <c r="K831" t="s">
        <v>24</v>
      </c>
      <c r="L831" t="s">
        <v>25</v>
      </c>
      <c r="M831">
        <v>-39</v>
      </c>
      <c r="N831">
        <v>116</v>
      </c>
      <c r="O831" t="s">
        <v>58</v>
      </c>
      <c r="P831">
        <v>60</v>
      </c>
      <c r="Q831">
        <v>20</v>
      </c>
      <c r="R831">
        <v>10</v>
      </c>
      <c r="S831">
        <v>80</v>
      </c>
      <c r="T831">
        <v>49</v>
      </c>
      <c r="U831" t="s">
        <v>27</v>
      </c>
    </row>
    <row r="832" spans="1:21" x14ac:dyDescent="0.25">
      <c r="A832">
        <v>515</v>
      </c>
      <c r="B832">
        <v>239</v>
      </c>
      <c r="C832">
        <v>111</v>
      </c>
      <c r="D832" s="1">
        <v>42012</v>
      </c>
      <c r="E832">
        <v>1755</v>
      </c>
      <c r="F832">
        <v>239</v>
      </c>
      <c r="G832" t="s">
        <v>39</v>
      </c>
      <c r="H832" t="s">
        <v>22</v>
      </c>
      <c r="I832">
        <v>66</v>
      </c>
      <c r="J832" t="s">
        <v>23</v>
      </c>
      <c r="K832" t="s">
        <v>32</v>
      </c>
      <c r="L832" t="s">
        <v>33</v>
      </c>
      <c r="M832">
        <v>221</v>
      </c>
      <c r="N832">
        <v>509</v>
      </c>
      <c r="O832" t="s">
        <v>43</v>
      </c>
      <c r="P832">
        <v>170</v>
      </c>
      <c r="Q832">
        <v>170</v>
      </c>
      <c r="R832">
        <v>110</v>
      </c>
      <c r="S832">
        <v>340</v>
      </c>
      <c r="T832">
        <v>90</v>
      </c>
      <c r="U832" t="s">
        <v>35</v>
      </c>
    </row>
    <row r="833" spans="1:21" x14ac:dyDescent="0.25">
      <c r="A833">
        <v>515</v>
      </c>
      <c r="B833">
        <v>255</v>
      </c>
      <c r="C833">
        <v>142</v>
      </c>
      <c r="D833" s="1">
        <v>42013</v>
      </c>
      <c r="E833">
        <v>1756</v>
      </c>
      <c r="F833">
        <v>312</v>
      </c>
      <c r="G833" t="s">
        <v>39</v>
      </c>
      <c r="H833" t="s">
        <v>22</v>
      </c>
      <c r="I833">
        <v>96</v>
      </c>
      <c r="J833" t="s">
        <v>23</v>
      </c>
      <c r="K833" t="s">
        <v>32</v>
      </c>
      <c r="L833" t="s">
        <v>61</v>
      </c>
      <c r="M833">
        <v>272</v>
      </c>
      <c r="N833">
        <v>604</v>
      </c>
      <c r="O833" t="s">
        <v>43</v>
      </c>
      <c r="P833">
        <v>170</v>
      </c>
      <c r="Q833">
        <v>230</v>
      </c>
      <c r="R833">
        <v>130</v>
      </c>
      <c r="S833">
        <v>400</v>
      </c>
      <c r="T833">
        <v>129</v>
      </c>
      <c r="U833" t="s">
        <v>35</v>
      </c>
    </row>
    <row r="834" spans="1:21" x14ac:dyDescent="0.25">
      <c r="A834">
        <v>573</v>
      </c>
      <c r="B834">
        <v>25</v>
      </c>
      <c r="C834">
        <v>-16</v>
      </c>
      <c r="D834" s="1">
        <v>42014</v>
      </c>
      <c r="E834">
        <v>209</v>
      </c>
      <c r="F834">
        <v>31</v>
      </c>
      <c r="G834" t="s">
        <v>39</v>
      </c>
      <c r="H834" t="s">
        <v>22</v>
      </c>
      <c r="I834">
        <v>9</v>
      </c>
      <c r="J834" t="s">
        <v>23</v>
      </c>
      <c r="K834" t="s">
        <v>32</v>
      </c>
      <c r="L834" t="s">
        <v>61</v>
      </c>
      <c r="M834">
        <v>-16</v>
      </c>
      <c r="N834">
        <v>60</v>
      </c>
      <c r="O834" t="s">
        <v>58</v>
      </c>
      <c r="P834">
        <v>10</v>
      </c>
      <c r="Q834">
        <v>20</v>
      </c>
      <c r="R834">
        <v>0</v>
      </c>
      <c r="S834">
        <v>30</v>
      </c>
      <c r="T834">
        <v>42</v>
      </c>
      <c r="U834" t="s">
        <v>35</v>
      </c>
    </row>
    <row r="835" spans="1:21" x14ac:dyDescent="0.25">
      <c r="A835">
        <v>720</v>
      </c>
      <c r="B835">
        <v>81</v>
      </c>
      <c r="C835">
        <v>45</v>
      </c>
      <c r="D835" s="1">
        <v>42015</v>
      </c>
      <c r="E835">
        <v>984</v>
      </c>
      <c r="F835">
        <v>117</v>
      </c>
      <c r="G835" t="s">
        <v>21</v>
      </c>
      <c r="H835" t="s">
        <v>22</v>
      </c>
      <c r="I835">
        <v>22</v>
      </c>
      <c r="J835" t="s">
        <v>40</v>
      </c>
      <c r="K835" t="s">
        <v>45</v>
      </c>
      <c r="L835" t="s">
        <v>46</v>
      </c>
      <c r="M835">
        <v>125</v>
      </c>
      <c r="N835">
        <v>211</v>
      </c>
      <c r="O835" t="s">
        <v>26</v>
      </c>
      <c r="P835">
        <v>80</v>
      </c>
      <c r="Q835">
        <v>110</v>
      </c>
      <c r="R835">
        <v>80</v>
      </c>
      <c r="S835">
        <v>190</v>
      </c>
      <c r="T835">
        <v>33</v>
      </c>
      <c r="U835" t="s">
        <v>27</v>
      </c>
    </row>
    <row r="836" spans="1:21" x14ac:dyDescent="0.25">
      <c r="A836">
        <v>847</v>
      </c>
      <c r="B836">
        <v>113</v>
      </c>
      <c r="C836">
        <v>47</v>
      </c>
      <c r="D836" s="1">
        <v>42016</v>
      </c>
      <c r="E836">
        <v>803</v>
      </c>
      <c r="F836">
        <v>165</v>
      </c>
      <c r="G836" t="s">
        <v>21</v>
      </c>
      <c r="H836" t="s">
        <v>22</v>
      </c>
      <c r="I836">
        <v>36</v>
      </c>
      <c r="J836" t="s">
        <v>40</v>
      </c>
      <c r="K836" t="s">
        <v>45</v>
      </c>
      <c r="L836" t="s">
        <v>46</v>
      </c>
      <c r="M836">
        <v>157</v>
      </c>
      <c r="N836">
        <v>296</v>
      </c>
      <c r="O836" t="s">
        <v>63</v>
      </c>
      <c r="P836">
        <v>110</v>
      </c>
      <c r="Q836">
        <v>160</v>
      </c>
      <c r="R836">
        <v>110</v>
      </c>
      <c r="S836">
        <v>270</v>
      </c>
      <c r="T836">
        <v>59</v>
      </c>
      <c r="U836" t="s">
        <v>27</v>
      </c>
    </row>
    <row r="837" spans="1:21" x14ac:dyDescent="0.25">
      <c r="A837">
        <v>970</v>
      </c>
      <c r="B837">
        <v>75</v>
      </c>
      <c r="C837">
        <v>-14</v>
      </c>
      <c r="D837" s="1">
        <v>42017</v>
      </c>
      <c r="E837">
        <v>659</v>
      </c>
      <c r="F837">
        <v>114</v>
      </c>
      <c r="G837" t="s">
        <v>21</v>
      </c>
      <c r="H837" t="s">
        <v>22</v>
      </c>
      <c r="I837">
        <v>24</v>
      </c>
      <c r="J837" t="s">
        <v>40</v>
      </c>
      <c r="K837" t="s">
        <v>41</v>
      </c>
      <c r="L837" t="s">
        <v>42</v>
      </c>
      <c r="M837">
        <v>86</v>
      </c>
      <c r="N837">
        <v>201</v>
      </c>
      <c r="O837" t="s">
        <v>26</v>
      </c>
      <c r="P837">
        <v>90</v>
      </c>
      <c r="Q837">
        <v>150</v>
      </c>
      <c r="R837">
        <v>100</v>
      </c>
      <c r="S837">
        <v>240</v>
      </c>
      <c r="T837">
        <v>56</v>
      </c>
      <c r="U837" t="s">
        <v>27</v>
      </c>
    </row>
    <row r="838" spans="1:21" x14ac:dyDescent="0.25">
      <c r="A838">
        <v>847</v>
      </c>
      <c r="B838">
        <v>211</v>
      </c>
      <c r="C838">
        <v>-9</v>
      </c>
      <c r="D838" s="1">
        <v>42018</v>
      </c>
      <c r="E838">
        <v>1778</v>
      </c>
      <c r="F838">
        <v>212</v>
      </c>
      <c r="G838" t="s">
        <v>21</v>
      </c>
      <c r="H838" t="s">
        <v>22</v>
      </c>
      <c r="I838">
        <v>59</v>
      </c>
      <c r="J838" t="s">
        <v>40</v>
      </c>
      <c r="K838" t="s">
        <v>41</v>
      </c>
      <c r="L838" t="s">
        <v>42</v>
      </c>
      <c r="M838">
        <v>191</v>
      </c>
      <c r="N838">
        <v>451</v>
      </c>
      <c r="O838" t="s">
        <v>63</v>
      </c>
      <c r="P838">
        <v>270</v>
      </c>
      <c r="Q838">
        <v>270</v>
      </c>
      <c r="R838">
        <v>200</v>
      </c>
      <c r="S838">
        <v>540</v>
      </c>
      <c r="T838">
        <v>83</v>
      </c>
      <c r="U838" t="s">
        <v>27</v>
      </c>
    </row>
    <row r="839" spans="1:21" x14ac:dyDescent="0.25">
      <c r="A839">
        <v>719</v>
      </c>
      <c r="B839">
        <v>118</v>
      </c>
      <c r="C839">
        <v>60</v>
      </c>
      <c r="D839" s="1">
        <v>42019</v>
      </c>
      <c r="E839">
        <v>930</v>
      </c>
      <c r="F839">
        <v>172</v>
      </c>
      <c r="G839" t="s">
        <v>21</v>
      </c>
      <c r="H839" t="s">
        <v>22</v>
      </c>
      <c r="I839">
        <v>33</v>
      </c>
      <c r="J839" t="s">
        <v>40</v>
      </c>
      <c r="K839" t="s">
        <v>45</v>
      </c>
      <c r="L839" t="s">
        <v>50</v>
      </c>
      <c r="M839">
        <v>190</v>
      </c>
      <c r="N839">
        <v>309</v>
      </c>
      <c r="O839" t="s">
        <v>26</v>
      </c>
      <c r="P839">
        <v>110</v>
      </c>
      <c r="Q839">
        <v>170</v>
      </c>
      <c r="R839">
        <v>130</v>
      </c>
      <c r="S839">
        <v>280</v>
      </c>
      <c r="T839">
        <v>44</v>
      </c>
      <c r="U839" t="s">
        <v>35</v>
      </c>
    </row>
    <row r="840" spans="1:21" x14ac:dyDescent="0.25">
      <c r="A840">
        <v>815</v>
      </c>
      <c r="B840">
        <v>173</v>
      </c>
      <c r="C840">
        <v>66</v>
      </c>
      <c r="D840" s="1">
        <v>42020</v>
      </c>
      <c r="E840">
        <v>1150</v>
      </c>
      <c r="F840">
        <v>239</v>
      </c>
      <c r="G840" t="s">
        <v>21</v>
      </c>
      <c r="H840" t="s">
        <v>22</v>
      </c>
      <c r="I840">
        <v>57</v>
      </c>
      <c r="J840" t="s">
        <v>40</v>
      </c>
      <c r="K840" t="s">
        <v>45</v>
      </c>
      <c r="L840" t="s">
        <v>52</v>
      </c>
      <c r="M840">
        <v>206</v>
      </c>
      <c r="N840">
        <v>439</v>
      </c>
      <c r="O840" t="s">
        <v>63</v>
      </c>
      <c r="P840">
        <v>170</v>
      </c>
      <c r="Q840">
        <v>230</v>
      </c>
      <c r="R840">
        <v>140</v>
      </c>
      <c r="S840">
        <v>400</v>
      </c>
      <c r="T840">
        <v>100</v>
      </c>
      <c r="U840" t="s">
        <v>35</v>
      </c>
    </row>
    <row r="841" spans="1:21" x14ac:dyDescent="0.25">
      <c r="A841">
        <v>303</v>
      </c>
      <c r="B841">
        <v>50</v>
      </c>
      <c r="C841">
        <v>1</v>
      </c>
      <c r="D841" s="1">
        <v>42021</v>
      </c>
      <c r="E841">
        <v>589</v>
      </c>
      <c r="F841">
        <v>73</v>
      </c>
      <c r="G841" t="s">
        <v>21</v>
      </c>
      <c r="H841" t="s">
        <v>22</v>
      </c>
      <c r="I841">
        <v>14</v>
      </c>
      <c r="J841" t="s">
        <v>40</v>
      </c>
      <c r="K841" t="s">
        <v>41</v>
      </c>
      <c r="L841" t="s">
        <v>53</v>
      </c>
      <c r="M841">
        <v>71</v>
      </c>
      <c r="N841">
        <v>131</v>
      </c>
      <c r="O841" t="s">
        <v>26</v>
      </c>
      <c r="P841">
        <v>60</v>
      </c>
      <c r="Q841">
        <v>90</v>
      </c>
      <c r="R841">
        <v>70</v>
      </c>
      <c r="S841">
        <v>150</v>
      </c>
      <c r="T841">
        <v>25</v>
      </c>
      <c r="U841" t="s">
        <v>35</v>
      </c>
    </row>
    <row r="842" spans="1:21" x14ac:dyDescent="0.25">
      <c r="A842">
        <v>630</v>
      </c>
      <c r="B842">
        <v>228</v>
      </c>
      <c r="C842">
        <v>1</v>
      </c>
      <c r="D842" s="1">
        <v>42022</v>
      </c>
      <c r="E842">
        <v>1691</v>
      </c>
      <c r="F842">
        <v>304</v>
      </c>
      <c r="G842" t="s">
        <v>21</v>
      </c>
      <c r="H842" t="s">
        <v>22</v>
      </c>
      <c r="I842">
        <v>75</v>
      </c>
      <c r="J842" t="s">
        <v>40</v>
      </c>
      <c r="K842" t="s">
        <v>41</v>
      </c>
      <c r="L842" t="s">
        <v>53</v>
      </c>
      <c r="M842">
        <v>291</v>
      </c>
      <c r="N842">
        <v>567</v>
      </c>
      <c r="O842" t="s">
        <v>63</v>
      </c>
      <c r="P842">
        <v>290</v>
      </c>
      <c r="Q842">
        <v>390</v>
      </c>
      <c r="R842">
        <v>290</v>
      </c>
      <c r="S842">
        <v>680</v>
      </c>
      <c r="T842">
        <v>108</v>
      </c>
      <c r="U842" t="s">
        <v>35</v>
      </c>
    </row>
    <row r="843" spans="1:21" x14ac:dyDescent="0.25">
      <c r="A843">
        <v>234</v>
      </c>
      <c r="B843">
        <v>181</v>
      </c>
      <c r="C843">
        <v>-11</v>
      </c>
      <c r="D843" s="1">
        <v>42023</v>
      </c>
      <c r="E843">
        <v>1283</v>
      </c>
      <c r="F843">
        <v>182</v>
      </c>
      <c r="G843" t="s">
        <v>21</v>
      </c>
      <c r="H843" t="s">
        <v>22</v>
      </c>
      <c r="I843">
        <v>50</v>
      </c>
      <c r="J843" t="s">
        <v>40</v>
      </c>
      <c r="K843" t="s">
        <v>41</v>
      </c>
      <c r="L843" t="s">
        <v>53</v>
      </c>
      <c r="M843">
        <v>159</v>
      </c>
      <c r="N843">
        <v>387</v>
      </c>
      <c r="O843" t="s">
        <v>65</v>
      </c>
      <c r="P843">
        <v>230</v>
      </c>
      <c r="Q843">
        <v>230</v>
      </c>
      <c r="R843">
        <v>170</v>
      </c>
      <c r="S843">
        <v>460</v>
      </c>
      <c r="T843">
        <v>75</v>
      </c>
      <c r="U843" t="s">
        <v>35</v>
      </c>
    </row>
    <row r="844" spans="1:21" x14ac:dyDescent="0.25">
      <c r="A844">
        <v>970</v>
      </c>
      <c r="B844">
        <v>181</v>
      </c>
      <c r="C844">
        <v>59</v>
      </c>
      <c r="D844" s="1">
        <v>42024</v>
      </c>
      <c r="E844">
        <v>1283</v>
      </c>
      <c r="F844">
        <v>182</v>
      </c>
      <c r="G844" t="s">
        <v>21</v>
      </c>
      <c r="H844" t="s">
        <v>22</v>
      </c>
      <c r="I844">
        <v>50</v>
      </c>
      <c r="J844" t="s">
        <v>23</v>
      </c>
      <c r="K844" t="s">
        <v>24</v>
      </c>
      <c r="L844" t="s">
        <v>57</v>
      </c>
      <c r="M844">
        <v>159</v>
      </c>
      <c r="N844">
        <v>387</v>
      </c>
      <c r="O844" t="s">
        <v>26</v>
      </c>
      <c r="P844">
        <v>170</v>
      </c>
      <c r="Q844">
        <v>160</v>
      </c>
      <c r="R844">
        <v>100</v>
      </c>
      <c r="S844">
        <v>330</v>
      </c>
      <c r="T844">
        <v>75</v>
      </c>
      <c r="U844" t="s">
        <v>27</v>
      </c>
    </row>
    <row r="845" spans="1:21" x14ac:dyDescent="0.25">
      <c r="A845">
        <v>708</v>
      </c>
      <c r="B845">
        <v>118</v>
      </c>
      <c r="C845">
        <v>78</v>
      </c>
      <c r="D845" s="1">
        <v>42025</v>
      </c>
      <c r="E845">
        <v>930</v>
      </c>
      <c r="F845">
        <v>172</v>
      </c>
      <c r="G845" t="s">
        <v>21</v>
      </c>
      <c r="H845" t="s">
        <v>22</v>
      </c>
      <c r="I845">
        <v>33</v>
      </c>
      <c r="J845" t="s">
        <v>23</v>
      </c>
      <c r="K845" t="s">
        <v>24</v>
      </c>
      <c r="L845" t="s">
        <v>57</v>
      </c>
      <c r="M845">
        <v>188</v>
      </c>
      <c r="N845">
        <v>309</v>
      </c>
      <c r="O845" t="s">
        <v>63</v>
      </c>
      <c r="P845">
        <v>110</v>
      </c>
      <c r="Q845">
        <v>150</v>
      </c>
      <c r="R845">
        <v>110</v>
      </c>
      <c r="S845">
        <v>260</v>
      </c>
      <c r="T845">
        <v>45</v>
      </c>
      <c r="U845" t="s">
        <v>27</v>
      </c>
    </row>
    <row r="846" spans="1:21" x14ac:dyDescent="0.25">
      <c r="A846">
        <v>708</v>
      </c>
      <c r="B846">
        <v>81</v>
      </c>
      <c r="C846">
        <v>45</v>
      </c>
      <c r="D846" s="1">
        <v>42026</v>
      </c>
      <c r="E846">
        <v>984</v>
      </c>
      <c r="F846">
        <v>117</v>
      </c>
      <c r="G846" t="s">
        <v>21</v>
      </c>
      <c r="H846" t="s">
        <v>22</v>
      </c>
      <c r="I846">
        <v>22</v>
      </c>
      <c r="J846" t="s">
        <v>23</v>
      </c>
      <c r="K846" t="s">
        <v>24</v>
      </c>
      <c r="L846" t="s">
        <v>28</v>
      </c>
      <c r="M846">
        <v>125</v>
      </c>
      <c r="N846">
        <v>211</v>
      </c>
      <c r="O846" t="s">
        <v>63</v>
      </c>
      <c r="P846">
        <v>70</v>
      </c>
      <c r="Q846">
        <v>110</v>
      </c>
      <c r="R846">
        <v>80</v>
      </c>
      <c r="S846">
        <v>180</v>
      </c>
      <c r="T846">
        <v>33</v>
      </c>
      <c r="U846" t="s">
        <v>27</v>
      </c>
    </row>
    <row r="847" spans="1:21" x14ac:dyDescent="0.25">
      <c r="A847">
        <v>614</v>
      </c>
      <c r="B847">
        <v>78</v>
      </c>
      <c r="C847">
        <v>32</v>
      </c>
      <c r="D847" s="1">
        <v>42027</v>
      </c>
      <c r="E847">
        <v>798</v>
      </c>
      <c r="F847">
        <v>119</v>
      </c>
      <c r="G847" t="s">
        <v>21</v>
      </c>
      <c r="H847" t="s">
        <v>22</v>
      </c>
      <c r="I847">
        <v>25</v>
      </c>
      <c r="J847" t="s">
        <v>23</v>
      </c>
      <c r="K847" t="s">
        <v>32</v>
      </c>
      <c r="L847" t="s">
        <v>33</v>
      </c>
      <c r="M847">
        <v>92</v>
      </c>
      <c r="N847">
        <v>210</v>
      </c>
      <c r="O847" t="s">
        <v>65</v>
      </c>
      <c r="P847">
        <v>60</v>
      </c>
      <c r="Q847">
        <v>100</v>
      </c>
      <c r="R847">
        <v>60</v>
      </c>
      <c r="S847">
        <v>160</v>
      </c>
      <c r="T847">
        <v>57</v>
      </c>
      <c r="U847" t="s">
        <v>35</v>
      </c>
    </row>
    <row r="848" spans="1:21" x14ac:dyDescent="0.25">
      <c r="A848">
        <v>309</v>
      </c>
      <c r="B848">
        <v>75</v>
      </c>
      <c r="C848">
        <v>38</v>
      </c>
      <c r="D848" s="1">
        <v>42028</v>
      </c>
      <c r="E848">
        <v>659</v>
      </c>
      <c r="F848">
        <v>114</v>
      </c>
      <c r="G848" t="s">
        <v>21</v>
      </c>
      <c r="H848" t="s">
        <v>22</v>
      </c>
      <c r="I848">
        <v>24</v>
      </c>
      <c r="J848" t="s">
        <v>23</v>
      </c>
      <c r="K848" t="s">
        <v>32</v>
      </c>
      <c r="L848" t="s">
        <v>61</v>
      </c>
      <c r="M848">
        <v>88</v>
      </c>
      <c r="N848">
        <v>201</v>
      </c>
      <c r="O848" t="s">
        <v>63</v>
      </c>
      <c r="P848">
        <v>60</v>
      </c>
      <c r="Q848">
        <v>90</v>
      </c>
      <c r="R848">
        <v>50</v>
      </c>
      <c r="S848">
        <v>150</v>
      </c>
      <c r="T848">
        <v>55</v>
      </c>
      <c r="U848" t="s">
        <v>35</v>
      </c>
    </row>
    <row r="849" spans="1:21" x14ac:dyDescent="0.25">
      <c r="A849">
        <v>740</v>
      </c>
      <c r="B849">
        <v>102</v>
      </c>
      <c r="C849">
        <v>62</v>
      </c>
      <c r="D849" s="1">
        <v>42029</v>
      </c>
      <c r="E849">
        <v>666</v>
      </c>
      <c r="F849">
        <v>143</v>
      </c>
      <c r="G849" t="s">
        <v>21</v>
      </c>
      <c r="H849" t="s">
        <v>22</v>
      </c>
      <c r="I849">
        <v>31</v>
      </c>
      <c r="J849" t="s">
        <v>23</v>
      </c>
      <c r="K849" t="s">
        <v>32</v>
      </c>
      <c r="L849" t="s">
        <v>61</v>
      </c>
      <c r="M849">
        <v>132</v>
      </c>
      <c r="N849">
        <v>261</v>
      </c>
      <c r="O849" t="s">
        <v>65</v>
      </c>
      <c r="P849">
        <v>80</v>
      </c>
      <c r="Q849">
        <v>120</v>
      </c>
      <c r="R849">
        <v>70</v>
      </c>
      <c r="S849">
        <v>200</v>
      </c>
      <c r="T849">
        <v>54</v>
      </c>
      <c r="U849" t="s">
        <v>35</v>
      </c>
    </row>
    <row r="850" spans="1:21" x14ac:dyDescent="0.25">
      <c r="A850">
        <v>970</v>
      </c>
      <c r="B850">
        <v>88</v>
      </c>
      <c r="C850">
        <v>44</v>
      </c>
      <c r="D850" s="1">
        <v>42030</v>
      </c>
      <c r="E850">
        <v>561</v>
      </c>
      <c r="F850">
        <v>112</v>
      </c>
      <c r="G850" t="s">
        <v>21</v>
      </c>
      <c r="H850" t="s">
        <v>22</v>
      </c>
      <c r="I850">
        <v>29</v>
      </c>
      <c r="J850" t="s">
        <v>23</v>
      </c>
      <c r="K850" t="s">
        <v>32</v>
      </c>
      <c r="L850" t="s">
        <v>37</v>
      </c>
      <c r="M850">
        <v>104</v>
      </c>
      <c r="N850">
        <v>213</v>
      </c>
      <c r="O850" t="s">
        <v>26</v>
      </c>
      <c r="P850">
        <v>70</v>
      </c>
      <c r="Q850">
        <v>90</v>
      </c>
      <c r="R850">
        <v>60</v>
      </c>
      <c r="S850">
        <v>160</v>
      </c>
      <c r="T850">
        <v>42</v>
      </c>
      <c r="U850" t="s">
        <v>35</v>
      </c>
    </row>
    <row r="851" spans="1:21" x14ac:dyDescent="0.25">
      <c r="A851">
        <v>319</v>
      </c>
      <c r="B851">
        <v>10</v>
      </c>
      <c r="C851">
        <v>-14</v>
      </c>
      <c r="D851" s="1">
        <v>42031</v>
      </c>
      <c r="E851">
        <v>596</v>
      </c>
      <c r="F851">
        <v>13</v>
      </c>
      <c r="G851" t="s">
        <v>39</v>
      </c>
      <c r="H851" t="s">
        <v>22</v>
      </c>
      <c r="I851">
        <v>3</v>
      </c>
      <c r="J851" t="s">
        <v>40</v>
      </c>
      <c r="K851" t="s">
        <v>45</v>
      </c>
      <c r="L851" t="s">
        <v>46</v>
      </c>
      <c r="M851">
        <v>-4</v>
      </c>
      <c r="N851">
        <v>25</v>
      </c>
      <c r="O851" t="s">
        <v>43</v>
      </c>
      <c r="P851">
        <v>0</v>
      </c>
      <c r="Q851">
        <v>20</v>
      </c>
      <c r="R851">
        <v>10</v>
      </c>
      <c r="S851">
        <v>20</v>
      </c>
      <c r="T851">
        <v>16</v>
      </c>
      <c r="U851" t="s">
        <v>27</v>
      </c>
    </row>
    <row r="852" spans="1:21" x14ac:dyDescent="0.25">
      <c r="A852">
        <v>920</v>
      </c>
      <c r="B852">
        <v>77</v>
      </c>
      <c r="C852">
        <v>16</v>
      </c>
      <c r="D852" s="1">
        <v>42032</v>
      </c>
      <c r="E852">
        <v>557</v>
      </c>
      <c r="F852">
        <v>103</v>
      </c>
      <c r="G852" t="s">
        <v>39</v>
      </c>
      <c r="H852" t="s">
        <v>22</v>
      </c>
      <c r="I852">
        <v>25</v>
      </c>
      <c r="J852" t="s">
        <v>40</v>
      </c>
      <c r="K852" t="s">
        <v>45</v>
      </c>
      <c r="L852" t="s">
        <v>46</v>
      </c>
      <c r="M852">
        <v>76</v>
      </c>
      <c r="N852">
        <v>192</v>
      </c>
      <c r="O852" t="s">
        <v>59</v>
      </c>
      <c r="P852">
        <v>70</v>
      </c>
      <c r="Q852">
        <v>100</v>
      </c>
      <c r="R852">
        <v>60</v>
      </c>
      <c r="S852">
        <v>170</v>
      </c>
      <c r="T852">
        <v>52</v>
      </c>
      <c r="U852" t="s">
        <v>27</v>
      </c>
    </row>
    <row r="853" spans="1:21" x14ac:dyDescent="0.25">
      <c r="A853">
        <v>712</v>
      </c>
      <c r="B853">
        <v>15</v>
      </c>
      <c r="C853">
        <v>2</v>
      </c>
      <c r="D853" s="1">
        <v>42033</v>
      </c>
      <c r="E853">
        <v>848</v>
      </c>
      <c r="F853">
        <v>24</v>
      </c>
      <c r="G853" t="s">
        <v>39</v>
      </c>
      <c r="H853" t="s">
        <v>22</v>
      </c>
      <c r="I853">
        <v>4</v>
      </c>
      <c r="J853" t="s">
        <v>40</v>
      </c>
      <c r="K853" t="s">
        <v>45</v>
      </c>
      <c r="L853" t="s">
        <v>50</v>
      </c>
      <c r="M853">
        <v>12</v>
      </c>
      <c r="N853">
        <v>42</v>
      </c>
      <c r="O853" t="s">
        <v>43</v>
      </c>
      <c r="P853">
        <v>10</v>
      </c>
      <c r="Q853">
        <v>20</v>
      </c>
      <c r="R853">
        <v>10</v>
      </c>
      <c r="S853">
        <v>30</v>
      </c>
      <c r="T853">
        <v>16</v>
      </c>
      <c r="U853" t="s">
        <v>35</v>
      </c>
    </row>
    <row r="854" spans="1:21" x14ac:dyDescent="0.25">
      <c r="A854">
        <v>573</v>
      </c>
      <c r="B854">
        <v>82</v>
      </c>
      <c r="C854">
        <v>16</v>
      </c>
      <c r="D854" s="1">
        <v>42034</v>
      </c>
      <c r="E854">
        <v>601</v>
      </c>
      <c r="F854">
        <v>102</v>
      </c>
      <c r="G854" t="s">
        <v>39</v>
      </c>
      <c r="H854" t="s">
        <v>22</v>
      </c>
      <c r="I854">
        <v>31</v>
      </c>
      <c r="J854" t="s">
        <v>40</v>
      </c>
      <c r="K854" t="s">
        <v>45</v>
      </c>
      <c r="L854" t="s">
        <v>52</v>
      </c>
      <c r="M854">
        <v>56</v>
      </c>
      <c r="N854">
        <v>196</v>
      </c>
      <c r="O854" t="s">
        <v>58</v>
      </c>
      <c r="P854">
        <v>80</v>
      </c>
      <c r="Q854">
        <v>100</v>
      </c>
      <c r="R854">
        <v>40</v>
      </c>
      <c r="S854">
        <v>180</v>
      </c>
      <c r="T854">
        <v>64</v>
      </c>
      <c r="U854" t="s">
        <v>35</v>
      </c>
    </row>
    <row r="855" spans="1:21" x14ac:dyDescent="0.25">
      <c r="A855">
        <v>608</v>
      </c>
      <c r="B855">
        <v>94</v>
      </c>
      <c r="C855">
        <v>-6</v>
      </c>
      <c r="D855" s="1">
        <v>42035</v>
      </c>
      <c r="E855">
        <v>694</v>
      </c>
      <c r="F855">
        <v>130</v>
      </c>
      <c r="G855" t="s">
        <v>39</v>
      </c>
      <c r="H855" t="s">
        <v>22</v>
      </c>
      <c r="I855">
        <v>85</v>
      </c>
      <c r="J855" t="s">
        <v>40</v>
      </c>
      <c r="K855" t="s">
        <v>45</v>
      </c>
      <c r="L855" t="s">
        <v>52</v>
      </c>
      <c r="M855">
        <v>24</v>
      </c>
      <c r="N855">
        <v>239</v>
      </c>
      <c r="O855" t="s">
        <v>59</v>
      </c>
      <c r="P855">
        <v>90</v>
      </c>
      <c r="Q855">
        <v>130</v>
      </c>
      <c r="R855">
        <v>30</v>
      </c>
      <c r="S855">
        <v>220</v>
      </c>
      <c r="T855">
        <v>114</v>
      </c>
      <c r="U855" t="s">
        <v>35</v>
      </c>
    </row>
    <row r="856" spans="1:21" x14ac:dyDescent="0.25">
      <c r="A856">
        <v>573</v>
      </c>
      <c r="B856">
        <v>54</v>
      </c>
      <c r="C856">
        <v>-4</v>
      </c>
      <c r="D856" s="1">
        <v>42036</v>
      </c>
      <c r="E856">
        <v>885</v>
      </c>
      <c r="F856">
        <v>78</v>
      </c>
      <c r="G856" t="s">
        <v>39</v>
      </c>
      <c r="H856" t="s">
        <v>22</v>
      </c>
      <c r="I856">
        <v>15</v>
      </c>
      <c r="J856" t="s">
        <v>40</v>
      </c>
      <c r="K856" t="s">
        <v>41</v>
      </c>
      <c r="L856" t="s">
        <v>53</v>
      </c>
      <c r="M856">
        <v>76</v>
      </c>
      <c r="N856">
        <v>141</v>
      </c>
      <c r="O856" t="s">
        <v>58</v>
      </c>
      <c r="P856">
        <v>60</v>
      </c>
      <c r="Q856">
        <v>100</v>
      </c>
      <c r="R856">
        <v>80</v>
      </c>
      <c r="S856">
        <v>160</v>
      </c>
      <c r="T856">
        <v>27</v>
      </c>
      <c r="U856" t="s">
        <v>35</v>
      </c>
    </row>
    <row r="857" spans="1:21" x14ac:dyDescent="0.25">
      <c r="A857">
        <v>715</v>
      </c>
      <c r="B857">
        <v>75</v>
      </c>
      <c r="C857">
        <v>-3</v>
      </c>
      <c r="D857" s="1">
        <v>42037</v>
      </c>
      <c r="E857">
        <v>1063</v>
      </c>
      <c r="F857">
        <v>89</v>
      </c>
      <c r="G857" t="s">
        <v>39</v>
      </c>
      <c r="H857" t="s">
        <v>22</v>
      </c>
      <c r="I857">
        <v>23</v>
      </c>
      <c r="J857" t="s">
        <v>40</v>
      </c>
      <c r="K857" t="s">
        <v>41</v>
      </c>
      <c r="L857" t="s">
        <v>53</v>
      </c>
      <c r="M857">
        <v>67</v>
      </c>
      <c r="N857">
        <v>175</v>
      </c>
      <c r="O857" t="s">
        <v>59</v>
      </c>
      <c r="P857">
        <v>90</v>
      </c>
      <c r="Q857">
        <v>110</v>
      </c>
      <c r="R857">
        <v>70</v>
      </c>
      <c r="S857">
        <v>200</v>
      </c>
      <c r="T857">
        <v>44</v>
      </c>
      <c r="U857" t="s">
        <v>35</v>
      </c>
    </row>
    <row r="858" spans="1:21" x14ac:dyDescent="0.25">
      <c r="A858">
        <v>641</v>
      </c>
      <c r="B858">
        <v>228</v>
      </c>
      <c r="C858">
        <v>111</v>
      </c>
      <c r="D858" s="1">
        <v>42038</v>
      </c>
      <c r="E858">
        <v>1691</v>
      </c>
      <c r="F858">
        <v>304</v>
      </c>
      <c r="G858" t="s">
        <v>39</v>
      </c>
      <c r="H858" t="s">
        <v>22</v>
      </c>
      <c r="I858">
        <v>75</v>
      </c>
      <c r="J858" t="s">
        <v>23</v>
      </c>
      <c r="K858" t="s">
        <v>24</v>
      </c>
      <c r="L858" t="s">
        <v>57</v>
      </c>
      <c r="M858">
        <v>291</v>
      </c>
      <c r="N858">
        <v>567</v>
      </c>
      <c r="O858" t="s">
        <v>43</v>
      </c>
      <c r="P858">
        <v>210</v>
      </c>
      <c r="Q858">
        <v>280</v>
      </c>
      <c r="R858">
        <v>180</v>
      </c>
      <c r="S858">
        <v>490</v>
      </c>
      <c r="T858">
        <v>108</v>
      </c>
      <c r="U858" t="s">
        <v>27</v>
      </c>
    </row>
    <row r="859" spans="1:21" x14ac:dyDescent="0.25">
      <c r="A859">
        <v>641</v>
      </c>
      <c r="B859">
        <v>113</v>
      </c>
      <c r="C859">
        <v>59</v>
      </c>
      <c r="D859" s="1">
        <v>42039</v>
      </c>
      <c r="E859">
        <v>803</v>
      </c>
      <c r="F859">
        <v>165</v>
      </c>
      <c r="G859" t="s">
        <v>39</v>
      </c>
      <c r="H859" t="s">
        <v>22</v>
      </c>
      <c r="I859">
        <v>36</v>
      </c>
      <c r="J859" t="s">
        <v>23</v>
      </c>
      <c r="K859" t="s">
        <v>24</v>
      </c>
      <c r="L859" t="s">
        <v>25</v>
      </c>
      <c r="M859">
        <v>159</v>
      </c>
      <c r="N859">
        <v>296</v>
      </c>
      <c r="O859" t="s">
        <v>43</v>
      </c>
      <c r="P859">
        <v>100</v>
      </c>
      <c r="Q859">
        <v>150</v>
      </c>
      <c r="R859">
        <v>100</v>
      </c>
      <c r="S859">
        <v>250</v>
      </c>
      <c r="T859">
        <v>58</v>
      </c>
      <c r="U859" t="s">
        <v>27</v>
      </c>
    </row>
    <row r="860" spans="1:21" x14ac:dyDescent="0.25">
      <c r="A860">
        <v>563</v>
      </c>
      <c r="B860">
        <v>211</v>
      </c>
      <c r="C860">
        <v>81</v>
      </c>
      <c r="D860" s="1">
        <v>42040</v>
      </c>
      <c r="E860">
        <v>1778</v>
      </c>
      <c r="F860">
        <v>212</v>
      </c>
      <c r="G860" t="s">
        <v>39</v>
      </c>
      <c r="H860" t="s">
        <v>22</v>
      </c>
      <c r="I860">
        <v>59</v>
      </c>
      <c r="J860" t="s">
        <v>23</v>
      </c>
      <c r="K860" t="s">
        <v>32</v>
      </c>
      <c r="L860" t="s">
        <v>33</v>
      </c>
      <c r="M860">
        <v>191</v>
      </c>
      <c r="N860">
        <v>451</v>
      </c>
      <c r="O860" t="s">
        <v>43</v>
      </c>
      <c r="P860">
        <v>170</v>
      </c>
      <c r="Q860">
        <v>180</v>
      </c>
      <c r="R860">
        <v>110</v>
      </c>
      <c r="S860">
        <v>350</v>
      </c>
      <c r="T860">
        <v>83</v>
      </c>
      <c r="U860" t="s">
        <v>35</v>
      </c>
    </row>
    <row r="861" spans="1:21" x14ac:dyDescent="0.25">
      <c r="A861">
        <v>641</v>
      </c>
      <c r="B861">
        <v>245</v>
      </c>
      <c r="C861">
        <v>127</v>
      </c>
      <c r="D861" s="1">
        <v>42041</v>
      </c>
      <c r="E861">
        <v>1784</v>
      </c>
      <c r="F861">
        <v>300</v>
      </c>
      <c r="G861" t="s">
        <v>39</v>
      </c>
      <c r="H861" t="s">
        <v>22</v>
      </c>
      <c r="I861">
        <v>93</v>
      </c>
      <c r="J861" t="s">
        <v>23</v>
      </c>
      <c r="K861" t="s">
        <v>32</v>
      </c>
      <c r="L861" t="s">
        <v>61</v>
      </c>
      <c r="M861">
        <v>257</v>
      </c>
      <c r="N861">
        <v>581</v>
      </c>
      <c r="O861" t="s">
        <v>43</v>
      </c>
      <c r="P861">
        <v>200</v>
      </c>
      <c r="Q861">
        <v>250</v>
      </c>
      <c r="R861">
        <v>130</v>
      </c>
      <c r="S861">
        <v>450</v>
      </c>
      <c r="T861">
        <v>127</v>
      </c>
      <c r="U861" t="s">
        <v>35</v>
      </c>
    </row>
    <row r="862" spans="1:21" x14ac:dyDescent="0.25">
      <c r="A862">
        <v>720</v>
      </c>
      <c r="B862">
        <v>86</v>
      </c>
      <c r="C862">
        <v>41</v>
      </c>
      <c r="D862" s="1">
        <v>42042</v>
      </c>
      <c r="E862">
        <v>1003</v>
      </c>
      <c r="F862">
        <v>124</v>
      </c>
      <c r="G862" t="s">
        <v>21</v>
      </c>
      <c r="H862" t="s">
        <v>22</v>
      </c>
      <c r="I862">
        <v>24</v>
      </c>
      <c r="J862" t="s">
        <v>40</v>
      </c>
      <c r="K862" t="s">
        <v>45</v>
      </c>
      <c r="L862" t="s">
        <v>46</v>
      </c>
      <c r="M862">
        <v>131</v>
      </c>
      <c r="N862">
        <v>224</v>
      </c>
      <c r="O862" t="s">
        <v>26</v>
      </c>
      <c r="P862">
        <v>80</v>
      </c>
      <c r="Q862">
        <v>120</v>
      </c>
      <c r="R862">
        <v>90</v>
      </c>
      <c r="S862">
        <v>200</v>
      </c>
      <c r="T862">
        <v>36</v>
      </c>
      <c r="U862" t="s">
        <v>27</v>
      </c>
    </row>
    <row r="863" spans="1:21" x14ac:dyDescent="0.25">
      <c r="A863">
        <v>312</v>
      </c>
      <c r="B863">
        <v>127</v>
      </c>
      <c r="C863">
        <v>51</v>
      </c>
      <c r="D863" s="1">
        <v>42043</v>
      </c>
      <c r="E863">
        <v>830</v>
      </c>
      <c r="F863">
        <v>185</v>
      </c>
      <c r="G863" t="s">
        <v>21</v>
      </c>
      <c r="H863" t="s">
        <v>22</v>
      </c>
      <c r="I863">
        <v>40</v>
      </c>
      <c r="J863" t="s">
        <v>40</v>
      </c>
      <c r="K863" t="s">
        <v>45</v>
      </c>
      <c r="L863" t="s">
        <v>46</v>
      </c>
      <c r="M863">
        <v>181</v>
      </c>
      <c r="N863">
        <v>332</v>
      </c>
      <c r="O863" t="s">
        <v>63</v>
      </c>
      <c r="P863">
        <v>120</v>
      </c>
      <c r="Q863">
        <v>180</v>
      </c>
      <c r="R863">
        <v>130</v>
      </c>
      <c r="S863">
        <v>300</v>
      </c>
      <c r="T863">
        <v>63</v>
      </c>
      <c r="U863" t="s">
        <v>27</v>
      </c>
    </row>
    <row r="864" spans="1:21" x14ac:dyDescent="0.25">
      <c r="A864">
        <v>720</v>
      </c>
      <c r="B864">
        <v>67</v>
      </c>
      <c r="C864">
        <v>-10</v>
      </c>
      <c r="D864" s="1">
        <v>42044</v>
      </c>
      <c r="E864">
        <v>677</v>
      </c>
      <c r="F864">
        <v>101</v>
      </c>
      <c r="G864" t="s">
        <v>21</v>
      </c>
      <c r="H864" t="s">
        <v>22</v>
      </c>
      <c r="I864">
        <v>22</v>
      </c>
      <c r="J864" t="s">
        <v>40</v>
      </c>
      <c r="K864" t="s">
        <v>41</v>
      </c>
      <c r="L864" t="s">
        <v>42</v>
      </c>
      <c r="M864">
        <v>70</v>
      </c>
      <c r="N864">
        <v>179</v>
      </c>
      <c r="O864" t="s">
        <v>26</v>
      </c>
      <c r="P864">
        <v>80</v>
      </c>
      <c r="Q864">
        <v>130</v>
      </c>
      <c r="R864">
        <v>80</v>
      </c>
      <c r="S864">
        <v>210</v>
      </c>
      <c r="T864">
        <v>54</v>
      </c>
      <c r="U864" t="s">
        <v>27</v>
      </c>
    </row>
    <row r="865" spans="1:21" x14ac:dyDescent="0.25">
      <c r="A865">
        <v>773</v>
      </c>
      <c r="B865">
        <v>250</v>
      </c>
      <c r="C865">
        <v>-7</v>
      </c>
      <c r="D865" s="1">
        <v>42045</v>
      </c>
      <c r="E865">
        <v>1820</v>
      </c>
      <c r="F865">
        <v>251</v>
      </c>
      <c r="G865" t="s">
        <v>21</v>
      </c>
      <c r="H865" t="s">
        <v>22</v>
      </c>
      <c r="I865">
        <v>70</v>
      </c>
      <c r="J865" t="s">
        <v>40</v>
      </c>
      <c r="K865" t="s">
        <v>41</v>
      </c>
      <c r="L865" t="s">
        <v>42</v>
      </c>
      <c r="M865">
        <v>233</v>
      </c>
      <c r="N865">
        <v>534</v>
      </c>
      <c r="O865" t="s">
        <v>63</v>
      </c>
      <c r="P865">
        <v>320</v>
      </c>
      <c r="Q865">
        <v>320</v>
      </c>
      <c r="R865">
        <v>240</v>
      </c>
      <c r="S865">
        <v>640</v>
      </c>
      <c r="T865">
        <v>94</v>
      </c>
      <c r="U865" t="s">
        <v>27</v>
      </c>
    </row>
    <row r="866" spans="1:21" x14ac:dyDescent="0.25">
      <c r="A866">
        <v>303</v>
      </c>
      <c r="B866">
        <v>123</v>
      </c>
      <c r="C866">
        <v>69</v>
      </c>
      <c r="D866" s="1">
        <v>42046</v>
      </c>
      <c r="E866">
        <v>959</v>
      </c>
      <c r="F866">
        <v>179</v>
      </c>
      <c r="G866" t="s">
        <v>21</v>
      </c>
      <c r="H866" t="s">
        <v>22</v>
      </c>
      <c r="I866">
        <v>34</v>
      </c>
      <c r="J866" t="s">
        <v>40</v>
      </c>
      <c r="K866" t="s">
        <v>45</v>
      </c>
      <c r="L866" t="s">
        <v>50</v>
      </c>
      <c r="M866">
        <v>199</v>
      </c>
      <c r="N866">
        <v>322</v>
      </c>
      <c r="O866" t="s">
        <v>26</v>
      </c>
      <c r="P866">
        <v>120</v>
      </c>
      <c r="Q866">
        <v>170</v>
      </c>
      <c r="R866">
        <v>130</v>
      </c>
      <c r="S866">
        <v>290</v>
      </c>
      <c r="T866">
        <v>45</v>
      </c>
      <c r="U866" t="s">
        <v>35</v>
      </c>
    </row>
    <row r="867" spans="1:21" x14ac:dyDescent="0.25">
      <c r="A867">
        <v>312</v>
      </c>
      <c r="B867">
        <v>224</v>
      </c>
      <c r="C867">
        <v>98</v>
      </c>
      <c r="D867" s="1">
        <v>42047</v>
      </c>
      <c r="E867">
        <v>1191</v>
      </c>
      <c r="F867">
        <v>310</v>
      </c>
      <c r="G867" t="s">
        <v>21</v>
      </c>
      <c r="H867" t="s">
        <v>22</v>
      </c>
      <c r="I867">
        <v>73</v>
      </c>
      <c r="J867" t="s">
        <v>40</v>
      </c>
      <c r="K867" t="s">
        <v>45</v>
      </c>
      <c r="L867" t="s">
        <v>52</v>
      </c>
      <c r="M867">
        <v>288</v>
      </c>
      <c r="N867">
        <v>569</v>
      </c>
      <c r="O867" t="s">
        <v>63</v>
      </c>
      <c r="P867">
        <v>220</v>
      </c>
      <c r="Q867">
        <v>300</v>
      </c>
      <c r="R867">
        <v>190</v>
      </c>
      <c r="S867">
        <v>520</v>
      </c>
      <c r="T867">
        <v>116</v>
      </c>
      <c r="U867" t="s">
        <v>35</v>
      </c>
    </row>
    <row r="868" spans="1:21" x14ac:dyDescent="0.25">
      <c r="A868">
        <v>970</v>
      </c>
      <c r="B868">
        <v>54</v>
      </c>
      <c r="C868">
        <v>-11</v>
      </c>
      <c r="D868" s="1">
        <v>42048</v>
      </c>
      <c r="E868">
        <v>601</v>
      </c>
      <c r="F868">
        <v>79</v>
      </c>
      <c r="G868" t="s">
        <v>21</v>
      </c>
      <c r="H868" t="s">
        <v>22</v>
      </c>
      <c r="I868">
        <v>15</v>
      </c>
      <c r="J868" t="s">
        <v>40</v>
      </c>
      <c r="K868" t="s">
        <v>41</v>
      </c>
      <c r="L868" t="s">
        <v>53</v>
      </c>
      <c r="M868">
        <v>79</v>
      </c>
      <c r="N868">
        <v>142</v>
      </c>
      <c r="O868" t="s">
        <v>26</v>
      </c>
      <c r="P868">
        <v>60</v>
      </c>
      <c r="Q868">
        <v>110</v>
      </c>
      <c r="R868">
        <v>90</v>
      </c>
      <c r="S868">
        <v>170</v>
      </c>
      <c r="T868">
        <v>26</v>
      </c>
      <c r="U868" t="s">
        <v>35</v>
      </c>
    </row>
    <row r="869" spans="1:21" x14ac:dyDescent="0.25">
      <c r="A869">
        <v>708</v>
      </c>
      <c r="B869">
        <v>247</v>
      </c>
      <c r="C869">
        <v>1</v>
      </c>
      <c r="D869" s="1">
        <v>42049</v>
      </c>
      <c r="E869">
        <v>1744</v>
      </c>
      <c r="F869">
        <v>329</v>
      </c>
      <c r="G869" t="s">
        <v>21</v>
      </c>
      <c r="H869" t="s">
        <v>22</v>
      </c>
      <c r="I869">
        <v>81</v>
      </c>
      <c r="J869" t="s">
        <v>40</v>
      </c>
      <c r="K869" t="s">
        <v>41</v>
      </c>
      <c r="L869" t="s">
        <v>53</v>
      </c>
      <c r="M869">
        <v>321</v>
      </c>
      <c r="N869">
        <v>614</v>
      </c>
      <c r="O869" t="s">
        <v>63</v>
      </c>
      <c r="P869">
        <v>310</v>
      </c>
      <c r="Q869">
        <v>420</v>
      </c>
      <c r="R869">
        <v>320</v>
      </c>
      <c r="S869">
        <v>730</v>
      </c>
      <c r="T869">
        <v>113</v>
      </c>
      <c r="U869" t="s">
        <v>35</v>
      </c>
    </row>
    <row r="870" spans="1:21" x14ac:dyDescent="0.25">
      <c r="A870">
        <v>937</v>
      </c>
      <c r="B870">
        <v>153</v>
      </c>
      <c r="C870">
        <v>-11</v>
      </c>
      <c r="D870" s="1">
        <v>42050</v>
      </c>
      <c r="E870">
        <v>1319</v>
      </c>
      <c r="F870">
        <v>153</v>
      </c>
      <c r="G870" t="s">
        <v>21</v>
      </c>
      <c r="H870" t="s">
        <v>22</v>
      </c>
      <c r="I870">
        <v>42</v>
      </c>
      <c r="J870" t="s">
        <v>40</v>
      </c>
      <c r="K870" t="s">
        <v>41</v>
      </c>
      <c r="L870" t="s">
        <v>53</v>
      </c>
      <c r="M870">
        <v>129</v>
      </c>
      <c r="N870">
        <v>326</v>
      </c>
      <c r="O870" t="s">
        <v>65</v>
      </c>
      <c r="P870">
        <v>190</v>
      </c>
      <c r="Q870">
        <v>200</v>
      </c>
      <c r="R870">
        <v>140</v>
      </c>
      <c r="S870">
        <v>390</v>
      </c>
      <c r="T870">
        <v>66</v>
      </c>
      <c r="U870" t="s">
        <v>35</v>
      </c>
    </row>
    <row r="871" spans="1:21" x14ac:dyDescent="0.25">
      <c r="A871">
        <v>970</v>
      </c>
      <c r="B871">
        <v>153</v>
      </c>
      <c r="C871">
        <v>49</v>
      </c>
      <c r="D871" s="1">
        <v>42051</v>
      </c>
      <c r="E871">
        <v>1319</v>
      </c>
      <c r="F871">
        <v>153</v>
      </c>
      <c r="G871" t="s">
        <v>21</v>
      </c>
      <c r="H871" t="s">
        <v>22</v>
      </c>
      <c r="I871">
        <v>42</v>
      </c>
      <c r="J871" t="s">
        <v>23</v>
      </c>
      <c r="K871" t="s">
        <v>24</v>
      </c>
      <c r="L871" t="s">
        <v>57</v>
      </c>
      <c r="M871">
        <v>129</v>
      </c>
      <c r="N871">
        <v>326</v>
      </c>
      <c r="O871" t="s">
        <v>26</v>
      </c>
      <c r="P871">
        <v>140</v>
      </c>
      <c r="Q871">
        <v>140</v>
      </c>
      <c r="R871">
        <v>80</v>
      </c>
      <c r="S871">
        <v>280</v>
      </c>
      <c r="T871">
        <v>66</v>
      </c>
      <c r="U871" t="s">
        <v>27</v>
      </c>
    </row>
    <row r="872" spans="1:21" x14ac:dyDescent="0.25">
      <c r="A872">
        <v>618</v>
      </c>
      <c r="B872">
        <v>123</v>
      </c>
      <c r="C872">
        <v>67</v>
      </c>
      <c r="D872" s="1">
        <v>42052</v>
      </c>
      <c r="E872">
        <v>959</v>
      </c>
      <c r="F872">
        <v>179</v>
      </c>
      <c r="G872" t="s">
        <v>21</v>
      </c>
      <c r="H872" t="s">
        <v>22</v>
      </c>
      <c r="I872">
        <v>34</v>
      </c>
      <c r="J872" t="s">
        <v>23</v>
      </c>
      <c r="K872" t="s">
        <v>24</v>
      </c>
      <c r="L872" t="s">
        <v>57</v>
      </c>
      <c r="M872">
        <v>197</v>
      </c>
      <c r="N872">
        <v>322</v>
      </c>
      <c r="O872" t="s">
        <v>63</v>
      </c>
      <c r="P872">
        <v>110</v>
      </c>
      <c r="Q872">
        <v>170</v>
      </c>
      <c r="R872">
        <v>130</v>
      </c>
      <c r="S872">
        <v>280</v>
      </c>
      <c r="T872">
        <v>46</v>
      </c>
      <c r="U872" t="s">
        <v>27</v>
      </c>
    </row>
    <row r="873" spans="1:21" x14ac:dyDescent="0.25">
      <c r="A873">
        <v>312</v>
      </c>
      <c r="B873">
        <v>86</v>
      </c>
      <c r="C873">
        <v>51</v>
      </c>
      <c r="D873" s="1">
        <v>42053</v>
      </c>
      <c r="E873">
        <v>1003</v>
      </c>
      <c r="F873">
        <v>124</v>
      </c>
      <c r="G873" t="s">
        <v>21</v>
      </c>
      <c r="H873" t="s">
        <v>22</v>
      </c>
      <c r="I873">
        <v>24</v>
      </c>
      <c r="J873" t="s">
        <v>23</v>
      </c>
      <c r="K873" t="s">
        <v>24</v>
      </c>
      <c r="L873" t="s">
        <v>28</v>
      </c>
      <c r="M873">
        <v>131</v>
      </c>
      <c r="N873">
        <v>224</v>
      </c>
      <c r="O873" t="s">
        <v>63</v>
      </c>
      <c r="P873">
        <v>80</v>
      </c>
      <c r="Q873">
        <v>110</v>
      </c>
      <c r="R873">
        <v>80</v>
      </c>
      <c r="S873">
        <v>190</v>
      </c>
      <c r="T873">
        <v>36</v>
      </c>
      <c r="U873" t="s">
        <v>27</v>
      </c>
    </row>
    <row r="874" spans="1:21" x14ac:dyDescent="0.25">
      <c r="A874">
        <v>513</v>
      </c>
      <c r="B874">
        <v>88</v>
      </c>
      <c r="C874">
        <v>37</v>
      </c>
      <c r="D874" s="1">
        <v>42054</v>
      </c>
      <c r="E874">
        <v>817</v>
      </c>
      <c r="F874">
        <v>133</v>
      </c>
      <c r="G874" t="s">
        <v>21</v>
      </c>
      <c r="H874" t="s">
        <v>22</v>
      </c>
      <c r="I874">
        <v>29</v>
      </c>
      <c r="J874" t="s">
        <v>23</v>
      </c>
      <c r="K874" t="s">
        <v>32</v>
      </c>
      <c r="L874" t="s">
        <v>33</v>
      </c>
      <c r="M874">
        <v>107</v>
      </c>
      <c r="N874">
        <v>236</v>
      </c>
      <c r="O874" t="s">
        <v>65</v>
      </c>
      <c r="P874">
        <v>70</v>
      </c>
      <c r="Q874">
        <v>110</v>
      </c>
      <c r="R874">
        <v>70</v>
      </c>
      <c r="S874">
        <v>180</v>
      </c>
      <c r="T874">
        <v>61</v>
      </c>
      <c r="U874" t="s">
        <v>35</v>
      </c>
    </row>
    <row r="875" spans="1:21" x14ac:dyDescent="0.25">
      <c r="A875">
        <v>513</v>
      </c>
      <c r="B875">
        <v>134</v>
      </c>
      <c r="C875">
        <v>90</v>
      </c>
      <c r="D875" s="1">
        <v>42055</v>
      </c>
      <c r="E875">
        <v>690</v>
      </c>
      <c r="F875">
        <v>186</v>
      </c>
      <c r="G875" t="s">
        <v>21</v>
      </c>
      <c r="H875" t="s">
        <v>22</v>
      </c>
      <c r="I875">
        <v>41</v>
      </c>
      <c r="J875" t="s">
        <v>23</v>
      </c>
      <c r="K875" t="s">
        <v>32</v>
      </c>
      <c r="L875" t="s">
        <v>61</v>
      </c>
      <c r="M875">
        <v>180</v>
      </c>
      <c r="N875">
        <v>341</v>
      </c>
      <c r="O875" t="s">
        <v>65</v>
      </c>
      <c r="P875">
        <v>110</v>
      </c>
      <c r="Q875">
        <v>150</v>
      </c>
      <c r="R875">
        <v>90</v>
      </c>
      <c r="S875">
        <v>260</v>
      </c>
      <c r="T875">
        <v>65</v>
      </c>
      <c r="U875" t="s">
        <v>35</v>
      </c>
    </row>
    <row r="876" spans="1:21" x14ac:dyDescent="0.25">
      <c r="A876">
        <v>719</v>
      </c>
      <c r="B876">
        <v>81</v>
      </c>
      <c r="C876">
        <v>38</v>
      </c>
      <c r="D876" s="1">
        <v>42056</v>
      </c>
      <c r="E876">
        <v>551</v>
      </c>
      <c r="F876">
        <v>104</v>
      </c>
      <c r="G876" t="s">
        <v>21</v>
      </c>
      <c r="H876" t="s">
        <v>22</v>
      </c>
      <c r="I876">
        <v>26</v>
      </c>
      <c r="J876" t="s">
        <v>23</v>
      </c>
      <c r="K876" t="s">
        <v>32</v>
      </c>
      <c r="L876" t="s">
        <v>37</v>
      </c>
      <c r="M876">
        <v>98</v>
      </c>
      <c r="N876">
        <v>197</v>
      </c>
      <c r="O876" t="s">
        <v>26</v>
      </c>
      <c r="P876">
        <v>60</v>
      </c>
      <c r="Q876">
        <v>90</v>
      </c>
      <c r="R876">
        <v>60</v>
      </c>
      <c r="S876">
        <v>150</v>
      </c>
      <c r="T876">
        <v>38</v>
      </c>
      <c r="U876" t="s">
        <v>35</v>
      </c>
    </row>
    <row r="877" spans="1:21" x14ac:dyDescent="0.25">
      <c r="A877">
        <v>712</v>
      </c>
      <c r="B877">
        <v>10</v>
      </c>
      <c r="C877">
        <v>-11</v>
      </c>
      <c r="D877" s="1">
        <v>42057</v>
      </c>
      <c r="E877">
        <v>594</v>
      </c>
      <c r="F877">
        <v>14</v>
      </c>
      <c r="G877" t="s">
        <v>39</v>
      </c>
      <c r="H877" t="s">
        <v>22</v>
      </c>
      <c r="I877">
        <v>3</v>
      </c>
      <c r="J877" t="s">
        <v>40</v>
      </c>
      <c r="K877" t="s">
        <v>45</v>
      </c>
      <c r="L877" t="s">
        <v>46</v>
      </c>
      <c r="M877">
        <v>-1</v>
      </c>
      <c r="N877">
        <v>26</v>
      </c>
      <c r="O877" t="s">
        <v>43</v>
      </c>
      <c r="P877">
        <v>0</v>
      </c>
      <c r="Q877">
        <v>20</v>
      </c>
      <c r="R877">
        <v>10</v>
      </c>
      <c r="S877">
        <v>20</v>
      </c>
      <c r="T877">
        <v>15</v>
      </c>
      <c r="U877" t="s">
        <v>27</v>
      </c>
    </row>
    <row r="878" spans="1:21" x14ac:dyDescent="0.25">
      <c r="A878">
        <v>414</v>
      </c>
      <c r="B878">
        <v>83</v>
      </c>
      <c r="C878">
        <v>15</v>
      </c>
      <c r="D878" s="1">
        <v>42058</v>
      </c>
      <c r="E878">
        <v>575</v>
      </c>
      <c r="F878">
        <v>112</v>
      </c>
      <c r="G878" t="s">
        <v>39</v>
      </c>
      <c r="H878" t="s">
        <v>22</v>
      </c>
      <c r="I878">
        <v>27</v>
      </c>
      <c r="J878" t="s">
        <v>40</v>
      </c>
      <c r="K878" t="s">
        <v>45</v>
      </c>
      <c r="L878" t="s">
        <v>46</v>
      </c>
      <c r="M878">
        <v>85</v>
      </c>
      <c r="N878">
        <v>208</v>
      </c>
      <c r="O878" t="s">
        <v>59</v>
      </c>
      <c r="P878">
        <v>80</v>
      </c>
      <c r="Q878">
        <v>110</v>
      </c>
      <c r="R878">
        <v>70</v>
      </c>
      <c r="S878">
        <v>190</v>
      </c>
      <c r="T878">
        <v>55</v>
      </c>
      <c r="U878" t="s">
        <v>27</v>
      </c>
    </row>
    <row r="879" spans="1:21" x14ac:dyDescent="0.25">
      <c r="A879">
        <v>573</v>
      </c>
      <c r="B879">
        <v>68</v>
      </c>
      <c r="C879">
        <v>-1</v>
      </c>
      <c r="D879" s="1">
        <v>42059</v>
      </c>
      <c r="E879">
        <v>619</v>
      </c>
      <c r="F879">
        <v>85</v>
      </c>
      <c r="G879" t="s">
        <v>39</v>
      </c>
      <c r="H879" t="s">
        <v>22</v>
      </c>
      <c r="I879">
        <v>25</v>
      </c>
      <c r="J879" t="s">
        <v>40</v>
      </c>
      <c r="K879" t="s">
        <v>45</v>
      </c>
      <c r="L879" t="s">
        <v>52</v>
      </c>
      <c r="M879">
        <v>39</v>
      </c>
      <c r="N879">
        <v>163</v>
      </c>
      <c r="O879" t="s">
        <v>58</v>
      </c>
      <c r="P879">
        <v>60</v>
      </c>
      <c r="Q879">
        <v>90</v>
      </c>
      <c r="R879">
        <v>40</v>
      </c>
      <c r="S879">
        <v>150</v>
      </c>
      <c r="T879">
        <v>59</v>
      </c>
      <c r="U879" t="s">
        <v>35</v>
      </c>
    </row>
    <row r="880" spans="1:21" x14ac:dyDescent="0.25">
      <c r="A880">
        <v>262</v>
      </c>
      <c r="B880">
        <v>105</v>
      </c>
      <c r="C880">
        <v>0</v>
      </c>
      <c r="D880" s="1">
        <v>42060</v>
      </c>
      <c r="E880">
        <v>716</v>
      </c>
      <c r="F880">
        <v>145</v>
      </c>
      <c r="G880" t="s">
        <v>39</v>
      </c>
      <c r="H880" t="s">
        <v>22</v>
      </c>
      <c r="I880">
        <v>95</v>
      </c>
      <c r="J880" t="s">
        <v>40</v>
      </c>
      <c r="K880" t="s">
        <v>45</v>
      </c>
      <c r="L880" t="s">
        <v>52</v>
      </c>
      <c r="M880">
        <v>30</v>
      </c>
      <c r="N880">
        <v>266</v>
      </c>
      <c r="O880" t="s">
        <v>59</v>
      </c>
      <c r="P880">
        <v>100</v>
      </c>
      <c r="Q880">
        <v>140</v>
      </c>
      <c r="R880">
        <v>30</v>
      </c>
      <c r="S880">
        <v>240</v>
      </c>
      <c r="T880">
        <v>125</v>
      </c>
      <c r="U880" t="s">
        <v>35</v>
      </c>
    </row>
    <row r="881" spans="1:21" x14ac:dyDescent="0.25">
      <c r="A881">
        <v>573</v>
      </c>
      <c r="B881">
        <v>50</v>
      </c>
      <c r="C881">
        <v>1</v>
      </c>
      <c r="D881" s="1">
        <v>42061</v>
      </c>
      <c r="E881">
        <v>898</v>
      </c>
      <c r="F881">
        <v>73</v>
      </c>
      <c r="G881" t="s">
        <v>39</v>
      </c>
      <c r="H881" t="s">
        <v>22</v>
      </c>
      <c r="I881">
        <v>14</v>
      </c>
      <c r="J881" t="s">
        <v>40</v>
      </c>
      <c r="K881" t="s">
        <v>41</v>
      </c>
      <c r="L881" t="s">
        <v>53</v>
      </c>
      <c r="M881">
        <v>71</v>
      </c>
      <c r="N881">
        <v>131</v>
      </c>
      <c r="O881" t="s">
        <v>58</v>
      </c>
      <c r="P881">
        <v>60</v>
      </c>
      <c r="Q881">
        <v>90</v>
      </c>
      <c r="R881">
        <v>70</v>
      </c>
      <c r="S881">
        <v>150</v>
      </c>
      <c r="T881">
        <v>25</v>
      </c>
      <c r="U881" t="s">
        <v>35</v>
      </c>
    </row>
    <row r="882" spans="1:21" x14ac:dyDescent="0.25">
      <c r="A882">
        <v>262</v>
      </c>
      <c r="B882">
        <v>80</v>
      </c>
      <c r="C882">
        <v>-6</v>
      </c>
      <c r="D882" s="1">
        <v>42062</v>
      </c>
      <c r="E882">
        <v>1079</v>
      </c>
      <c r="F882">
        <v>96</v>
      </c>
      <c r="G882" t="s">
        <v>39</v>
      </c>
      <c r="H882" t="s">
        <v>22</v>
      </c>
      <c r="I882">
        <v>24</v>
      </c>
      <c r="J882" t="s">
        <v>40</v>
      </c>
      <c r="K882" t="s">
        <v>41</v>
      </c>
      <c r="L882" t="s">
        <v>53</v>
      </c>
      <c r="M882">
        <v>74</v>
      </c>
      <c r="N882">
        <v>188</v>
      </c>
      <c r="O882" t="s">
        <v>59</v>
      </c>
      <c r="P882">
        <v>100</v>
      </c>
      <c r="Q882">
        <v>120</v>
      </c>
      <c r="R882">
        <v>80</v>
      </c>
      <c r="S882">
        <v>220</v>
      </c>
      <c r="T882">
        <v>46</v>
      </c>
      <c r="U882" t="s">
        <v>35</v>
      </c>
    </row>
    <row r="883" spans="1:21" x14ac:dyDescent="0.25">
      <c r="A883">
        <v>515</v>
      </c>
      <c r="B883">
        <v>247</v>
      </c>
      <c r="C883">
        <v>121</v>
      </c>
      <c r="D883" s="1">
        <v>42063</v>
      </c>
      <c r="E883">
        <v>1744</v>
      </c>
      <c r="F883">
        <v>329</v>
      </c>
      <c r="G883" t="s">
        <v>39</v>
      </c>
      <c r="H883" t="s">
        <v>22</v>
      </c>
      <c r="I883">
        <v>81</v>
      </c>
      <c r="J883" t="s">
        <v>23</v>
      </c>
      <c r="K883" t="s">
        <v>24</v>
      </c>
      <c r="L883" t="s">
        <v>57</v>
      </c>
      <c r="M883">
        <v>321</v>
      </c>
      <c r="N883">
        <v>614</v>
      </c>
      <c r="O883" t="s">
        <v>43</v>
      </c>
      <c r="P883">
        <v>230</v>
      </c>
      <c r="Q883">
        <v>300</v>
      </c>
      <c r="R883">
        <v>200</v>
      </c>
      <c r="S883">
        <v>530</v>
      </c>
      <c r="T883">
        <v>113</v>
      </c>
      <c r="U883" t="s">
        <v>27</v>
      </c>
    </row>
    <row r="884" spans="1:21" x14ac:dyDescent="0.25">
      <c r="A884">
        <v>515</v>
      </c>
      <c r="B884">
        <v>127</v>
      </c>
      <c r="C884">
        <v>63</v>
      </c>
      <c r="D884" s="1">
        <v>42064</v>
      </c>
      <c r="E884">
        <v>830</v>
      </c>
      <c r="F884">
        <v>185</v>
      </c>
      <c r="G884" t="s">
        <v>39</v>
      </c>
      <c r="H884" t="s">
        <v>22</v>
      </c>
      <c r="I884">
        <v>40</v>
      </c>
      <c r="J884" t="s">
        <v>23</v>
      </c>
      <c r="K884" t="s">
        <v>24</v>
      </c>
      <c r="L884" t="s">
        <v>25</v>
      </c>
      <c r="M884">
        <v>183</v>
      </c>
      <c r="N884">
        <v>332</v>
      </c>
      <c r="O884" t="s">
        <v>43</v>
      </c>
      <c r="P884">
        <v>120</v>
      </c>
      <c r="Q884">
        <v>170</v>
      </c>
      <c r="R884">
        <v>120</v>
      </c>
      <c r="S884">
        <v>290</v>
      </c>
      <c r="T884">
        <v>62</v>
      </c>
      <c r="U884" t="s">
        <v>27</v>
      </c>
    </row>
    <row r="885" spans="1:21" x14ac:dyDescent="0.25">
      <c r="A885">
        <v>641</v>
      </c>
      <c r="B885">
        <v>250</v>
      </c>
      <c r="C885">
        <v>112</v>
      </c>
      <c r="D885" s="1">
        <v>42065</v>
      </c>
      <c r="E885">
        <v>1820</v>
      </c>
      <c r="F885">
        <v>251</v>
      </c>
      <c r="G885" t="s">
        <v>39</v>
      </c>
      <c r="H885" t="s">
        <v>22</v>
      </c>
      <c r="I885">
        <v>70</v>
      </c>
      <c r="J885" t="s">
        <v>23</v>
      </c>
      <c r="K885" t="s">
        <v>32</v>
      </c>
      <c r="L885" t="s">
        <v>33</v>
      </c>
      <c r="M885">
        <v>232</v>
      </c>
      <c r="N885">
        <v>534</v>
      </c>
      <c r="O885" t="s">
        <v>43</v>
      </c>
      <c r="P885">
        <v>210</v>
      </c>
      <c r="Q885">
        <v>200</v>
      </c>
      <c r="R885">
        <v>120</v>
      </c>
      <c r="S885">
        <v>410</v>
      </c>
      <c r="T885">
        <v>95</v>
      </c>
      <c r="U885" t="s">
        <v>35</v>
      </c>
    </row>
    <row r="886" spans="1:21" x14ac:dyDescent="0.25">
      <c r="A886">
        <v>563</v>
      </c>
      <c r="B886">
        <v>294</v>
      </c>
      <c r="C886">
        <v>151</v>
      </c>
      <c r="D886" s="1">
        <v>42066</v>
      </c>
      <c r="E886">
        <v>1838</v>
      </c>
      <c r="F886">
        <v>360</v>
      </c>
      <c r="G886" t="s">
        <v>39</v>
      </c>
      <c r="H886" t="s">
        <v>22</v>
      </c>
      <c r="I886">
        <v>111</v>
      </c>
      <c r="J886" t="s">
        <v>23</v>
      </c>
      <c r="K886" t="s">
        <v>32</v>
      </c>
      <c r="L886" t="s">
        <v>61</v>
      </c>
      <c r="M886">
        <v>321</v>
      </c>
      <c r="N886">
        <v>697</v>
      </c>
      <c r="O886" t="s">
        <v>43</v>
      </c>
      <c r="P886">
        <v>240</v>
      </c>
      <c r="Q886">
        <v>300</v>
      </c>
      <c r="R886">
        <v>170</v>
      </c>
      <c r="S886">
        <v>540</v>
      </c>
      <c r="T886">
        <v>144</v>
      </c>
      <c r="U886" t="s">
        <v>35</v>
      </c>
    </row>
    <row r="887" spans="1:21" x14ac:dyDescent="0.25">
      <c r="A887">
        <v>816</v>
      </c>
      <c r="B887">
        <v>20</v>
      </c>
      <c r="C887">
        <v>-14</v>
      </c>
      <c r="D887" s="1">
        <v>42067</v>
      </c>
      <c r="E887">
        <v>218</v>
      </c>
      <c r="F887">
        <v>25</v>
      </c>
      <c r="G887" t="s">
        <v>39</v>
      </c>
      <c r="H887" t="s">
        <v>22</v>
      </c>
      <c r="I887">
        <v>7</v>
      </c>
      <c r="J887" t="s">
        <v>23</v>
      </c>
      <c r="K887" t="s">
        <v>32</v>
      </c>
      <c r="L887" t="s">
        <v>61</v>
      </c>
      <c r="M887">
        <v>-24</v>
      </c>
      <c r="N887">
        <v>48</v>
      </c>
      <c r="O887" t="s">
        <v>58</v>
      </c>
      <c r="P887">
        <v>10</v>
      </c>
      <c r="Q887">
        <v>20</v>
      </c>
      <c r="R887">
        <v>-10</v>
      </c>
      <c r="S887">
        <v>30</v>
      </c>
      <c r="T887">
        <v>41</v>
      </c>
      <c r="U887" t="s">
        <v>35</v>
      </c>
    </row>
    <row r="888" spans="1:21" x14ac:dyDescent="0.25">
      <c r="A888">
        <v>951</v>
      </c>
      <c r="B888">
        <v>154</v>
      </c>
      <c r="C888">
        <v>-17</v>
      </c>
      <c r="D888" s="1">
        <v>42068</v>
      </c>
      <c r="E888">
        <v>3654</v>
      </c>
      <c r="F888">
        <v>-24</v>
      </c>
      <c r="G888" t="s">
        <v>21</v>
      </c>
      <c r="H888" t="s">
        <v>36</v>
      </c>
      <c r="I888">
        <v>50</v>
      </c>
      <c r="J888" t="s">
        <v>40</v>
      </c>
      <c r="K888" t="s">
        <v>45</v>
      </c>
      <c r="L888" t="s">
        <v>46</v>
      </c>
      <c r="M888">
        <v>-117</v>
      </c>
      <c r="N888">
        <v>130</v>
      </c>
      <c r="O888" t="s">
        <v>38</v>
      </c>
      <c r="P888">
        <v>220</v>
      </c>
      <c r="Q888">
        <v>-30</v>
      </c>
      <c r="R888">
        <v>-100</v>
      </c>
      <c r="S888">
        <v>190</v>
      </c>
      <c r="T888">
        <v>93</v>
      </c>
      <c r="U888" t="s">
        <v>27</v>
      </c>
    </row>
    <row r="889" spans="1:21" x14ac:dyDescent="0.25">
      <c r="A889">
        <v>714</v>
      </c>
      <c r="B889">
        <v>257</v>
      </c>
      <c r="C889">
        <v>-15</v>
      </c>
      <c r="D889" s="1">
        <v>42069</v>
      </c>
      <c r="E889">
        <v>1662</v>
      </c>
      <c r="F889">
        <v>341</v>
      </c>
      <c r="G889" t="s">
        <v>21</v>
      </c>
      <c r="H889" t="s">
        <v>36</v>
      </c>
      <c r="I889">
        <v>84</v>
      </c>
      <c r="J889" t="s">
        <v>40</v>
      </c>
      <c r="K889" t="s">
        <v>41</v>
      </c>
      <c r="L889" t="s">
        <v>42</v>
      </c>
      <c r="M889">
        <v>225</v>
      </c>
      <c r="N889">
        <v>598</v>
      </c>
      <c r="O889" t="s">
        <v>38</v>
      </c>
      <c r="P889">
        <v>230</v>
      </c>
      <c r="Q889">
        <v>320</v>
      </c>
      <c r="R889">
        <v>240</v>
      </c>
      <c r="S889">
        <v>550</v>
      </c>
      <c r="T889">
        <v>116</v>
      </c>
      <c r="U889" t="s">
        <v>27</v>
      </c>
    </row>
    <row r="890" spans="1:21" x14ac:dyDescent="0.25">
      <c r="A890">
        <v>818</v>
      </c>
      <c r="B890">
        <v>122</v>
      </c>
      <c r="C890">
        <v>-14</v>
      </c>
      <c r="D890" s="1">
        <v>42070</v>
      </c>
      <c r="E890">
        <v>2555</v>
      </c>
      <c r="F890">
        <v>-13</v>
      </c>
      <c r="G890" t="s">
        <v>21</v>
      </c>
      <c r="H890" t="s">
        <v>36</v>
      </c>
      <c r="I890">
        <v>39</v>
      </c>
      <c r="J890" t="s">
        <v>40</v>
      </c>
      <c r="K890" t="s">
        <v>45</v>
      </c>
      <c r="L890" t="s">
        <v>50</v>
      </c>
      <c r="M890">
        <v>-74</v>
      </c>
      <c r="N890">
        <v>109</v>
      </c>
      <c r="O890" t="s">
        <v>38</v>
      </c>
      <c r="P890">
        <v>170</v>
      </c>
      <c r="Q890">
        <v>-20</v>
      </c>
      <c r="R890">
        <v>-60</v>
      </c>
      <c r="S890">
        <v>150</v>
      </c>
      <c r="T890">
        <v>61</v>
      </c>
      <c r="U890" t="s">
        <v>35</v>
      </c>
    </row>
    <row r="891" spans="1:21" x14ac:dyDescent="0.25">
      <c r="A891">
        <v>626</v>
      </c>
      <c r="B891">
        <v>260</v>
      </c>
      <c r="C891">
        <v>-223</v>
      </c>
      <c r="D891" s="1">
        <v>42071</v>
      </c>
      <c r="E891">
        <v>2548</v>
      </c>
      <c r="F891">
        <v>390</v>
      </c>
      <c r="G891" t="s">
        <v>21</v>
      </c>
      <c r="H891" t="s">
        <v>36</v>
      </c>
      <c r="I891">
        <v>91</v>
      </c>
      <c r="J891" t="s">
        <v>40</v>
      </c>
      <c r="K891" t="s">
        <v>45</v>
      </c>
      <c r="L891" t="s">
        <v>52</v>
      </c>
      <c r="M891">
        <v>247</v>
      </c>
      <c r="N891">
        <v>650</v>
      </c>
      <c r="O891" t="s">
        <v>38</v>
      </c>
      <c r="P891">
        <v>380</v>
      </c>
      <c r="Q891">
        <v>580</v>
      </c>
      <c r="R891">
        <v>470</v>
      </c>
      <c r="S891">
        <v>960</v>
      </c>
      <c r="T891">
        <v>143</v>
      </c>
      <c r="U891" t="s">
        <v>35</v>
      </c>
    </row>
    <row r="892" spans="1:21" x14ac:dyDescent="0.25">
      <c r="A892">
        <v>562</v>
      </c>
      <c r="B892">
        <v>239</v>
      </c>
      <c r="C892">
        <v>-11</v>
      </c>
      <c r="D892" s="1">
        <v>42072</v>
      </c>
      <c r="E892">
        <v>1755</v>
      </c>
      <c r="F892">
        <v>239</v>
      </c>
      <c r="G892" t="s">
        <v>21</v>
      </c>
      <c r="H892" t="s">
        <v>36</v>
      </c>
      <c r="I892">
        <v>66</v>
      </c>
      <c r="J892" t="s">
        <v>40</v>
      </c>
      <c r="K892" t="s">
        <v>41</v>
      </c>
      <c r="L892" t="s">
        <v>54</v>
      </c>
      <c r="M892">
        <v>149</v>
      </c>
      <c r="N892">
        <v>478</v>
      </c>
      <c r="O892" t="s">
        <v>38</v>
      </c>
      <c r="P892">
        <v>210</v>
      </c>
      <c r="Q892">
        <v>220</v>
      </c>
      <c r="R892">
        <v>160</v>
      </c>
      <c r="S892">
        <v>430</v>
      </c>
      <c r="T892">
        <v>90</v>
      </c>
      <c r="U892" t="s">
        <v>35</v>
      </c>
    </row>
    <row r="893" spans="1:21" x14ac:dyDescent="0.25">
      <c r="A893">
        <v>562</v>
      </c>
      <c r="B893">
        <v>125</v>
      </c>
      <c r="C893">
        <v>-23</v>
      </c>
      <c r="D893" s="1">
        <v>42073</v>
      </c>
      <c r="E893">
        <v>898</v>
      </c>
      <c r="F893">
        <v>173</v>
      </c>
      <c r="G893" t="s">
        <v>21</v>
      </c>
      <c r="H893" t="s">
        <v>36</v>
      </c>
      <c r="I893">
        <v>113</v>
      </c>
      <c r="J893" t="s">
        <v>40</v>
      </c>
      <c r="K893" t="s">
        <v>41</v>
      </c>
      <c r="L893" t="s">
        <v>53</v>
      </c>
      <c r="M893">
        <v>27</v>
      </c>
      <c r="N893">
        <v>298</v>
      </c>
      <c r="O893" t="s">
        <v>38</v>
      </c>
      <c r="P893">
        <v>110</v>
      </c>
      <c r="Q893">
        <v>160</v>
      </c>
      <c r="R893">
        <v>50</v>
      </c>
      <c r="S893">
        <v>270</v>
      </c>
      <c r="T893">
        <v>146</v>
      </c>
      <c r="U893" t="s">
        <v>35</v>
      </c>
    </row>
    <row r="894" spans="1:21" x14ac:dyDescent="0.25">
      <c r="A894">
        <v>661</v>
      </c>
      <c r="B894">
        <v>108</v>
      </c>
      <c r="C894">
        <v>-5</v>
      </c>
      <c r="D894" s="1">
        <v>42074</v>
      </c>
      <c r="E894">
        <v>971</v>
      </c>
      <c r="F894">
        <v>157</v>
      </c>
      <c r="G894" t="s">
        <v>21</v>
      </c>
      <c r="H894" t="s">
        <v>36</v>
      </c>
      <c r="I894">
        <v>30</v>
      </c>
      <c r="J894" t="s">
        <v>23</v>
      </c>
      <c r="K894" t="s">
        <v>24</v>
      </c>
      <c r="L894" t="s">
        <v>57</v>
      </c>
      <c r="M894">
        <v>115</v>
      </c>
      <c r="N894">
        <v>265</v>
      </c>
      <c r="O894" t="s">
        <v>38</v>
      </c>
      <c r="P894">
        <v>80</v>
      </c>
      <c r="Q894">
        <v>130</v>
      </c>
      <c r="R894">
        <v>120</v>
      </c>
      <c r="S894">
        <v>210</v>
      </c>
      <c r="T894">
        <v>42</v>
      </c>
      <c r="U894" t="s">
        <v>27</v>
      </c>
    </row>
    <row r="895" spans="1:21" x14ac:dyDescent="0.25">
      <c r="A895">
        <v>562</v>
      </c>
      <c r="B895">
        <v>239</v>
      </c>
      <c r="C895">
        <v>16</v>
      </c>
      <c r="D895" s="1">
        <v>42075</v>
      </c>
      <c r="E895">
        <v>1246</v>
      </c>
      <c r="F895">
        <v>281</v>
      </c>
      <c r="G895" t="s">
        <v>21</v>
      </c>
      <c r="H895" t="s">
        <v>36</v>
      </c>
      <c r="I895">
        <v>74</v>
      </c>
      <c r="J895" t="s">
        <v>23</v>
      </c>
      <c r="K895" t="s">
        <v>24</v>
      </c>
      <c r="L895" t="s">
        <v>25</v>
      </c>
      <c r="M895">
        <v>186</v>
      </c>
      <c r="N895">
        <v>520</v>
      </c>
      <c r="O895" t="s">
        <v>38</v>
      </c>
      <c r="P895">
        <v>190</v>
      </c>
      <c r="Q895">
        <v>220</v>
      </c>
      <c r="R895">
        <v>170</v>
      </c>
      <c r="S895">
        <v>410</v>
      </c>
      <c r="T895">
        <v>95</v>
      </c>
      <c r="U895" t="s">
        <v>27</v>
      </c>
    </row>
    <row r="896" spans="1:21" x14ac:dyDescent="0.25">
      <c r="A896">
        <v>562</v>
      </c>
      <c r="B896">
        <v>123</v>
      </c>
      <c r="C896">
        <v>54</v>
      </c>
      <c r="D896" s="1">
        <v>42076</v>
      </c>
      <c r="E896">
        <v>915</v>
      </c>
      <c r="F896">
        <v>179</v>
      </c>
      <c r="G896" t="s">
        <v>21</v>
      </c>
      <c r="H896" t="s">
        <v>36</v>
      </c>
      <c r="I896">
        <v>34</v>
      </c>
      <c r="J896" t="s">
        <v>23</v>
      </c>
      <c r="K896" t="s">
        <v>32</v>
      </c>
      <c r="L896" t="s">
        <v>33</v>
      </c>
      <c r="M896">
        <v>134</v>
      </c>
      <c r="N896">
        <v>302</v>
      </c>
      <c r="O896" t="s">
        <v>38</v>
      </c>
      <c r="P896">
        <v>50</v>
      </c>
      <c r="Q896">
        <v>90</v>
      </c>
      <c r="R896">
        <v>80</v>
      </c>
      <c r="S896">
        <v>140</v>
      </c>
      <c r="T896">
        <v>45</v>
      </c>
      <c r="U896" t="s">
        <v>35</v>
      </c>
    </row>
    <row r="897" spans="1:21" x14ac:dyDescent="0.25">
      <c r="A897">
        <v>971</v>
      </c>
      <c r="B897">
        <v>43</v>
      </c>
      <c r="C897">
        <v>-51</v>
      </c>
      <c r="D897" s="1">
        <v>42077</v>
      </c>
      <c r="E897">
        <v>419</v>
      </c>
      <c r="F897">
        <v>64</v>
      </c>
      <c r="G897" t="s">
        <v>39</v>
      </c>
      <c r="H897" t="s">
        <v>36</v>
      </c>
      <c r="I897">
        <v>13</v>
      </c>
      <c r="J897" t="s">
        <v>40</v>
      </c>
      <c r="K897" t="s">
        <v>45</v>
      </c>
      <c r="L897" t="s">
        <v>46</v>
      </c>
      <c r="M897">
        <v>29</v>
      </c>
      <c r="N897">
        <v>107</v>
      </c>
      <c r="O897" t="s">
        <v>56</v>
      </c>
      <c r="P897">
        <v>50</v>
      </c>
      <c r="Q897">
        <v>100</v>
      </c>
      <c r="R897">
        <v>80</v>
      </c>
      <c r="S897">
        <v>150</v>
      </c>
      <c r="T897">
        <v>35</v>
      </c>
      <c r="U897" t="s">
        <v>27</v>
      </c>
    </row>
    <row r="898" spans="1:21" x14ac:dyDescent="0.25">
      <c r="A898">
        <v>435</v>
      </c>
      <c r="B898">
        <v>79</v>
      </c>
      <c r="C898">
        <v>-86</v>
      </c>
      <c r="D898" s="1">
        <v>42078</v>
      </c>
      <c r="E898">
        <v>593</v>
      </c>
      <c r="F898">
        <v>98</v>
      </c>
      <c r="G898" t="s">
        <v>39</v>
      </c>
      <c r="H898" t="s">
        <v>36</v>
      </c>
      <c r="I898">
        <v>30</v>
      </c>
      <c r="J898" t="s">
        <v>40</v>
      </c>
      <c r="K898" t="s">
        <v>45</v>
      </c>
      <c r="L898" t="s">
        <v>46</v>
      </c>
      <c r="M898">
        <v>34</v>
      </c>
      <c r="N898">
        <v>177</v>
      </c>
      <c r="O898" t="s">
        <v>49</v>
      </c>
      <c r="P898">
        <v>100</v>
      </c>
      <c r="Q898">
        <v>160</v>
      </c>
      <c r="R898">
        <v>120</v>
      </c>
      <c r="S898">
        <v>260</v>
      </c>
      <c r="T898">
        <v>64</v>
      </c>
      <c r="U898" t="s">
        <v>27</v>
      </c>
    </row>
    <row r="899" spans="1:21" x14ac:dyDescent="0.25">
      <c r="A899">
        <v>425</v>
      </c>
      <c r="B899">
        <v>96</v>
      </c>
      <c r="C899">
        <v>-83</v>
      </c>
      <c r="D899" s="1">
        <v>42079</v>
      </c>
      <c r="E899">
        <v>683</v>
      </c>
      <c r="F899">
        <v>134</v>
      </c>
      <c r="G899" t="s">
        <v>39</v>
      </c>
      <c r="H899" t="s">
        <v>36</v>
      </c>
      <c r="I899">
        <v>87</v>
      </c>
      <c r="J899" t="s">
        <v>40</v>
      </c>
      <c r="K899" t="s">
        <v>45</v>
      </c>
      <c r="L899" t="s">
        <v>46</v>
      </c>
      <c r="M899">
        <v>17</v>
      </c>
      <c r="N899">
        <v>230</v>
      </c>
      <c r="O899" t="s">
        <v>60</v>
      </c>
      <c r="P899">
        <v>140</v>
      </c>
      <c r="Q899">
        <v>190</v>
      </c>
      <c r="R899">
        <v>100</v>
      </c>
      <c r="S899">
        <v>330</v>
      </c>
      <c r="T899">
        <v>117</v>
      </c>
      <c r="U899" t="s">
        <v>27</v>
      </c>
    </row>
    <row r="900" spans="1:21" x14ac:dyDescent="0.25">
      <c r="A900">
        <v>503</v>
      </c>
      <c r="B900">
        <v>161</v>
      </c>
      <c r="C900">
        <v>-19</v>
      </c>
      <c r="D900" s="1">
        <v>42080</v>
      </c>
      <c r="E900">
        <v>1267</v>
      </c>
      <c r="F900">
        <v>161</v>
      </c>
      <c r="G900" t="s">
        <v>39</v>
      </c>
      <c r="H900" t="s">
        <v>36</v>
      </c>
      <c r="I900">
        <v>45</v>
      </c>
      <c r="J900" t="s">
        <v>40</v>
      </c>
      <c r="K900" t="s">
        <v>41</v>
      </c>
      <c r="L900" t="s">
        <v>42</v>
      </c>
      <c r="M900">
        <v>91</v>
      </c>
      <c r="N900">
        <v>322</v>
      </c>
      <c r="O900" t="s">
        <v>56</v>
      </c>
      <c r="P900">
        <v>140</v>
      </c>
      <c r="Q900">
        <v>150</v>
      </c>
      <c r="R900">
        <v>110</v>
      </c>
      <c r="S900">
        <v>290</v>
      </c>
      <c r="T900">
        <v>70</v>
      </c>
      <c r="U900" t="s">
        <v>27</v>
      </c>
    </row>
    <row r="901" spans="1:21" x14ac:dyDescent="0.25">
      <c r="A901">
        <v>253</v>
      </c>
      <c r="B901">
        <v>80</v>
      </c>
      <c r="C901">
        <v>-32</v>
      </c>
      <c r="D901" s="1">
        <v>42081</v>
      </c>
      <c r="E901">
        <v>1055</v>
      </c>
      <c r="F901">
        <v>94</v>
      </c>
      <c r="G901" t="s">
        <v>39</v>
      </c>
      <c r="H901" t="s">
        <v>36</v>
      </c>
      <c r="I901">
        <v>24</v>
      </c>
      <c r="J901" t="s">
        <v>40</v>
      </c>
      <c r="K901" t="s">
        <v>41</v>
      </c>
      <c r="L901" t="s">
        <v>42</v>
      </c>
      <c r="M901">
        <v>48</v>
      </c>
      <c r="N901">
        <v>174</v>
      </c>
      <c r="O901" t="s">
        <v>60</v>
      </c>
      <c r="P901">
        <v>60</v>
      </c>
      <c r="Q901">
        <v>90</v>
      </c>
      <c r="R901">
        <v>80</v>
      </c>
      <c r="S901">
        <v>150</v>
      </c>
      <c r="T901">
        <v>46</v>
      </c>
      <c r="U901" t="s">
        <v>27</v>
      </c>
    </row>
    <row r="902" spans="1:21" x14ac:dyDescent="0.25">
      <c r="A902">
        <v>971</v>
      </c>
      <c r="B902">
        <v>51</v>
      </c>
      <c r="C902">
        <v>-55</v>
      </c>
      <c r="D902" s="1">
        <v>42082</v>
      </c>
      <c r="E902">
        <v>503</v>
      </c>
      <c r="F902">
        <v>71</v>
      </c>
      <c r="G902" t="s">
        <v>39</v>
      </c>
      <c r="H902" t="s">
        <v>36</v>
      </c>
      <c r="I902">
        <v>46</v>
      </c>
      <c r="J902" t="s">
        <v>40</v>
      </c>
      <c r="K902" t="s">
        <v>45</v>
      </c>
      <c r="L902" t="s">
        <v>50</v>
      </c>
      <c r="M902">
        <v>-5</v>
      </c>
      <c r="N902">
        <v>122</v>
      </c>
      <c r="O902" t="s">
        <v>56</v>
      </c>
      <c r="P902">
        <v>70</v>
      </c>
      <c r="Q902">
        <v>100</v>
      </c>
      <c r="R902">
        <v>50</v>
      </c>
      <c r="S902">
        <v>170</v>
      </c>
      <c r="T902">
        <v>76</v>
      </c>
      <c r="U902" t="s">
        <v>35</v>
      </c>
    </row>
    <row r="903" spans="1:21" x14ac:dyDescent="0.25">
      <c r="A903">
        <v>435</v>
      </c>
      <c r="B903">
        <v>65</v>
      </c>
      <c r="C903">
        <v>-54</v>
      </c>
      <c r="D903" s="1">
        <v>42083</v>
      </c>
      <c r="E903">
        <v>1053</v>
      </c>
      <c r="F903">
        <v>77</v>
      </c>
      <c r="G903" t="s">
        <v>39</v>
      </c>
      <c r="H903" t="s">
        <v>36</v>
      </c>
      <c r="I903">
        <v>20</v>
      </c>
      <c r="J903" t="s">
        <v>40</v>
      </c>
      <c r="K903" t="s">
        <v>45</v>
      </c>
      <c r="L903" t="s">
        <v>50</v>
      </c>
      <c r="M903">
        <v>36</v>
      </c>
      <c r="N903">
        <v>142</v>
      </c>
      <c r="O903" t="s">
        <v>49</v>
      </c>
      <c r="P903">
        <v>90</v>
      </c>
      <c r="Q903">
        <v>110</v>
      </c>
      <c r="R903">
        <v>90</v>
      </c>
      <c r="S903">
        <v>200</v>
      </c>
      <c r="T903">
        <v>41</v>
      </c>
      <c r="U903" t="s">
        <v>35</v>
      </c>
    </row>
    <row r="904" spans="1:21" x14ac:dyDescent="0.25">
      <c r="A904">
        <v>971</v>
      </c>
      <c r="B904">
        <v>60</v>
      </c>
      <c r="C904">
        <v>-69</v>
      </c>
      <c r="D904" s="1">
        <v>42084</v>
      </c>
      <c r="E904">
        <v>463</v>
      </c>
      <c r="F904">
        <v>84</v>
      </c>
      <c r="G904" t="s">
        <v>39</v>
      </c>
      <c r="H904" t="s">
        <v>36</v>
      </c>
      <c r="I904">
        <v>19</v>
      </c>
      <c r="J904" t="s">
        <v>40</v>
      </c>
      <c r="K904" t="s">
        <v>45</v>
      </c>
      <c r="L904" t="s">
        <v>52</v>
      </c>
      <c r="M904">
        <v>21</v>
      </c>
      <c r="N904">
        <v>144</v>
      </c>
      <c r="O904" t="s">
        <v>56</v>
      </c>
      <c r="P904">
        <v>80</v>
      </c>
      <c r="Q904">
        <v>130</v>
      </c>
      <c r="R904">
        <v>90</v>
      </c>
      <c r="S904">
        <v>210</v>
      </c>
      <c r="T904">
        <v>63</v>
      </c>
      <c r="U904" t="s">
        <v>35</v>
      </c>
    </row>
    <row r="905" spans="1:21" x14ac:dyDescent="0.25">
      <c r="A905">
        <v>435</v>
      </c>
      <c r="B905">
        <v>47</v>
      </c>
      <c r="C905">
        <v>-58</v>
      </c>
      <c r="D905" s="1">
        <v>42085</v>
      </c>
      <c r="E905">
        <v>375</v>
      </c>
      <c r="F905">
        <v>64</v>
      </c>
      <c r="G905" t="s">
        <v>39</v>
      </c>
      <c r="H905" t="s">
        <v>36</v>
      </c>
      <c r="I905">
        <v>15</v>
      </c>
      <c r="J905" t="s">
        <v>40</v>
      </c>
      <c r="K905" t="s">
        <v>45</v>
      </c>
      <c r="L905" t="s">
        <v>52</v>
      </c>
      <c r="M905">
        <v>22</v>
      </c>
      <c r="N905">
        <v>111</v>
      </c>
      <c r="O905" t="s">
        <v>49</v>
      </c>
      <c r="P905">
        <v>50</v>
      </c>
      <c r="Q905">
        <v>100</v>
      </c>
      <c r="R905">
        <v>80</v>
      </c>
      <c r="S905">
        <v>150</v>
      </c>
      <c r="T905">
        <v>42</v>
      </c>
      <c r="U905" t="s">
        <v>35</v>
      </c>
    </row>
    <row r="906" spans="1:21" x14ac:dyDescent="0.25">
      <c r="A906">
        <v>206</v>
      </c>
      <c r="B906">
        <v>68</v>
      </c>
      <c r="C906">
        <v>-54</v>
      </c>
      <c r="D906" s="1">
        <v>42086</v>
      </c>
      <c r="E906">
        <v>438</v>
      </c>
      <c r="F906">
        <v>99</v>
      </c>
      <c r="G906" t="s">
        <v>39</v>
      </c>
      <c r="H906" t="s">
        <v>36</v>
      </c>
      <c r="I906">
        <v>21</v>
      </c>
      <c r="J906" t="s">
        <v>40</v>
      </c>
      <c r="K906" t="s">
        <v>45</v>
      </c>
      <c r="L906" t="s">
        <v>52</v>
      </c>
      <c r="M906">
        <v>56</v>
      </c>
      <c r="N906">
        <v>167</v>
      </c>
      <c r="O906" t="s">
        <v>60</v>
      </c>
      <c r="P906">
        <v>90</v>
      </c>
      <c r="Q906">
        <v>140</v>
      </c>
      <c r="R906">
        <v>110</v>
      </c>
      <c r="S906">
        <v>230</v>
      </c>
      <c r="T906">
        <v>43</v>
      </c>
      <c r="U906" t="s">
        <v>35</v>
      </c>
    </row>
    <row r="907" spans="1:21" x14ac:dyDescent="0.25">
      <c r="A907">
        <v>206</v>
      </c>
      <c r="B907">
        <v>22</v>
      </c>
      <c r="C907">
        <v>-10</v>
      </c>
      <c r="D907" s="1">
        <v>42087</v>
      </c>
      <c r="E907">
        <v>573</v>
      </c>
      <c r="F907">
        <v>29</v>
      </c>
      <c r="G907" t="s">
        <v>39</v>
      </c>
      <c r="H907" t="s">
        <v>36</v>
      </c>
      <c r="I907">
        <v>7</v>
      </c>
      <c r="J907" t="s">
        <v>40</v>
      </c>
      <c r="K907" t="s">
        <v>41</v>
      </c>
      <c r="L907" t="s">
        <v>54</v>
      </c>
      <c r="M907">
        <v>10</v>
      </c>
      <c r="N907">
        <v>51</v>
      </c>
      <c r="O907" t="s">
        <v>60</v>
      </c>
      <c r="P907">
        <v>10</v>
      </c>
      <c r="Q907">
        <v>20</v>
      </c>
      <c r="R907">
        <v>20</v>
      </c>
      <c r="S907">
        <v>30</v>
      </c>
      <c r="T907">
        <v>19</v>
      </c>
      <c r="U907" t="s">
        <v>35</v>
      </c>
    </row>
    <row r="908" spans="1:21" x14ac:dyDescent="0.25">
      <c r="A908">
        <v>702</v>
      </c>
      <c r="B908">
        <v>21</v>
      </c>
      <c r="C908">
        <v>-6</v>
      </c>
      <c r="D908" s="1">
        <v>42088</v>
      </c>
      <c r="E908">
        <v>846</v>
      </c>
      <c r="F908">
        <v>31</v>
      </c>
      <c r="G908" t="s">
        <v>39</v>
      </c>
      <c r="H908" t="s">
        <v>36</v>
      </c>
      <c r="I908">
        <v>5</v>
      </c>
      <c r="J908" t="s">
        <v>40</v>
      </c>
      <c r="K908" t="s">
        <v>41</v>
      </c>
      <c r="L908" t="s">
        <v>53</v>
      </c>
      <c r="M908">
        <v>14</v>
      </c>
      <c r="N908">
        <v>52</v>
      </c>
      <c r="O908" t="s">
        <v>48</v>
      </c>
      <c r="P908">
        <v>10</v>
      </c>
      <c r="Q908">
        <v>20</v>
      </c>
      <c r="R908">
        <v>20</v>
      </c>
      <c r="S908">
        <v>30</v>
      </c>
      <c r="T908">
        <v>17</v>
      </c>
      <c r="U908" t="s">
        <v>35</v>
      </c>
    </row>
    <row r="909" spans="1:21" x14ac:dyDescent="0.25">
      <c r="A909">
        <v>801</v>
      </c>
      <c r="B909">
        <v>103</v>
      </c>
      <c r="C909">
        <v>-23</v>
      </c>
      <c r="D909" s="1">
        <v>42089</v>
      </c>
      <c r="E909">
        <v>564</v>
      </c>
      <c r="F909">
        <v>133</v>
      </c>
      <c r="G909" t="s">
        <v>39</v>
      </c>
      <c r="H909" t="s">
        <v>36</v>
      </c>
      <c r="I909">
        <v>33</v>
      </c>
      <c r="J909" t="s">
        <v>40</v>
      </c>
      <c r="K909" t="s">
        <v>41</v>
      </c>
      <c r="L909" t="s">
        <v>53</v>
      </c>
      <c r="M909">
        <v>87</v>
      </c>
      <c r="N909">
        <v>236</v>
      </c>
      <c r="O909" t="s">
        <v>49</v>
      </c>
      <c r="P909">
        <v>80</v>
      </c>
      <c r="Q909">
        <v>130</v>
      </c>
      <c r="R909">
        <v>110</v>
      </c>
      <c r="S909">
        <v>210</v>
      </c>
      <c r="T909">
        <v>46</v>
      </c>
      <c r="U909" t="s">
        <v>35</v>
      </c>
    </row>
    <row r="910" spans="1:21" x14ac:dyDescent="0.25">
      <c r="A910">
        <v>775</v>
      </c>
      <c r="B910">
        <v>125</v>
      </c>
      <c r="C910">
        <v>-34</v>
      </c>
      <c r="D910" s="1">
        <v>42090</v>
      </c>
      <c r="E910">
        <v>898</v>
      </c>
      <c r="F910">
        <v>173</v>
      </c>
      <c r="G910" t="s">
        <v>39</v>
      </c>
      <c r="H910" t="s">
        <v>36</v>
      </c>
      <c r="I910">
        <v>113</v>
      </c>
      <c r="J910" t="s">
        <v>23</v>
      </c>
      <c r="K910" t="s">
        <v>24</v>
      </c>
      <c r="L910" t="s">
        <v>57</v>
      </c>
      <c r="M910">
        <v>26</v>
      </c>
      <c r="N910">
        <v>298</v>
      </c>
      <c r="O910" t="s">
        <v>48</v>
      </c>
      <c r="P910">
        <v>90</v>
      </c>
      <c r="Q910">
        <v>150</v>
      </c>
      <c r="R910">
        <v>60</v>
      </c>
      <c r="S910">
        <v>240</v>
      </c>
      <c r="T910">
        <v>147</v>
      </c>
      <c r="U910" t="s">
        <v>27</v>
      </c>
    </row>
    <row r="911" spans="1:21" x14ac:dyDescent="0.25">
      <c r="A911">
        <v>206</v>
      </c>
      <c r="B911">
        <v>125</v>
      </c>
      <c r="C911">
        <v>-15</v>
      </c>
      <c r="D911" s="1">
        <v>42091</v>
      </c>
      <c r="E911">
        <v>1119</v>
      </c>
      <c r="F911">
        <v>188</v>
      </c>
      <c r="G911" t="s">
        <v>39</v>
      </c>
      <c r="H911" t="s">
        <v>36</v>
      </c>
      <c r="I911">
        <v>41</v>
      </c>
      <c r="J911" t="s">
        <v>23</v>
      </c>
      <c r="K911" t="s">
        <v>24</v>
      </c>
      <c r="L911" t="s">
        <v>57</v>
      </c>
      <c r="M911">
        <v>115</v>
      </c>
      <c r="N911">
        <v>313</v>
      </c>
      <c r="O911" t="s">
        <v>60</v>
      </c>
      <c r="P911">
        <v>90</v>
      </c>
      <c r="Q911">
        <v>160</v>
      </c>
      <c r="R911">
        <v>130</v>
      </c>
      <c r="S911">
        <v>250</v>
      </c>
      <c r="T911">
        <v>73</v>
      </c>
      <c r="U911" t="s">
        <v>27</v>
      </c>
    </row>
    <row r="912" spans="1:21" x14ac:dyDescent="0.25">
      <c r="A912">
        <v>702</v>
      </c>
      <c r="B912">
        <v>154</v>
      </c>
      <c r="C912">
        <v>0</v>
      </c>
      <c r="D912" s="1">
        <v>42092</v>
      </c>
      <c r="E912">
        <v>1132</v>
      </c>
      <c r="F912">
        <v>213</v>
      </c>
      <c r="G912" t="s">
        <v>39</v>
      </c>
      <c r="H912" t="s">
        <v>36</v>
      </c>
      <c r="I912">
        <v>50</v>
      </c>
      <c r="J912" t="s">
        <v>23</v>
      </c>
      <c r="K912" t="s">
        <v>24</v>
      </c>
      <c r="L912" t="s">
        <v>25</v>
      </c>
      <c r="M912">
        <v>120</v>
      </c>
      <c r="N912">
        <v>367</v>
      </c>
      <c r="O912" t="s">
        <v>48</v>
      </c>
      <c r="P912">
        <v>120</v>
      </c>
      <c r="Q912">
        <v>170</v>
      </c>
      <c r="R912">
        <v>120</v>
      </c>
      <c r="S912">
        <v>290</v>
      </c>
      <c r="T912">
        <v>93</v>
      </c>
      <c r="U912" t="s">
        <v>27</v>
      </c>
    </row>
    <row r="913" spans="1:21" x14ac:dyDescent="0.25">
      <c r="A913">
        <v>971</v>
      </c>
      <c r="B913">
        <v>90</v>
      </c>
      <c r="C913">
        <v>-17</v>
      </c>
      <c r="D913" s="1">
        <v>42093</v>
      </c>
      <c r="E913">
        <v>572</v>
      </c>
      <c r="F913">
        <v>115</v>
      </c>
      <c r="G913" t="s">
        <v>39</v>
      </c>
      <c r="H913" t="s">
        <v>36</v>
      </c>
      <c r="I913">
        <v>29</v>
      </c>
      <c r="J913" t="s">
        <v>23</v>
      </c>
      <c r="K913" t="s">
        <v>24</v>
      </c>
      <c r="L913" t="s">
        <v>25</v>
      </c>
      <c r="M913">
        <v>73</v>
      </c>
      <c r="N913">
        <v>205</v>
      </c>
      <c r="O913" t="s">
        <v>56</v>
      </c>
      <c r="P913">
        <v>60</v>
      </c>
      <c r="Q913">
        <v>100</v>
      </c>
      <c r="R913">
        <v>90</v>
      </c>
      <c r="S913">
        <v>160</v>
      </c>
      <c r="T913">
        <v>42</v>
      </c>
      <c r="U913" t="s">
        <v>27</v>
      </c>
    </row>
    <row r="914" spans="1:21" x14ac:dyDescent="0.25">
      <c r="A914">
        <v>702</v>
      </c>
      <c r="B914">
        <v>122</v>
      </c>
      <c r="C914">
        <v>-16</v>
      </c>
      <c r="D914" s="1">
        <v>42094</v>
      </c>
      <c r="E914">
        <v>789</v>
      </c>
      <c r="F914">
        <v>176</v>
      </c>
      <c r="G914" t="s">
        <v>39</v>
      </c>
      <c r="H914" t="s">
        <v>36</v>
      </c>
      <c r="I914">
        <v>39</v>
      </c>
      <c r="J914" t="s">
        <v>23</v>
      </c>
      <c r="K914" t="s">
        <v>24</v>
      </c>
      <c r="L914" t="s">
        <v>28</v>
      </c>
      <c r="M914">
        <v>114</v>
      </c>
      <c r="N914">
        <v>298</v>
      </c>
      <c r="O914" t="s">
        <v>48</v>
      </c>
      <c r="P914">
        <v>90</v>
      </c>
      <c r="Q914">
        <v>150</v>
      </c>
      <c r="R914">
        <v>130</v>
      </c>
      <c r="S914">
        <v>240</v>
      </c>
      <c r="T914">
        <v>62</v>
      </c>
      <c r="U914" t="s">
        <v>27</v>
      </c>
    </row>
    <row r="915" spans="1:21" x14ac:dyDescent="0.25">
      <c r="A915">
        <v>435</v>
      </c>
      <c r="B915">
        <v>86</v>
      </c>
      <c r="C915">
        <v>-27</v>
      </c>
      <c r="D915" s="1">
        <v>42095</v>
      </c>
      <c r="E915">
        <v>1698</v>
      </c>
      <c r="F915">
        <v>23</v>
      </c>
      <c r="G915" t="s">
        <v>39</v>
      </c>
      <c r="H915" t="s">
        <v>36</v>
      </c>
      <c r="I915">
        <v>26</v>
      </c>
      <c r="J915" t="s">
        <v>23</v>
      </c>
      <c r="K915" t="s">
        <v>24</v>
      </c>
      <c r="L915" t="s">
        <v>28</v>
      </c>
      <c r="M915">
        <v>-27</v>
      </c>
      <c r="N915">
        <v>109</v>
      </c>
      <c r="O915" t="s">
        <v>49</v>
      </c>
      <c r="P915">
        <v>60</v>
      </c>
      <c r="Q915">
        <v>20</v>
      </c>
      <c r="R915">
        <v>0</v>
      </c>
      <c r="S915">
        <v>80</v>
      </c>
      <c r="T915">
        <v>50</v>
      </c>
      <c r="U915" t="s">
        <v>27</v>
      </c>
    </row>
    <row r="916" spans="1:21" x14ac:dyDescent="0.25">
      <c r="A916">
        <v>702</v>
      </c>
      <c r="B916">
        <v>257</v>
      </c>
      <c r="C916">
        <v>94</v>
      </c>
      <c r="D916" s="1">
        <v>42096</v>
      </c>
      <c r="E916">
        <v>1662</v>
      </c>
      <c r="F916">
        <v>341</v>
      </c>
      <c r="G916" t="s">
        <v>39</v>
      </c>
      <c r="H916" t="s">
        <v>36</v>
      </c>
      <c r="I916">
        <v>84</v>
      </c>
      <c r="J916" t="s">
        <v>23</v>
      </c>
      <c r="K916" t="s">
        <v>32</v>
      </c>
      <c r="L916" t="s">
        <v>33</v>
      </c>
      <c r="M916">
        <v>224</v>
      </c>
      <c r="N916">
        <v>598</v>
      </c>
      <c r="O916" t="s">
        <v>48</v>
      </c>
      <c r="P916">
        <v>110</v>
      </c>
      <c r="Q916">
        <v>180</v>
      </c>
      <c r="R916">
        <v>130</v>
      </c>
      <c r="S916">
        <v>290</v>
      </c>
      <c r="T916">
        <v>117</v>
      </c>
      <c r="U916" t="s">
        <v>35</v>
      </c>
    </row>
    <row r="917" spans="1:21" x14ac:dyDescent="0.25">
      <c r="A917">
        <v>541</v>
      </c>
      <c r="B917">
        <v>21</v>
      </c>
      <c r="C917">
        <v>-4</v>
      </c>
      <c r="D917" s="1">
        <v>42097</v>
      </c>
      <c r="E917">
        <v>480</v>
      </c>
      <c r="F917">
        <v>32</v>
      </c>
      <c r="G917" t="s">
        <v>39</v>
      </c>
      <c r="H917" t="s">
        <v>36</v>
      </c>
      <c r="I917">
        <v>5</v>
      </c>
      <c r="J917" t="s">
        <v>23</v>
      </c>
      <c r="K917" t="s">
        <v>32</v>
      </c>
      <c r="L917" t="s">
        <v>33</v>
      </c>
      <c r="M917">
        <v>16</v>
      </c>
      <c r="N917">
        <v>53</v>
      </c>
      <c r="O917" t="s">
        <v>56</v>
      </c>
      <c r="P917">
        <v>0</v>
      </c>
      <c r="Q917">
        <v>20</v>
      </c>
      <c r="R917">
        <v>20</v>
      </c>
      <c r="S917">
        <v>20</v>
      </c>
      <c r="T917">
        <v>16</v>
      </c>
      <c r="U917" t="s">
        <v>35</v>
      </c>
    </row>
    <row r="918" spans="1:21" x14ac:dyDescent="0.25">
      <c r="A918">
        <v>775</v>
      </c>
      <c r="B918">
        <v>239</v>
      </c>
      <c r="C918">
        <v>69</v>
      </c>
      <c r="D918" s="1">
        <v>42098</v>
      </c>
      <c r="E918">
        <v>1755</v>
      </c>
      <c r="F918">
        <v>239</v>
      </c>
      <c r="G918" t="s">
        <v>39</v>
      </c>
      <c r="H918" t="s">
        <v>36</v>
      </c>
      <c r="I918">
        <v>66</v>
      </c>
      <c r="J918" t="s">
        <v>23</v>
      </c>
      <c r="K918" t="s">
        <v>32</v>
      </c>
      <c r="L918" t="s">
        <v>61</v>
      </c>
      <c r="M918">
        <v>149</v>
      </c>
      <c r="N918">
        <v>478</v>
      </c>
      <c r="O918" t="s">
        <v>48</v>
      </c>
      <c r="P918">
        <v>110</v>
      </c>
      <c r="Q918">
        <v>120</v>
      </c>
      <c r="R918">
        <v>80</v>
      </c>
      <c r="S918">
        <v>230</v>
      </c>
      <c r="T918">
        <v>90</v>
      </c>
      <c r="U918" t="s">
        <v>35</v>
      </c>
    </row>
    <row r="919" spans="1:21" x14ac:dyDescent="0.25">
      <c r="A919">
        <v>702</v>
      </c>
      <c r="B919">
        <v>255</v>
      </c>
      <c r="C919">
        <v>-193</v>
      </c>
      <c r="D919" s="1">
        <v>42099</v>
      </c>
      <c r="E919">
        <v>7058</v>
      </c>
      <c r="F919">
        <v>-255</v>
      </c>
      <c r="G919" t="s">
        <v>39</v>
      </c>
      <c r="H919" t="s">
        <v>36</v>
      </c>
      <c r="I919">
        <v>96</v>
      </c>
      <c r="J919" t="s">
        <v>23</v>
      </c>
      <c r="K919" t="s">
        <v>32</v>
      </c>
      <c r="L919" t="s">
        <v>37</v>
      </c>
      <c r="M919">
        <v>-363</v>
      </c>
      <c r="N919">
        <v>21</v>
      </c>
      <c r="O919" t="s">
        <v>48</v>
      </c>
      <c r="P919">
        <v>110</v>
      </c>
      <c r="Q919">
        <v>-110</v>
      </c>
      <c r="R919">
        <v>-170</v>
      </c>
      <c r="S919">
        <v>0</v>
      </c>
      <c r="T919">
        <v>129</v>
      </c>
      <c r="U919" t="s">
        <v>35</v>
      </c>
    </row>
    <row r="920" spans="1:21" x14ac:dyDescent="0.25">
      <c r="A920">
        <v>435</v>
      </c>
      <c r="B920">
        <v>25</v>
      </c>
      <c r="C920">
        <v>-22</v>
      </c>
      <c r="D920" s="1">
        <v>42100</v>
      </c>
      <c r="E920">
        <v>209</v>
      </c>
      <c r="F920">
        <v>31</v>
      </c>
      <c r="G920" t="s">
        <v>39</v>
      </c>
      <c r="H920" t="s">
        <v>36</v>
      </c>
      <c r="I920">
        <v>9</v>
      </c>
      <c r="J920" t="s">
        <v>23</v>
      </c>
      <c r="K920" t="s">
        <v>32</v>
      </c>
      <c r="L920" t="s">
        <v>37</v>
      </c>
      <c r="M920">
        <v>-12</v>
      </c>
      <c r="N920">
        <v>56</v>
      </c>
      <c r="O920" t="s">
        <v>49</v>
      </c>
      <c r="P920">
        <v>0</v>
      </c>
      <c r="Q920">
        <v>20</v>
      </c>
      <c r="R920">
        <v>10</v>
      </c>
      <c r="S920">
        <v>20</v>
      </c>
      <c r="T920">
        <v>43</v>
      </c>
      <c r="U920" t="s">
        <v>35</v>
      </c>
    </row>
    <row r="921" spans="1:21" x14ac:dyDescent="0.25">
      <c r="A921">
        <v>909</v>
      </c>
      <c r="B921">
        <v>173</v>
      </c>
      <c r="C921">
        <v>3</v>
      </c>
      <c r="D921" s="1">
        <v>42101</v>
      </c>
      <c r="E921">
        <v>3909</v>
      </c>
      <c r="F921">
        <v>-27</v>
      </c>
      <c r="G921" t="s">
        <v>21</v>
      </c>
      <c r="H921" t="s">
        <v>36</v>
      </c>
      <c r="I921">
        <v>57</v>
      </c>
      <c r="J921" t="s">
        <v>40</v>
      </c>
      <c r="K921" t="s">
        <v>45</v>
      </c>
      <c r="L921" t="s">
        <v>46</v>
      </c>
      <c r="M921">
        <v>-127</v>
      </c>
      <c r="N921">
        <v>146</v>
      </c>
      <c r="O921" t="s">
        <v>38</v>
      </c>
      <c r="P921">
        <v>200</v>
      </c>
      <c r="Q921">
        <v>-30</v>
      </c>
      <c r="R921">
        <v>-130</v>
      </c>
      <c r="S921">
        <v>170</v>
      </c>
      <c r="T921">
        <v>100</v>
      </c>
      <c r="U921" t="s">
        <v>27</v>
      </c>
    </row>
    <row r="922" spans="1:21" x14ac:dyDescent="0.25">
      <c r="A922">
        <v>707</v>
      </c>
      <c r="B922">
        <v>228</v>
      </c>
      <c r="C922">
        <v>7</v>
      </c>
      <c r="D922" s="1">
        <v>42102</v>
      </c>
      <c r="E922">
        <v>1691</v>
      </c>
      <c r="F922">
        <v>304</v>
      </c>
      <c r="G922" t="s">
        <v>21</v>
      </c>
      <c r="H922" t="s">
        <v>36</v>
      </c>
      <c r="I922">
        <v>75</v>
      </c>
      <c r="J922" t="s">
        <v>40</v>
      </c>
      <c r="K922" t="s">
        <v>41</v>
      </c>
      <c r="L922" t="s">
        <v>42</v>
      </c>
      <c r="M922">
        <v>197</v>
      </c>
      <c r="N922">
        <v>532</v>
      </c>
      <c r="O922" t="s">
        <v>38</v>
      </c>
      <c r="P922">
        <v>220</v>
      </c>
      <c r="Q922">
        <v>290</v>
      </c>
      <c r="R922">
        <v>190</v>
      </c>
      <c r="S922">
        <v>510</v>
      </c>
      <c r="T922">
        <v>107</v>
      </c>
      <c r="U922" t="s">
        <v>27</v>
      </c>
    </row>
    <row r="923" spans="1:21" x14ac:dyDescent="0.25">
      <c r="A923">
        <v>619</v>
      </c>
      <c r="B923">
        <v>113</v>
      </c>
      <c r="C923">
        <v>-6</v>
      </c>
      <c r="D923" s="1">
        <v>42103</v>
      </c>
      <c r="E923">
        <v>2758</v>
      </c>
      <c r="F923">
        <v>3</v>
      </c>
      <c r="G923" t="s">
        <v>21</v>
      </c>
      <c r="H923" t="s">
        <v>36</v>
      </c>
      <c r="I923">
        <v>36</v>
      </c>
      <c r="J923" t="s">
        <v>40</v>
      </c>
      <c r="K923" t="s">
        <v>45</v>
      </c>
      <c r="L923" t="s">
        <v>50</v>
      </c>
      <c r="M923">
        <v>-56</v>
      </c>
      <c r="N923">
        <v>116</v>
      </c>
      <c r="O923" t="s">
        <v>38</v>
      </c>
      <c r="P923">
        <v>130</v>
      </c>
      <c r="Q923">
        <v>0</v>
      </c>
      <c r="R923">
        <v>-50</v>
      </c>
      <c r="S923">
        <v>130</v>
      </c>
      <c r="T923">
        <v>59</v>
      </c>
      <c r="U923" t="s">
        <v>35</v>
      </c>
    </row>
    <row r="924" spans="1:21" x14ac:dyDescent="0.25">
      <c r="A924">
        <v>951</v>
      </c>
      <c r="B924">
        <v>249</v>
      </c>
      <c r="C924">
        <v>-75</v>
      </c>
      <c r="D924" s="1">
        <v>42104</v>
      </c>
      <c r="E924">
        <v>2580</v>
      </c>
      <c r="F924">
        <v>374</v>
      </c>
      <c r="G924" t="s">
        <v>21</v>
      </c>
      <c r="H924" t="s">
        <v>36</v>
      </c>
      <c r="I924">
        <v>87</v>
      </c>
      <c r="J924" t="s">
        <v>40</v>
      </c>
      <c r="K924" t="s">
        <v>45</v>
      </c>
      <c r="L924" t="s">
        <v>52</v>
      </c>
      <c r="M924">
        <v>235</v>
      </c>
      <c r="N924">
        <v>623</v>
      </c>
      <c r="O924" t="s">
        <v>38</v>
      </c>
      <c r="P924">
        <v>290</v>
      </c>
      <c r="Q924">
        <v>450</v>
      </c>
      <c r="R924">
        <v>310</v>
      </c>
      <c r="S924">
        <v>740</v>
      </c>
      <c r="T924">
        <v>139</v>
      </c>
      <c r="U924" t="s">
        <v>35</v>
      </c>
    </row>
    <row r="925" spans="1:21" x14ac:dyDescent="0.25">
      <c r="A925">
        <v>559</v>
      </c>
      <c r="B925">
        <v>211</v>
      </c>
      <c r="C925">
        <v>-11</v>
      </c>
      <c r="D925" s="1">
        <v>42105</v>
      </c>
      <c r="E925">
        <v>1778</v>
      </c>
      <c r="F925">
        <v>212</v>
      </c>
      <c r="G925" t="s">
        <v>21</v>
      </c>
      <c r="H925" t="s">
        <v>36</v>
      </c>
      <c r="I925">
        <v>59</v>
      </c>
      <c r="J925" t="s">
        <v>40</v>
      </c>
      <c r="K925" t="s">
        <v>41</v>
      </c>
      <c r="L925" t="s">
        <v>54</v>
      </c>
      <c r="M925">
        <v>129</v>
      </c>
      <c r="N925">
        <v>423</v>
      </c>
      <c r="O925" t="s">
        <v>38</v>
      </c>
      <c r="P925">
        <v>200</v>
      </c>
      <c r="Q925">
        <v>210</v>
      </c>
      <c r="R925">
        <v>140</v>
      </c>
      <c r="S925">
        <v>410</v>
      </c>
      <c r="T925">
        <v>83</v>
      </c>
      <c r="U925" t="s">
        <v>35</v>
      </c>
    </row>
    <row r="926" spans="1:21" x14ac:dyDescent="0.25">
      <c r="A926">
        <v>818</v>
      </c>
      <c r="B926">
        <v>121</v>
      </c>
      <c r="C926">
        <v>-14</v>
      </c>
      <c r="D926" s="1">
        <v>42106</v>
      </c>
      <c r="E926">
        <v>912</v>
      </c>
      <c r="F926">
        <v>168</v>
      </c>
      <c r="G926" t="s">
        <v>21</v>
      </c>
      <c r="H926" t="s">
        <v>36</v>
      </c>
      <c r="I926">
        <v>109</v>
      </c>
      <c r="J926" t="s">
        <v>40</v>
      </c>
      <c r="K926" t="s">
        <v>41</v>
      </c>
      <c r="L926" t="s">
        <v>53</v>
      </c>
      <c r="M926">
        <v>26</v>
      </c>
      <c r="N926">
        <v>289</v>
      </c>
      <c r="O926" t="s">
        <v>38</v>
      </c>
      <c r="P926">
        <v>110</v>
      </c>
      <c r="Q926">
        <v>170</v>
      </c>
      <c r="R926">
        <v>40</v>
      </c>
      <c r="S926">
        <v>280</v>
      </c>
      <c r="T926">
        <v>142</v>
      </c>
      <c r="U926" t="s">
        <v>35</v>
      </c>
    </row>
    <row r="927" spans="1:21" x14ac:dyDescent="0.25">
      <c r="A927">
        <v>213</v>
      </c>
      <c r="B927">
        <v>81</v>
      </c>
      <c r="C927">
        <v>4</v>
      </c>
      <c r="D927" s="1">
        <v>42107</v>
      </c>
      <c r="E927">
        <v>984</v>
      </c>
      <c r="F927">
        <v>117</v>
      </c>
      <c r="G927" t="s">
        <v>21</v>
      </c>
      <c r="H927" t="s">
        <v>36</v>
      </c>
      <c r="I927">
        <v>22</v>
      </c>
      <c r="J927" t="s">
        <v>23</v>
      </c>
      <c r="K927" t="s">
        <v>24</v>
      </c>
      <c r="L927" t="s">
        <v>57</v>
      </c>
      <c r="M927">
        <v>84</v>
      </c>
      <c r="N927">
        <v>198</v>
      </c>
      <c r="O927" t="s">
        <v>38</v>
      </c>
      <c r="P927">
        <v>70</v>
      </c>
      <c r="Q927">
        <v>110</v>
      </c>
      <c r="R927">
        <v>80</v>
      </c>
      <c r="S927">
        <v>180</v>
      </c>
      <c r="T927">
        <v>33</v>
      </c>
      <c r="U927" t="s">
        <v>27</v>
      </c>
    </row>
    <row r="928" spans="1:21" x14ac:dyDescent="0.25">
      <c r="A928">
        <v>213</v>
      </c>
      <c r="B928">
        <v>225</v>
      </c>
      <c r="C928">
        <v>14</v>
      </c>
      <c r="D928" s="1">
        <v>42108</v>
      </c>
      <c r="E928">
        <v>1272</v>
      </c>
      <c r="F928">
        <v>265</v>
      </c>
      <c r="G928" t="s">
        <v>21</v>
      </c>
      <c r="H928" t="s">
        <v>36</v>
      </c>
      <c r="I928">
        <v>69</v>
      </c>
      <c r="J928" t="s">
        <v>23</v>
      </c>
      <c r="K928" t="s">
        <v>24</v>
      </c>
      <c r="L928" t="s">
        <v>25</v>
      </c>
      <c r="M928">
        <v>174</v>
      </c>
      <c r="N928">
        <v>490</v>
      </c>
      <c r="O928" t="s">
        <v>38</v>
      </c>
      <c r="P928">
        <v>210</v>
      </c>
      <c r="Q928">
        <v>240</v>
      </c>
      <c r="R928">
        <v>160</v>
      </c>
      <c r="S928">
        <v>450</v>
      </c>
      <c r="T928">
        <v>91</v>
      </c>
      <c r="U928" t="s">
        <v>27</v>
      </c>
    </row>
    <row r="929" spans="1:21" x14ac:dyDescent="0.25">
      <c r="A929">
        <v>213</v>
      </c>
      <c r="B929">
        <v>118</v>
      </c>
      <c r="C929">
        <v>18</v>
      </c>
      <c r="D929" s="1">
        <v>42109</v>
      </c>
      <c r="E929">
        <v>930</v>
      </c>
      <c r="F929">
        <v>172</v>
      </c>
      <c r="G929" t="s">
        <v>21</v>
      </c>
      <c r="H929" t="s">
        <v>36</v>
      </c>
      <c r="I929">
        <v>33</v>
      </c>
      <c r="J929" t="s">
        <v>23</v>
      </c>
      <c r="K929" t="s">
        <v>32</v>
      </c>
      <c r="L929" t="s">
        <v>33</v>
      </c>
      <c r="M929">
        <v>128</v>
      </c>
      <c r="N929">
        <v>290</v>
      </c>
      <c r="O929" t="s">
        <v>38</v>
      </c>
      <c r="P929">
        <v>80</v>
      </c>
      <c r="Q929">
        <v>130</v>
      </c>
      <c r="R929">
        <v>110</v>
      </c>
      <c r="S929">
        <v>210</v>
      </c>
      <c r="T929">
        <v>44</v>
      </c>
      <c r="U929" t="s">
        <v>35</v>
      </c>
    </row>
    <row r="930" spans="1:21" x14ac:dyDescent="0.25">
      <c r="A930">
        <v>801</v>
      </c>
      <c r="B930">
        <v>82</v>
      </c>
      <c r="C930">
        <v>-22</v>
      </c>
      <c r="D930" s="1">
        <v>42110</v>
      </c>
      <c r="E930">
        <v>601</v>
      </c>
      <c r="F930">
        <v>102</v>
      </c>
      <c r="G930" t="s">
        <v>39</v>
      </c>
      <c r="H930" t="s">
        <v>36</v>
      </c>
      <c r="I930">
        <v>31</v>
      </c>
      <c r="J930" t="s">
        <v>40</v>
      </c>
      <c r="K930" t="s">
        <v>45</v>
      </c>
      <c r="L930" t="s">
        <v>46</v>
      </c>
      <c r="M930">
        <v>38</v>
      </c>
      <c r="N930">
        <v>184</v>
      </c>
      <c r="O930" t="s">
        <v>49</v>
      </c>
      <c r="P930">
        <v>90</v>
      </c>
      <c r="Q930">
        <v>120</v>
      </c>
      <c r="R930">
        <v>60</v>
      </c>
      <c r="S930">
        <v>210</v>
      </c>
      <c r="T930">
        <v>64</v>
      </c>
      <c r="U930" t="s">
        <v>27</v>
      </c>
    </row>
    <row r="931" spans="1:21" x14ac:dyDescent="0.25">
      <c r="A931">
        <v>253</v>
      </c>
      <c r="B931">
        <v>94</v>
      </c>
      <c r="C931">
        <v>-24</v>
      </c>
      <c r="D931" s="1">
        <v>42111</v>
      </c>
      <c r="E931">
        <v>694</v>
      </c>
      <c r="F931">
        <v>130</v>
      </c>
      <c r="G931" t="s">
        <v>39</v>
      </c>
      <c r="H931" t="s">
        <v>36</v>
      </c>
      <c r="I931">
        <v>85</v>
      </c>
      <c r="J931" t="s">
        <v>40</v>
      </c>
      <c r="K931" t="s">
        <v>45</v>
      </c>
      <c r="L931" t="s">
        <v>46</v>
      </c>
      <c r="M931">
        <v>16</v>
      </c>
      <c r="N931">
        <v>224</v>
      </c>
      <c r="O931" t="s">
        <v>60</v>
      </c>
      <c r="P931">
        <v>110</v>
      </c>
      <c r="Q931">
        <v>150</v>
      </c>
      <c r="R931">
        <v>40</v>
      </c>
      <c r="S931">
        <v>260</v>
      </c>
      <c r="T931">
        <v>114</v>
      </c>
      <c r="U931" t="s">
        <v>27</v>
      </c>
    </row>
    <row r="932" spans="1:21" x14ac:dyDescent="0.25">
      <c r="A932">
        <v>503</v>
      </c>
      <c r="B932">
        <v>181</v>
      </c>
      <c r="C932">
        <v>-12</v>
      </c>
      <c r="D932" s="1">
        <v>42112</v>
      </c>
      <c r="E932">
        <v>1283</v>
      </c>
      <c r="F932">
        <v>182</v>
      </c>
      <c r="G932" t="s">
        <v>39</v>
      </c>
      <c r="H932" t="s">
        <v>36</v>
      </c>
      <c r="I932">
        <v>50</v>
      </c>
      <c r="J932" t="s">
        <v>40</v>
      </c>
      <c r="K932" t="s">
        <v>41</v>
      </c>
      <c r="L932" t="s">
        <v>42</v>
      </c>
      <c r="M932">
        <v>108</v>
      </c>
      <c r="N932">
        <v>363</v>
      </c>
      <c r="O932" t="s">
        <v>56</v>
      </c>
      <c r="P932">
        <v>170</v>
      </c>
      <c r="Q932">
        <v>180</v>
      </c>
      <c r="R932">
        <v>120</v>
      </c>
      <c r="S932">
        <v>350</v>
      </c>
      <c r="T932">
        <v>74</v>
      </c>
      <c r="U932" t="s">
        <v>27</v>
      </c>
    </row>
    <row r="933" spans="1:21" x14ac:dyDescent="0.25">
      <c r="A933">
        <v>801</v>
      </c>
      <c r="B933">
        <v>69</v>
      </c>
      <c r="C933">
        <v>-11</v>
      </c>
      <c r="D933" s="1">
        <v>42113</v>
      </c>
      <c r="E933">
        <v>1060</v>
      </c>
      <c r="F933">
        <v>81</v>
      </c>
      <c r="G933" t="s">
        <v>39</v>
      </c>
      <c r="H933" t="s">
        <v>36</v>
      </c>
      <c r="I933">
        <v>21</v>
      </c>
      <c r="J933" t="s">
        <v>40</v>
      </c>
      <c r="K933" t="s">
        <v>45</v>
      </c>
      <c r="L933" t="s">
        <v>50</v>
      </c>
      <c r="M933">
        <v>39</v>
      </c>
      <c r="N933">
        <v>150</v>
      </c>
      <c r="O933" t="s">
        <v>49</v>
      </c>
      <c r="P933">
        <v>80</v>
      </c>
      <c r="Q933">
        <v>90</v>
      </c>
      <c r="R933">
        <v>50</v>
      </c>
      <c r="S933">
        <v>170</v>
      </c>
      <c r="T933">
        <v>42</v>
      </c>
      <c r="U933" t="s">
        <v>35</v>
      </c>
    </row>
    <row r="934" spans="1:21" x14ac:dyDescent="0.25">
      <c r="A934">
        <v>971</v>
      </c>
      <c r="B934">
        <v>53</v>
      </c>
      <c r="C934">
        <v>-26</v>
      </c>
      <c r="D934" s="1">
        <v>42114</v>
      </c>
      <c r="E934">
        <v>470</v>
      </c>
      <c r="F934">
        <v>75</v>
      </c>
      <c r="G934" t="s">
        <v>39</v>
      </c>
      <c r="H934" t="s">
        <v>36</v>
      </c>
      <c r="I934">
        <v>17</v>
      </c>
      <c r="J934" t="s">
        <v>40</v>
      </c>
      <c r="K934" t="s">
        <v>45</v>
      </c>
      <c r="L934" t="s">
        <v>52</v>
      </c>
      <c r="M934">
        <v>14</v>
      </c>
      <c r="N934">
        <v>128</v>
      </c>
      <c r="O934" t="s">
        <v>56</v>
      </c>
      <c r="P934">
        <v>60</v>
      </c>
      <c r="Q934">
        <v>90</v>
      </c>
      <c r="R934">
        <v>40</v>
      </c>
      <c r="S934">
        <v>150</v>
      </c>
      <c r="T934">
        <v>61</v>
      </c>
      <c r="U934" t="s">
        <v>35</v>
      </c>
    </row>
    <row r="935" spans="1:21" x14ac:dyDescent="0.25">
      <c r="A935">
        <v>425</v>
      </c>
      <c r="B935">
        <v>63</v>
      </c>
      <c r="C935">
        <v>-20</v>
      </c>
      <c r="D935" s="1">
        <v>42115</v>
      </c>
      <c r="E935">
        <v>446</v>
      </c>
      <c r="F935">
        <v>93</v>
      </c>
      <c r="G935" t="s">
        <v>39</v>
      </c>
      <c r="H935" t="s">
        <v>36</v>
      </c>
      <c r="I935">
        <v>20</v>
      </c>
      <c r="J935" t="s">
        <v>40</v>
      </c>
      <c r="K935" t="s">
        <v>45</v>
      </c>
      <c r="L935" t="s">
        <v>52</v>
      </c>
      <c r="M935">
        <v>50</v>
      </c>
      <c r="N935">
        <v>156</v>
      </c>
      <c r="O935" t="s">
        <v>60</v>
      </c>
      <c r="P935">
        <v>70</v>
      </c>
      <c r="Q935">
        <v>110</v>
      </c>
      <c r="R935">
        <v>70</v>
      </c>
      <c r="S935">
        <v>180</v>
      </c>
      <c r="T935">
        <v>43</v>
      </c>
      <c r="U935" t="s">
        <v>35</v>
      </c>
    </row>
    <row r="936" spans="1:21" x14ac:dyDescent="0.25">
      <c r="A936">
        <v>775</v>
      </c>
      <c r="B936">
        <v>15</v>
      </c>
      <c r="C936">
        <v>-1</v>
      </c>
      <c r="D936" s="1">
        <v>42116</v>
      </c>
      <c r="E936">
        <v>848</v>
      </c>
      <c r="F936">
        <v>24</v>
      </c>
      <c r="G936" t="s">
        <v>39</v>
      </c>
      <c r="H936" t="s">
        <v>36</v>
      </c>
      <c r="I936">
        <v>4</v>
      </c>
      <c r="J936" t="s">
        <v>40</v>
      </c>
      <c r="K936" t="s">
        <v>41</v>
      </c>
      <c r="L936" t="s">
        <v>53</v>
      </c>
      <c r="M936">
        <v>9</v>
      </c>
      <c r="N936">
        <v>39</v>
      </c>
      <c r="O936" t="s">
        <v>48</v>
      </c>
      <c r="P936">
        <v>10</v>
      </c>
      <c r="Q936">
        <v>20</v>
      </c>
      <c r="R936">
        <v>10</v>
      </c>
      <c r="S936">
        <v>30</v>
      </c>
      <c r="T936">
        <v>15</v>
      </c>
      <c r="U936" t="s">
        <v>35</v>
      </c>
    </row>
    <row r="937" spans="1:21" x14ac:dyDescent="0.25">
      <c r="A937">
        <v>435</v>
      </c>
      <c r="B937">
        <v>101</v>
      </c>
      <c r="C937">
        <v>-5</v>
      </c>
      <c r="D937" s="1">
        <v>42117</v>
      </c>
      <c r="E937">
        <v>552</v>
      </c>
      <c r="F937">
        <v>130</v>
      </c>
      <c r="G937" t="s">
        <v>39</v>
      </c>
      <c r="H937" t="s">
        <v>36</v>
      </c>
      <c r="I937">
        <v>33</v>
      </c>
      <c r="J937" t="s">
        <v>40</v>
      </c>
      <c r="K937" t="s">
        <v>41</v>
      </c>
      <c r="L937" t="s">
        <v>53</v>
      </c>
      <c r="M937">
        <v>85</v>
      </c>
      <c r="N937">
        <v>231</v>
      </c>
      <c r="O937" t="s">
        <v>49</v>
      </c>
      <c r="P937">
        <v>90</v>
      </c>
      <c r="Q937">
        <v>130</v>
      </c>
      <c r="R937">
        <v>90</v>
      </c>
      <c r="S937">
        <v>220</v>
      </c>
      <c r="T937">
        <v>45</v>
      </c>
      <c r="U937" t="s">
        <v>35</v>
      </c>
    </row>
    <row r="938" spans="1:21" x14ac:dyDescent="0.25">
      <c r="A938">
        <v>775</v>
      </c>
      <c r="B938">
        <v>121</v>
      </c>
      <c r="C938">
        <v>6</v>
      </c>
      <c r="D938" s="1">
        <v>42118</v>
      </c>
      <c r="E938">
        <v>912</v>
      </c>
      <c r="F938">
        <v>168</v>
      </c>
      <c r="G938" t="s">
        <v>39</v>
      </c>
      <c r="H938" t="s">
        <v>36</v>
      </c>
      <c r="I938">
        <v>109</v>
      </c>
      <c r="J938" t="s">
        <v>23</v>
      </c>
      <c r="K938" t="s">
        <v>24</v>
      </c>
      <c r="L938" t="s">
        <v>57</v>
      </c>
      <c r="M938">
        <v>26</v>
      </c>
      <c r="N938">
        <v>289</v>
      </c>
      <c r="O938" t="s">
        <v>48</v>
      </c>
      <c r="P938">
        <v>110</v>
      </c>
      <c r="Q938">
        <v>150</v>
      </c>
      <c r="R938">
        <v>20</v>
      </c>
      <c r="S938">
        <v>260</v>
      </c>
      <c r="T938">
        <v>142</v>
      </c>
      <c r="U938" t="s">
        <v>27</v>
      </c>
    </row>
    <row r="939" spans="1:21" x14ac:dyDescent="0.25">
      <c r="A939">
        <v>206</v>
      </c>
      <c r="B939">
        <v>130</v>
      </c>
      <c r="C939">
        <v>2</v>
      </c>
      <c r="D939" s="1">
        <v>42119</v>
      </c>
      <c r="E939">
        <v>1134</v>
      </c>
      <c r="F939">
        <v>195</v>
      </c>
      <c r="G939" t="s">
        <v>39</v>
      </c>
      <c r="H939" t="s">
        <v>36</v>
      </c>
      <c r="I939">
        <v>42</v>
      </c>
      <c r="J939" t="s">
        <v>23</v>
      </c>
      <c r="K939" t="s">
        <v>24</v>
      </c>
      <c r="L939" t="s">
        <v>57</v>
      </c>
      <c r="M939">
        <v>122</v>
      </c>
      <c r="N939">
        <v>325</v>
      </c>
      <c r="O939" t="s">
        <v>60</v>
      </c>
      <c r="P939">
        <v>120</v>
      </c>
      <c r="Q939">
        <v>180</v>
      </c>
      <c r="R939">
        <v>120</v>
      </c>
      <c r="S939">
        <v>300</v>
      </c>
      <c r="T939">
        <v>73</v>
      </c>
      <c r="U939" t="s">
        <v>27</v>
      </c>
    </row>
    <row r="940" spans="1:21" x14ac:dyDescent="0.25">
      <c r="A940">
        <v>702</v>
      </c>
      <c r="B940">
        <v>173</v>
      </c>
      <c r="C940">
        <v>8</v>
      </c>
      <c r="D940" s="1">
        <v>42120</v>
      </c>
      <c r="E940">
        <v>1150</v>
      </c>
      <c r="F940">
        <v>239</v>
      </c>
      <c r="G940" t="s">
        <v>39</v>
      </c>
      <c r="H940" t="s">
        <v>36</v>
      </c>
      <c r="I940">
        <v>57</v>
      </c>
      <c r="J940" t="s">
        <v>23</v>
      </c>
      <c r="K940" t="s">
        <v>24</v>
      </c>
      <c r="L940" t="s">
        <v>25</v>
      </c>
      <c r="M940">
        <v>138</v>
      </c>
      <c r="N940">
        <v>412</v>
      </c>
      <c r="O940" t="s">
        <v>48</v>
      </c>
      <c r="P940">
        <v>160</v>
      </c>
      <c r="Q940">
        <v>220</v>
      </c>
      <c r="R940">
        <v>130</v>
      </c>
      <c r="S940">
        <v>380</v>
      </c>
      <c r="T940">
        <v>101</v>
      </c>
      <c r="U940" t="s">
        <v>27</v>
      </c>
    </row>
    <row r="941" spans="1:21" x14ac:dyDescent="0.25">
      <c r="A941">
        <v>971</v>
      </c>
      <c r="B941">
        <v>88</v>
      </c>
      <c r="C941">
        <v>0</v>
      </c>
      <c r="D941" s="1">
        <v>42121</v>
      </c>
      <c r="E941">
        <v>561</v>
      </c>
      <c r="F941">
        <v>112</v>
      </c>
      <c r="G941" t="s">
        <v>39</v>
      </c>
      <c r="H941" t="s">
        <v>36</v>
      </c>
      <c r="I941">
        <v>29</v>
      </c>
      <c r="J941" t="s">
        <v>23</v>
      </c>
      <c r="K941" t="s">
        <v>24</v>
      </c>
      <c r="L941" t="s">
        <v>25</v>
      </c>
      <c r="M941">
        <v>70</v>
      </c>
      <c r="N941">
        <v>200</v>
      </c>
      <c r="O941" t="s">
        <v>56</v>
      </c>
      <c r="P941">
        <v>80</v>
      </c>
      <c r="Q941">
        <v>100</v>
      </c>
      <c r="R941">
        <v>70</v>
      </c>
      <c r="S941">
        <v>180</v>
      </c>
      <c r="T941">
        <v>42</v>
      </c>
      <c r="U941" t="s">
        <v>27</v>
      </c>
    </row>
    <row r="942" spans="1:21" x14ac:dyDescent="0.25">
      <c r="A942">
        <v>702</v>
      </c>
      <c r="B942">
        <v>113</v>
      </c>
      <c r="C942">
        <v>7</v>
      </c>
      <c r="D942" s="1">
        <v>42122</v>
      </c>
      <c r="E942">
        <v>803</v>
      </c>
      <c r="F942">
        <v>165</v>
      </c>
      <c r="G942" t="s">
        <v>39</v>
      </c>
      <c r="H942" t="s">
        <v>36</v>
      </c>
      <c r="I942">
        <v>36</v>
      </c>
      <c r="J942" t="s">
        <v>23</v>
      </c>
      <c r="K942" t="s">
        <v>24</v>
      </c>
      <c r="L942" t="s">
        <v>28</v>
      </c>
      <c r="M942">
        <v>107</v>
      </c>
      <c r="N942">
        <v>278</v>
      </c>
      <c r="O942" t="s">
        <v>48</v>
      </c>
      <c r="P942">
        <v>100</v>
      </c>
      <c r="Q942">
        <v>150</v>
      </c>
      <c r="R942">
        <v>100</v>
      </c>
      <c r="S942">
        <v>250</v>
      </c>
      <c r="T942">
        <v>58</v>
      </c>
      <c r="U942" t="s">
        <v>27</v>
      </c>
    </row>
    <row r="943" spans="1:21" x14ac:dyDescent="0.25">
      <c r="A943">
        <v>702</v>
      </c>
      <c r="B943">
        <v>228</v>
      </c>
      <c r="C943">
        <v>56</v>
      </c>
      <c r="D943" s="1">
        <v>42123</v>
      </c>
      <c r="E943">
        <v>1691</v>
      </c>
      <c r="F943">
        <v>304</v>
      </c>
      <c r="G943" t="s">
        <v>39</v>
      </c>
      <c r="H943" t="s">
        <v>36</v>
      </c>
      <c r="I943">
        <v>75</v>
      </c>
      <c r="J943" t="s">
        <v>23</v>
      </c>
      <c r="K943" t="s">
        <v>32</v>
      </c>
      <c r="L943" t="s">
        <v>33</v>
      </c>
      <c r="M943">
        <v>196</v>
      </c>
      <c r="N943">
        <v>532</v>
      </c>
      <c r="O943" t="s">
        <v>48</v>
      </c>
      <c r="P943">
        <v>160</v>
      </c>
      <c r="Q943">
        <v>220</v>
      </c>
      <c r="R943">
        <v>140</v>
      </c>
      <c r="S943">
        <v>380</v>
      </c>
      <c r="T943">
        <v>108</v>
      </c>
      <c r="U943" t="s">
        <v>35</v>
      </c>
    </row>
    <row r="944" spans="1:21" x14ac:dyDescent="0.25">
      <c r="A944">
        <v>702</v>
      </c>
      <c r="B944">
        <v>211</v>
      </c>
      <c r="C944">
        <v>48</v>
      </c>
      <c r="D944" s="1">
        <v>42124</v>
      </c>
      <c r="E944">
        <v>1778</v>
      </c>
      <c r="F944">
        <v>212</v>
      </c>
      <c r="G944" t="s">
        <v>39</v>
      </c>
      <c r="H944" t="s">
        <v>36</v>
      </c>
      <c r="I944">
        <v>59</v>
      </c>
      <c r="J944" t="s">
        <v>23</v>
      </c>
      <c r="K944" t="s">
        <v>32</v>
      </c>
      <c r="L944" t="s">
        <v>61</v>
      </c>
      <c r="M944">
        <v>128</v>
      </c>
      <c r="N944">
        <v>423</v>
      </c>
      <c r="O944" t="s">
        <v>48</v>
      </c>
      <c r="P944">
        <v>150</v>
      </c>
      <c r="Q944">
        <v>150</v>
      </c>
      <c r="R944">
        <v>80</v>
      </c>
      <c r="S944">
        <v>300</v>
      </c>
      <c r="T944">
        <v>84</v>
      </c>
      <c r="U944" t="s">
        <v>35</v>
      </c>
    </row>
    <row r="945" spans="1:21" x14ac:dyDescent="0.25">
      <c r="A945">
        <v>971</v>
      </c>
      <c r="B945">
        <v>78</v>
      </c>
      <c r="C945">
        <v>12</v>
      </c>
      <c r="D945" s="1">
        <v>42125</v>
      </c>
      <c r="E945">
        <v>798</v>
      </c>
      <c r="F945">
        <v>119</v>
      </c>
      <c r="G945" t="s">
        <v>39</v>
      </c>
      <c r="H945" t="s">
        <v>36</v>
      </c>
      <c r="I945">
        <v>25</v>
      </c>
      <c r="J945" t="s">
        <v>23</v>
      </c>
      <c r="K945" t="s">
        <v>32</v>
      </c>
      <c r="L945" t="s">
        <v>61</v>
      </c>
      <c r="M945">
        <v>62</v>
      </c>
      <c r="N945">
        <v>197</v>
      </c>
      <c r="O945" t="s">
        <v>56</v>
      </c>
      <c r="P945">
        <v>50</v>
      </c>
      <c r="Q945">
        <v>90</v>
      </c>
      <c r="R945">
        <v>50</v>
      </c>
      <c r="S945">
        <v>140</v>
      </c>
      <c r="T945">
        <v>57</v>
      </c>
      <c r="U945" t="s">
        <v>35</v>
      </c>
    </row>
    <row r="946" spans="1:21" x14ac:dyDescent="0.25">
      <c r="A946">
        <v>702</v>
      </c>
      <c r="B946">
        <v>245</v>
      </c>
      <c r="C946">
        <v>-60</v>
      </c>
      <c r="D946" s="1">
        <v>42126</v>
      </c>
      <c r="E946">
        <v>7653</v>
      </c>
      <c r="F946">
        <v>-245</v>
      </c>
      <c r="G946" t="s">
        <v>39</v>
      </c>
      <c r="H946" t="s">
        <v>36</v>
      </c>
      <c r="I946">
        <v>93</v>
      </c>
      <c r="J946" t="s">
        <v>23</v>
      </c>
      <c r="K946" t="s">
        <v>32</v>
      </c>
      <c r="L946" t="s">
        <v>37</v>
      </c>
      <c r="M946">
        <v>-340</v>
      </c>
      <c r="N946">
        <v>32</v>
      </c>
      <c r="O946" t="s">
        <v>48</v>
      </c>
      <c r="P946">
        <v>180</v>
      </c>
      <c r="Q946">
        <v>-180</v>
      </c>
      <c r="R946">
        <v>-280</v>
      </c>
      <c r="S946">
        <v>0</v>
      </c>
      <c r="T946">
        <v>127</v>
      </c>
      <c r="U946" t="s">
        <v>35</v>
      </c>
    </row>
    <row r="947" spans="1:21" x14ac:dyDescent="0.25">
      <c r="A947">
        <v>971</v>
      </c>
      <c r="B947">
        <v>102</v>
      </c>
      <c r="C947">
        <v>19</v>
      </c>
      <c r="D947" s="1">
        <v>42127</v>
      </c>
      <c r="E947">
        <v>666</v>
      </c>
      <c r="F947">
        <v>143</v>
      </c>
      <c r="G947" t="s">
        <v>39</v>
      </c>
      <c r="H947" t="s">
        <v>36</v>
      </c>
      <c r="I947">
        <v>31</v>
      </c>
      <c r="J947" t="s">
        <v>23</v>
      </c>
      <c r="K947" t="s">
        <v>32</v>
      </c>
      <c r="L947" t="s">
        <v>37</v>
      </c>
      <c r="M947">
        <v>89</v>
      </c>
      <c r="N947">
        <v>245</v>
      </c>
      <c r="O947" t="s">
        <v>56</v>
      </c>
      <c r="P947">
        <v>70</v>
      </c>
      <c r="Q947">
        <v>100</v>
      </c>
      <c r="R947">
        <v>70</v>
      </c>
      <c r="S947">
        <v>170</v>
      </c>
      <c r="T947">
        <v>54</v>
      </c>
      <c r="U947" t="s">
        <v>35</v>
      </c>
    </row>
    <row r="948" spans="1:21" x14ac:dyDescent="0.25">
      <c r="A948">
        <v>714</v>
      </c>
      <c r="B948">
        <v>224</v>
      </c>
      <c r="C948">
        <v>1</v>
      </c>
      <c r="D948" s="1">
        <v>42128</v>
      </c>
      <c r="E948">
        <v>4216</v>
      </c>
      <c r="F948">
        <v>-32</v>
      </c>
      <c r="G948" t="s">
        <v>21</v>
      </c>
      <c r="H948" t="s">
        <v>36</v>
      </c>
      <c r="I948">
        <v>73</v>
      </c>
      <c r="J948" t="s">
        <v>40</v>
      </c>
      <c r="K948" t="s">
        <v>45</v>
      </c>
      <c r="L948" t="s">
        <v>46</v>
      </c>
      <c r="M948">
        <v>-149</v>
      </c>
      <c r="N948">
        <v>192</v>
      </c>
      <c r="O948" t="s">
        <v>38</v>
      </c>
      <c r="P948">
        <v>260</v>
      </c>
      <c r="Q948">
        <v>-40</v>
      </c>
      <c r="R948">
        <v>-150</v>
      </c>
      <c r="S948">
        <v>220</v>
      </c>
      <c r="T948">
        <v>117</v>
      </c>
      <c r="U948" t="s">
        <v>27</v>
      </c>
    </row>
    <row r="949" spans="1:21" x14ac:dyDescent="0.25">
      <c r="A949">
        <v>209</v>
      </c>
      <c r="B949">
        <v>247</v>
      </c>
      <c r="C949">
        <v>6</v>
      </c>
      <c r="D949" s="1">
        <v>42129</v>
      </c>
      <c r="E949">
        <v>1744</v>
      </c>
      <c r="F949">
        <v>329</v>
      </c>
      <c r="G949" t="s">
        <v>21</v>
      </c>
      <c r="H949" t="s">
        <v>36</v>
      </c>
      <c r="I949">
        <v>81</v>
      </c>
      <c r="J949" t="s">
        <v>40</v>
      </c>
      <c r="K949" t="s">
        <v>41</v>
      </c>
      <c r="L949" t="s">
        <v>42</v>
      </c>
      <c r="M949">
        <v>216</v>
      </c>
      <c r="N949">
        <v>576</v>
      </c>
      <c r="O949" t="s">
        <v>38</v>
      </c>
      <c r="P949">
        <v>240</v>
      </c>
      <c r="Q949">
        <v>310</v>
      </c>
      <c r="R949">
        <v>210</v>
      </c>
      <c r="S949">
        <v>550</v>
      </c>
      <c r="T949">
        <v>113</v>
      </c>
      <c r="U949" t="s">
        <v>27</v>
      </c>
    </row>
    <row r="950" spans="1:21" x14ac:dyDescent="0.25">
      <c r="A950">
        <v>951</v>
      </c>
      <c r="B950">
        <v>127</v>
      </c>
      <c r="C950">
        <v>2</v>
      </c>
      <c r="D950" s="1">
        <v>42130</v>
      </c>
      <c r="E950">
        <v>2947</v>
      </c>
      <c r="F950">
        <v>-25</v>
      </c>
      <c r="G950" t="s">
        <v>21</v>
      </c>
      <c r="H950" t="s">
        <v>36</v>
      </c>
      <c r="I950">
        <v>40</v>
      </c>
      <c r="J950" t="s">
        <v>40</v>
      </c>
      <c r="K950" t="s">
        <v>45</v>
      </c>
      <c r="L950" t="s">
        <v>50</v>
      </c>
      <c r="M950">
        <v>-88</v>
      </c>
      <c r="N950">
        <v>102</v>
      </c>
      <c r="O950" t="s">
        <v>38</v>
      </c>
      <c r="P950">
        <v>150</v>
      </c>
      <c r="Q950">
        <v>-30</v>
      </c>
      <c r="R950">
        <v>-90</v>
      </c>
      <c r="S950">
        <v>120</v>
      </c>
      <c r="T950">
        <v>63</v>
      </c>
      <c r="U950" t="s">
        <v>35</v>
      </c>
    </row>
    <row r="951" spans="1:21" x14ac:dyDescent="0.25">
      <c r="A951">
        <v>707</v>
      </c>
      <c r="B951">
        <v>279</v>
      </c>
      <c r="C951">
        <v>-79</v>
      </c>
      <c r="D951" s="1">
        <v>42131</v>
      </c>
      <c r="E951">
        <v>2642</v>
      </c>
      <c r="F951">
        <v>420</v>
      </c>
      <c r="G951" t="s">
        <v>21</v>
      </c>
      <c r="H951" t="s">
        <v>36</v>
      </c>
      <c r="I951">
        <v>97</v>
      </c>
      <c r="J951" t="s">
        <v>40</v>
      </c>
      <c r="K951" t="s">
        <v>45</v>
      </c>
      <c r="L951" t="s">
        <v>52</v>
      </c>
      <c r="M951">
        <v>271</v>
      </c>
      <c r="N951">
        <v>699</v>
      </c>
      <c r="O951" t="s">
        <v>38</v>
      </c>
      <c r="P951">
        <v>330</v>
      </c>
      <c r="Q951">
        <v>500</v>
      </c>
      <c r="R951">
        <v>350</v>
      </c>
      <c r="S951">
        <v>830</v>
      </c>
      <c r="T951">
        <v>149</v>
      </c>
      <c r="U951" t="s">
        <v>35</v>
      </c>
    </row>
    <row r="952" spans="1:21" x14ac:dyDescent="0.25">
      <c r="A952">
        <v>916</v>
      </c>
      <c r="B952">
        <v>250</v>
      </c>
      <c r="C952">
        <v>-3</v>
      </c>
      <c r="D952" s="1">
        <v>42132</v>
      </c>
      <c r="E952">
        <v>1820</v>
      </c>
      <c r="F952">
        <v>251</v>
      </c>
      <c r="G952" t="s">
        <v>21</v>
      </c>
      <c r="H952" t="s">
        <v>36</v>
      </c>
      <c r="I952">
        <v>70</v>
      </c>
      <c r="J952" t="s">
        <v>40</v>
      </c>
      <c r="K952" t="s">
        <v>41</v>
      </c>
      <c r="L952" t="s">
        <v>54</v>
      </c>
      <c r="M952">
        <v>157</v>
      </c>
      <c r="N952">
        <v>501</v>
      </c>
      <c r="O952" t="s">
        <v>38</v>
      </c>
      <c r="P952">
        <v>240</v>
      </c>
      <c r="Q952">
        <v>240</v>
      </c>
      <c r="R952">
        <v>160</v>
      </c>
      <c r="S952">
        <v>480</v>
      </c>
      <c r="T952">
        <v>94</v>
      </c>
      <c r="U952" t="s">
        <v>35</v>
      </c>
    </row>
    <row r="953" spans="1:21" x14ac:dyDescent="0.25">
      <c r="A953">
        <v>530</v>
      </c>
      <c r="B953">
        <v>135</v>
      </c>
      <c r="C953">
        <v>-9</v>
      </c>
      <c r="D953" s="1">
        <v>42133</v>
      </c>
      <c r="E953">
        <v>940</v>
      </c>
      <c r="F953">
        <v>187</v>
      </c>
      <c r="G953" t="s">
        <v>21</v>
      </c>
      <c r="H953" t="s">
        <v>36</v>
      </c>
      <c r="I953">
        <v>122</v>
      </c>
      <c r="J953" t="s">
        <v>40</v>
      </c>
      <c r="K953" t="s">
        <v>41</v>
      </c>
      <c r="L953" t="s">
        <v>53</v>
      </c>
      <c r="M953">
        <v>31</v>
      </c>
      <c r="N953">
        <v>322</v>
      </c>
      <c r="O953" t="s">
        <v>38</v>
      </c>
      <c r="P953">
        <v>130</v>
      </c>
      <c r="Q953">
        <v>180</v>
      </c>
      <c r="R953">
        <v>40</v>
      </c>
      <c r="S953">
        <v>310</v>
      </c>
      <c r="T953">
        <v>156</v>
      </c>
      <c r="U953" t="s">
        <v>35</v>
      </c>
    </row>
    <row r="954" spans="1:21" x14ac:dyDescent="0.25">
      <c r="A954">
        <v>626</v>
      </c>
      <c r="B954">
        <v>86</v>
      </c>
      <c r="C954">
        <v>9</v>
      </c>
      <c r="D954" s="1">
        <v>42134</v>
      </c>
      <c r="E954">
        <v>1003</v>
      </c>
      <c r="F954">
        <v>124</v>
      </c>
      <c r="G954" t="s">
        <v>21</v>
      </c>
      <c r="H954" t="s">
        <v>36</v>
      </c>
      <c r="I954">
        <v>24</v>
      </c>
      <c r="J954" t="s">
        <v>23</v>
      </c>
      <c r="K954" t="s">
        <v>24</v>
      </c>
      <c r="L954" t="s">
        <v>57</v>
      </c>
      <c r="M954">
        <v>89</v>
      </c>
      <c r="N954">
        <v>210</v>
      </c>
      <c r="O954" t="s">
        <v>38</v>
      </c>
      <c r="P954">
        <v>80</v>
      </c>
      <c r="Q954">
        <v>110</v>
      </c>
      <c r="R954">
        <v>80</v>
      </c>
      <c r="S954">
        <v>190</v>
      </c>
      <c r="T954">
        <v>35</v>
      </c>
      <c r="U954" t="s">
        <v>27</v>
      </c>
    </row>
    <row r="955" spans="1:21" x14ac:dyDescent="0.25">
      <c r="A955">
        <v>415</v>
      </c>
      <c r="B955">
        <v>241</v>
      </c>
      <c r="C955">
        <v>18</v>
      </c>
      <c r="D955" s="1">
        <v>42135</v>
      </c>
      <c r="E955">
        <v>1321</v>
      </c>
      <c r="F955">
        <v>284</v>
      </c>
      <c r="G955" t="s">
        <v>21</v>
      </c>
      <c r="H955" t="s">
        <v>36</v>
      </c>
      <c r="I955">
        <v>74</v>
      </c>
      <c r="J955" t="s">
        <v>23</v>
      </c>
      <c r="K955" t="s">
        <v>24</v>
      </c>
      <c r="L955" t="s">
        <v>25</v>
      </c>
      <c r="M955">
        <v>188</v>
      </c>
      <c r="N955">
        <v>525</v>
      </c>
      <c r="O955" t="s">
        <v>38</v>
      </c>
      <c r="P955">
        <v>220</v>
      </c>
      <c r="Q955">
        <v>260</v>
      </c>
      <c r="R955">
        <v>170</v>
      </c>
      <c r="S955">
        <v>480</v>
      </c>
      <c r="T955">
        <v>96</v>
      </c>
      <c r="U955" t="s">
        <v>27</v>
      </c>
    </row>
    <row r="956" spans="1:21" x14ac:dyDescent="0.25">
      <c r="A956">
        <v>916</v>
      </c>
      <c r="B956">
        <v>123</v>
      </c>
      <c r="C956">
        <v>24</v>
      </c>
      <c r="D956" s="1">
        <v>42136</v>
      </c>
      <c r="E956">
        <v>959</v>
      </c>
      <c r="F956">
        <v>179</v>
      </c>
      <c r="G956" t="s">
        <v>21</v>
      </c>
      <c r="H956" t="s">
        <v>36</v>
      </c>
      <c r="I956">
        <v>34</v>
      </c>
      <c r="J956" t="s">
        <v>23</v>
      </c>
      <c r="K956" t="s">
        <v>32</v>
      </c>
      <c r="L956" t="s">
        <v>33</v>
      </c>
      <c r="M956">
        <v>134</v>
      </c>
      <c r="N956">
        <v>302</v>
      </c>
      <c r="O956" t="s">
        <v>38</v>
      </c>
      <c r="P956">
        <v>90</v>
      </c>
      <c r="Q956">
        <v>130</v>
      </c>
      <c r="R956">
        <v>110</v>
      </c>
      <c r="S956">
        <v>220</v>
      </c>
      <c r="T956">
        <v>45</v>
      </c>
      <c r="U956" t="s">
        <v>35</v>
      </c>
    </row>
    <row r="957" spans="1:21" x14ac:dyDescent="0.25">
      <c r="A957">
        <v>435</v>
      </c>
      <c r="B957">
        <v>68</v>
      </c>
      <c r="C957">
        <v>-24</v>
      </c>
      <c r="D957" s="1">
        <v>42137</v>
      </c>
      <c r="E957">
        <v>619</v>
      </c>
      <c r="F957">
        <v>85</v>
      </c>
      <c r="G957" t="s">
        <v>39</v>
      </c>
      <c r="H957" t="s">
        <v>36</v>
      </c>
      <c r="I957">
        <v>25</v>
      </c>
      <c r="J957" t="s">
        <v>40</v>
      </c>
      <c r="K957" t="s">
        <v>45</v>
      </c>
      <c r="L957" t="s">
        <v>46</v>
      </c>
      <c r="M957">
        <v>26</v>
      </c>
      <c r="N957">
        <v>153</v>
      </c>
      <c r="O957" t="s">
        <v>49</v>
      </c>
      <c r="P957">
        <v>80</v>
      </c>
      <c r="Q957">
        <v>100</v>
      </c>
      <c r="R957">
        <v>50</v>
      </c>
      <c r="S957">
        <v>180</v>
      </c>
      <c r="T957">
        <v>59</v>
      </c>
      <c r="U957" t="s">
        <v>27</v>
      </c>
    </row>
    <row r="958" spans="1:21" x14ac:dyDescent="0.25">
      <c r="A958">
        <v>509</v>
      </c>
      <c r="B958">
        <v>105</v>
      </c>
      <c r="C958">
        <v>-30</v>
      </c>
      <c r="D958" s="1">
        <v>42138</v>
      </c>
      <c r="E958">
        <v>716</v>
      </c>
      <c r="F958">
        <v>145</v>
      </c>
      <c r="G958" t="s">
        <v>39</v>
      </c>
      <c r="H958" t="s">
        <v>36</v>
      </c>
      <c r="I958">
        <v>95</v>
      </c>
      <c r="J958" t="s">
        <v>40</v>
      </c>
      <c r="K958" t="s">
        <v>45</v>
      </c>
      <c r="L958" t="s">
        <v>46</v>
      </c>
      <c r="M958">
        <v>20</v>
      </c>
      <c r="N958">
        <v>250</v>
      </c>
      <c r="O958" t="s">
        <v>60</v>
      </c>
      <c r="P958">
        <v>120</v>
      </c>
      <c r="Q958">
        <v>170</v>
      </c>
      <c r="R958">
        <v>50</v>
      </c>
      <c r="S958">
        <v>290</v>
      </c>
      <c r="T958">
        <v>125</v>
      </c>
      <c r="U958" t="s">
        <v>27</v>
      </c>
    </row>
    <row r="959" spans="1:21" x14ac:dyDescent="0.25">
      <c r="A959">
        <v>971</v>
      </c>
      <c r="B959">
        <v>153</v>
      </c>
      <c r="C959">
        <v>7</v>
      </c>
      <c r="D959" s="1">
        <v>42139</v>
      </c>
      <c r="E959">
        <v>1319</v>
      </c>
      <c r="F959">
        <v>153</v>
      </c>
      <c r="G959" t="s">
        <v>39</v>
      </c>
      <c r="H959" t="s">
        <v>36</v>
      </c>
      <c r="I959">
        <v>42</v>
      </c>
      <c r="J959" t="s">
        <v>40</v>
      </c>
      <c r="K959" t="s">
        <v>41</v>
      </c>
      <c r="L959" t="s">
        <v>42</v>
      </c>
      <c r="M959">
        <v>87</v>
      </c>
      <c r="N959">
        <v>306</v>
      </c>
      <c r="O959" t="s">
        <v>56</v>
      </c>
      <c r="P959">
        <v>150</v>
      </c>
      <c r="Q959">
        <v>140</v>
      </c>
      <c r="R959">
        <v>80</v>
      </c>
      <c r="S959">
        <v>290</v>
      </c>
      <c r="T959">
        <v>66</v>
      </c>
      <c r="U959" t="s">
        <v>27</v>
      </c>
    </row>
    <row r="960" spans="1:21" x14ac:dyDescent="0.25">
      <c r="A960">
        <v>253</v>
      </c>
      <c r="B960">
        <v>80</v>
      </c>
      <c r="C960">
        <v>-9</v>
      </c>
      <c r="D960" s="1">
        <v>42140</v>
      </c>
      <c r="E960">
        <v>1079</v>
      </c>
      <c r="F960">
        <v>96</v>
      </c>
      <c r="G960" t="s">
        <v>39</v>
      </c>
      <c r="H960" t="s">
        <v>36</v>
      </c>
      <c r="I960">
        <v>24</v>
      </c>
      <c r="J960" t="s">
        <v>40</v>
      </c>
      <c r="K960" t="s">
        <v>41</v>
      </c>
      <c r="L960" t="s">
        <v>42</v>
      </c>
      <c r="M960">
        <v>51</v>
      </c>
      <c r="N960">
        <v>176</v>
      </c>
      <c r="O960" t="s">
        <v>60</v>
      </c>
      <c r="P960">
        <v>70</v>
      </c>
      <c r="Q960">
        <v>100</v>
      </c>
      <c r="R960">
        <v>60</v>
      </c>
      <c r="S960">
        <v>170</v>
      </c>
      <c r="T960">
        <v>45</v>
      </c>
      <c r="U960" t="s">
        <v>27</v>
      </c>
    </row>
    <row r="961" spans="1:21" x14ac:dyDescent="0.25">
      <c r="A961">
        <v>435</v>
      </c>
      <c r="B961">
        <v>63</v>
      </c>
      <c r="C961">
        <v>-14</v>
      </c>
      <c r="D961" s="1">
        <v>42141</v>
      </c>
      <c r="E961">
        <v>1075</v>
      </c>
      <c r="F961">
        <v>76</v>
      </c>
      <c r="G961" t="s">
        <v>39</v>
      </c>
      <c r="H961" t="s">
        <v>36</v>
      </c>
      <c r="I961">
        <v>19</v>
      </c>
      <c r="J961" t="s">
        <v>40</v>
      </c>
      <c r="K961" t="s">
        <v>45</v>
      </c>
      <c r="L961" t="s">
        <v>50</v>
      </c>
      <c r="M961">
        <v>36</v>
      </c>
      <c r="N961">
        <v>139</v>
      </c>
      <c r="O961" t="s">
        <v>49</v>
      </c>
      <c r="P961">
        <v>70</v>
      </c>
      <c r="Q961">
        <v>90</v>
      </c>
      <c r="R961">
        <v>50</v>
      </c>
      <c r="S961">
        <v>160</v>
      </c>
      <c r="T961">
        <v>40</v>
      </c>
      <c r="U961" t="s">
        <v>35</v>
      </c>
    </row>
    <row r="962" spans="1:21" x14ac:dyDescent="0.25">
      <c r="A962">
        <v>253</v>
      </c>
      <c r="B962">
        <v>72</v>
      </c>
      <c r="C962">
        <v>-22</v>
      </c>
      <c r="D962" s="1">
        <v>42142</v>
      </c>
      <c r="E962">
        <v>461</v>
      </c>
      <c r="F962">
        <v>104</v>
      </c>
      <c r="G962" t="s">
        <v>39</v>
      </c>
      <c r="H962" t="s">
        <v>36</v>
      </c>
      <c r="I962">
        <v>23</v>
      </c>
      <c r="J962" t="s">
        <v>40</v>
      </c>
      <c r="K962" t="s">
        <v>45</v>
      </c>
      <c r="L962" t="s">
        <v>52</v>
      </c>
      <c r="M962">
        <v>58</v>
      </c>
      <c r="N962">
        <v>176</v>
      </c>
      <c r="O962" t="s">
        <v>60</v>
      </c>
      <c r="P962">
        <v>80</v>
      </c>
      <c r="Q962">
        <v>120</v>
      </c>
      <c r="R962">
        <v>80</v>
      </c>
      <c r="S962">
        <v>200</v>
      </c>
      <c r="T962">
        <v>46</v>
      </c>
      <c r="U962" t="s">
        <v>35</v>
      </c>
    </row>
    <row r="963" spans="1:21" x14ac:dyDescent="0.25">
      <c r="A963">
        <v>775</v>
      </c>
      <c r="B963">
        <v>16</v>
      </c>
      <c r="C963">
        <v>0</v>
      </c>
      <c r="D963" s="1">
        <v>42143</v>
      </c>
      <c r="E963">
        <v>851</v>
      </c>
      <c r="F963">
        <v>25</v>
      </c>
      <c r="G963" t="s">
        <v>39</v>
      </c>
      <c r="H963" t="s">
        <v>36</v>
      </c>
      <c r="I963">
        <v>4</v>
      </c>
      <c r="J963" t="s">
        <v>40</v>
      </c>
      <c r="K963" t="s">
        <v>41</v>
      </c>
      <c r="L963" t="s">
        <v>53</v>
      </c>
      <c r="M963">
        <v>10</v>
      </c>
      <c r="N963">
        <v>41</v>
      </c>
      <c r="O963" t="s">
        <v>48</v>
      </c>
      <c r="P963">
        <v>10</v>
      </c>
      <c r="Q963">
        <v>20</v>
      </c>
      <c r="R963">
        <v>10</v>
      </c>
      <c r="S963">
        <v>30</v>
      </c>
      <c r="T963">
        <v>15</v>
      </c>
      <c r="U963" t="s">
        <v>35</v>
      </c>
    </row>
    <row r="964" spans="1:21" x14ac:dyDescent="0.25">
      <c r="A964">
        <v>435</v>
      </c>
      <c r="B964">
        <v>94</v>
      </c>
      <c r="C964">
        <v>7</v>
      </c>
      <c r="D964" s="1">
        <v>42144</v>
      </c>
      <c r="E964">
        <v>540</v>
      </c>
      <c r="F964">
        <v>120</v>
      </c>
      <c r="G964" t="s">
        <v>39</v>
      </c>
      <c r="H964" t="s">
        <v>36</v>
      </c>
      <c r="I964">
        <v>31</v>
      </c>
      <c r="J964" t="s">
        <v>40</v>
      </c>
      <c r="K964" t="s">
        <v>41</v>
      </c>
      <c r="L964" t="s">
        <v>53</v>
      </c>
      <c r="M964">
        <v>77</v>
      </c>
      <c r="N964">
        <v>214</v>
      </c>
      <c r="O964" t="s">
        <v>49</v>
      </c>
      <c r="P964">
        <v>90</v>
      </c>
      <c r="Q964">
        <v>110</v>
      </c>
      <c r="R964">
        <v>70</v>
      </c>
      <c r="S964">
        <v>200</v>
      </c>
      <c r="T964">
        <v>43</v>
      </c>
      <c r="U964" t="s">
        <v>35</v>
      </c>
    </row>
    <row r="965" spans="1:21" x14ac:dyDescent="0.25">
      <c r="A965">
        <v>702</v>
      </c>
      <c r="B965">
        <v>135</v>
      </c>
      <c r="C965">
        <v>2</v>
      </c>
      <c r="D965" s="1">
        <v>42145</v>
      </c>
      <c r="E965">
        <v>940</v>
      </c>
      <c r="F965">
        <v>187</v>
      </c>
      <c r="G965" t="s">
        <v>39</v>
      </c>
      <c r="H965" t="s">
        <v>36</v>
      </c>
      <c r="I965">
        <v>122</v>
      </c>
      <c r="J965" t="s">
        <v>23</v>
      </c>
      <c r="K965" t="s">
        <v>24</v>
      </c>
      <c r="L965" t="s">
        <v>57</v>
      </c>
      <c r="M965">
        <v>32</v>
      </c>
      <c r="N965">
        <v>322</v>
      </c>
      <c r="O965" t="s">
        <v>48</v>
      </c>
      <c r="P965">
        <v>120</v>
      </c>
      <c r="Q965">
        <v>170</v>
      </c>
      <c r="R965">
        <v>30</v>
      </c>
      <c r="S965">
        <v>290</v>
      </c>
      <c r="T965">
        <v>155</v>
      </c>
      <c r="U965" t="s">
        <v>27</v>
      </c>
    </row>
    <row r="966" spans="1:21" x14ac:dyDescent="0.25">
      <c r="A966">
        <v>509</v>
      </c>
      <c r="B966">
        <v>115</v>
      </c>
      <c r="C966">
        <v>-5</v>
      </c>
      <c r="D966" s="1">
        <v>42146</v>
      </c>
      <c r="E966">
        <v>1166</v>
      </c>
      <c r="F966">
        <v>174</v>
      </c>
      <c r="G966" t="s">
        <v>39</v>
      </c>
      <c r="H966" t="s">
        <v>36</v>
      </c>
      <c r="I966">
        <v>37</v>
      </c>
      <c r="J966" t="s">
        <v>23</v>
      </c>
      <c r="K966" t="s">
        <v>24</v>
      </c>
      <c r="L966" t="s">
        <v>57</v>
      </c>
      <c r="M966">
        <v>105</v>
      </c>
      <c r="N966">
        <v>289</v>
      </c>
      <c r="O966" t="s">
        <v>60</v>
      </c>
      <c r="P966">
        <v>100</v>
      </c>
      <c r="Q966">
        <v>160</v>
      </c>
      <c r="R966">
        <v>110</v>
      </c>
      <c r="S966">
        <v>260</v>
      </c>
      <c r="T966">
        <v>69</v>
      </c>
      <c r="U966" t="s">
        <v>27</v>
      </c>
    </row>
    <row r="967" spans="1:21" x14ac:dyDescent="0.25">
      <c r="A967">
        <v>775</v>
      </c>
      <c r="B967">
        <v>224</v>
      </c>
      <c r="C967">
        <v>24</v>
      </c>
      <c r="D967" s="1">
        <v>42147</v>
      </c>
      <c r="E967">
        <v>1191</v>
      </c>
      <c r="F967">
        <v>310</v>
      </c>
      <c r="G967" t="s">
        <v>39</v>
      </c>
      <c r="H967" t="s">
        <v>36</v>
      </c>
      <c r="I967">
        <v>73</v>
      </c>
      <c r="J967" t="s">
        <v>23</v>
      </c>
      <c r="K967" t="s">
        <v>24</v>
      </c>
      <c r="L967" t="s">
        <v>25</v>
      </c>
      <c r="M967">
        <v>194</v>
      </c>
      <c r="N967">
        <v>534</v>
      </c>
      <c r="O967" t="s">
        <v>48</v>
      </c>
      <c r="P967">
        <v>210</v>
      </c>
      <c r="Q967">
        <v>280</v>
      </c>
      <c r="R967">
        <v>170</v>
      </c>
      <c r="S967">
        <v>490</v>
      </c>
      <c r="T967">
        <v>116</v>
      </c>
      <c r="U967" t="s">
        <v>27</v>
      </c>
    </row>
    <row r="968" spans="1:21" x14ac:dyDescent="0.25">
      <c r="A968">
        <v>541</v>
      </c>
      <c r="B968">
        <v>81</v>
      </c>
      <c r="C968">
        <v>-4</v>
      </c>
      <c r="D968" s="1">
        <v>42148</v>
      </c>
      <c r="E968">
        <v>551</v>
      </c>
      <c r="F968">
        <v>104</v>
      </c>
      <c r="G968" t="s">
        <v>39</v>
      </c>
      <c r="H968" t="s">
        <v>36</v>
      </c>
      <c r="I968">
        <v>26</v>
      </c>
      <c r="J968" t="s">
        <v>23</v>
      </c>
      <c r="K968" t="s">
        <v>24</v>
      </c>
      <c r="L968" t="s">
        <v>25</v>
      </c>
      <c r="M968">
        <v>66</v>
      </c>
      <c r="N968">
        <v>185</v>
      </c>
      <c r="O968" t="s">
        <v>56</v>
      </c>
      <c r="P968">
        <v>70</v>
      </c>
      <c r="Q968">
        <v>100</v>
      </c>
      <c r="R968">
        <v>70</v>
      </c>
      <c r="S968">
        <v>170</v>
      </c>
      <c r="T968">
        <v>38</v>
      </c>
      <c r="U968" t="s">
        <v>27</v>
      </c>
    </row>
    <row r="969" spans="1:21" x14ac:dyDescent="0.25">
      <c r="A969">
        <v>775</v>
      </c>
      <c r="B969">
        <v>127</v>
      </c>
      <c r="C969">
        <v>2</v>
      </c>
      <c r="D969" s="1">
        <v>42149</v>
      </c>
      <c r="E969">
        <v>830</v>
      </c>
      <c r="F969">
        <v>185</v>
      </c>
      <c r="G969" t="s">
        <v>39</v>
      </c>
      <c r="H969" t="s">
        <v>36</v>
      </c>
      <c r="I969">
        <v>40</v>
      </c>
      <c r="J969" t="s">
        <v>23</v>
      </c>
      <c r="K969" t="s">
        <v>24</v>
      </c>
      <c r="L969" t="s">
        <v>28</v>
      </c>
      <c r="M969">
        <v>122</v>
      </c>
      <c r="N969">
        <v>312</v>
      </c>
      <c r="O969" t="s">
        <v>48</v>
      </c>
      <c r="P969">
        <v>120</v>
      </c>
      <c r="Q969">
        <v>170</v>
      </c>
      <c r="R969">
        <v>120</v>
      </c>
      <c r="S969">
        <v>290</v>
      </c>
      <c r="T969">
        <v>63</v>
      </c>
      <c r="U969" t="s">
        <v>27</v>
      </c>
    </row>
    <row r="970" spans="1:21" x14ac:dyDescent="0.25">
      <c r="A970">
        <v>702</v>
      </c>
      <c r="B970">
        <v>247</v>
      </c>
      <c r="C970">
        <v>65</v>
      </c>
      <c r="D970" s="1">
        <v>42150</v>
      </c>
      <c r="E970">
        <v>1744</v>
      </c>
      <c r="F970">
        <v>329</v>
      </c>
      <c r="G970" t="s">
        <v>39</v>
      </c>
      <c r="H970" t="s">
        <v>36</v>
      </c>
      <c r="I970">
        <v>81</v>
      </c>
      <c r="J970" t="s">
        <v>23</v>
      </c>
      <c r="K970" t="s">
        <v>32</v>
      </c>
      <c r="L970" t="s">
        <v>33</v>
      </c>
      <c r="M970">
        <v>215</v>
      </c>
      <c r="N970">
        <v>576</v>
      </c>
      <c r="O970" t="s">
        <v>48</v>
      </c>
      <c r="P970">
        <v>180</v>
      </c>
      <c r="Q970">
        <v>240</v>
      </c>
      <c r="R970">
        <v>150</v>
      </c>
      <c r="S970">
        <v>420</v>
      </c>
      <c r="T970">
        <v>114</v>
      </c>
      <c r="U970" t="s">
        <v>35</v>
      </c>
    </row>
    <row r="971" spans="1:21" x14ac:dyDescent="0.25">
      <c r="A971">
        <v>702</v>
      </c>
      <c r="B971">
        <v>250</v>
      </c>
      <c r="C971">
        <v>57</v>
      </c>
      <c r="D971" s="1">
        <v>42151</v>
      </c>
      <c r="E971">
        <v>1820</v>
      </c>
      <c r="F971">
        <v>251</v>
      </c>
      <c r="G971" t="s">
        <v>39</v>
      </c>
      <c r="H971" t="s">
        <v>36</v>
      </c>
      <c r="I971">
        <v>70</v>
      </c>
      <c r="J971" t="s">
        <v>23</v>
      </c>
      <c r="K971" t="s">
        <v>32</v>
      </c>
      <c r="L971" t="s">
        <v>61</v>
      </c>
      <c r="M971">
        <v>157</v>
      </c>
      <c r="N971">
        <v>501</v>
      </c>
      <c r="O971" t="s">
        <v>48</v>
      </c>
      <c r="P971">
        <v>180</v>
      </c>
      <c r="Q971">
        <v>180</v>
      </c>
      <c r="R971">
        <v>100</v>
      </c>
      <c r="S971">
        <v>360</v>
      </c>
      <c r="T971">
        <v>94</v>
      </c>
      <c r="U971" t="s">
        <v>35</v>
      </c>
    </row>
    <row r="972" spans="1:21" x14ac:dyDescent="0.25">
      <c r="A972">
        <v>971</v>
      </c>
      <c r="B972">
        <v>88</v>
      </c>
      <c r="C972">
        <v>13</v>
      </c>
      <c r="D972" s="1">
        <v>42152</v>
      </c>
      <c r="E972">
        <v>817</v>
      </c>
      <c r="F972">
        <v>133</v>
      </c>
      <c r="G972" t="s">
        <v>39</v>
      </c>
      <c r="H972" t="s">
        <v>36</v>
      </c>
      <c r="I972">
        <v>29</v>
      </c>
      <c r="J972" t="s">
        <v>23</v>
      </c>
      <c r="K972" t="s">
        <v>32</v>
      </c>
      <c r="L972" t="s">
        <v>61</v>
      </c>
      <c r="M972">
        <v>73</v>
      </c>
      <c r="N972">
        <v>221</v>
      </c>
      <c r="O972" t="s">
        <v>56</v>
      </c>
      <c r="P972">
        <v>60</v>
      </c>
      <c r="Q972">
        <v>100</v>
      </c>
      <c r="R972">
        <v>60</v>
      </c>
      <c r="S972">
        <v>160</v>
      </c>
      <c r="T972">
        <v>60</v>
      </c>
      <c r="U972" t="s">
        <v>35</v>
      </c>
    </row>
    <row r="973" spans="1:21" x14ac:dyDescent="0.25">
      <c r="A973">
        <v>775</v>
      </c>
      <c r="B973">
        <v>294</v>
      </c>
      <c r="C973">
        <v>-88</v>
      </c>
      <c r="D973" s="1">
        <v>42153</v>
      </c>
      <c r="E973">
        <v>8252</v>
      </c>
      <c r="F973">
        <v>-294</v>
      </c>
      <c r="G973" t="s">
        <v>39</v>
      </c>
      <c r="H973" t="s">
        <v>36</v>
      </c>
      <c r="I973">
        <v>111</v>
      </c>
      <c r="J973" t="s">
        <v>23</v>
      </c>
      <c r="K973" t="s">
        <v>32</v>
      </c>
      <c r="L973" t="s">
        <v>37</v>
      </c>
      <c r="M973">
        <v>-408</v>
      </c>
      <c r="N973">
        <v>31</v>
      </c>
      <c r="O973" t="s">
        <v>48</v>
      </c>
      <c r="P973">
        <v>210</v>
      </c>
      <c r="Q973">
        <v>-210</v>
      </c>
      <c r="R973">
        <v>-320</v>
      </c>
      <c r="S973">
        <v>0</v>
      </c>
      <c r="T973">
        <v>145</v>
      </c>
      <c r="U973" t="s">
        <v>35</v>
      </c>
    </row>
    <row r="974" spans="1:21" x14ac:dyDescent="0.25">
      <c r="A974">
        <v>503</v>
      </c>
      <c r="B974">
        <v>134</v>
      </c>
      <c r="C974">
        <v>21</v>
      </c>
      <c r="D974" s="1">
        <v>42154</v>
      </c>
      <c r="E974">
        <v>690</v>
      </c>
      <c r="F974">
        <v>186</v>
      </c>
      <c r="G974" t="s">
        <v>39</v>
      </c>
      <c r="H974" t="s">
        <v>36</v>
      </c>
      <c r="I974">
        <v>41</v>
      </c>
      <c r="J974" t="s">
        <v>23</v>
      </c>
      <c r="K974" t="s">
        <v>32</v>
      </c>
      <c r="L974" t="s">
        <v>37</v>
      </c>
      <c r="M974">
        <v>121</v>
      </c>
      <c r="N974">
        <v>320</v>
      </c>
      <c r="O974" t="s">
        <v>56</v>
      </c>
      <c r="P974">
        <v>90</v>
      </c>
      <c r="Q974">
        <v>140</v>
      </c>
      <c r="R974">
        <v>100</v>
      </c>
      <c r="S974">
        <v>230</v>
      </c>
      <c r="T974">
        <v>65</v>
      </c>
      <c r="U974" t="s">
        <v>35</v>
      </c>
    </row>
    <row r="975" spans="1:21" x14ac:dyDescent="0.25">
      <c r="A975">
        <v>435</v>
      </c>
      <c r="B975">
        <v>20</v>
      </c>
      <c r="C975">
        <v>-15</v>
      </c>
      <c r="D975" s="1">
        <v>42155</v>
      </c>
      <c r="E975">
        <v>218</v>
      </c>
      <c r="F975">
        <v>25</v>
      </c>
      <c r="G975" t="s">
        <v>39</v>
      </c>
      <c r="H975" t="s">
        <v>36</v>
      </c>
      <c r="I975">
        <v>7</v>
      </c>
      <c r="J975" t="s">
        <v>23</v>
      </c>
      <c r="K975" t="s">
        <v>32</v>
      </c>
      <c r="L975" t="s">
        <v>37</v>
      </c>
      <c r="M975">
        <v>-15</v>
      </c>
      <c r="N975">
        <v>45</v>
      </c>
      <c r="O975" t="s">
        <v>49</v>
      </c>
      <c r="P975">
        <v>10</v>
      </c>
      <c r="Q975">
        <v>20</v>
      </c>
      <c r="R975">
        <v>0</v>
      </c>
      <c r="S975">
        <v>30</v>
      </c>
      <c r="T975">
        <v>40</v>
      </c>
      <c r="U975" t="s">
        <v>35</v>
      </c>
    </row>
    <row r="976" spans="1:21" x14ac:dyDescent="0.25">
      <c r="A976">
        <v>650</v>
      </c>
      <c r="B976">
        <v>154</v>
      </c>
      <c r="C976">
        <v>-74</v>
      </c>
      <c r="D976" s="1">
        <v>42156</v>
      </c>
      <c r="E976">
        <v>3654</v>
      </c>
      <c r="F976">
        <v>-24</v>
      </c>
      <c r="G976" t="s">
        <v>21</v>
      </c>
      <c r="H976" t="s">
        <v>36</v>
      </c>
      <c r="I976">
        <v>50</v>
      </c>
      <c r="J976" t="s">
        <v>40</v>
      </c>
      <c r="K976" t="s">
        <v>45</v>
      </c>
      <c r="L976" t="s">
        <v>46</v>
      </c>
      <c r="M976">
        <v>-174</v>
      </c>
      <c r="N976">
        <v>139</v>
      </c>
      <c r="O976" t="s">
        <v>38</v>
      </c>
      <c r="P976">
        <v>220</v>
      </c>
      <c r="Q976">
        <v>-30</v>
      </c>
      <c r="R976">
        <v>-100</v>
      </c>
      <c r="S976">
        <v>190</v>
      </c>
      <c r="T976">
        <v>93</v>
      </c>
      <c r="U976" t="s">
        <v>27</v>
      </c>
    </row>
    <row r="977" spans="1:21" x14ac:dyDescent="0.25">
      <c r="A977">
        <v>415</v>
      </c>
      <c r="B977">
        <v>257</v>
      </c>
      <c r="C977">
        <v>94</v>
      </c>
      <c r="D977" s="1">
        <v>42157</v>
      </c>
      <c r="E977">
        <v>1662</v>
      </c>
      <c r="F977">
        <v>341</v>
      </c>
      <c r="G977" t="s">
        <v>21</v>
      </c>
      <c r="H977" t="s">
        <v>36</v>
      </c>
      <c r="I977">
        <v>84</v>
      </c>
      <c r="J977" t="s">
        <v>40</v>
      </c>
      <c r="K977" t="s">
        <v>41</v>
      </c>
      <c r="L977" t="s">
        <v>42</v>
      </c>
      <c r="M977">
        <v>334</v>
      </c>
      <c r="N977">
        <v>637</v>
      </c>
      <c r="O977" t="s">
        <v>38</v>
      </c>
      <c r="P977">
        <v>230</v>
      </c>
      <c r="Q977">
        <v>320</v>
      </c>
      <c r="R977">
        <v>240</v>
      </c>
      <c r="S977">
        <v>550</v>
      </c>
      <c r="T977">
        <v>116</v>
      </c>
      <c r="U977" t="s">
        <v>27</v>
      </c>
    </row>
    <row r="978" spans="1:21" x14ac:dyDescent="0.25">
      <c r="A978">
        <v>909</v>
      </c>
      <c r="B978">
        <v>122</v>
      </c>
      <c r="C978">
        <v>-50</v>
      </c>
      <c r="D978" s="1">
        <v>42158</v>
      </c>
      <c r="E978">
        <v>2555</v>
      </c>
      <c r="F978">
        <v>-13</v>
      </c>
      <c r="G978" t="s">
        <v>21</v>
      </c>
      <c r="H978" t="s">
        <v>36</v>
      </c>
      <c r="I978">
        <v>39</v>
      </c>
      <c r="J978" t="s">
        <v>40</v>
      </c>
      <c r="K978" t="s">
        <v>45</v>
      </c>
      <c r="L978" t="s">
        <v>50</v>
      </c>
      <c r="M978">
        <v>-110</v>
      </c>
      <c r="N978">
        <v>116</v>
      </c>
      <c r="O978" t="s">
        <v>38</v>
      </c>
      <c r="P978">
        <v>170</v>
      </c>
      <c r="Q978">
        <v>-20</v>
      </c>
      <c r="R978">
        <v>-60</v>
      </c>
      <c r="S978">
        <v>150</v>
      </c>
      <c r="T978">
        <v>61</v>
      </c>
      <c r="U978" t="s">
        <v>35</v>
      </c>
    </row>
    <row r="979" spans="1:21" x14ac:dyDescent="0.25">
      <c r="A979">
        <v>818</v>
      </c>
      <c r="B979">
        <v>260</v>
      </c>
      <c r="C979">
        <v>-103</v>
      </c>
      <c r="D979" s="1">
        <v>42159</v>
      </c>
      <c r="E979">
        <v>2548</v>
      </c>
      <c r="F979">
        <v>390</v>
      </c>
      <c r="G979" t="s">
        <v>21</v>
      </c>
      <c r="H979" t="s">
        <v>36</v>
      </c>
      <c r="I979">
        <v>91</v>
      </c>
      <c r="J979" t="s">
        <v>40</v>
      </c>
      <c r="K979" t="s">
        <v>45</v>
      </c>
      <c r="L979" t="s">
        <v>52</v>
      </c>
      <c r="M979">
        <v>367</v>
      </c>
      <c r="N979">
        <v>693</v>
      </c>
      <c r="O979" t="s">
        <v>38</v>
      </c>
      <c r="P979">
        <v>380</v>
      </c>
      <c r="Q979">
        <v>580</v>
      </c>
      <c r="R979">
        <v>470</v>
      </c>
      <c r="S979">
        <v>960</v>
      </c>
      <c r="T979">
        <v>143</v>
      </c>
      <c r="U979" t="s">
        <v>35</v>
      </c>
    </row>
    <row r="980" spans="1:21" x14ac:dyDescent="0.25">
      <c r="A980">
        <v>714</v>
      </c>
      <c r="B980">
        <v>239</v>
      </c>
      <c r="C980">
        <v>61</v>
      </c>
      <c r="D980" s="1">
        <v>42160</v>
      </c>
      <c r="E980">
        <v>1755</v>
      </c>
      <c r="F980">
        <v>239</v>
      </c>
      <c r="G980" t="s">
        <v>21</v>
      </c>
      <c r="H980" t="s">
        <v>36</v>
      </c>
      <c r="I980">
        <v>66</v>
      </c>
      <c r="J980" t="s">
        <v>40</v>
      </c>
      <c r="K980" t="s">
        <v>41</v>
      </c>
      <c r="L980" t="s">
        <v>54</v>
      </c>
      <c r="M980">
        <v>221</v>
      </c>
      <c r="N980">
        <v>509</v>
      </c>
      <c r="O980" t="s">
        <v>38</v>
      </c>
      <c r="P980">
        <v>210</v>
      </c>
      <c r="Q980">
        <v>220</v>
      </c>
      <c r="R980">
        <v>160</v>
      </c>
      <c r="S980">
        <v>430</v>
      </c>
      <c r="T980">
        <v>90</v>
      </c>
      <c r="U980" t="s">
        <v>35</v>
      </c>
    </row>
    <row r="981" spans="1:21" x14ac:dyDescent="0.25">
      <c r="A981">
        <v>805</v>
      </c>
      <c r="B981">
        <v>125</v>
      </c>
      <c r="C981">
        <v>-10</v>
      </c>
      <c r="D981" s="1">
        <v>42161</v>
      </c>
      <c r="E981">
        <v>898</v>
      </c>
      <c r="F981">
        <v>173</v>
      </c>
      <c r="G981" t="s">
        <v>21</v>
      </c>
      <c r="H981" t="s">
        <v>36</v>
      </c>
      <c r="I981">
        <v>113</v>
      </c>
      <c r="J981" t="s">
        <v>40</v>
      </c>
      <c r="K981" t="s">
        <v>41</v>
      </c>
      <c r="L981" t="s">
        <v>53</v>
      </c>
      <c r="M981">
        <v>40</v>
      </c>
      <c r="N981">
        <v>318</v>
      </c>
      <c r="O981" t="s">
        <v>38</v>
      </c>
      <c r="P981">
        <v>110</v>
      </c>
      <c r="Q981">
        <v>160</v>
      </c>
      <c r="R981">
        <v>50</v>
      </c>
      <c r="S981">
        <v>270</v>
      </c>
      <c r="T981">
        <v>146</v>
      </c>
      <c r="U981" t="s">
        <v>35</v>
      </c>
    </row>
    <row r="982" spans="1:21" x14ac:dyDescent="0.25">
      <c r="A982">
        <v>925</v>
      </c>
      <c r="B982">
        <v>108</v>
      </c>
      <c r="C982">
        <v>51</v>
      </c>
      <c r="D982" s="1">
        <v>42162</v>
      </c>
      <c r="E982">
        <v>971</v>
      </c>
      <c r="F982">
        <v>157</v>
      </c>
      <c r="G982" t="s">
        <v>21</v>
      </c>
      <c r="H982" t="s">
        <v>36</v>
      </c>
      <c r="I982">
        <v>30</v>
      </c>
      <c r="J982" t="s">
        <v>23</v>
      </c>
      <c r="K982" t="s">
        <v>24</v>
      </c>
      <c r="L982" t="s">
        <v>57</v>
      </c>
      <c r="M982">
        <v>171</v>
      </c>
      <c r="N982">
        <v>282</v>
      </c>
      <c r="O982" t="s">
        <v>38</v>
      </c>
      <c r="P982">
        <v>80</v>
      </c>
      <c r="Q982">
        <v>130</v>
      </c>
      <c r="R982">
        <v>120</v>
      </c>
      <c r="S982">
        <v>210</v>
      </c>
      <c r="T982">
        <v>42</v>
      </c>
      <c r="U982" t="s">
        <v>27</v>
      </c>
    </row>
    <row r="983" spans="1:21" x14ac:dyDescent="0.25">
      <c r="A983">
        <v>951</v>
      </c>
      <c r="B983">
        <v>239</v>
      </c>
      <c r="C983">
        <v>106</v>
      </c>
      <c r="D983" s="1">
        <v>42163</v>
      </c>
      <c r="E983">
        <v>1246</v>
      </c>
      <c r="F983">
        <v>281</v>
      </c>
      <c r="G983" t="s">
        <v>21</v>
      </c>
      <c r="H983" t="s">
        <v>36</v>
      </c>
      <c r="I983">
        <v>74</v>
      </c>
      <c r="J983" t="s">
        <v>23</v>
      </c>
      <c r="K983" t="s">
        <v>24</v>
      </c>
      <c r="L983" t="s">
        <v>25</v>
      </c>
      <c r="M983">
        <v>276</v>
      </c>
      <c r="N983">
        <v>554</v>
      </c>
      <c r="O983" t="s">
        <v>38</v>
      </c>
      <c r="P983">
        <v>190</v>
      </c>
      <c r="Q983">
        <v>220</v>
      </c>
      <c r="R983">
        <v>170</v>
      </c>
      <c r="S983">
        <v>410</v>
      </c>
      <c r="T983">
        <v>95</v>
      </c>
      <c r="U983" t="s">
        <v>27</v>
      </c>
    </row>
    <row r="984" spans="1:21" x14ac:dyDescent="0.25">
      <c r="A984">
        <v>831</v>
      </c>
      <c r="B984">
        <v>123</v>
      </c>
      <c r="C984">
        <v>119</v>
      </c>
      <c r="D984" s="1">
        <v>42164</v>
      </c>
      <c r="E984">
        <v>915</v>
      </c>
      <c r="F984">
        <v>179</v>
      </c>
      <c r="G984" t="s">
        <v>21</v>
      </c>
      <c r="H984" t="s">
        <v>36</v>
      </c>
      <c r="I984">
        <v>34</v>
      </c>
      <c r="J984" t="s">
        <v>23</v>
      </c>
      <c r="K984" t="s">
        <v>32</v>
      </c>
      <c r="L984" t="s">
        <v>33</v>
      </c>
      <c r="M984">
        <v>199</v>
      </c>
      <c r="N984">
        <v>322</v>
      </c>
      <c r="O984" t="s">
        <v>38</v>
      </c>
      <c r="P984">
        <v>50</v>
      </c>
      <c r="Q984">
        <v>90</v>
      </c>
      <c r="R984">
        <v>80</v>
      </c>
      <c r="S984">
        <v>140</v>
      </c>
      <c r="T984">
        <v>45</v>
      </c>
      <c r="U984" t="s">
        <v>35</v>
      </c>
    </row>
    <row r="985" spans="1:21" x14ac:dyDescent="0.25">
      <c r="A985">
        <v>971</v>
      </c>
      <c r="B985">
        <v>43</v>
      </c>
      <c r="C985">
        <v>-37</v>
      </c>
      <c r="D985" s="1">
        <v>42165</v>
      </c>
      <c r="E985">
        <v>419</v>
      </c>
      <c r="F985">
        <v>64</v>
      </c>
      <c r="G985" t="s">
        <v>39</v>
      </c>
      <c r="H985" t="s">
        <v>36</v>
      </c>
      <c r="I985">
        <v>13</v>
      </c>
      <c r="J985" t="s">
        <v>40</v>
      </c>
      <c r="K985" t="s">
        <v>45</v>
      </c>
      <c r="L985" t="s">
        <v>46</v>
      </c>
      <c r="M985">
        <v>43</v>
      </c>
      <c r="N985">
        <v>114</v>
      </c>
      <c r="O985" t="s">
        <v>56</v>
      </c>
      <c r="P985">
        <v>50</v>
      </c>
      <c r="Q985">
        <v>100</v>
      </c>
      <c r="R985">
        <v>80</v>
      </c>
      <c r="S985">
        <v>150</v>
      </c>
      <c r="T985">
        <v>35</v>
      </c>
      <c r="U985" t="s">
        <v>27</v>
      </c>
    </row>
    <row r="986" spans="1:21" x14ac:dyDescent="0.25">
      <c r="A986">
        <v>435</v>
      </c>
      <c r="B986">
        <v>79</v>
      </c>
      <c r="C986">
        <v>-70</v>
      </c>
      <c r="D986" s="1">
        <v>42166</v>
      </c>
      <c r="E986">
        <v>593</v>
      </c>
      <c r="F986">
        <v>98</v>
      </c>
      <c r="G986" t="s">
        <v>39</v>
      </c>
      <c r="H986" t="s">
        <v>36</v>
      </c>
      <c r="I986">
        <v>30</v>
      </c>
      <c r="J986" t="s">
        <v>40</v>
      </c>
      <c r="K986" t="s">
        <v>45</v>
      </c>
      <c r="L986" t="s">
        <v>46</v>
      </c>
      <c r="M986">
        <v>50</v>
      </c>
      <c r="N986">
        <v>189</v>
      </c>
      <c r="O986" t="s">
        <v>49</v>
      </c>
      <c r="P986">
        <v>100</v>
      </c>
      <c r="Q986">
        <v>160</v>
      </c>
      <c r="R986">
        <v>120</v>
      </c>
      <c r="S986">
        <v>260</v>
      </c>
      <c r="T986">
        <v>64</v>
      </c>
      <c r="U986" t="s">
        <v>27</v>
      </c>
    </row>
    <row r="987" spans="1:21" x14ac:dyDescent="0.25">
      <c r="A987">
        <v>206</v>
      </c>
      <c r="B987">
        <v>96</v>
      </c>
      <c r="C987">
        <v>-75</v>
      </c>
      <c r="D987" s="1">
        <v>42167</v>
      </c>
      <c r="E987">
        <v>683</v>
      </c>
      <c r="F987">
        <v>134</v>
      </c>
      <c r="G987" t="s">
        <v>39</v>
      </c>
      <c r="H987" t="s">
        <v>36</v>
      </c>
      <c r="I987">
        <v>87</v>
      </c>
      <c r="J987" t="s">
        <v>40</v>
      </c>
      <c r="K987" t="s">
        <v>45</v>
      </c>
      <c r="L987" t="s">
        <v>46</v>
      </c>
      <c r="M987">
        <v>25</v>
      </c>
      <c r="N987">
        <v>245</v>
      </c>
      <c r="O987" t="s">
        <v>60</v>
      </c>
      <c r="P987">
        <v>140</v>
      </c>
      <c r="Q987">
        <v>190</v>
      </c>
      <c r="R987">
        <v>100</v>
      </c>
      <c r="S987">
        <v>330</v>
      </c>
      <c r="T987">
        <v>117</v>
      </c>
      <c r="U987" t="s">
        <v>27</v>
      </c>
    </row>
    <row r="988" spans="1:21" x14ac:dyDescent="0.25">
      <c r="A988">
        <v>503</v>
      </c>
      <c r="B988">
        <v>161</v>
      </c>
      <c r="C988">
        <v>25</v>
      </c>
      <c r="D988" s="1">
        <v>42168</v>
      </c>
      <c r="E988">
        <v>1267</v>
      </c>
      <c r="F988">
        <v>161</v>
      </c>
      <c r="G988" t="s">
        <v>39</v>
      </c>
      <c r="H988" t="s">
        <v>36</v>
      </c>
      <c r="I988">
        <v>45</v>
      </c>
      <c r="J988" t="s">
        <v>40</v>
      </c>
      <c r="K988" t="s">
        <v>41</v>
      </c>
      <c r="L988" t="s">
        <v>42</v>
      </c>
      <c r="M988">
        <v>135</v>
      </c>
      <c r="N988">
        <v>343</v>
      </c>
      <c r="O988" t="s">
        <v>56</v>
      </c>
      <c r="P988">
        <v>140</v>
      </c>
      <c r="Q988">
        <v>150</v>
      </c>
      <c r="R988">
        <v>110</v>
      </c>
      <c r="S988">
        <v>290</v>
      </c>
      <c r="T988">
        <v>70</v>
      </c>
      <c r="U988" t="s">
        <v>27</v>
      </c>
    </row>
    <row r="989" spans="1:21" x14ac:dyDescent="0.25">
      <c r="A989">
        <v>360</v>
      </c>
      <c r="B989">
        <v>80</v>
      </c>
      <c r="C989">
        <v>-9</v>
      </c>
      <c r="D989" s="1">
        <v>42169</v>
      </c>
      <c r="E989">
        <v>1055</v>
      </c>
      <c r="F989">
        <v>94</v>
      </c>
      <c r="G989" t="s">
        <v>39</v>
      </c>
      <c r="H989" t="s">
        <v>36</v>
      </c>
      <c r="I989">
        <v>24</v>
      </c>
      <c r="J989" t="s">
        <v>40</v>
      </c>
      <c r="K989" t="s">
        <v>41</v>
      </c>
      <c r="L989" t="s">
        <v>42</v>
      </c>
      <c r="M989">
        <v>71</v>
      </c>
      <c r="N989">
        <v>185</v>
      </c>
      <c r="O989" t="s">
        <v>60</v>
      </c>
      <c r="P989">
        <v>60</v>
      </c>
      <c r="Q989">
        <v>90</v>
      </c>
      <c r="R989">
        <v>80</v>
      </c>
      <c r="S989">
        <v>150</v>
      </c>
      <c r="T989">
        <v>46</v>
      </c>
      <c r="U989" t="s">
        <v>27</v>
      </c>
    </row>
    <row r="990" spans="1:21" x14ac:dyDescent="0.25">
      <c r="A990">
        <v>503</v>
      </c>
      <c r="B990">
        <v>51</v>
      </c>
      <c r="C990">
        <v>-57</v>
      </c>
      <c r="D990" s="1">
        <v>42170</v>
      </c>
      <c r="E990">
        <v>503</v>
      </c>
      <c r="F990">
        <v>71</v>
      </c>
      <c r="G990" t="s">
        <v>39</v>
      </c>
      <c r="H990" t="s">
        <v>36</v>
      </c>
      <c r="I990">
        <v>46</v>
      </c>
      <c r="J990" t="s">
        <v>40</v>
      </c>
      <c r="K990" t="s">
        <v>45</v>
      </c>
      <c r="L990" t="s">
        <v>50</v>
      </c>
      <c r="M990">
        <v>-7</v>
      </c>
      <c r="N990">
        <v>130</v>
      </c>
      <c r="O990" t="s">
        <v>56</v>
      </c>
      <c r="P990">
        <v>70</v>
      </c>
      <c r="Q990">
        <v>100</v>
      </c>
      <c r="R990">
        <v>50</v>
      </c>
      <c r="S990">
        <v>170</v>
      </c>
      <c r="T990">
        <v>76</v>
      </c>
      <c r="U990" t="s">
        <v>35</v>
      </c>
    </row>
    <row r="991" spans="1:21" x14ac:dyDescent="0.25">
      <c r="A991">
        <v>435</v>
      </c>
      <c r="B991">
        <v>65</v>
      </c>
      <c r="C991">
        <v>-37</v>
      </c>
      <c r="D991" s="1">
        <v>42171</v>
      </c>
      <c r="E991">
        <v>1053</v>
      </c>
      <c r="F991">
        <v>77</v>
      </c>
      <c r="G991" t="s">
        <v>39</v>
      </c>
      <c r="H991" t="s">
        <v>36</v>
      </c>
      <c r="I991">
        <v>20</v>
      </c>
      <c r="J991" t="s">
        <v>40</v>
      </c>
      <c r="K991" t="s">
        <v>45</v>
      </c>
      <c r="L991" t="s">
        <v>50</v>
      </c>
      <c r="M991">
        <v>53</v>
      </c>
      <c r="N991">
        <v>151</v>
      </c>
      <c r="O991" t="s">
        <v>49</v>
      </c>
      <c r="P991">
        <v>90</v>
      </c>
      <c r="Q991">
        <v>110</v>
      </c>
      <c r="R991">
        <v>90</v>
      </c>
      <c r="S991">
        <v>200</v>
      </c>
      <c r="T991">
        <v>41</v>
      </c>
      <c r="U991" t="s">
        <v>35</v>
      </c>
    </row>
    <row r="992" spans="1:21" x14ac:dyDescent="0.25">
      <c r="A992">
        <v>503</v>
      </c>
      <c r="B992">
        <v>60</v>
      </c>
      <c r="C992">
        <v>-59</v>
      </c>
      <c r="D992" s="1">
        <v>42172</v>
      </c>
      <c r="E992">
        <v>463</v>
      </c>
      <c r="F992">
        <v>84</v>
      </c>
      <c r="G992" t="s">
        <v>39</v>
      </c>
      <c r="H992" t="s">
        <v>36</v>
      </c>
      <c r="I992">
        <v>19</v>
      </c>
      <c r="J992" t="s">
        <v>40</v>
      </c>
      <c r="K992" t="s">
        <v>45</v>
      </c>
      <c r="L992" t="s">
        <v>52</v>
      </c>
      <c r="M992">
        <v>31</v>
      </c>
      <c r="N992">
        <v>153</v>
      </c>
      <c r="O992" t="s">
        <v>56</v>
      </c>
      <c r="P992">
        <v>80</v>
      </c>
      <c r="Q992">
        <v>130</v>
      </c>
      <c r="R992">
        <v>90</v>
      </c>
      <c r="S992">
        <v>210</v>
      </c>
      <c r="T992">
        <v>63</v>
      </c>
      <c r="U992" t="s">
        <v>35</v>
      </c>
    </row>
    <row r="993" spans="1:21" x14ac:dyDescent="0.25">
      <c r="A993">
        <v>435</v>
      </c>
      <c r="B993">
        <v>47</v>
      </c>
      <c r="C993">
        <v>-47</v>
      </c>
      <c r="D993" s="1">
        <v>42173</v>
      </c>
      <c r="E993">
        <v>375</v>
      </c>
      <c r="F993">
        <v>64</v>
      </c>
      <c r="G993" t="s">
        <v>39</v>
      </c>
      <c r="H993" t="s">
        <v>36</v>
      </c>
      <c r="I993">
        <v>15</v>
      </c>
      <c r="J993" t="s">
        <v>40</v>
      </c>
      <c r="K993" t="s">
        <v>45</v>
      </c>
      <c r="L993" t="s">
        <v>52</v>
      </c>
      <c r="M993">
        <v>33</v>
      </c>
      <c r="N993">
        <v>118</v>
      </c>
      <c r="O993" t="s">
        <v>49</v>
      </c>
      <c r="P993">
        <v>50</v>
      </c>
      <c r="Q993">
        <v>100</v>
      </c>
      <c r="R993">
        <v>80</v>
      </c>
      <c r="S993">
        <v>150</v>
      </c>
      <c r="T993">
        <v>42</v>
      </c>
      <c r="U993" t="s">
        <v>35</v>
      </c>
    </row>
    <row r="994" spans="1:21" x14ac:dyDescent="0.25">
      <c r="A994">
        <v>360</v>
      </c>
      <c r="B994">
        <v>68</v>
      </c>
      <c r="C994">
        <v>-27</v>
      </c>
      <c r="D994" s="1">
        <v>42174</v>
      </c>
      <c r="E994">
        <v>438</v>
      </c>
      <c r="F994">
        <v>99</v>
      </c>
      <c r="G994" t="s">
        <v>39</v>
      </c>
      <c r="H994" t="s">
        <v>36</v>
      </c>
      <c r="I994">
        <v>21</v>
      </c>
      <c r="J994" t="s">
        <v>40</v>
      </c>
      <c r="K994" t="s">
        <v>45</v>
      </c>
      <c r="L994" t="s">
        <v>52</v>
      </c>
      <c r="M994">
        <v>83</v>
      </c>
      <c r="N994">
        <v>178</v>
      </c>
      <c r="O994" t="s">
        <v>60</v>
      </c>
      <c r="P994">
        <v>90</v>
      </c>
      <c r="Q994">
        <v>140</v>
      </c>
      <c r="R994">
        <v>110</v>
      </c>
      <c r="S994">
        <v>230</v>
      </c>
      <c r="T994">
        <v>43</v>
      </c>
      <c r="U994" t="s">
        <v>35</v>
      </c>
    </row>
    <row r="995" spans="1:21" x14ac:dyDescent="0.25">
      <c r="A995">
        <v>206</v>
      </c>
      <c r="B995">
        <v>22</v>
      </c>
      <c r="C995">
        <v>-5</v>
      </c>
      <c r="D995" s="1">
        <v>42175</v>
      </c>
      <c r="E995">
        <v>573</v>
      </c>
      <c r="F995">
        <v>29</v>
      </c>
      <c r="G995" t="s">
        <v>39</v>
      </c>
      <c r="H995" t="s">
        <v>36</v>
      </c>
      <c r="I995">
        <v>7</v>
      </c>
      <c r="J995" t="s">
        <v>40</v>
      </c>
      <c r="K995" t="s">
        <v>41</v>
      </c>
      <c r="L995" t="s">
        <v>54</v>
      </c>
      <c r="M995">
        <v>15</v>
      </c>
      <c r="N995">
        <v>54</v>
      </c>
      <c r="O995" t="s">
        <v>60</v>
      </c>
      <c r="P995">
        <v>10</v>
      </c>
      <c r="Q995">
        <v>20</v>
      </c>
      <c r="R995">
        <v>20</v>
      </c>
      <c r="S995">
        <v>30</v>
      </c>
      <c r="T995">
        <v>19</v>
      </c>
      <c r="U995" t="s">
        <v>35</v>
      </c>
    </row>
    <row r="996" spans="1:21" x14ac:dyDescent="0.25">
      <c r="A996">
        <v>775</v>
      </c>
      <c r="B996">
        <v>21</v>
      </c>
      <c r="C996">
        <v>1</v>
      </c>
      <c r="D996" s="1">
        <v>42176</v>
      </c>
      <c r="E996">
        <v>846</v>
      </c>
      <c r="F996">
        <v>31</v>
      </c>
      <c r="G996" t="s">
        <v>39</v>
      </c>
      <c r="H996" t="s">
        <v>36</v>
      </c>
      <c r="I996">
        <v>5</v>
      </c>
      <c r="J996" t="s">
        <v>40</v>
      </c>
      <c r="K996" t="s">
        <v>41</v>
      </c>
      <c r="L996" t="s">
        <v>53</v>
      </c>
      <c r="M996">
        <v>21</v>
      </c>
      <c r="N996">
        <v>55</v>
      </c>
      <c r="O996" t="s">
        <v>48</v>
      </c>
      <c r="P996">
        <v>10</v>
      </c>
      <c r="Q996">
        <v>20</v>
      </c>
      <c r="R996">
        <v>20</v>
      </c>
      <c r="S996">
        <v>30</v>
      </c>
      <c r="T996">
        <v>17</v>
      </c>
      <c r="U996" t="s">
        <v>35</v>
      </c>
    </row>
    <row r="997" spans="1:21" x14ac:dyDescent="0.25">
      <c r="A997">
        <v>435</v>
      </c>
      <c r="B997">
        <v>103</v>
      </c>
      <c r="C997">
        <v>19</v>
      </c>
      <c r="D997" s="1">
        <v>42177</v>
      </c>
      <c r="E997">
        <v>564</v>
      </c>
      <c r="F997">
        <v>133</v>
      </c>
      <c r="G997" t="s">
        <v>39</v>
      </c>
      <c r="H997" t="s">
        <v>36</v>
      </c>
      <c r="I997">
        <v>33</v>
      </c>
      <c r="J997" t="s">
        <v>40</v>
      </c>
      <c r="K997" t="s">
        <v>41</v>
      </c>
      <c r="L997" t="s">
        <v>53</v>
      </c>
      <c r="M997">
        <v>129</v>
      </c>
      <c r="N997">
        <v>251</v>
      </c>
      <c r="O997" t="s">
        <v>49</v>
      </c>
      <c r="P997">
        <v>80</v>
      </c>
      <c r="Q997">
        <v>130</v>
      </c>
      <c r="R997">
        <v>110</v>
      </c>
      <c r="S997">
        <v>210</v>
      </c>
      <c r="T997">
        <v>46</v>
      </c>
      <c r="U997" t="s">
        <v>35</v>
      </c>
    </row>
    <row r="998" spans="1:21" x14ac:dyDescent="0.25">
      <c r="A998">
        <v>702</v>
      </c>
      <c r="B998">
        <v>125</v>
      </c>
      <c r="C998">
        <v>-21</v>
      </c>
      <c r="D998" s="1">
        <v>42178</v>
      </c>
      <c r="E998">
        <v>898</v>
      </c>
      <c r="F998">
        <v>173</v>
      </c>
      <c r="G998" t="s">
        <v>39</v>
      </c>
      <c r="H998" t="s">
        <v>36</v>
      </c>
      <c r="I998">
        <v>113</v>
      </c>
      <c r="J998" t="s">
        <v>23</v>
      </c>
      <c r="K998" t="s">
        <v>24</v>
      </c>
      <c r="L998" t="s">
        <v>57</v>
      </c>
      <c r="M998">
        <v>39</v>
      </c>
      <c r="N998">
        <v>318</v>
      </c>
      <c r="O998" t="s">
        <v>48</v>
      </c>
      <c r="P998">
        <v>90</v>
      </c>
      <c r="Q998">
        <v>150</v>
      </c>
      <c r="R998">
        <v>60</v>
      </c>
      <c r="S998">
        <v>240</v>
      </c>
      <c r="T998">
        <v>147</v>
      </c>
      <c r="U998" t="s">
        <v>27</v>
      </c>
    </row>
    <row r="999" spans="1:21" x14ac:dyDescent="0.25">
      <c r="A999">
        <v>360</v>
      </c>
      <c r="B999">
        <v>125</v>
      </c>
      <c r="C999">
        <v>41</v>
      </c>
      <c r="D999" s="1">
        <v>42179</v>
      </c>
      <c r="E999">
        <v>1119</v>
      </c>
      <c r="F999">
        <v>188</v>
      </c>
      <c r="G999" t="s">
        <v>39</v>
      </c>
      <c r="H999" t="s">
        <v>36</v>
      </c>
      <c r="I999">
        <v>41</v>
      </c>
      <c r="J999" t="s">
        <v>23</v>
      </c>
      <c r="K999" t="s">
        <v>24</v>
      </c>
      <c r="L999" t="s">
        <v>57</v>
      </c>
      <c r="M999">
        <v>171</v>
      </c>
      <c r="N999">
        <v>334</v>
      </c>
      <c r="O999" t="s">
        <v>60</v>
      </c>
      <c r="P999">
        <v>90</v>
      </c>
      <c r="Q999">
        <v>160</v>
      </c>
      <c r="R999">
        <v>130</v>
      </c>
      <c r="S999">
        <v>250</v>
      </c>
      <c r="T999">
        <v>73</v>
      </c>
      <c r="U999" t="s">
        <v>27</v>
      </c>
    </row>
    <row r="1000" spans="1:21" x14ac:dyDescent="0.25">
      <c r="A1000">
        <v>775</v>
      </c>
      <c r="B1000">
        <v>154</v>
      </c>
      <c r="C1000">
        <v>58</v>
      </c>
      <c r="D1000" s="1">
        <v>42180</v>
      </c>
      <c r="E1000">
        <v>1132</v>
      </c>
      <c r="F1000">
        <v>213</v>
      </c>
      <c r="G1000" t="s">
        <v>39</v>
      </c>
      <c r="H1000" t="s">
        <v>36</v>
      </c>
      <c r="I1000">
        <v>50</v>
      </c>
      <c r="J1000" t="s">
        <v>23</v>
      </c>
      <c r="K1000" t="s">
        <v>24</v>
      </c>
      <c r="L1000" t="s">
        <v>25</v>
      </c>
      <c r="M1000">
        <v>178</v>
      </c>
      <c r="N1000">
        <v>391</v>
      </c>
      <c r="O1000" t="s">
        <v>48</v>
      </c>
      <c r="P1000">
        <v>120</v>
      </c>
      <c r="Q1000">
        <v>170</v>
      </c>
      <c r="R1000">
        <v>120</v>
      </c>
      <c r="S1000">
        <v>290</v>
      </c>
      <c r="T1000">
        <v>93</v>
      </c>
      <c r="U1000" t="s">
        <v>27</v>
      </c>
    </row>
    <row r="1001" spans="1:21" x14ac:dyDescent="0.25">
      <c r="A1001">
        <v>541</v>
      </c>
      <c r="B1001">
        <v>90</v>
      </c>
      <c r="C1001">
        <v>18</v>
      </c>
      <c r="D1001" s="1">
        <v>42181</v>
      </c>
      <c r="E1001">
        <v>572</v>
      </c>
      <c r="F1001">
        <v>115</v>
      </c>
      <c r="G1001" t="s">
        <v>39</v>
      </c>
      <c r="H1001" t="s">
        <v>36</v>
      </c>
      <c r="I1001">
        <v>29</v>
      </c>
      <c r="J1001" t="s">
        <v>23</v>
      </c>
      <c r="K1001" t="s">
        <v>24</v>
      </c>
      <c r="L1001" t="s">
        <v>25</v>
      </c>
      <c r="M1001">
        <v>108</v>
      </c>
      <c r="N1001">
        <v>218</v>
      </c>
      <c r="O1001" t="s">
        <v>56</v>
      </c>
      <c r="P1001">
        <v>60</v>
      </c>
      <c r="Q1001">
        <v>100</v>
      </c>
      <c r="R1001">
        <v>90</v>
      </c>
      <c r="S1001">
        <v>160</v>
      </c>
      <c r="T1001">
        <v>42</v>
      </c>
      <c r="U1001" t="s">
        <v>27</v>
      </c>
    </row>
    <row r="1002" spans="1:21" x14ac:dyDescent="0.25">
      <c r="A1002">
        <v>775</v>
      </c>
      <c r="B1002">
        <v>122</v>
      </c>
      <c r="C1002">
        <v>39</v>
      </c>
      <c r="D1002" s="1">
        <v>42182</v>
      </c>
      <c r="E1002">
        <v>789</v>
      </c>
      <c r="F1002">
        <v>176</v>
      </c>
      <c r="G1002" t="s">
        <v>39</v>
      </c>
      <c r="H1002" t="s">
        <v>36</v>
      </c>
      <c r="I1002">
        <v>39</v>
      </c>
      <c r="J1002" t="s">
        <v>23</v>
      </c>
      <c r="K1002" t="s">
        <v>24</v>
      </c>
      <c r="L1002" t="s">
        <v>28</v>
      </c>
      <c r="M1002">
        <v>169</v>
      </c>
      <c r="N1002">
        <v>318</v>
      </c>
      <c r="O1002" t="s">
        <v>48</v>
      </c>
      <c r="P1002">
        <v>90</v>
      </c>
      <c r="Q1002">
        <v>150</v>
      </c>
      <c r="R1002">
        <v>130</v>
      </c>
      <c r="S1002">
        <v>240</v>
      </c>
      <c r="T1002">
        <v>62</v>
      </c>
      <c r="U1002" t="s">
        <v>27</v>
      </c>
    </row>
    <row r="1003" spans="1:21" x14ac:dyDescent="0.25">
      <c r="A1003">
        <v>435</v>
      </c>
      <c r="B1003">
        <v>86</v>
      </c>
      <c r="C1003">
        <v>-40</v>
      </c>
      <c r="D1003" s="1">
        <v>42183</v>
      </c>
      <c r="E1003">
        <v>1698</v>
      </c>
      <c r="F1003">
        <v>23</v>
      </c>
      <c r="G1003" t="s">
        <v>39</v>
      </c>
      <c r="H1003" t="s">
        <v>36</v>
      </c>
      <c r="I1003">
        <v>26</v>
      </c>
      <c r="J1003" t="s">
        <v>23</v>
      </c>
      <c r="K1003" t="s">
        <v>24</v>
      </c>
      <c r="L1003" t="s">
        <v>28</v>
      </c>
      <c r="M1003">
        <v>-40</v>
      </c>
      <c r="N1003">
        <v>116</v>
      </c>
      <c r="O1003" t="s">
        <v>49</v>
      </c>
      <c r="P1003">
        <v>60</v>
      </c>
      <c r="Q1003">
        <v>20</v>
      </c>
      <c r="R1003">
        <v>0</v>
      </c>
      <c r="S1003">
        <v>80</v>
      </c>
      <c r="T1003">
        <v>50</v>
      </c>
      <c r="U1003" t="s">
        <v>27</v>
      </c>
    </row>
    <row r="1004" spans="1:21" x14ac:dyDescent="0.25">
      <c r="A1004">
        <v>775</v>
      </c>
      <c r="B1004">
        <v>257</v>
      </c>
      <c r="C1004">
        <v>202</v>
      </c>
      <c r="D1004" s="1">
        <v>42184</v>
      </c>
      <c r="E1004">
        <v>1662</v>
      </c>
      <c r="F1004">
        <v>341</v>
      </c>
      <c r="G1004" t="s">
        <v>39</v>
      </c>
      <c r="H1004" t="s">
        <v>36</v>
      </c>
      <c r="I1004">
        <v>84</v>
      </c>
      <c r="J1004" t="s">
        <v>23</v>
      </c>
      <c r="K1004" t="s">
        <v>32</v>
      </c>
      <c r="L1004" t="s">
        <v>33</v>
      </c>
      <c r="M1004">
        <v>332</v>
      </c>
      <c r="N1004">
        <v>637</v>
      </c>
      <c r="O1004" t="s">
        <v>48</v>
      </c>
      <c r="P1004">
        <v>110</v>
      </c>
      <c r="Q1004">
        <v>180</v>
      </c>
      <c r="R1004">
        <v>130</v>
      </c>
      <c r="S1004">
        <v>290</v>
      </c>
      <c r="T1004">
        <v>117</v>
      </c>
      <c r="U1004" t="s">
        <v>35</v>
      </c>
    </row>
    <row r="1005" spans="1:21" x14ac:dyDescent="0.25">
      <c r="A1005">
        <v>971</v>
      </c>
      <c r="B1005">
        <v>21</v>
      </c>
      <c r="C1005">
        <v>4</v>
      </c>
      <c r="D1005" s="1">
        <v>42185</v>
      </c>
      <c r="E1005">
        <v>480</v>
      </c>
      <c r="F1005">
        <v>32</v>
      </c>
      <c r="G1005" t="s">
        <v>39</v>
      </c>
      <c r="H1005" t="s">
        <v>36</v>
      </c>
      <c r="I1005">
        <v>5</v>
      </c>
      <c r="J1005" t="s">
        <v>23</v>
      </c>
      <c r="K1005" t="s">
        <v>32</v>
      </c>
      <c r="L1005" t="s">
        <v>33</v>
      </c>
      <c r="M1005">
        <v>24</v>
      </c>
      <c r="N1005">
        <v>56</v>
      </c>
      <c r="O1005" t="s">
        <v>56</v>
      </c>
      <c r="P1005">
        <v>0</v>
      </c>
      <c r="Q1005">
        <v>20</v>
      </c>
      <c r="R1005">
        <v>20</v>
      </c>
      <c r="S1005">
        <v>20</v>
      </c>
      <c r="T1005">
        <v>16</v>
      </c>
      <c r="U1005" t="s">
        <v>35</v>
      </c>
    </row>
    <row r="1006" spans="1:21" x14ac:dyDescent="0.25">
      <c r="A1006">
        <v>775</v>
      </c>
      <c r="B1006">
        <v>239</v>
      </c>
      <c r="C1006">
        <v>141</v>
      </c>
      <c r="D1006" s="1">
        <v>42186</v>
      </c>
      <c r="E1006">
        <v>1755</v>
      </c>
      <c r="F1006">
        <v>239</v>
      </c>
      <c r="G1006" t="s">
        <v>39</v>
      </c>
      <c r="H1006" t="s">
        <v>36</v>
      </c>
      <c r="I1006">
        <v>66</v>
      </c>
      <c r="J1006" t="s">
        <v>23</v>
      </c>
      <c r="K1006" t="s">
        <v>32</v>
      </c>
      <c r="L1006" t="s">
        <v>61</v>
      </c>
      <c r="M1006">
        <v>221</v>
      </c>
      <c r="N1006">
        <v>509</v>
      </c>
      <c r="O1006" t="s">
        <v>48</v>
      </c>
      <c r="P1006">
        <v>110</v>
      </c>
      <c r="Q1006">
        <v>120</v>
      </c>
      <c r="R1006">
        <v>80</v>
      </c>
      <c r="S1006">
        <v>230</v>
      </c>
      <c r="T1006">
        <v>90</v>
      </c>
      <c r="U1006" t="s">
        <v>35</v>
      </c>
    </row>
    <row r="1007" spans="1:21" x14ac:dyDescent="0.25">
      <c r="A1007">
        <v>702</v>
      </c>
      <c r="B1007">
        <v>255</v>
      </c>
      <c r="C1007">
        <v>-369</v>
      </c>
      <c r="D1007" s="1">
        <v>42187</v>
      </c>
      <c r="E1007">
        <v>7058</v>
      </c>
      <c r="F1007">
        <v>-255</v>
      </c>
      <c r="G1007" t="s">
        <v>39</v>
      </c>
      <c r="H1007" t="s">
        <v>36</v>
      </c>
      <c r="I1007">
        <v>96</v>
      </c>
      <c r="J1007" t="s">
        <v>23</v>
      </c>
      <c r="K1007" t="s">
        <v>32</v>
      </c>
      <c r="L1007" t="s">
        <v>37</v>
      </c>
      <c r="M1007">
        <v>-539</v>
      </c>
      <c r="N1007">
        <v>22</v>
      </c>
      <c r="O1007" t="s">
        <v>48</v>
      </c>
      <c r="P1007">
        <v>110</v>
      </c>
      <c r="Q1007">
        <v>-110</v>
      </c>
      <c r="R1007">
        <v>-170</v>
      </c>
      <c r="S1007">
        <v>0</v>
      </c>
      <c r="T1007">
        <v>129</v>
      </c>
      <c r="U1007" t="s">
        <v>35</v>
      </c>
    </row>
    <row r="1008" spans="1:21" x14ac:dyDescent="0.25">
      <c r="A1008">
        <v>435</v>
      </c>
      <c r="B1008">
        <v>25</v>
      </c>
      <c r="C1008">
        <v>-28</v>
      </c>
      <c r="D1008" s="1">
        <v>42188</v>
      </c>
      <c r="E1008">
        <v>209</v>
      </c>
      <c r="F1008">
        <v>31</v>
      </c>
      <c r="G1008" t="s">
        <v>39</v>
      </c>
      <c r="H1008" t="s">
        <v>36</v>
      </c>
      <c r="I1008">
        <v>9</v>
      </c>
      <c r="J1008" t="s">
        <v>23</v>
      </c>
      <c r="K1008" t="s">
        <v>32</v>
      </c>
      <c r="L1008" t="s">
        <v>37</v>
      </c>
      <c r="M1008">
        <v>-18</v>
      </c>
      <c r="N1008">
        <v>60</v>
      </c>
      <c r="O1008" t="s">
        <v>49</v>
      </c>
      <c r="P1008">
        <v>0</v>
      </c>
      <c r="Q1008">
        <v>20</v>
      </c>
      <c r="R1008">
        <v>10</v>
      </c>
      <c r="S1008">
        <v>20</v>
      </c>
      <c r="T1008">
        <v>43</v>
      </c>
      <c r="U1008" t="s">
        <v>35</v>
      </c>
    </row>
    <row r="1009" spans="1:21" x14ac:dyDescent="0.25">
      <c r="A1009">
        <v>626</v>
      </c>
      <c r="B1009">
        <v>173</v>
      </c>
      <c r="C1009">
        <v>-58</v>
      </c>
      <c r="D1009" s="1">
        <v>42189</v>
      </c>
      <c r="E1009">
        <v>3909</v>
      </c>
      <c r="F1009">
        <v>-27</v>
      </c>
      <c r="G1009" t="s">
        <v>21</v>
      </c>
      <c r="H1009" t="s">
        <v>36</v>
      </c>
      <c r="I1009">
        <v>57</v>
      </c>
      <c r="J1009" t="s">
        <v>40</v>
      </c>
      <c r="K1009" t="s">
        <v>45</v>
      </c>
      <c r="L1009" t="s">
        <v>46</v>
      </c>
      <c r="M1009">
        <v>-188</v>
      </c>
      <c r="N1009">
        <v>156</v>
      </c>
      <c r="O1009" t="s">
        <v>38</v>
      </c>
      <c r="P1009">
        <v>200</v>
      </c>
      <c r="Q1009">
        <v>-30</v>
      </c>
      <c r="R1009">
        <v>-130</v>
      </c>
      <c r="S1009">
        <v>170</v>
      </c>
      <c r="T1009">
        <v>100</v>
      </c>
      <c r="U1009" t="s">
        <v>27</v>
      </c>
    </row>
    <row r="1010" spans="1:21" x14ac:dyDescent="0.25">
      <c r="A1010">
        <v>213</v>
      </c>
      <c r="B1010">
        <v>228</v>
      </c>
      <c r="C1010">
        <v>102</v>
      </c>
      <c r="D1010" s="1">
        <v>42190</v>
      </c>
      <c r="E1010">
        <v>1691</v>
      </c>
      <c r="F1010">
        <v>304</v>
      </c>
      <c r="G1010" t="s">
        <v>21</v>
      </c>
      <c r="H1010" t="s">
        <v>36</v>
      </c>
      <c r="I1010">
        <v>75</v>
      </c>
      <c r="J1010" t="s">
        <v>40</v>
      </c>
      <c r="K1010" t="s">
        <v>41</v>
      </c>
      <c r="L1010" t="s">
        <v>42</v>
      </c>
      <c r="M1010">
        <v>292</v>
      </c>
      <c r="N1010">
        <v>567</v>
      </c>
      <c r="O1010" t="s">
        <v>38</v>
      </c>
      <c r="P1010">
        <v>220</v>
      </c>
      <c r="Q1010">
        <v>290</v>
      </c>
      <c r="R1010">
        <v>190</v>
      </c>
      <c r="S1010">
        <v>510</v>
      </c>
      <c r="T1010">
        <v>107</v>
      </c>
      <c r="U1010" t="s">
        <v>27</v>
      </c>
    </row>
    <row r="1011" spans="1:21" x14ac:dyDescent="0.25">
      <c r="A1011">
        <v>916</v>
      </c>
      <c r="B1011">
        <v>113</v>
      </c>
      <c r="C1011">
        <v>-33</v>
      </c>
      <c r="D1011" s="1">
        <v>42191</v>
      </c>
      <c r="E1011">
        <v>2758</v>
      </c>
      <c r="F1011">
        <v>3</v>
      </c>
      <c r="G1011" t="s">
        <v>21</v>
      </c>
      <c r="H1011" t="s">
        <v>36</v>
      </c>
      <c r="I1011">
        <v>36</v>
      </c>
      <c r="J1011" t="s">
        <v>40</v>
      </c>
      <c r="K1011" t="s">
        <v>45</v>
      </c>
      <c r="L1011" t="s">
        <v>50</v>
      </c>
      <c r="M1011">
        <v>-83</v>
      </c>
      <c r="N1011">
        <v>124</v>
      </c>
      <c r="O1011" t="s">
        <v>38</v>
      </c>
      <c r="P1011">
        <v>130</v>
      </c>
      <c r="Q1011">
        <v>0</v>
      </c>
      <c r="R1011">
        <v>-50</v>
      </c>
      <c r="S1011">
        <v>130</v>
      </c>
      <c r="T1011">
        <v>59</v>
      </c>
      <c r="U1011" t="s">
        <v>35</v>
      </c>
    </row>
    <row r="1012" spans="1:21" x14ac:dyDescent="0.25">
      <c r="A1012">
        <v>213</v>
      </c>
      <c r="B1012">
        <v>249</v>
      </c>
      <c r="C1012">
        <v>39</v>
      </c>
      <c r="D1012" s="1">
        <v>42192</v>
      </c>
      <c r="E1012">
        <v>2580</v>
      </c>
      <c r="F1012">
        <v>374</v>
      </c>
      <c r="G1012" t="s">
        <v>21</v>
      </c>
      <c r="H1012" t="s">
        <v>36</v>
      </c>
      <c r="I1012">
        <v>87</v>
      </c>
      <c r="J1012" t="s">
        <v>40</v>
      </c>
      <c r="K1012" t="s">
        <v>45</v>
      </c>
      <c r="L1012" t="s">
        <v>52</v>
      </c>
      <c r="M1012">
        <v>349</v>
      </c>
      <c r="N1012">
        <v>664</v>
      </c>
      <c r="O1012" t="s">
        <v>38</v>
      </c>
      <c r="P1012">
        <v>290</v>
      </c>
      <c r="Q1012">
        <v>450</v>
      </c>
      <c r="R1012">
        <v>310</v>
      </c>
      <c r="S1012">
        <v>740</v>
      </c>
      <c r="T1012">
        <v>139</v>
      </c>
      <c r="U1012" t="s">
        <v>35</v>
      </c>
    </row>
    <row r="1013" spans="1:21" x14ac:dyDescent="0.25">
      <c r="A1013">
        <v>951</v>
      </c>
      <c r="B1013">
        <v>211</v>
      </c>
      <c r="C1013">
        <v>51</v>
      </c>
      <c r="D1013" s="1">
        <v>42193</v>
      </c>
      <c r="E1013">
        <v>1778</v>
      </c>
      <c r="F1013">
        <v>212</v>
      </c>
      <c r="G1013" t="s">
        <v>21</v>
      </c>
      <c r="H1013" t="s">
        <v>36</v>
      </c>
      <c r="I1013">
        <v>59</v>
      </c>
      <c r="J1013" t="s">
        <v>40</v>
      </c>
      <c r="K1013" t="s">
        <v>41</v>
      </c>
      <c r="L1013" t="s">
        <v>54</v>
      </c>
      <c r="M1013">
        <v>191</v>
      </c>
      <c r="N1013">
        <v>451</v>
      </c>
      <c r="O1013" t="s">
        <v>38</v>
      </c>
      <c r="P1013">
        <v>200</v>
      </c>
      <c r="Q1013">
        <v>210</v>
      </c>
      <c r="R1013">
        <v>140</v>
      </c>
      <c r="S1013">
        <v>410</v>
      </c>
      <c r="T1013">
        <v>83</v>
      </c>
      <c r="U1013" t="s">
        <v>35</v>
      </c>
    </row>
    <row r="1014" spans="1:21" x14ac:dyDescent="0.25">
      <c r="A1014">
        <v>916</v>
      </c>
      <c r="B1014">
        <v>121</v>
      </c>
      <c r="C1014">
        <v>-1</v>
      </c>
      <c r="D1014" s="1">
        <v>42194</v>
      </c>
      <c r="E1014">
        <v>912</v>
      </c>
      <c r="F1014">
        <v>168</v>
      </c>
      <c r="G1014" t="s">
        <v>21</v>
      </c>
      <c r="H1014" t="s">
        <v>36</v>
      </c>
      <c r="I1014">
        <v>109</v>
      </c>
      <c r="J1014" t="s">
        <v>40</v>
      </c>
      <c r="K1014" t="s">
        <v>41</v>
      </c>
      <c r="L1014" t="s">
        <v>53</v>
      </c>
      <c r="M1014">
        <v>39</v>
      </c>
      <c r="N1014">
        <v>308</v>
      </c>
      <c r="O1014" t="s">
        <v>38</v>
      </c>
      <c r="P1014">
        <v>110</v>
      </c>
      <c r="Q1014">
        <v>170</v>
      </c>
      <c r="R1014">
        <v>40</v>
      </c>
      <c r="S1014">
        <v>280</v>
      </c>
      <c r="T1014">
        <v>142</v>
      </c>
      <c r="U1014" t="s">
        <v>35</v>
      </c>
    </row>
    <row r="1015" spans="1:21" x14ac:dyDescent="0.25">
      <c r="A1015">
        <v>760</v>
      </c>
      <c r="B1015">
        <v>81</v>
      </c>
      <c r="C1015">
        <v>45</v>
      </c>
      <c r="D1015" s="1">
        <v>42195</v>
      </c>
      <c r="E1015">
        <v>984</v>
      </c>
      <c r="F1015">
        <v>117</v>
      </c>
      <c r="G1015" t="s">
        <v>21</v>
      </c>
      <c r="H1015" t="s">
        <v>36</v>
      </c>
      <c r="I1015">
        <v>22</v>
      </c>
      <c r="J1015" t="s">
        <v>23</v>
      </c>
      <c r="K1015" t="s">
        <v>24</v>
      </c>
      <c r="L1015" t="s">
        <v>57</v>
      </c>
      <c r="M1015">
        <v>125</v>
      </c>
      <c r="N1015">
        <v>211</v>
      </c>
      <c r="O1015" t="s">
        <v>38</v>
      </c>
      <c r="P1015">
        <v>70</v>
      </c>
      <c r="Q1015">
        <v>110</v>
      </c>
      <c r="R1015">
        <v>80</v>
      </c>
      <c r="S1015">
        <v>180</v>
      </c>
      <c r="T1015">
        <v>33</v>
      </c>
      <c r="U1015" t="s">
        <v>27</v>
      </c>
    </row>
    <row r="1016" spans="1:21" x14ac:dyDescent="0.25">
      <c r="A1016">
        <v>510</v>
      </c>
      <c r="B1016">
        <v>225</v>
      </c>
      <c r="C1016">
        <v>98</v>
      </c>
      <c r="D1016" s="1">
        <v>42196</v>
      </c>
      <c r="E1016">
        <v>1272</v>
      </c>
      <c r="F1016">
        <v>265</v>
      </c>
      <c r="G1016" t="s">
        <v>21</v>
      </c>
      <c r="H1016" t="s">
        <v>36</v>
      </c>
      <c r="I1016">
        <v>69</v>
      </c>
      <c r="J1016" t="s">
        <v>23</v>
      </c>
      <c r="K1016" t="s">
        <v>24</v>
      </c>
      <c r="L1016" t="s">
        <v>25</v>
      </c>
      <c r="M1016">
        <v>258</v>
      </c>
      <c r="N1016">
        <v>522</v>
      </c>
      <c r="O1016" t="s">
        <v>38</v>
      </c>
      <c r="P1016">
        <v>210</v>
      </c>
      <c r="Q1016">
        <v>240</v>
      </c>
      <c r="R1016">
        <v>160</v>
      </c>
      <c r="S1016">
        <v>450</v>
      </c>
      <c r="T1016">
        <v>91</v>
      </c>
      <c r="U1016" t="s">
        <v>27</v>
      </c>
    </row>
    <row r="1017" spans="1:21" x14ac:dyDescent="0.25">
      <c r="A1017">
        <v>805</v>
      </c>
      <c r="B1017">
        <v>118</v>
      </c>
      <c r="C1017">
        <v>80</v>
      </c>
      <c r="D1017" s="1">
        <v>42197</v>
      </c>
      <c r="E1017">
        <v>930</v>
      </c>
      <c r="F1017">
        <v>172</v>
      </c>
      <c r="G1017" t="s">
        <v>21</v>
      </c>
      <c r="H1017" t="s">
        <v>36</v>
      </c>
      <c r="I1017">
        <v>33</v>
      </c>
      <c r="J1017" t="s">
        <v>23</v>
      </c>
      <c r="K1017" t="s">
        <v>32</v>
      </c>
      <c r="L1017" t="s">
        <v>33</v>
      </c>
      <c r="M1017">
        <v>190</v>
      </c>
      <c r="N1017">
        <v>309</v>
      </c>
      <c r="O1017" t="s">
        <v>38</v>
      </c>
      <c r="P1017">
        <v>80</v>
      </c>
      <c r="Q1017">
        <v>130</v>
      </c>
      <c r="R1017">
        <v>110</v>
      </c>
      <c r="S1017">
        <v>210</v>
      </c>
      <c r="T1017">
        <v>44</v>
      </c>
      <c r="U1017" t="s">
        <v>35</v>
      </c>
    </row>
    <row r="1018" spans="1:21" x14ac:dyDescent="0.25">
      <c r="A1018">
        <v>435</v>
      </c>
      <c r="B1018">
        <v>82</v>
      </c>
      <c r="C1018">
        <v>-4</v>
      </c>
      <c r="D1018" s="1">
        <v>42198</v>
      </c>
      <c r="E1018">
        <v>601</v>
      </c>
      <c r="F1018">
        <v>102</v>
      </c>
      <c r="G1018" t="s">
        <v>39</v>
      </c>
      <c r="H1018" t="s">
        <v>36</v>
      </c>
      <c r="I1018">
        <v>31</v>
      </c>
      <c r="J1018" t="s">
        <v>40</v>
      </c>
      <c r="K1018" t="s">
        <v>45</v>
      </c>
      <c r="L1018" t="s">
        <v>46</v>
      </c>
      <c r="M1018">
        <v>56</v>
      </c>
      <c r="N1018">
        <v>196</v>
      </c>
      <c r="O1018" t="s">
        <v>49</v>
      </c>
      <c r="P1018">
        <v>90</v>
      </c>
      <c r="Q1018">
        <v>120</v>
      </c>
      <c r="R1018">
        <v>60</v>
      </c>
      <c r="S1018">
        <v>210</v>
      </c>
      <c r="T1018">
        <v>64</v>
      </c>
      <c r="U1018" t="s">
        <v>27</v>
      </c>
    </row>
    <row r="1019" spans="1:21" x14ac:dyDescent="0.25">
      <c r="A1019">
        <v>509</v>
      </c>
      <c r="B1019">
        <v>94</v>
      </c>
      <c r="C1019">
        <v>-16</v>
      </c>
      <c r="D1019" s="1">
        <v>42199</v>
      </c>
      <c r="E1019">
        <v>694</v>
      </c>
      <c r="F1019">
        <v>130</v>
      </c>
      <c r="G1019" t="s">
        <v>39</v>
      </c>
      <c r="H1019" t="s">
        <v>36</v>
      </c>
      <c r="I1019">
        <v>85</v>
      </c>
      <c r="J1019" t="s">
        <v>40</v>
      </c>
      <c r="K1019" t="s">
        <v>45</v>
      </c>
      <c r="L1019" t="s">
        <v>46</v>
      </c>
      <c r="M1019">
        <v>24</v>
      </c>
      <c r="N1019">
        <v>239</v>
      </c>
      <c r="O1019" t="s">
        <v>60</v>
      </c>
      <c r="P1019">
        <v>110</v>
      </c>
      <c r="Q1019">
        <v>150</v>
      </c>
      <c r="R1019">
        <v>40</v>
      </c>
      <c r="S1019">
        <v>260</v>
      </c>
      <c r="T1019">
        <v>114</v>
      </c>
      <c r="U1019" t="s">
        <v>27</v>
      </c>
    </row>
    <row r="1020" spans="1:21" x14ac:dyDescent="0.25">
      <c r="A1020">
        <v>971</v>
      </c>
      <c r="B1020">
        <v>181</v>
      </c>
      <c r="C1020">
        <v>40</v>
      </c>
      <c r="D1020" s="1">
        <v>42200</v>
      </c>
      <c r="E1020">
        <v>1283</v>
      </c>
      <c r="F1020">
        <v>182</v>
      </c>
      <c r="G1020" t="s">
        <v>39</v>
      </c>
      <c r="H1020" t="s">
        <v>36</v>
      </c>
      <c r="I1020">
        <v>50</v>
      </c>
      <c r="J1020" t="s">
        <v>40</v>
      </c>
      <c r="K1020" t="s">
        <v>41</v>
      </c>
      <c r="L1020" t="s">
        <v>42</v>
      </c>
      <c r="M1020">
        <v>160</v>
      </c>
      <c r="N1020">
        <v>387</v>
      </c>
      <c r="O1020" t="s">
        <v>56</v>
      </c>
      <c r="P1020">
        <v>170</v>
      </c>
      <c r="Q1020">
        <v>180</v>
      </c>
      <c r="R1020">
        <v>120</v>
      </c>
      <c r="S1020">
        <v>350</v>
      </c>
      <c r="T1020">
        <v>74</v>
      </c>
      <c r="U1020" t="s">
        <v>27</v>
      </c>
    </row>
    <row r="1021" spans="1:21" x14ac:dyDescent="0.25">
      <c r="A1021">
        <v>435</v>
      </c>
      <c r="B1021">
        <v>69</v>
      </c>
      <c r="C1021">
        <v>8</v>
      </c>
      <c r="D1021" s="1">
        <v>42201</v>
      </c>
      <c r="E1021">
        <v>1060</v>
      </c>
      <c r="F1021">
        <v>81</v>
      </c>
      <c r="G1021" t="s">
        <v>39</v>
      </c>
      <c r="H1021" t="s">
        <v>36</v>
      </c>
      <c r="I1021">
        <v>21</v>
      </c>
      <c r="J1021" t="s">
        <v>40</v>
      </c>
      <c r="K1021" t="s">
        <v>45</v>
      </c>
      <c r="L1021" t="s">
        <v>50</v>
      </c>
      <c r="M1021">
        <v>58</v>
      </c>
      <c r="N1021">
        <v>160</v>
      </c>
      <c r="O1021" t="s">
        <v>49</v>
      </c>
      <c r="P1021">
        <v>80</v>
      </c>
      <c r="Q1021">
        <v>90</v>
      </c>
      <c r="R1021">
        <v>50</v>
      </c>
      <c r="S1021">
        <v>170</v>
      </c>
      <c r="T1021">
        <v>42</v>
      </c>
      <c r="U1021" t="s">
        <v>35</v>
      </c>
    </row>
    <row r="1022" spans="1:21" x14ac:dyDescent="0.25">
      <c r="A1022">
        <v>541</v>
      </c>
      <c r="B1022">
        <v>53</v>
      </c>
      <c r="C1022">
        <v>-19</v>
      </c>
      <c r="D1022" s="1">
        <v>42202</v>
      </c>
      <c r="E1022">
        <v>470</v>
      </c>
      <c r="F1022">
        <v>75</v>
      </c>
      <c r="G1022" t="s">
        <v>39</v>
      </c>
      <c r="H1022" t="s">
        <v>36</v>
      </c>
      <c r="I1022">
        <v>17</v>
      </c>
      <c r="J1022" t="s">
        <v>40</v>
      </c>
      <c r="K1022" t="s">
        <v>45</v>
      </c>
      <c r="L1022" t="s">
        <v>52</v>
      </c>
      <c r="M1022">
        <v>21</v>
      </c>
      <c r="N1022">
        <v>136</v>
      </c>
      <c r="O1022" t="s">
        <v>56</v>
      </c>
      <c r="P1022">
        <v>60</v>
      </c>
      <c r="Q1022">
        <v>90</v>
      </c>
      <c r="R1022">
        <v>40</v>
      </c>
      <c r="S1022">
        <v>150</v>
      </c>
      <c r="T1022">
        <v>61</v>
      </c>
      <c r="U1022" t="s">
        <v>35</v>
      </c>
    </row>
    <row r="1023" spans="1:21" x14ac:dyDescent="0.25">
      <c r="A1023">
        <v>253</v>
      </c>
      <c r="B1023">
        <v>63</v>
      </c>
      <c r="C1023">
        <v>4</v>
      </c>
      <c r="D1023" s="1">
        <v>42203</v>
      </c>
      <c r="E1023">
        <v>446</v>
      </c>
      <c r="F1023">
        <v>93</v>
      </c>
      <c r="G1023" t="s">
        <v>39</v>
      </c>
      <c r="H1023" t="s">
        <v>36</v>
      </c>
      <c r="I1023">
        <v>20</v>
      </c>
      <c r="J1023" t="s">
        <v>40</v>
      </c>
      <c r="K1023" t="s">
        <v>45</v>
      </c>
      <c r="L1023" t="s">
        <v>52</v>
      </c>
      <c r="M1023">
        <v>74</v>
      </c>
      <c r="N1023">
        <v>166</v>
      </c>
      <c r="O1023" t="s">
        <v>60</v>
      </c>
      <c r="P1023">
        <v>70</v>
      </c>
      <c r="Q1023">
        <v>110</v>
      </c>
      <c r="R1023">
        <v>70</v>
      </c>
      <c r="S1023">
        <v>180</v>
      </c>
      <c r="T1023">
        <v>43</v>
      </c>
      <c r="U1023" t="s">
        <v>35</v>
      </c>
    </row>
    <row r="1024" spans="1:21" x14ac:dyDescent="0.25">
      <c r="A1024">
        <v>775</v>
      </c>
      <c r="B1024">
        <v>15</v>
      </c>
      <c r="C1024">
        <v>3</v>
      </c>
      <c r="D1024" s="1">
        <v>42204</v>
      </c>
      <c r="E1024">
        <v>848</v>
      </c>
      <c r="F1024">
        <v>24</v>
      </c>
      <c r="G1024" t="s">
        <v>39</v>
      </c>
      <c r="H1024" t="s">
        <v>36</v>
      </c>
      <c r="I1024">
        <v>4</v>
      </c>
      <c r="J1024" t="s">
        <v>40</v>
      </c>
      <c r="K1024" t="s">
        <v>41</v>
      </c>
      <c r="L1024" t="s">
        <v>53</v>
      </c>
      <c r="M1024">
        <v>13</v>
      </c>
      <c r="N1024">
        <v>42</v>
      </c>
      <c r="O1024" t="s">
        <v>48</v>
      </c>
      <c r="P1024">
        <v>10</v>
      </c>
      <c r="Q1024">
        <v>20</v>
      </c>
      <c r="R1024">
        <v>10</v>
      </c>
      <c r="S1024">
        <v>30</v>
      </c>
      <c r="T1024">
        <v>15</v>
      </c>
      <c r="U1024" t="s">
        <v>35</v>
      </c>
    </row>
    <row r="1025" spans="1:21" x14ac:dyDescent="0.25">
      <c r="A1025">
        <v>801</v>
      </c>
      <c r="B1025">
        <v>101</v>
      </c>
      <c r="C1025">
        <v>36</v>
      </c>
      <c r="D1025" s="1">
        <v>42205</v>
      </c>
      <c r="E1025">
        <v>552</v>
      </c>
      <c r="F1025">
        <v>130</v>
      </c>
      <c r="G1025" t="s">
        <v>39</v>
      </c>
      <c r="H1025" t="s">
        <v>36</v>
      </c>
      <c r="I1025">
        <v>33</v>
      </c>
      <c r="J1025" t="s">
        <v>40</v>
      </c>
      <c r="K1025" t="s">
        <v>41</v>
      </c>
      <c r="L1025" t="s">
        <v>53</v>
      </c>
      <c r="M1025">
        <v>126</v>
      </c>
      <c r="N1025">
        <v>246</v>
      </c>
      <c r="O1025" t="s">
        <v>49</v>
      </c>
      <c r="P1025">
        <v>90</v>
      </c>
      <c r="Q1025">
        <v>130</v>
      </c>
      <c r="R1025">
        <v>90</v>
      </c>
      <c r="S1025">
        <v>220</v>
      </c>
      <c r="T1025">
        <v>45</v>
      </c>
      <c r="U1025" t="s">
        <v>35</v>
      </c>
    </row>
    <row r="1026" spans="1:21" x14ac:dyDescent="0.25">
      <c r="A1026">
        <v>702</v>
      </c>
      <c r="B1026">
        <v>121</v>
      </c>
      <c r="C1026">
        <v>19</v>
      </c>
      <c r="D1026" s="1">
        <v>42206</v>
      </c>
      <c r="E1026">
        <v>912</v>
      </c>
      <c r="F1026">
        <v>168</v>
      </c>
      <c r="G1026" t="s">
        <v>39</v>
      </c>
      <c r="H1026" t="s">
        <v>36</v>
      </c>
      <c r="I1026">
        <v>109</v>
      </c>
      <c r="J1026" t="s">
        <v>23</v>
      </c>
      <c r="K1026" t="s">
        <v>24</v>
      </c>
      <c r="L1026" t="s">
        <v>57</v>
      </c>
      <c r="M1026">
        <v>39</v>
      </c>
      <c r="N1026">
        <v>308</v>
      </c>
      <c r="O1026" t="s">
        <v>48</v>
      </c>
      <c r="P1026">
        <v>110</v>
      </c>
      <c r="Q1026">
        <v>150</v>
      </c>
      <c r="R1026">
        <v>20</v>
      </c>
      <c r="S1026">
        <v>260</v>
      </c>
      <c r="T1026">
        <v>142</v>
      </c>
      <c r="U1026" t="s">
        <v>27</v>
      </c>
    </row>
    <row r="1027" spans="1:21" x14ac:dyDescent="0.25">
      <c r="A1027">
        <v>206</v>
      </c>
      <c r="B1027">
        <v>130</v>
      </c>
      <c r="C1027">
        <v>61</v>
      </c>
      <c r="D1027" s="1">
        <v>42207</v>
      </c>
      <c r="E1027">
        <v>1134</v>
      </c>
      <c r="F1027">
        <v>195</v>
      </c>
      <c r="G1027" t="s">
        <v>39</v>
      </c>
      <c r="H1027" t="s">
        <v>36</v>
      </c>
      <c r="I1027">
        <v>42</v>
      </c>
      <c r="J1027" t="s">
        <v>23</v>
      </c>
      <c r="K1027" t="s">
        <v>24</v>
      </c>
      <c r="L1027" t="s">
        <v>57</v>
      </c>
      <c r="M1027">
        <v>181</v>
      </c>
      <c r="N1027">
        <v>346</v>
      </c>
      <c r="O1027" t="s">
        <v>60</v>
      </c>
      <c r="P1027">
        <v>120</v>
      </c>
      <c r="Q1027">
        <v>180</v>
      </c>
      <c r="R1027">
        <v>120</v>
      </c>
      <c r="S1027">
        <v>300</v>
      </c>
      <c r="T1027">
        <v>73</v>
      </c>
      <c r="U1027" t="s">
        <v>27</v>
      </c>
    </row>
    <row r="1028" spans="1:21" x14ac:dyDescent="0.25">
      <c r="A1028">
        <v>702</v>
      </c>
      <c r="B1028">
        <v>173</v>
      </c>
      <c r="C1028">
        <v>75</v>
      </c>
      <c r="D1028" s="1">
        <v>42208</v>
      </c>
      <c r="E1028">
        <v>1150</v>
      </c>
      <c r="F1028">
        <v>239</v>
      </c>
      <c r="G1028" t="s">
        <v>39</v>
      </c>
      <c r="H1028" t="s">
        <v>36</v>
      </c>
      <c r="I1028">
        <v>57</v>
      </c>
      <c r="J1028" t="s">
        <v>23</v>
      </c>
      <c r="K1028" t="s">
        <v>24</v>
      </c>
      <c r="L1028" t="s">
        <v>25</v>
      </c>
      <c r="M1028">
        <v>205</v>
      </c>
      <c r="N1028">
        <v>439</v>
      </c>
      <c r="O1028" t="s">
        <v>48</v>
      </c>
      <c r="P1028">
        <v>160</v>
      </c>
      <c r="Q1028">
        <v>220</v>
      </c>
      <c r="R1028">
        <v>130</v>
      </c>
      <c r="S1028">
        <v>380</v>
      </c>
      <c r="T1028">
        <v>101</v>
      </c>
      <c r="U1028" t="s">
        <v>27</v>
      </c>
    </row>
    <row r="1029" spans="1:21" x14ac:dyDescent="0.25">
      <c r="A1029">
        <v>541</v>
      </c>
      <c r="B1029">
        <v>88</v>
      </c>
      <c r="C1029">
        <v>34</v>
      </c>
      <c r="D1029" s="1">
        <v>42209</v>
      </c>
      <c r="E1029">
        <v>561</v>
      </c>
      <c r="F1029">
        <v>112</v>
      </c>
      <c r="G1029" t="s">
        <v>39</v>
      </c>
      <c r="H1029" t="s">
        <v>36</v>
      </c>
      <c r="I1029">
        <v>29</v>
      </c>
      <c r="J1029" t="s">
        <v>23</v>
      </c>
      <c r="K1029" t="s">
        <v>24</v>
      </c>
      <c r="L1029" t="s">
        <v>25</v>
      </c>
      <c r="M1029">
        <v>104</v>
      </c>
      <c r="N1029">
        <v>213</v>
      </c>
      <c r="O1029" t="s">
        <v>56</v>
      </c>
      <c r="P1029">
        <v>80</v>
      </c>
      <c r="Q1029">
        <v>100</v>
      </c>
      <c r="R1029">
        <v>70</v>
      </c>
      <c r="S1029">
        <v>180</v>
      </c>
      <c r="T1029">
        <v>42</v>
      </c>
      <c r="U1029" t="s">
        <v>27</v>
      </c>
    </row>
    <row r="1030" spans="1:21" x14ac:dyDescent="0.25">
      <c r="A1030">
        <v>775</v>
      </c>
      <c r="B1030">
        <v>113</v>
      </c>
      <c r="C1030">
        <v>59</v>
      </c>
      <c r="D1030" s="1">
        <v>42210</v>
      </c>
      <c r="E1030">
        <v>803</v>
      </c>
      <c r="F1030">
        <v>165</v>
      </c>
      <c r="G1030" t="s">
        <v>39</v>
      </c>
      <c r="H1030" t="s">
        <v>36</v>
      </c>
      <c r="I1030">
        <v>36</v>
      </c>
      <c r="J1030" t="s">
        <v>23</v>
      </c>
      <c r="K1030" t="s">
        <v>24</v>
      </c>
      <c r="L1030" t="s">
        <v>28</v>
      </c>
      <c r="M1030">
        <v>159</v>
      </c>
      <c r="N1030">
        <v>296</v>
      </c>
      <c r="O1030" t="s">
        <v>48</v>
      </c>
      <c r="P1030">
        <v>100</v>
      </c>
      <c r="Q1030">
        <v>150</v>
      </c>
      <c r="R1030">
        <v>100</v>
      </c>
      <c r="S1030">
        <v>250</v>
      </c>
      <c r="T1030">
        <v>58</v>
      </c>
      <c r="U1030" t="s">
        <v>27</v>
      </c>
    </row>
    <row r="1031" spans="1:21" x14ac:dyDescent="0.25">
      <c r="A1031">
        <v>775</v>
      </c>
      <c r="B1031">
        <v>228</v>
      </c>
      <c r="C1031">
        <v>151</v>
      </c>
      <c r="D1031" s="1">
        <v>42211</v>
      </c>
      <c r="E1031">
        <v>1691</v>
      </c>
      <c r="F1031">
        <v>304</v>
      </c>
      <c r="G1031" t="s">
        <v>39</v>
      </c>
      <c r="H1031" t="s">
        <v>36</v>
      </c>
      <c r="I1031">
        <v>75</v>
      </c>
      <c r="J1031" t="s">
        <v>23</v>
      </c>
      <c r="K1031" t="s">
        <v>32</v>
      </c>
      <c r="L1031" t="s">
        <v>33</v>
      </c>
      <c r="M1031">
        <v>291</v>
      </c>
      <c r="N1031">
        <v>567</v>
      </c>
      <c r="O1031" t="s">
        <v>48</v>
      </c>
      <c r="P1031">
        <v>160</v>
      </c>
      <c r="Q1031">
        <v>220</v>
      </c>
      <c r="R1031">
        <v>140</v>
      </c>
      <c r="S1031">
        <v>380</v>
      </c>
      <c r="T1031">
        <v>108</v>
      </c>
      <c r="U1031" t="s">
        <v>35</v>
      </c>
    </row>
    <row r="1032" spans="1:21" x14ac:dyDescent="0.25">
      <c r="A1032">
        <v>702</v>
      </c>
      <c r="B1032">
        <v>211</v>
      </c>
      <c r="C1032">
        <v>110</v>
      </c>
      <c r="D1032" s="1">
        <v>42212</v>
      </c>
      <c r="E1032">
        <v>1778</v>
      </c>
      <c r="F1032">
        <v>212</v>
      </c>
      <c r="G1032" t="s">
        <v>39</v>
      </c>
      <c r="H1032" t="s">
        <v>36</v>
      </c>
      <c r="I1032">
        <v>59</v>
      </c>
      <c r="J1032" t="s">
        <v>23</v>
      </c>
      <c r="K1032" t="s">
        <v>32</v>
      </c>
      <c r="L1032" t="s">
        <v>61</v>
      </c>
      <c r="M1032">
        <v>190</v>
      </c>
      <c r="N1032">
        <v>451</v>
      </c>
      <c r="O1032" t="s">
        <v>48</v>
      </c>
      <c r="P1032">
        <v>150</v>
      </c>
      <c r="Q1032">
        <v>150</v>
      </c>
      <c r="R1032">
        <v>80</v>
      </c>
      <c r="S1032">
        <v>300</v>
      </c>
      <c r="T1032">
        <v>84</v>
      </c>
      <c r="U1032" t="s">
        <v>35</v>
      </c>
    </row>
    <row r="1033" spans="1:21" x14ac:dyDescent="0.25">
      <c r="A1033">
        <v>503</v>
      </c>
      <c r="B1033">
        <v>78</v>
      </c>
      <c r="C1033">
        <v>42</v>
      </c>
      <c r="D1033" s="1">
        <v>42213</v>
      </c>
      <c r="E1033">
        <v>798</v>
      </c>
      <c r="F1033">
        <v>119</v>
      </c>
      <c r="G1033" t="s">
        <v>39</v>
      </c>
      <c r="H1033" t="s">
        <v>36</v>
      </c>
      <c r="I1033">
        <v>25</v>
      </c>
      <c r="J1033" t="s">
        <v>23</v>
      </c>
      <c r="K1033" t="s">
        <v>32</v>
      </c>
      <c r="L1033" t="s">
        <v>61</v>
      </c>
      <c r="M1033">
        <v>92</v>
      </c>
      <c r="N1033">
        <v>210</v>
      </c>
      <c r="O1033" t="s">
        <v>56</v>
      </c>
      <c r="P1033">
        <v>50</v>
      </c>
      <c r="Q1033">
        <v>90</v>
      </c>
      <c r="R1033">
        <v>50</v>
      </c>
      <c r="S1033">
        <v>140</v>
      </c>
      <c r="T1033">
        <v>57</v>
      </c>
      <c r="U1033" t="s">
        <v>35</v>
      </c>
    </row>
    <row r="1034" spans="1:21" x14ac:dyDescent="0.25">
      <c r="A1034">
        <v>775</v>
      </c>
      <c r="B1034">
        <v>245</v>
      </c>
      <c r="C1034">
        <v>-225</v>
      </c>
      <c r="D1034" s="1">
        <v>42214</v>
      </c>
      <c r="E1034">
        <v>7653</v>
      </c>
      <c r="F1034">
        <v>-245</v>
      </c>
      <c r="G1034" t="s">
        <v>39</v>
      </c>
      <c r="H1034" t="s">
        <v>36</v>
      </c>
      <c r="I1034">
        <v>93</v>
      </c>
      <c r="J1034" t="s">
        <v>23</v>
      </c>
      <c r="K1034" t="s">
        <v>32</v>
      </c>
      <c r="L1034" t="s">
        <v>37</v>
      </c>
      <c r="M1034">
        <v>-505</v>
      </c>
      <c r="N1034">
        <v>34</v>
      </c>
      <c r="O1034" t="s">
        <v>48</v>
      </c>
      <c r="P1034">
        <v>180</v>
      </c>
      <c r="Q1034">
        <v>-180</v>
      </c>
      <c r="R1034">
        <v>-280</v>
      </c>
      <c r="S1034">
        <v>0</v>
      </c>
      <c r="T1034">
        <v>127</v>
      </c>
      <c r="U1034" t="s">
        <v>35</v>
      </c>
    </row>
    <row r="1035" spans="1:21" x14ac:dyDescent="0.25">
      <c r="A1035">
        <v>971</v>
      </c>
      <c r="B1035">
        <v>102</v>
      </c>
      <c r="C1035">
        <v>62</v>
      </c>
      <c r="D1035" s="1">
        <v>42215</v>
      </c>
      <c r="E1035">
        <v>666</v>
      </c>
      <c r="F1035">
        <v>143</v>
      </c>
      <c r="G1035" t="s">
        <v>39</v>
      </c>
      <c r="H1035" t="s">
        <v>36</v>
      </c>
      <c r="I1035">
        <v>31</v>
      </c>
      <c r="J1035" t="s">
        <v>23</v>
      </c>
      <c r="K1035" t="s">
        <v>32</v>
      </c>
      <c r="L1035" t="s">
        <v>37</v>
      </c>
      <c r="M1035">
        <v>132</v>
      </c>
      <c r="N1035">
        <v>261</v>
      </c>
      <c r="O1035" t="s">
        <v>56</v>
      </c>
      <c r="P1035">
        <v>70</v>
      </c>
      <c r="Q1035">
        <v>100</v>
      </c>
      <c r="R1035">
        <v>70</v>
      </c>
      <c r="S1035">
        <v>170</v>
      </c>
      <c r="T1035">
        <v>54</v>
      </c>
      <c r="U1035" t="s">
        <v>35</v>
      </c>
    </row>
    <row r="1036" spans="1:21" x14ac:dyDescent="0.25">
      <c r="A1036">
        <v>951</v>
      </c>
      <c r="B1036">
        <v>224</v>
      </c>
      <c r="C1036">
        <v>-71</v>
      </c>
      <c r="D1036" s="1">
        <v>42216</v>
      </c>
      <c r="E1036">
        <v>4216</v>
      </c>
      <c r="F1036">
        <v>-32</v>
      </c>
      <c r="G1036" t="s">
        <v>21</v>
      </c>
      <c r="H1036" t="s">
        <v>36</v>
      </c>
      <c r="I1036">
        <v>73</v>
      </c>
      <c r="J1036" t="s">
        <v>40</v>
      </c>
      <c r="K1036" t="s">
        <v>45</v>
      </c>
      <c r="L1036" t="s">
        <v>46</v>
      </c>
      <c r="M1036">
        <v>-221</v>
      </c>
      <c r="N1036">
        <v>205</v>
      </c>
      <c r="O1036" t="s">
        <v>38</v>
      </c>
      <c r="P1036">
        <v>260</v>
      </c>
      <c r="Q1036">
        <v>-40</v>
      </c>
      <c r="R1036">
        <v>-150</v>
      </c>
      <c r="S1036">
        <v>220</v>
      </c>
      <c r="T1036">
        <v>117</v>
      </c>
      <c r="U1036" t="s">
        <v>27</v>
      </c>
    </row>
    <row r="1037" spans="1:21" x14ac:dyDescent="0.25">
      <c r="A1037">
        <v>209</v>
      </c>
      <c r="B1037">
        <v>247</v>
      </c>
      <c r="C1037">
        <v>111</v>
      </c>
      <c r="D1037" s="1">
        <v>42217</v>
      </c>
      <c r="E1037">
        <v>1744</v>
      </c>
      <c r="F1037">
        <v>329</v>
      </c>
      <c r="G1037" t="s">
        <v>21</v>
      </c>
      <c r="H1037" t="s">
        <v>36</v>
      </c>
      <c r="I1037">
        <v>81</v>
      </c>
      <c r="J1037" t="s">
        <v>40</v>
      </c>
      <c r="K1037" t="s">
        <v>41</v>
      </c>
      <c r="L1037" t="s">
        <v>42</v>
      </c>
      <c r="M1037">
        <v>321</v>
      </c>
      <c r="N1037">
        <v>614</v>
      </c>
      <c r="O1037" t="s">
        <v>38</v>
      </c>
      <c r="P1037">
        <v>240</v>
      </c>
      <c r="Q1037">
        <v>310</v>
      </c>
      <c r="R1037">
        <v>210</v>
      </c>
      <c r="S1037">
        <v>550</v>
      </c>
      <c r="T1037">
        <v>113</v>
      </c>
      <c r="U1037" t="s">
        <v>27</v>
      </c>
    </row>
    <row r="1038" spans="1:21" x14ac:dyDescent="0.25">
      <c r="A1038">
        <v>209</v>
      </c>
      <c r="B1038">
        <v>127</v>
      </c>
      <c r="C1038">
        <v>-41</v>
      </c>
      <c r="D1038" s="1">
        <v>42218</v>
      </c>
      <c r="E1038">
        <v>2947</v>
      </c>
      <c r="F1038">
        <v>-25</v>
      </c>
      <c r="G1038" t="s">
        <v>21</v>
      </c>
      <c r="H1038" t="s">
        <v>36</v>
      </c>
      <c r="I1038">
        <v>40</v>
      </c>
      <c r="J1038" t="s">
        <v>40</v>
      </c>
      <c r="K1038" t="s">
        <v>45</v>
      </c>
      <c r="L1038" t="s">
        <v>50</v>
      </c>
      <c r="M1038">
        <v>-131</v>
      </c>
      <c r="N1038">
        <v>109</v>
      </c>
      <c r="O1038" t="s">
        <v>38</v>
      </c>
      <c r="P1038">
        <v>150</v>
      </c>
      <c r="Q1038">
        <v>-30</v>
      </c>
      <c r="R1038">
        <v>-90</v>
      </c>
      <c r="S1038">
        <v>120</v>
      </c>
      <c r="T1038">
        <v>63</v>
      </c>
      <c r="U1038" t="s">
        <v>35</v>
      </c>
    </row>
    <row r="1039" spans="1:21" x14ac:dyDescent="0.25">
      <c r="A1039">
        <v>530</v>
      </c>
      <c r="B1039">
        <v>279</v>
      </c>
      <c r="C1039">
        <v>52</v>
      </c>
      <c r="D1039" s="1">
        <v>42219</v>
      </c>
      <c r="E1039">
        <v>2642</v>
      </c>
      <c r="F1039">
        <v>420</v>
      </c>
      <c r="G1039" t="s">
        <v>21</v>
      </c>
      <c r="H1039" t="s">
        <v>36</v>
      </c>
      <c r="I1039">
        <v>97</v>
      </c>
      <c r="J1039" t="s">
        <v>40</v>
      </c>
      <c r="K1039" t="s">
        <v>45</v>
      </c>
      <c r="L1039" t="s">
        <v>52</v>
      </c>
      <c r="M1039">
        <v>402</v>
      </c>
      <c r="N1039">
        <v>745</v>
      </c>
      <c r="O1039" t="s">
        <v>38</v>
      </c>
      <c r="P1039">
        <v>330</v>
      </c>
      <c r="Q1039">
        <v>500</v>
      </c>
      <c r="R1039">
        <v>350</v>
      </c>
      <c r="S1039">
        <v>830</v>
      </c>
      <c r="T1039">
        <v>149</v>
      </c>
      <c r="U1039" t="s">
        <v>35</v>
      </c>
    </row>
    <row r="1040" spans="1:21" x14ac:dyDescent="0.25">
      <c r="A1040">
        <v>949</v>
      </c>
      <c r="B1040">
        <v>250</v>
      </c>
      <c r="C1040">
        <v>73</v>
      </c>
      <c r="D1040" s="1">
        <v>42220</v>
      </c>
      <c r="E1040">
        <v>1820</v>
      </c>
      <c r="F1040">
        <v>251</v>
      </c>
      <c r="G1040" t="s">
        <v>21</v>
      </c>
      <c r="H1040" t="s">
        <v>36</v>
      </c>
      <c r="I1040">
        <v>70</v>
      </c>
      <c r="J1040" t="s">
        <v>40</v>
      </c>
      <c r="K1040" t="s">
        <v>41</v>
      </c>
      <c r="L1040" t="s">
        <v>54</v>
      </c>
      <c r="M1040">
        <v>233</v>
      </c>
      <c r="N1040">
        <v>534</v>
      </c>
      <c r="O1040" t="s">
        <v>38</v>
      </c>
      <c r="P1040">
        <v>240</v>
      </c>
      <c r="Q1040">
        <v>240</v>
      </c>
      <c r="R1040">
        <v>160</v>
      </c>
      <c r="S1040">
        <v>480</v>
      </c>
      <c r="T1040">
        <v>94</v>
      </c>
      <c r="U1040" t="s">
        <v>35</v>
      </c>
    </row>
    <row r="1041" spans="1:21" x14ac:dyDescent="0.25">
      <c r="A1041">
        <v>530</v>
      </c>
      <c r="B1041">
        <v>135</v>
      </c>
      <c r="C1041">
        <v>6</v>
      </c>
      <c r="D1041" s="1">
        <v>42221</v>
      </c>
      <c r="E1041">
        <v>940</v>
      </c>
      <c r="F1041">
        <v>187</v>
      </c>
      <c r="G1041" t="s">
        <v>21</v>
      </c>
      <c r="H1041" t="s">
        <v>36</v>
      </c>
      <c r="I1041">
        <v>122</v>
      </c>
      <c r="J1041" t="s">
        <v>40</v>
      </c>
      <c r="K1041" t="s">
        <v>41</v>
      </c>
      <c r="L1041" t="s">
        <v>53</v>
      </c>
      <c r="M1041">
        <v>46</v>
      </c>
      <c r="N1041">
        <v>343</v>
      </c>
      <c r="O1041" t="s">
        <v>38</v>
      </c>
      <c r="P1041">
        <v>130</v>
      </c>
      <c r="Q1041">
        <v>180</v>
      </c>
      <c r="R1041">
        <v>40</v>
      </c>
      <c r="S1041">
        <v>310</v>
      </c>
      <c r="T1041">
        <v>156</v>
      </c>
      <c r="U1041" t="s">
        <v>35</v>
      </c>
    </row>
    <row r="1042" spans="1:21" x14ac:dyDescent="0.25">
      <c r="A1042">
        <v>916</v>
      </c>
      <c r="B1042">
        <v>86</v>
      </c>
      <c r="C1042">
        <v>52</v>
      </c>
      <c r="D1042" s="1">
        <v>42222</v>
      </c>
      <c r="E1042">
        <v>1003</v>
      </c>
      <c r="F1042">
        <v>124</v>
      </c>
      <c r="G1042" t="s">
        <v>21</v>
      </c>
      <c r="H1042" t="s">
        <v>36</v>
      </c>
      <c r="I1042">
        <v>24</v>
      </c>
      <c r="J1042" t="s">
        <v>23</v>
      </c>
      <c r="K1042" t="s">
        <v>24</v>
      </c>
      <c r="L1042" t="s">
        <v>57</v>
      </c>
      <c r="M1042">
        <v>132</v>
      </c>
      <c r="N1042">
        <v>224</v>
      </c>
      <c r="O1042" t="s">
        <v>38</v>
      </c>
      <c r="P1042">
        <v>80</v>
      </c>
      <c r="Q1042">
        <v>110</v>
      </c>
      <c r="R1042">
        <v>80</v>
      </c>
      <c r="S1042">
        <v>190</v>
      </c>
      <c r="T1042">
        <v>35</v>
      </c>
      <c r="U1042" t="s">
        <v>27</v>
      </c>
    </row>
    <row r="1043" spans="1:21" x14ac:dyDescent="0.25">
      <c r="A1043">
        <v>661</v>
      </c>
      <c r="B1043">
        <v>241</v>
      </c>
      <c r="C1043">
        <v>109</v>
      </c>
      <c r="D1043" s="1">
        <v>42223</v>
      </c>
      <c r="E1043">
        <v>1321</v>
      </c>
      <c r="F1043">
        <v>284</v>
      </c>
      <c r="G1043" t="s">
        <v>21</v>
      </c>
      <c r="H1043" t="s">
        <v>36</v>
      </c>
      <c r="I1043">
        <v>74</v>
      </c>
      <c r="J1043" t="s">
        <v>23</v>
      </c>
      <c r="K1043" t="s">
        <v>24</v>
      </c>
      <c r="L1043" t="s">
        <v>25</v>
      </c>
      <c r="M1043">
        <v>279</v>
      </c>
      <c r="N1043">
        <v>559</v>
      </c>
      <c r="O1043" t="s">
        <v>38</v>
      </c>
      <c r="P1043">
        <v>220</v>
      </c>
      <c r="Q1043">
        <v>260</v>
      </c>
      <c r="R1043">
        <v>170</v>
      </c>
      <c r="S1043">
        <v>480</v>
      </c>
      <c r="T1043">
        <v>96</v>
      </c>
      <c r="U1043" t="s">
        <v>27</v>
      </c>
    </row>
    <row r="1044" spans="1:21" x14ac:dyDescent="0.25">
      <c r="A1044">
        <v>323</v>
      </c>
      <c r="B1044">
        <v>123</v>
      </c>
      <c r="C1044">
        <v>89</v>
      </c>
      <c r="D1044" s="1">
        <v>42224</v>
      </c>
      <c r="E1044">
        <v>959</v>
      </c>
      <c r="F1044">
        <v>179</v>
      </c>
      <c r="G1044" t="s">
        <v>21</v>
      </c>
      <c r="H1044" t="s">
        <v>36</v>
      </c>
      <c r="I1044">
        <v>34</v>
      </c>
      <c r="J1044" t="s">
        <v>23</v>
      </c>
      <c r="K1044" t="s">
        <v>32</v>
      </c>
      <c r="L1044" t="s">
        <v>33</v>
      </c>
      <c r="M1044">
        <v>199</v>
      </c>
      <c r="N1044">
        <v>322</v>
      </c>
      <c r="O1044" t="s">
        <v>38</v>
      </c>
      <c r="P1044">
        <v>90</v>
      </c>
      <c r="Q1044">
        <v>130</v>
      </c>
      <c r="R1044">
        <v>110</v>
      </c>
      <c r="S1044">
        <v>220</v>
      </c>
      <c r="T1044">
        <v>45</v>
      </c>
      <c r="U1044" t="s">
        <v>35</v>
      </c>
    </row>
    <row r="1045" spans="1:21" x14ac:dyDescent="0.25">
      <c r="A1045">
        <v>801</v>
      </c>
      <c r="B1045">
        <v>68</v>
      </c>
      <c r="C1045">
        <v>-11</v>
      </c>
      <c r="D1045" s="1">
        <v>42225</v>
      </c>
      <c r="E1045">
        <v>619</v>
      </c>
      <c r="F1045">
        <v>85</v>
      </c>
      <c r="G1045" t="s">
        <v>39</v>
      </c>
      <c r="H1045" t="s">
        <v>36</v>
      </c>
      <c r="I1045">
        <v>25</v>
      </c>
      <c r="J1045" t="s">
        <v>40</v>
      </c>
      <c r="K1045" t="s">
        <v>45</v>
      </c>
      <c r="L1045" t="s">
        <v>46</v>
      </c>
      <c r="M1045">
        <v>39</v>
      </c>
      <c r="N1045">
        <v>163</v>
      </c>
      <c r="O1045" t="s">
        <v>49</v>
      </c>
      <c r="P1045">
        <v>80</v>
      </c>
      <c r="Q1045">
        <v>100</v>
      </c>
      <c r="R1045">
        <v>50</v>
      </c>
      <c r="S1045">
        <v>180</v>
      </c>
      <c r="T1045">
        <v>59</v>
      </c>
      <c r="U1045" t="s">
        <v>27</v>
      </c>
    </row>
    <row r="1046" spans="1:21" x14ac:dyDescent="0.25">
      <c r="A1046">
        <v>206</v>
      </c>
      <c r="B1046">
        <v>105</v>
      </c>
      <c r="C1046">
        <v>-20</v>
      </c>
      <c r="D1046" s="1">
        <v>42226</v>
      </c>
      <c r="E1046">
        <v>716</v>
      </c>
      <c r="F1046">
        <v>145</v>
      </c>
      <c r="G1046" t="s">
        <v>39</v>
      </c>
      <c r="H1046" t="s">
        <v>36</v>
      </c>
      <c r="I1046">
        <v>95</v>
      </c>
      <c r="J1046" t="s">
        <v>40</v>
      </c>
      <c r="K1046" t="s">
        <v>45</v>
      </c>
      <c r="L1046" t="s">
        <v>46</v>
      </c>
      <c r="M1046">
        <v>30</v>
      </c>
      <c r="N1046">
        <v>266</v>
      </c>
      <c r="O1046" t="s">
        <v>60</v>
      </c>
      <c r="P1046">
        <v>120</v>
      </c>
      <c r="Q1046">
        <v>170</v>
      </c>
      <c r="R1046">
        <v>50</v>
      </c>
      <c r="S1046">
        <v>290</v>
      </c>
      <c r="T1046">
        <v>125</v>
      </c>
      <c r="U1046" t="s">
        <v>27</v>
      </c>
    </row>
    <row r="1047" spans="1:21" x14ac:dyDescent="0.25">
      <c r="A1047">
        <v>971</v>
      </c>
      <c r="B1047">
        <v>153</v>
      </c>
      <c r="C1047">
        <v>49</v>
      </c>
      <c r="D1047" s="1">
        <v>42227</v>
      </c>
      <c r="E1047">
        <v>1319</v>
      </c>
      <c r="F1047">
        <v>153</v>
      </c>
      <c r="G1047" t="s">
        <v>39</v>
      </c>
      <c r="H1047" t="s">
        <v>36</v>
      </c>
      <c r="I1047">
        <v>42</v>
      </c>
      <c r="J1047" t="s">
        <v>40</v>
      </c>
      <c r="K1047" t="s">
        <v>41</v>
      </c>
      <c r="L1047" t="s">
        <v>42</v>
      </c>
      <c r="M1047">
        <v>129</v>
      </c>
      <c r="N1047">
        <v>326</v>
      </c>
      <c r="O1047" t="s">
        <v>56</v>
      </c>
      <c r="P1047">
        <v>150</v>
      </c>
      <c r="Q1047">
        <v>140</v>
      </c>
      <c r="R1047">
        <v>80</v>
      </c>
      <c r="S1047">
        <v>290</v>
      </c>
      <c r="T1047">
        <v>66</v>
      </c>
      <c r="U1047" t="s">
        <v>27</v>
      </c>
    </row>
    <row r="1048" spans="1:21" x14ac:dyDescent="0.25">
      <c r="A1048">
        <v>360</v>
      </c>
      <c r="B1048">
        <v>80</v>
      </c>
      <c r="C1048">
        <v>16</v>
      </c>
      <c r="D1048" s="1">
        <v>42228</v>
      </c>
      <c r="E1048">
        <v>1079</v>
      </c>
      <c r="F1048">
        <v>96</v>
      </c>
      <c r="G1048" t="s">
        <v>39</v>
      </c>
      <c r="H1048" t="s">
        <v>36</v>
      </c>
      <c r="I1048">
        <v>24</v>
      </c>
      <c r="J1048" t="s">
        <v>40</v>
      </c>
      <c r="K1048" t="s">
        <v>41</v>
      </c>
      <c r="L1048" t="s">
        <v>42</v>
      </c>
      <c r="M1048">
        <v>76</v>
      </c>
      <c r="N1048">
        <v>188</v>
      </c>
      <c r="O1048" t="s">
        <v>60</v>
      </c>
      <c r="P1048">
        <v>70</v>
      </c>
      <c r="Q1048">
        <v>100</v>
      </c>
      <c r="R1048">
        <v>60</v>
      </c>
      <c r="S1048">
        <v>170</v>
      </c>
      <c r="T1048">
        <v>45</v>
      </c>
      <c r="U1048" t="s">
        <v>27</v>
      </c>
    </row>
    <row r="1049" spans="1:21" x14ac:dyDescent="0.25">
      <c r="A1049">
        <v>435</v>
      </c>
      <c r="B1049">
        <v>63</v>
      </c>
      <c r="C1049">
        <v>3</v>
      </c>
      <c r="D1049" s="1">
        <v>42229</v>
      </c>
      <c r="E1049">
        <v>1075</v>
      </c>
      <c r="F1049">
        <v>76</v>
      </c>
      <c r="G1049" t="s">
        <v>39</v>
      </c>
      <c r="H1049" t="s">
        <v>36</v>
      </c>
      <c r="I1049">
        <v>19</v>
      </c>
      <c r="J1049" t="s">
        <v>40</v>
      </c>
      <c r="K1049" t="s">
        <v>45</v>
      </c>
      <c r="L1049" t="s">
        <v>50</v>
      </c>
      <c r="M1049">
        <v>53</v>
      </c>
      <c r="N1049">
        <v>148</v>
      </c>
      <c r="O1049" t="s">
        <v>49</v>
      </c>
      <c r="P1049">
        <v>70</v>
      </c>
      <c r="Q1049">
        <v>90</v>
      </c>
      <c r="R1049">
        <v>50</v>
      </c>
      <c r="S1049">
        <v>160</v>
      </c>
      <c r="T1049">
        <v>40</v>
      </c>
      <c r="U1049" t="s">
        <v>35</v>
      </c>
    </row>
    <row r="1050" spans="1:21" x14ac:dyDescent="0.25">
      <c r="A1050">
        <v>360</v>
      </c>
      <c r="B1050">
        <v>72</v>
      </c>
      <c r="C1050">
        <v>6</v>
      </c>
      <c r="D1050" s="1">
        <v>42230</v>
      </c>
      <c r="E1050">
        <v>461</v>
      </c>
      <c r="F1050">
        <v>104</v>
      </c>
      <c r="G1050" t="s">
        <v>39</v>
      </c>
      <c r="H1050" t="s">
        <v>36</v>
      </c>
      <c r="I1050">
        <v>23</v>
      </c>
      <c r="J1050" t="s">
        <v>40</v>
      </c>
      <c r="K1050" t="s">
        <v>45</v>
      </c>
      <c r="L1050" t="s">
        <v>52</v>
      </c>
      <c r="M1050">
        <v>86</v>
      </c>
      <c r="N1050">
        <v>188</v>
      </c>
      <c r="O1050" t="s">
        <v>60</v>
      </c>
      <c r="P1050">
        <v>80</v>
      </c>
      <c r="Q1050">
        <v>120</v>
      </c>
      <c r="R1050">
        <v>80</v>
      </c>
      <c r="S1050">
        <v>200</v>
      </c>
      <c r="T1050">
        <v>46</v>
      </c>
      <c r="U1050" t="s">
        <v>35</v>
      </c>
    </row>
    <row r="1051" spans="1:21" x14ac:dyDescent="0.25">
      <c r="A1051">
        <v>775</v>
      </c>
      <c r="B1051">
        <v>16</v>
      </c>
      <c r="C1051">
        <v>5</v>
      </c>
      <c r="D1051" s="1">
        <v>42231</v>
      </c>
      <c r="E1051">
        <v>851</v>
      </c>
      <c r="F1051">
        <v>25</v>
      </c>
      <c r="G1051" t="s">
        <v>39</v>
      </c>
      <c r="H1051" t="s">
        <v>36</v>
      </c>
      <c r="I1051">
        <v>4</v>
      </c>
      <c r="J1051" t="s">
        <v>40</v>
      </c>
      <c r="K1051" t="s">
        <v>41</v>
      </c>
      <c r="L1051" t="s">
        <v>53</v>
      </c>
      <c r="M1051">
        <v>15</v>
      </c>
      <c r="N1051">
        <v>44</v>
      </c>
      <c r="O1051" t="s">
        <v>48</v>
      </c>
      <c r="P1051">
        <v>10</v>
      </c>
      <c r="Q1051">
        <v>20</v>
      </c>
      <c r="R1051">
        <v>10</v>
      </c>
      <c r="S1051">
        <v>30</v>
      </c>
      <c r="T1051">
        <v>15</v>
      </c>
      <c r="U1051" t="s">
        <v>35</v>
      </c>
    </row>
    <row r="1052" spans="1:21" x14ac:dyDescent="0.25">
      <c r="A1052">
        <v>435</v>
      </c>
      <c r="B1052">
        <v>94</v>
      </c>
      <c r="C1052">
        <v>44</v>
      </c>
      <c r="D1052" s="1">
        <v>42232</v>
      </c>
      <c r="E1052">
        <v>540</v>
      </c>
      <c r="F1052">
        <v>120</v>
      </c>
      <c r="G1052" t="s">
        <v>39</v>
      </c>
      <c r="H1052" t="s">
        <v>36</v>
      </c>
      <c r="I1052">
        <v>31</v>
      </c>
      <c r="J1052" t="s">
        <v>40</v>
      </c>
      <c r="K1052" t="s">
        <v>41</v>
      </c>
      <c r="L1052" t="s">
        <v>53</v>
      </c>
      <c r="M1052">
        <v>114</v>
      </c>
      <c r="N1052">
        <v>228</v>
      </c>
      <c r="O1052" t="s">
        <v>49</v>
      </c>
      <c r="P1052">
        <v>90</v>
      </c>
      <c r="Q1052">
        <v>110</v>
      </c>
      <c r="R1052">
        <v>70</v>
      </c>
      <c r="S1052">
        <v>200</v>
      </c>
      <c r="T1052">
        <v>43</v>
      </c>
      <c r="U1052" t="s">
        <v>35</v>
      </c>
    </row>
    <row r="1053" spans="1:21" x14ac:dyDescent="0.25">
      <c r="A1053">
        <v>702</v>
      </c>
      <c r="B1053">
        <v>135</v>
      </c>
      <c r="C1053">
        <v>17</v>
      </c>
      <c r="D1053" s="1">
        <v>42233</v>
      </c>
      <c r="E1053">
        <v>940</v>
      </c>
      <c r="F1053">
        <v>187</v>
      </c>
      <c r="G1053" t="s">
        <v>39</v>
      </c>
      <c r="H1053" t="s">
        <v>36</v>
      </c>
      <c r="I1053">
        <v>122</v>
      </c>
      <c r="J1053" t="s">
        <v>23</v>
      </c>
      <c r="K1053" t="s">
        <v>24</v>
      </c>
      <c r="L1053" t="s">
        <v>57</v>
      </c>
      <c r="M1053">
        <v>47</v>
      </c>
      <c r="N1053">
        <v>343</v>
      </c>
      <c r="O1053" t="s">
        <v>48</v>
      </c>
      <c r="P1053">
        <v>120</v>
      </c>
      <c r="Q1053">
        <v>170</v>
      </c>
      <c r="R1053">
        <v>30</v>
      </c>
      <c r="S1053">
        <v>290</v>
      </c>
      <c r="T1053">
        <v>155</v>
      </c>
      <c r="U1053" t="s">
        <v>27</v>
      </c>
    </row>
    <row r="1054" spans="1:21" x14ac:dyDescent="0.25">
      <c r="A1054">
        <v>253</v>
      </c>
      <c r="B1054">
        <v>115</v>
      </c>
      <c r="C1054">
        <v>46</v>
      </c>
      <c r="D1054" s="1">
        <v>42234</v>
      </c>
      <c r="E1054">
        <v>1166</v>
      </c>
      <c r="F1054">
        <v>174</v>
      </c>
      <c r="G1054" t="s">
        <v>39</v>
      </c>
      <c r="H1054" t="s">
        <v>36</v>
      </c>
      <c r="I1054">
        <v>37</v>
      </c>
      <c r="J1054" t="s">
        <v>23</v>
      </c>
      <c r="K1054" t="s">
        <v>24</v>
      </c>
      <c r="L1054" t="s">
        <v>57</v>
      </c>
      <c r="M1054">
        <v>156</v>
      </c>
      <c r="N1054">
        <v>308</v>
      </c>
      <c r="O1054" t="s">
        <v>60</v>
      </c>
      <c r="P1054">
        <v>100</v>
      </c>
      <c r="Q1054">
        <v>160</v>
      </c>
      <c r="R1054">
        <v>110</v>
      </c>
      <c r="S1054">
        <v>260</v>
      </c>
      <c r="T1054">
        <v>69</v>
      </c>
      <c r="U1054" t="s">
        <v>27</v>
      </c>
    </row>
    <row r="1055" spans="1:21" x14ac:dyDescent="0.25">
      <c r="A1055">
        <v>702</v>
      </c>
      <c r="B1055">
        <v>224</v>
      </c>
      <c r="C1055">
        <v>118</v>
      </c>
      <c r="D1055" s="1">
        <v>42235</v>
      </c>
      <c r="E1055">
        <v>1191</v>
      </c>
      <c r="F1055">
        <v>310</v>
      </c>
      <c r="G1055" t="s">
        <v>39</v>
      </c>
      <c r="H1055" t="s">
        <v>36</v>
      </c>
      <c r="I1055">
        <v>73</v>
      </c>
      <c r="J1055" t="s">
        <v>23</v>
      </c>
      <c r="K1055" t="s">
        <v>24</v>
      </c>
      <c r="L1055" t="s">
        <v>25</v>
      </c>
      <c r="M1055">
        <v>288</v>
      </c>
      <c r="N1055">
        <v>569</v>
      </c>
      <c r="O1055" t="s">
        <v>48</v>
      </c>
      <c r="P1055">
        <v>210</v>
      </c>
      <c r="Q1055">
        <v>280</v>
      </c>
      <c r="R1055">
        <v>170</v>
      </c>
      <c r="S1055">
        <v>490</v>
      </c>
      <c r="T1055">
        <v>116</v>
      </c>
      <c r="U1055" t="s">
        <v>27</v>
      </c>
    </row>
    <row r="1056" spans="1:21" x14ac:dyDescent="0.25">
      <c r="A1056">
        <v>503</v>
      </c>
      <c r="B1056">
        <v>81</v>
      </c>
      <c r="C1056">
        <v>28</v>
      </c>
      <c r="D1056" s="1">
        <v>42236</v>
      </c>
      <c r="E1056">
        <v>551</v>
      </c>
      <c r="F1056">
        <v>104</v>
      </c>
      <c r="G1056" t="s">
        <v>39</v>
      </c>
      <c r="H1056" t="s">
        <v>36</v>
      </c>
      <c r="I1056">
        <v>26</v>
      </c>
      <c r="J1056" t="s">
        <v>23</v>
      </c>
      <c r="K1056" t="s">
        <v>24</v>
      </c>
      <c r="L1056" t="s">
        <v>25</v>
      </c>
      <c r="M1056">
        <v>98</v>
      </c>
      <c r="N1056">
        <v>197</v>
      </c>
      <c r="O1056" t="s">
        <v>56</v>
      </c>
      <c r="P1056">
        <v>70</v>
      </c>
      <c r="Q1056">
        <v>100</v>
      </c>
      <c r="R1056">
        <v>70</v>
      </c>
      <c r="S1056">
        <v>170</v>
      </c>
      <c r="T1056">
        <v>38</v>
      </c>
      <c r="U1056" t="s">
        <v>27</v>
      </c>
    </row>
    <row r="1057" spans="1:21" x14ac:dyDescent="0.25">
      <c r="A1057">
        <v>775</v>
      </c>
      <c r="B1057">
        <v>127</v>
      </c>
      <c r="C1057">
        <v>61</v>
      </c>
      <c r="D1057" s="1">
        <v>42237</v>
      </c>
      <c r="E1057">
        <v>830</v>
      </c>
      <c r="F1057">
        <v>185</v>
      </c>
      <c r="G1057" t="s">
        <v>39</v>
      </c>
      <c r="H1057" t="s">
        <v>36</v>
      </c>
      <c r="I1057">
        <v>40</v>
      </c>
      <c r="J1057" t="s">
        <v>23</v>
      </c>
      <c r="K1057" t="s">
        <v>24</v>
      </c>
      <c r="L1057" t="s">
        <v>28</v>
      </c>
      <c r="M1057">
        <v>181</v>
      </c>
      <c r="N1057">
        <v>332</v>
      </c>
      <c r="O1057" t="s">
        <v>48</v>
      </c>
      <c r="P1057">
        <v>120</v>
      </c>
      <c r="Q1057">
        <v>170</v>
      </c>
      <c r="R1057">
        <v>120</v>
      </c>
      <c r="S1057">
        <v>290</v>
      </c>
      <c r="T1057">
        <v>63</v>
      </c>
      <c r="U1057" t="s">
        <v>27</v>
      </c>
    </row>
    <row r="1058" spans="1:21" x14ac:dyDescent="0.25">
      <c r="A1058">
        <v>775</v>
      </c>
      <c r="B1058">
        <v>247</v>
      </c>
      <c r="C1058">
        <v>169</v>
      </c>
      <c r="D1058" s="1">
        <v>42238</v>
      </c>
      <c r="E1058">
        <v>1744</v>
      </c>
      <c r="F1058">
        <v>329</v>
      </c>
      <c r="G1058" t="s">
        <v>39</v>
      </c>
      <c r="H1058" t="s">
        <v>36</v>
      </c>
      <c r="I1058">
        <v>81</v>
      </c>
      <c r="J1058" t="s">
        <v>23</v>
      </c>
      <c r="K1058" t="s">
        <v>32</v>
      </c>
      <c r="L1058" t="s">
        <v>33</v>
      </c>
      <c r="M1058">
        <v>319</v>
      </c>
      <c r="N1058">
        <v>614</v>
      </c>
      <c r="O1058" t="s">
        <v>48</v>
      </c>
      <c r="P1058">
        <v>180</v>
      </c>
      <c r="Q1058">
        <v>240</v>
      </c>
      <c r="R1058">
        <v>150</v>
      </c>
      <c r="S1058">
        <v>420</v>
      </c>
      <c r="T1058">
        <v>114</v>
      </c>
      <c r="U1058" t="s">
        <v>35</v>
      </c>
    </row>
    <row r="1059" spans="1:21" x14ac:dyDescent="0.25">
      <c r="A1059">
        <v>775</v>
      </c>
      <c r="B1059">
        <v>250</v>
      </c>
      <c r="C1059">
        <v>133</v>
      </c>
      <c r="D1059" s="1">
        <v>42239</v>
      </c>
      <c r="E1059">
        <v>1820</v>
      </c>
      <c r="F1059">
        <v>251</v>
      </c>
      <c r="G1059" t="s">
        <v>39</v>
      </c>
      <c r="H1059" t="s">
        <v>36</v>
      </c>
      <c r="I1059">
        <v>70</v>
      </c>
      <c r="J1059" t="s">
        <v>23</v>
      </c>
      <c r="K1059" t="s">
        <v>32</v>
      </c>
      <c r="L1059" t="s">
        <v>61</v>
      </c>
      <c r="M1059">
        <v>233</v>
      </c>
      <c r="N1059">
        <v>534</v>
      </c>
      <c r="O1059" t="s">
        <v>48</v>
      </c>
      <c r="P1059">
        <v>180</v>
      </c>
      <c r="Q1059">
        <v>180</v>
      </c>
      <c r="R1059">
        <v>100</v>
      </c>
      <c r="S1059">
        <v>360</v>
      </c>
      <c r="T1059">
        <v>94</v>
      </c>
      <c r="U1059" t="s">
        <v>35</v>
      </c>
    </row>
    <row r="1060" spans="1:21" x14ac:dyDescent="0.25">
      <c r="A1060">
        <v>971</v>
      </c>
      <c r="B1060">
        <v>88</v>
      </c>
      <c r="C1060">
        <v>48</v>
      </c>
      <c r="D1060" s="1">
        <v>42240</v>
      </c>
      <c r="E1060">
        <v>817</v>
      </c>
      <c r="F1060">
        <v>133</v>
      </c>
      <c r="G1060" t="s">
        <v>39</v>
      </c>
      <c r="H1060" t="s">
        <v>36</v>
      </c>
      <c r="I1060">
        <v>29</v>
      </c>
      <c r="J1060" t="s">
        <v>23</v>
      </c>
      <c r="K1060" t="s">
        <v>32</v>
      </c>
      <c r="L1060" t="s">
        <v>61</v>
      </c>
      <c r="M1060">
        <v>108</v>
      </c>
      <c r="N1060">
        <v>236</v>
      </c>
      <c r="O1060" t="s">
        <v>56</v>
      </c>
      <c r="P1060">
        <v>60</v>
      </c>
      <c r="Q1060">
        <v>100</v>
      </c>
      <c r="R1060">
        <v>60</v>
      </c>
      <c r="S1060">
        <v>160</v>
      </c>
      <c r="T1060">
        <v>60</v>
      </c>
      <c r="U1060" t="s">
        <v>35</v>
      </c>
    </row>
    <row r="1061" spans="1:21" x14ac:dyDescent="0.25">
      <c r="A1061">
        <v>775</v>
      </c>
      <c r="B1061">
        <v>294</v>
      </c>
      <c r="C1061">
        <v>-285</v>
      </c>
      <c r="D1061" s="1">
        <v>42241</v>
      </c>
      <c r="E1061">
        <v>8252</v>
      </c>
      <c r="F1061">
        <v>-294</v>
      </c>
      <c r="G1061" t="s">
        <v>39</v>
      </c>
      <c r="H1061" t="s">
        <v>36</v>
      </c>
      <c r="I1061">
        <v>111</v>
      </c>
      <c r="J1061" t="s">
        <v>23</v>
      </c>
      <c r="K1061" t="s">
        <v>32</v>
      </c>
      <c r="L1061" t="s">
        <v>37</v>
      </c>
      <c r="M1061">
        <v>-605</v>
      </c>
      <c r="N1061">
        <v>33</v>
      </c>
      <c r="O1061" t="s">
        <v>48</v>
      </c>
      <c r="P1061">
        <v>210</v>
      </c>
      <c r="Q1061">
        <v>-210</v>
      </c>
      <c r="R1061">
        <v>-320</v>
      </c>
      <c r="S1061">
        <v>0</v>
      </c>
      <c r="T1061">
        <v>145</v>
      </c>
      <c r="U1061" t="s">
        <v>35</v>
      </c>
    </row>
    <row r="1062" spans="1:21" x14ac:dyDescent="0.25">
      <c r="A1062">
        <v>503</v>
      </c>
      <c r="B1062">
        <v>134</v>
      </c>
      <c r="C1062">
        <v>80</v>
      </c>
      <c r="D1062" s="1">
        <v>42242</v>
      </c>
      <c r="E1062">
        <v>690</v>
      </c>
      <c r="F1062">
        <v>186</v>
      </c>
      <c r="G1062" t="s">
        <v>39</v>
      </c>
      <c r="H1062" t="s">
        <v>36</v>
      </c>
      <c r="I1062">
        <v>41</v>
      </c>
      <c r="J1062" t="s">
        <v>23</v>
      </c>
      <c r="K1062" t="s">
        <v>32</v>
      </c>
      <c r="L1062" t="s">
        <v>37</v>
      </c>
      <c r="M1062">
        <v>180</v>
      </c>
      <c r="N1062">
        <v>341</v>
      </c>
      <c r="O1062" t="s">
        <v>56</v>
      </c>
      <c r="P1062">
        <v>90</v>
      </c>
      <c r="Q1062">
        <v>140</v>
      </c>
      <c r="R1062">
        <v>100</v>
      </c>
      <c r="S1062">
        <v>230</v>
      </c>
      <c r="T1062">
        <v>65</v>
      </c>
      <c r="U1062" t="s">
        <v>35</v>
      </c>
    </row>
    <row r="1063" spans="1:21" x14ac:dyDescent="0.25">
      <c r="A1063">
        <v>435</v>
      </c>
      <c r="B1063">
        <v>20</v>
      </c>
      <c r="C1063">
        <v>-22</v>
      </c>
      <c r="D1063" s="1">
        <v>42243</v>
      </c>
      <c r="E1063">
        <v>218</v>
      </c>
      <c r="F1063">
        <v>25</v>
      </c>
      <c r="G1063" t="s">
        <v>39</v>
      </c>
      <c r="H1063" t="s">
        <v>36</v>
      </c>
      <c r="I1063">
        <v>7</v>
      </c>
      <c r="J1063" t="s">
        <v>23</v>
      </c>
      <c r="K1063" t="s">
        <v>32</v>
      </c>
      <c r="L1063" t="s">
        <v>37</v>
      </c>
      <c r="M1063">
        <v>-22</v>
      </c>
      <c r="N1063">
        <v>48</v>
      </c>
      <c r="O1063" t="s">
        <v>49</v>
      </c>
      <c r="P1063">
        <v>10</v>
      </c>
      <c r="Q1063">
        <v>20</v>
      </c>
      <c r="R1063">
        <v>0</v>
      </c>
      <c r="S1063">
        <v>30</v>
      </c>
      <c r="T1063">
        <v>40</v>
      </c>
      <c r="U1063" t="s">
        <v>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FDC8E344-0303-4EF4-A1AD-BF7C132E4F67}">
  <ds:schemaRefs/>
</ds:datastoreItem>
</file>

<file path=customXml/itemProps2.xml><?xml version="1.0" encoding="utf-8"?>
<ds:datastoreItem xmlns:ds="http://schemas.openxmlformats.org/officeDocument/2006/customXml" ds:itemID="{92CB9ACD-CB52-4C3E-A1A6-012C1E37C7A0}">
  <ds:schemaRefs/>
</ds:datastoreItem>
</file>

<file path=customXml/itemProps3.xml><?xml version="1.0" encoding="utf-8"?>
<ds:datastoreItem xmlns:ds="http://schemas.openxmlformats.org/officeDocument/2006/customXml" ds:itemID="{9C5E2C57-40FF-4FEF-A8C1-2F3D031D4E4E}">
  <ds:schemaRefs/>
</ds:datastoreItem>
</file>

<file path=customXml/itemProps4.xml><?xml version="1.0" encoding="utf-8"?>
<ds:datastoreItem xmlns:ds="http://schemas.openxmlformats.org/officeDocument/2006/customXml" ds:itemID="{A740C7AD-8E61-45E8-8DFB-3A36181382E4}">
  <ds:schemaRefs/>
</ds:datastoreItem>
</file>

<file path=customXml/itemProps5.xml><?xml version="1.0" encoding="utf-8"?>
<ds:datastoreItem xmlns:ds="http://schemas.openxmlformats.org/officeDocument/2006/customXml" ds:itemID="{3CC23673-2AD9-49B0-8CE1-56501E5A1324}">
  <ds:schemaRefs/>
</ds:datastoreItem>
</file>

<file path=customXml/itemProps6.xml><?xml version="1.0" encoding="utf-8"?>
<ds:datastoreItem xmlns:ds="http://schemas.openxmlformats.org/officeDocument/2006/customXml" ds:itemID="{22398370-3270-4D69-BFBD-91F5BC1FC30F}">
  <ds:schemaRefs/>
</ds:datastoreItem>
</file>

<file path=customXml/itemProps7.xml><?xml version="1.0" encoding="utf-8"?>
<ds:datastoreItem xmlns:ds="http://schemas.openxmlformats.org/officeDocument/2006/customXml" ds:itemID="{4C5A2048-9E32-4A5E-ADE9-2061B94B99A0}">
  <ds:schemaRefs/>
</ds:datastoreItem>
</file>

<file path=customXml/itemProps8.xml><?xml version="1.0" encoding="utf-8"?>
<ds:datastoreItem xmlns:ds="http://schemas.openxmlformats.org/officeDocument/2006/customXml" ds:itemID="{0E4F87F8-7FA8-4147-8F40-585FF20474C0}">
  <ds:schemaRefs/>
</ds:datastoreItem>
</file>

<file path=customXml/itemProps9.xml><?xml version="1.0" encoding="utf-8"?>
<ds:datastoreItem xmlns:ds="http://schemas.openxmlformats.org/officeDocument/2006/customXml" ds:itemID="{CB34E0D2-1BA8-4F7A-8540-75C3B4EF9081}">
  <ds:schemaRefs/>
</ds:datastoreItem>
</file>

<file path=customXml/itemProps10.xml><?xml version="1.0" encoding="utf-8"?>
<ds:datastoreItem xmlns:ds="http://schemas.openxmlformats.org/officeDocument/2006/customXml" ds:itemID="{448D7BC6-0753-47F7-9F91-1418B91AE36A}">
  <ds:schemaRefs/>
</ds:datastoreItem>
</file>

<file path=customXml/itemProps11.xml><?xml version="1.0" encoding="utf-8"?>
<ds:datastoreItem xmlns:ds="http://schemas.openxmlformats.org/officeDocument/2006/customXml" ds:itemID="{34CB3E41-460C-420C-88C5-745A2BE8410D}">
  <ds:schemaRefs/>
</ds:datastoreItem>
</file>

<file path=customXml/itemProps12.xml><?xml version="1.0" encoding="utf-8"?>
<ds:datastoreItem xmlns:ds="http://schemas.openxmlformats.org/officeDocument/2006/customXml" ds:itemID="{5D939991-F93C-4E8D-8C7F-C6656CD5330B}">
  <ds:schemaRefs/>
</ds:datastoreItem>
</file>

<file path=customXml/itemProps13.xml><?xml version="1.0" encoding="utf-8"?>
<ds:datastoreItem xmlns:ds="http://schemas.openxmlformats.org/officeDocument/2006/customXml" ds:itemID="{EDA8D762-45C2-404D-9830-71109C5C910A}">
  <ds:schemaRefs/>
</ds:datastoreItem>
</file>

<file path=customXml/itemProps14.xml><?xml version="1.0" encoding="utf-8"?>
<ds:datastoreItem xmlns:ds="http://schemas.openxmlformats.org/officeDocument/2006/customXml" ds:itemID="{C3CCA41C-CE11-4778-AD61-E6AC94A82078}">
  <ds:schemaRefs/>
</ds:datastoreItem>
</file>

<file path=customXml/itemProps15.xml><?xml version="1.0" encoding="utf-8"?>
<ds:datastoreItem xmlns:ds="http://schemas.openxmlformats.org/officeDocument/2006/customXml" ds:itemID="{CFBC0A99-2F97-427E-8F48-38CB4FA71340}">
  <ds:schemaRefs/>
</ds:datastoreItem>
</file>

<file path=customXml/itemProps16.xml><?xml version="1.0" encoding="utf-8"?>
<ds:datastoreItem xmlns:ds="http://schemas.openxmlformats.org/officeDocument/2006/customXml" ds:itemID="{9E61C5AD-0C1E-40E2-8414-39AB0C0E4FA2}">
  <ds:schemaRefs>
    <ds:schemaRef ds:uri="http://schemas.microsoft.com/DataMashup"/>
  </ds:schemaRefs>
</ds:datastoreItem>
</file>

<file path=customXml/itemProps17.xml><?xml version="1.0" encoding="utf-8"?>
<ds:datastoreItem xmlns:ds="http://schemas.openxmlformats.org/officeDocument/2006/customXml" ds:itemID="{726CD3F2-C696-456B-BFC4-71C4A8D2D5D6}">
  <ds:schemaRefs/>
</ds:datastoreItem>
</file>

<file path=customXml/itemProps18.xml><?xml version="1.0" encoding="utf-8"?>
<ds:datastoreItem xmlns:ds="http://schemas.openxmlformats.org/officeDocument/2006/customXml" ds:itemID="{F1C4CAEB-F015-485F-B103-2A3D2DB23C82}">
  <ds:schemaRefs/>
</ds:datastoreItem>
</file>

<file path=customXml/itemProps19.xml><?xml version="1.0" encoding="utf-8"?>
<ds:datastoreItem xmlns:ds="http://schemas.openxmlformats.org/officeDocument/2006/customXml" ds:itemID="{89597104-0D3A-418C-87B2-2736F53A0EAB}">
  <ds:schemaRefs/>
</ds:datastoreItem>
</file>

<file path=customXml/itemProps20.xml><?xml version="1.0" encoding="utf-8"?>
<ds:datastoreItem xmlns:ds="http://schemas.openxmlformats.org/officeDocument/2006/customXml" ds:itemID="{2E8AEBFD-C970-4669-B0E0-D90AE5EFB06E}">
  <ds:schemaRefs/>
</ds:datastoreItem>
</file>

<file path=customXml/itemProps21.xml><?xml version="1.0" encoding="utf-8"?>
<ds:datastoreItem xmlns:ds="http://schemas.openxmlformats.org/officeDocument/2006/customXml" ds:itemID="{091E8095-6A1D-4742-B499-1891EFE4CD9A}">
  <ds:schemaRefs/>
</ds:datastoreItem>
</file>

<file path=customXml/itemProps22.xml><?xml version="1.0" encoding="utf-8"?>
<ds:datastoreItem xmlns:ds="http://schemas.openxmlformats.org/officeDocument/2006/customXml" ds:itemID="{BD00AB88-F2BF-4F43-A836-376841F8DC06}">
  <ds:schemaRefs/>
</ds:datastoreItem>
</file>

<file path=customXml/itemProps23.xml><?xml version="1.0" encoding="utf-8"?>
<ds:datastoreItem xmlns:ds="http://schemas.openxmlformats.org/officeDocument/2006/customXml" ds:itemID="{E5FDB9E3-891D-43EB-8BA4-4057D1D5A1EE}">
  <ds:schemaRefs/>
</ds:datastoreItem>
</file>

<file path=customXml/itemProps24.xml><?xml version="1.0" encoding="utf-8"?>
<ds:datastoreItem xmlns:ds="http://schemas.openxmlformats.org/officeDocument/2006/customXml" ds:itemID="{D34FE1D2-1832-4F77-87BB-9B4D90B15DC5}">
  <ds:schemaRefs/>
</ds:datastoreItem>
</file>

<file path=customXml/itemProps25.xml><?xml version="1.0" encoding="utf-8"?>
<ds:datastoreItem xmlns:ds="http://schemas.openxmlformats.org/officeDocument/2006/customXml" ds:itemID="{6F6D1289-B644-4E2B-B82D-568344618A3B}">
  <ds:schemaRefs/>
</ds:datastoreItem>
</file>

<file path=customXml/itemProps26.xml><?xml version="1.0" encoding="utf-8"?>
<ds:datastoreItem xmlns:ds="http://schemas.openxmlformats.org/officeDocument/2006/customXml" ds:itemID="{EBBC8217-C7E3-4E6B-ACB0-244E13265922}">
  <ds:schemaRefs/>
</ds:datastoreItem>
</file>

<file path=customXml/itemProps27.xml><?xml version="1.0" encoding="utf-8"?>
<ds:datastoreItem xmlns:ds="http://schemas.openxmlformats.org/officeDocument/2006/customXml" ds:itemID="{BB2F4B9D-9E01-4D21-A567-B3A34AA64024}">
  <ds:schemaRefs/>
</ds:datastoreItem>
</file>

<file path=customXml/itemProps28.xml><?xml version="1.0" encoding="utf-8"?>
<ds:datastoreItem xmlns:ds="http://schemas.openxmlformats.org/officeDocument/2006/customXml" ds:itemID="{B3FBCC84-5161-4417-8904-C3E6306E2FAF}">
  <ds:schemaRefs/>
</ds:datastoreItem>
</file>

<file path=customXml/itemProps29.xml><?xml version="1.0" encoding="utf-8"?>
<ds:datastoreItem xmlns:ds="http://schemas.openxmlformats.org/officeDocument/2006/customXml" ds:itemID="{F50F1E92-0105-4F04-9A27-867F57486454}">
  <ds:schemaRefs/>
</ds:datastoreItem>
</file>

<file path=customXml/itemProps30.xml><?xml version="1.0" encoding="utf-8"?>
<ds:datastoreItem xmlns:ds="http://schemas.openxmlformats.org/officeDocument/2006/customXml" ds:itemID="{4E14EA23-DDE0-49F7-B0DE-5622D8621F27}">
  <ds:schemaRefs/>
</ds:datastoreItem>
</file>

<file path=customXml/itemProps31.xml><?xml version="1.0" encoding="utf-8"?>
<ds:datastoreItem xmlns:ds="http://schemas.openxmlformats.org/officeDocument/2006/customXml" ds:itemID="{DF1AF4F1-5681-4118-8D18-F61464D35F5D}">
  <ds:schemaRefs/>
</ds:datastoreItem>
</file>

<file path=customXml/itemProps32.xml><?xml version="1.0" encoding="utf-8"?>
<ds:datastoreItem xmlns:ds="http://schemas.openxmlformats.org/officeDocument/2006/customXml" ds:itemID="{F0C64324-65E8-4B9C-BAC1-416A16B296F4}">
  <ds:schemaRefs/>
</ds:datastoreItem>
</file>

<file path=customXml/itemProps33.xml><?xml version="1.0" encoding="utf-8"?>
<ds:datastoreItem xmlns:ds="http://schemas.openxmlformats.org/officeDocument/2006/customXml" ds:itemID="{AC5B474C-887D-44E5-86CB-1EE8A8FD1509}">
  <ds:schemaRefs/>
</ds:datastoreItem>
</file>

<file path=customXml/itemProps34.xml><?xml version="1.0" encoding="utf-8"?>
<ds:datastoreItem xmlns:ds="http://schemas.openxmlformats.org/officeDocument/2006/customXml" ds:itemID="{E83959CA-1409-4F5A-81B8-8FCD9051D800}">
  <ds:schemaRefs/>
</ds:datastoreItem>
</file>

<file path=customXml/itemProps35.xml><?xml version="1.0" encoding="utf-8"?>
<ds:datastoreItem xmlns:ds="http://schemas.openxmlformats.org/officeDocument/2006/customXml" ds:itemID="{58B30092-D7CD-40EC-8D71-D9B50C5F2370}">
  <ds:schemaRefs/>
</ds:datastoreItem>
</file>

<file path=customXml/itemProps36.xml><?xml version="1.0" encoding="utf-8"?>
<ds:datastoreItem xmlns:ds="http://schemas.openxmlformats.org/officeDocument/2006/customXml" ds:itemID="{E8F40B7E-6C34-472A-8E78-C9A2AC354DD1}">
  <ds:schemaRefs/>
</ds:datastoreItem>
</file>

<file path=customXml/itemProps37.xml><?xml version="1.0" encoding="utf-8"?>
<ds:datastoreItem xmlns:ds="http://schemas.openxmlformats.org/officeDocument/2006/customXml" ds:itemID="{8F826F8F-67A1-4C24-9142-F141C9F5A1BB}">
  <ds:schemaRefs/>
</ds:datastoreItem>
</file>

<file path=customXml/itemProps38.xml><?xml version="1.0" encoding="utf-8"?>
<ds:datastoreItem xmlns:ds="http://schemas.openxmlformats.org/officeDocument/2006/customXml" ds:itemID="{C50AB3E9-118A-480A-B810-2277C8AACDDF}">
  <ds:schemaRefs/>
</ds:datastoreItem>
</file>

<file path=customXml/itemProps39.xml><?xml version="1.0" encoding="utf-8"?>
<ds:datastoreItem xmlns:ds="http://schemas.openxmlformats.org/officeDocument/2006/customXml" ds:itemID="{F13E3844-60B4-48F2-9429-EB3BF88962E4}">
  <ds:schemaRefs/>
</ds:datastoreItem>
</file>

<file path=customXml/itemProps40.xml><?xml version="1.0" encoding="utf-8"?>
<ds:datastoreItem xmlns:ds="http://schemas.openxmlformats.org/officeDocument/2006/customXml" ds:itemID="{96015BEE-BDE8-4F10-BB04-89372151C0FE}">
  <ds:schemaRefs/>
</ds:datastoreItem>
</file>

<file path=customXml/itemProps41.xml><?xml version="1.0" encoding="utf-8"?>
<ds:datastoreItem xmlns:ds="http://schemas.openxmlformats.org/officeDocument/2006/customXml" ds:itemID="{FC29E131-6429-4B36-913D-273550A5579C}">
  <ds:schemaRefs/>
</ds:datastoreItem>
</file>

<file path=customXml/itemProps42.xml><?xml version="1.0" encoding="utf-8"?>
<ds:datastoreItem xmlns:ds="http://schemas.openxmlformats.org/officeDocument/2006/customXml" ds:itemID="{BA28417E-A8AC-4DC1-808F-70B219D9344C}">
  <ds:schemaRefs/>
</ds:datastoreItem>
</file>

<file path=customXml/itemProps43.xml><?xml version="1.0" encoding="utf-8"?>
<ds:datastoreItem xmlns:ds="http://schemas.openxmlformats.org/officeDocument/2006/customXml" ds:itemID="{ACB1EBF5-1EE0-4B9B-9D57-D79260D7FB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HNG 0</vt:lpstr>
      <vt:lpstr>Coffee (Sales Overview)</vt:lpstr>
      <vt:lpstr>Location</vt:lpstr>
      <vt:lpstr>Other Insights</vt:lpstr>
      <vt:lpstr>Analysis</vt:lpstr>
      <vt:lpstr>KPIs</vt:lpstr>
      <vt:lpstr>Clean Chain Data</vt:lpstr>
      <vt:lpstr>Coffee_Chain_Sales </vt:lpstr>
      <vt:lpstr>'Coffee (Sales Overview)'!Print_Area</vt:lpstr>
      <vt:lpstr>'HNG 0'!Print_Area</vt:lpstr>
      <vt:lpstr>Location!Print_Area</vt:lpstr>
      <vt:lpstr>'Other Insights'!Print_Area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Orhine</dc:creator>
  <cp:lastModifiedBy>Orhine Adidi</cp:lastModifiedBy>
  <cp:lastPrinted>2025-10-18T11:12:37Z</cp:lastPrinted>
  <dcterms:created xsi:type="dcterms:W3CDTF">2025-10-16T21:16:39Z</dcterms:created>
  <dcterms:modified xsi:type="dcterms:W3CDTF">2025-10-18T17:04:11Z</dcterms:modified>
</cp:coreProperties>
</file>