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rs\Documents\ATY\Cursos\"/>
    </mc:Choice>
  </mc:AlternateContent>
  <xr:revisionPtr revIDLastSave="0" documentId="13_ncr:1_{C47201A0-9D88-4BDE-8041-799018ABDFF1}" xr6:coauthVersionLast="47" xr6:coauthVersionMax="47" xr10:uidLastSave="{00000000-0000-0000-0000-000000000000}"/>
  <bookViews>
    <workbookView xWindow="-120" yWindow="-120" windowWidth="20730" windowHeight="11310" xr2:uid="{556B6FBB-A35B-4D0A-906C-3E4E867D1234}"/>
  </bookViews>
  <sheets>
    <sheet name="SIMULADOR" sheetId="2" r:id="rId1"/>
    <sheet name="TIPO_FII" sheetId="3" r:id="rId2"/>
  </sheets>
  <externalReferences>
    <externalReference r:id="rId3"/>
  </externalReferences>
  <definedNames>
    <definedName name="aporte" localSheetId="1">[1]APP!$D$17</definedName>
    <definedName name="Aporte">#REF!</definedName>
    <definedName name="Divid_Mensal">#REF!</definedName>
    <definedName name="Invest_Mes">SIMULADOR!$F$10</definedName>
    <definedName name="Outros_Rendim">SIMULADOR!$F$5</definedName>
    <definedName name="patrimonio" localSheetId="1">[1]APP!$D$20</definedName>
    <definedName name="Patrimonio">#REF!</definedName>
    <definedName name="Perfil">TIPO_FII!$B$1:$D$2</definedName>
    <definedName name="qtd_anos">[1]APP!$D$18</definedName>
    <definedName name="Qtde_anos">#REF!</definedName>
    <definedName name="Rendim_mensal">#REF!</definedName>
    <definedName name="rendimento_carteira">[1]APP!$D$13</definedName>
    <definedName name="Salario">SIMULADOR!$F$4</definedName>
    <definedName name="Sugestão">SIMULADOR!$F$7</definedName>
    <definedName name="taxa_mensal">[1]APP!$D$19</definedName>
    <definedName name="Tempo_Invest">SIMULADOR!$F$11</definedName>
    <definedName name="TIPO_DE_FII">TIPO_FII!$A$1:$D$8</definedName>
    <definedName name="Total_Rendim">SIMULADOR!$F$6</definedName>
    <definedName name="Tx_Rend_Carteira">SIMULADOR!$F$8</definedName>
    <definedName name="Tx_Rend_Mensal">SIMULADOR!$F$9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E26" i="2"/>
  <c r="E25" i="2"/>
  <c r="E24" i="2"/>
  <c r="E23" i="2"/>
  <c r="E22" i="2"/>
  <c r="F6" i="2"/>
  <c r="F7" i="2" s="1"/>
  <c r="F10" i="2" s="1"/>
  <c r="F12" i="2" l="1"/>
  <c r="F13" i="2" s="1"/>
  <c r="D18" i="2"/>
  <c r="F18" i="2" s="1"/>
  <c r="D16" i="2"/>
  <c r="F16" i="2" s="1"/>
  <c r="D17" i="2"/>
  <c r="F17" i="2" s="1"/>
  <c r="D19" i="2"/>
  <c r="F19" i="2" s="1"/>
  <c r="D15" i="2"/>
  <c r="F15" i="2" s="1"/>
  <c r="F24" i="2"/>
  <c r="F22" i="2"/>
  <c r="F26" i="2"/>
  <c r="F27" i="2"/>
  <c r="F23" i="2"/>
  <c r="F25" i="2"/>
  <c r="F28" i="2" l="1"/>
</calcChain>
</file>

<file path=xl/sharedStrings.xml><?xml version="1.0" encoding="utf-8"?>
<sst xmlns="http://schemas.openxmlformats.org/spreadsheetml/2006/main" count="42" uniqueCount="35">
  <si>
    <t>TIPO DE FII</t>
  </si>
  <si>
    <t>Conservador</t>
  </si>
  <si>
    <t>PAPEL</t>
  </si>
  <si>
    <t>TIJOLO</t>
  </si>
  <si>
    <t>HÍBRIDOS</t>
  </si>
  <si>
    <t>FOFs</t>
  </si>
  <si>
    <t>DESENVOLVIMENTO</t>
  </si>
  <si>
    <t>HOTELARIAS</t>
  </si>
  <si>
    <t>Moderado</t>
  </si>
  <si>
    <t>Agressivo</t>
  </si>
  <si>
    <t>Outros Rendimentos:</t>
  </si>
  <si>
    <t>Total Rendimentos:</t>
  </si>
  <si>
    <t>Rendimento da Carteira:</t>
  </si>
  <si>
    <t>Sugestão Investimento:</t>
  </si>
  <si>
    <t>INVESTIMENTO MENSAL</t>
  </si>
  <si>
    <t>CRITÉRIOS INFORMADOS</t>
  </si>
  <si>
    <t>Investimento por mês:</t>
  </si>
  <si>
    <t>Taxa de Rendimento Mensal:</t>
  </si>
  <si>
    <t>Patrimônio acumulado:</t>
  </si>
  <si>
    <t>Dividendos Mensais:</t>
  </si>
  <si>
    <t>CENÁRIOS</t>
  </si>
  <si>
    <t>Perfil Definido:</t>
  </si>
  <si>
    <t>PERFIL DE INVESTIMENTO</t>
  </si>
  <si>
    <t>Tipo de FII</t>
  </si>
  <si>
    <t>% Sugerido</t>
  </si>
  <si>
    <t>Vr Cota</t>
  </si>
  <si>
    <t xml:space="preserve">TOTAL </t>
  </si>
  <si>
    <t>SIMULADOR DE INVESTIMENTOS
EM FUNDOS IMOBILIÁRIOS</t>
  </si>
  <si>
    <t>Salário Liquido:</t>
  </si>
  <si>
    <t>Tempo de investimento
(em anos):</t>
  </si>
  <si>
    <t>Moeda de Cálculo (em Reais)</t>
  </si>
  <si>
    <t>Dividendos</t>
  </si>
  <si>
    <t>Patrimônio</t>
  </si>
  <si>
    <t>Anos</t>
  </si>
  <si>
    <t>V.1.0 - 15/05/25 - Adirson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</si>
</sst>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0.79998168889431442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2" tint="-0.499984740745262"/>
      </right>
      <top/>
      <bottom/>
      <diagonal/>
    </border>
    <border>
      <left style="thin">
        <color theme="0" tint="-0.14996795556505021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2" tint="-0.499984740745262"/>
      </top>
      <bottom/>
      <diagonal/>
    </border>
    <border>
      <left style="thin">
        <color theme="0" tint="-0.14996795556505021"/>
      </left>
      <right style="thin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 style="medium">
        <color theme="2" tint="-0.499984740745262"/>
      </right>
      <top style="medium">
        <color theme="1" tint="0.34998626667073579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 style="thin">
        <color theme="0" tint="-0.14996795556505021"/>
      </right>
      <top style="medium">
        <color theme="2" tint="-0.499984740745262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0" tint="-0.14996795556505021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0" tint="-0.14996795556505021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medium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91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255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9" borderId="3" xfId="0" applyFont="1" applyFill="1" applyBorder="1" applyAlignment="1">
      <alignment horizontal="center" vertical="center"/>
    </xf>
    <xf numFmtId="40" fontId="5" fillId="9" borderId="26" xfId="0" applyNumberFormat="1" applyFont="1" applyFill="1" applyBorder="1" applyAlignment="1">
      <alignment horizontal="center" vertical="center"/>
    </xf>
    <xf numFmtId="40" fontId="5" fillId="9" borderId="29" xfId="0" applyNumberFormat="1" applyFont="1" applyFill="1" applyBorder="1" applyAlignment="1">
      <alignment horizontal="center" vertical="center"/>
    </xf>
    <xf numFmtId="40" fontId="5" fillId="9" borderId="32" xfId="0" applyNumberFormat="1" applyFont="1" applyFill="1" applyBorder="1" applyAlignment="1">
      <alignment horizontal="center" vertical="center"/>
    </xf>
    <xf numFmtId="40" fontId="5" fillId="7" borderId="28" xfId="0" applyNumberFormat="1" applyFont="1" applyFill="1" applyBorder="1" applyAlignment="1">
      <alignment horizontal="center" vertical="center"/>
    </xf>
    <xf numFmtId="40" fontId="5" fillId="7" borderId="29" xfId="0" applyNumberFormat="1" applyFont="1" applyFill="1" applyBorder="1" applyAlignment="1">
      <alignment horizontal="center" vertical="center"/>
    </xf>
    <xf numFmtId="40" fontId="5" fillId="7" borderId="31" xfId="0" applyNumberFormat="1" applyFont="1" applyFill="1" applyBorder="1" applyAlignment="1">
      <alignment horizontal="center" vertical="center"/>
    </xf>
    <xf numFmtId="40" fontId="5" fillId="7" borderId="32" xfId="0" applyNumberFormat="1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right" vertical="center"/>
    </xf>
    <xf numFmtId="40" fontId="5" fillId="9" borderId="16" xfId="0" applyNumberFormat="1" applyFont="1" applyFill="1" applyBorder="1" applyAlignment="1">
      <alignment horizontal="center" vertical="center"/>
    </xf>
    <xf numFmtId="10" fontId="5" fillId="9" borderId="17" xfId="0" applyNumberFormat="1" applyFont="1" applyFill="1" applyBorder="1" applyAlignment="1">
      <alignment horizontal="center" vertical="center"/>
    </xf>
    <xf numFmtId="10" fontId="5" fillId="9" borderId="20" xfId="0" applyNumberFormat="1" applyFont="1" applyFill="1" applyBorder="1" applyAlignment="1">
      <alignment horizontal="center" vertical="center"/>
    </xf>
    <xf numFmtId="0" fontId="0" fillId="0" borderId="18" xfId="0" applyFont="1" applyBorder="1" applyAlignment="1">
      <alignment horizontal="right" vertical="center" wrapText="1"/>
    </xf>
    <xf numFmtId="0" fontId="5" fillId="9" borderId="39" xfId="0" applyFont="1" applyFill="1" applyBorder="1" applyAlignment="1">
      <alignment horizontal="right" vertical="center"/>
    </xf>
    <xf numFmtId="0" fontId="5" fillId="9" borderId="38" xfId="0" applyFont="1" applyFill="1" applyBorder="1" applyAlignment="1">
      <alignment horizontal="right" vertical="center"/>
    </xf>
    <xf numFmtId="0" fontId="5" fillId="9" borderId="3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7" borderId="36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right" vertical="center"/>
    </xf>
    <xf numFmtId="0" fontId="5" fillId="7" borderId="6" xfId="0" applyFont="1" applyFill="1" applyBorder="1" applyAlignment="1">
      <alignment horizontal="right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9" fontId="7" fillId="9" borderId="36" xfId="1" applyFont="1" applyFill="1" applyBorder="1" applyAlignment="1">
      <alignment horizontal="center" vertical="center"/>
    </xf>
    <xf numFmtId="9" fontId="7" fillId="9" borderId="28" xfId="1" applyFont="1" applyFill="1" applyBorder="1" applyAlignment="1">
      <alignment horizontal="center" vertical="center"/>
    </xf>
    <xf numFmtId="40" fontId="5" fillId="8" borderId="37" xfId="0" applyNumberFormat="1" applyFont="1" applyFill="1" applyBorder="1" applyAlignment="1">
      <alignment horizontal="center" vertical="center"/>
    </xf>
    <xf numFmtId="40" fontId="5" fillId="8" borderId="29" xfId="0" applyNumberFormat="1" applyFont="1" applyFill="1" applyBorder="1" applyAlignment="1">
      <alignment horizontal="center" vertical="center"/>
    </xf>
    <xf numFmtId="40" fontId="5" fillId="8" borderId="32" xfId="0" applyNumberFormat="1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 vertical="center"/>
    </xf>
    <xf numFmtId="9" fontId="5" fillId="8" borderId="31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9" fillId="3" borderId="0" xfId="2" applyFont="1" applyFill="1" applyAlignment="1">
      <alignment horizontal="center"/>
    </xf>
    <xf numFmtId="0" fontId="10" fillId="3" borderId="0" xfId="2" applyFont="1" applyFill="1" applyAlignment="1">
      <alignment horizontal="center"/>
    </xf>
    <xf numFmtId="0" fontId="11" fillId="3" borderId="0" xfId="2" applyFont="1" applyFill="1" applyAlignment="1">
      <alignment horizontal="center"/>
    </xf>
    <xf numFmtId="0" fontId="12" fillId="3" borderId="0" xfId="2" applyFont="1" applyFill="1" applyAlignment="1">
      <alignment horizontal="center"/>
    </xf>
    <xf numFmtId="0" fontId="7" fillId="0" borderId="0" xfId="2" applyFont="1"/>
    <xf numFmtId="0" fontId="7" fillId="0" borderId="0" xfId="2" applyFont="1" applyAlignment="1">
      <alignment horizontal="left"/>
    </xf>
    <xf numFmtId="9" fontId="7" fillId="4" borderId="0" xfId="2" applyNumberFormat="1" applyFont="1" applyFill="1" applyAlignment="1">
      <alignment horizontal="center"/>
    </xf>
    <xf numFmtId="9" fontId="7" fillId="5" borderId="0" xfId="2" applyNumberFormat="1" applyFont="1" applyFill="1" applyAlignment="1">
      <alignment horizontal="center"/>
    </xf>
    <xf numFmtId="9" fontId="7" fillId="6" borderId="0" xfId="2" applyNumberFormat="1" applyFont="1" applyFill="1" applyAlignment="1">
      <alignment horizontal="center"/>
    </xf>
    <xf numFmtId="0" fontId="7" fillId="0" borderId="1" xfId="2" applyFont="1" applyBorder="1" applyAlignment="1">
      <alignment horizontal="left"/>
    </xf>
    <xf numFmtId="9" fontId="7" fillId="4" borderId="1" xfId="2" applyNumberFormat="1" applyFont="1" applyFill="1" applyBorder="1" applyAlignment="1">
      <alignment horizontal="center"/>
    </xf>
    <xf numFmtId="9" fontId="7" fillId="5" borderId="1" xfId="2" applyNumberFormat="1" applyFont="1" applyFill="1" applyBorder="1" applyAlignment="1">
      <alignment horizontal="center"/>
    </xf>
    <xf numFmtId="9" fontId="7" fillId="6" borderId="1" xfId="2" applyNumberFormat="1" applyFont="1" applyFill="1" applyBorder="1" applyAlignment="1">
      <alignment horizontal="center"/>
    </xf>
    <xf numFmtId="0" fontId="8" fillId="5" borderId="46" xfId="0" applyFont="1" applyFill="1" applyBorder="1" applyAlignment="1">
      <alignment horizontal="center" vertical="center" wrapText="1"/>
    </xf>
    <xf numFmtId="0" fontId="8" fillId="5" borderId="47" xfId="0" applyFont="1" applyFill="1" applyBorder="1" applyAlignment="1">
      <alignment horizontal="center" vertical="center" wrapText="1"/>
    </xf>
    <xf numFmtId="0" fontId="8" fillId="5" borderId="48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left" vertical="center" textRotation="255" wrapText="1"/>
    </xf>
    <xf numFmtId="0" fontId="4" fillId="4" borderId="41" xfId="0" applyFont="1" applyFill="1" applyBorder="1" applyAlignment="1">
      <alignment horizontal="left" vertical="center" textRotation="255" wrapText="1"/>
    </xf>
    <xf numFmtId="0" fontId="4" fillId="4" borderId="42" xfId="0" applyFont="1" applyFill="1" applyBorder="1" applyAlignment="1">
      <alignment horizontal="left" vertical="center" textRotation="255" wrapText="1"/>
    </xf>
    <xf numFmtId="0" fontId="4" fillId="5" borderId="43" xfId="0" applyFont="1" applyFill="1" applyBorder="1" applyAlignment="1">
      <alignment horizontal="center" vertical="center" textRotation="255" wrapText="1"/>
    </xf>
    <xf numFmtId="0" fontId="4" fillId="5" borderId="44" xfId="0" applyFont="1" applyFill="1" applyBorder="1" applyAlignment="1">
      <alignment horizontal="center" vertical="center" textRotation="255" wrapText="1"/>
    </xf>
    <xf numFmtId="0" fontId="4" fillId="5" borderId="45" xfId="0" applyFont="1" applyFill="1" applyBorder="1" applyAlignment="1">
      <alignment horizontal="center" vertical="center" textRotation="255" wrapText="1"/>
    </xf>
    <xf numFmtId="0" fontId="4" fillId="5" borderId="25" xfId="0" applyFont="1" applyFill="1" applyBorder="1" applyAlignment="1">
      <alignment horizontal="center" vertical="center" textRotation="255" wrapText="1"/>
    </xf>
    <xf numFmtId="0" fontId="4" fillId="5" borderId="27" xfId="0" applyFont="1" applyFill="1" applyBorder="1" applyAlignment="1">
      <alignment horizontal="center" vertical="center" textRotation="255" wrapText="1"/>
    </xf>
    <xf numFmtId="0" fontId="4" fillId="5" borderId="30" xfId="0" applyFont="1" applyFill="1" applyBorder="1" applyAlignment="1">
      <alignment horizontal="center" vertical="center" textRotation="255" wrapText="1"/>
    </xf>
    <xf numFmtId="0" fontId="5" fillId="5" borderId="43" xfId="0" applyFont="1" applyFill="1" applyBorder="1" applyAlignment="1">
      <alignment horizontal="center" vertical="center" textRotation="255" wrapText="1"/>
    </xf>
    <xf numFmtId="0" fontId="5" fillId="5" borderId="44" xfId="0" applyFont="1" applyFill="1" applyBorder="1" applyAlignment="1">
      <alignment horizontal="center" vertical="center" textRotation="255" wrapText="1"/>
    </xf>
    <xf numFmtId="0" fontId="5" fillId="5" borderId="45" xfId="0" applyFont="1" applyFill="1" applyBorder="1" applyAlignment="1">
      <alignment horizontal="center" vertical="center" textRotation="255" wrapText="1"/>
    </xf>
    <xf numFmtId="0" fontId="13" fillId="0" borderId="0" xfId="0" applyFont="1" applyAlignment="1">
      <alignment horizontal="right" vertical="top"/>
    </xf>
    <xf numFmtId="40" fontId="5" fillId="0" borderId="13" xfId="0" applyNumberFormat="1" applyFont="1" applyBorder="1" applyAlignment="1" applyProtection="1">
      <alignment horizontal="center" vertical="center"/>
      <protection locked="0"/>
    </xf>
    <xf numFmtId="40" fontId="5" fillId="0" borderId="14" xfId="0" applyNumberFormat="1" applyFont="1" applyBorder="1" applyAlignment="1" applyProtection="1">
      <alignment horizontal="center" vertical="center"/>
      <protection locked="0"/>
    </xf>
    <xf numFmtId="40" fontId="5" fillId="0" borderId="15" xfId="0" applyNumberFormat="1" applyFont="1" applyBorder="1" applyAlignment="1" applyProtection="1">
      <alignment horizontal="center" vertical="center"/>
      <protection locked="0"/>
    </xf>
    <xf numFmtId="9" fontId="6" fillId="0" borderId="4" xfId="0" applyNumberFormat="1" applyFont="1" applyBorder="1" applyAlignment="1" applyProtection="1">
      <alignment horizontal="center" vertical="center"/>
      <protection locked="0"/>
    </xf>
    <xf numFmtId="0" fontId="5" fillId="10" borderId="29" xfId="0" applyFont="1" applyFill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</cellXfs>
  <cellStyles count="5">
    <cellStyle name="Neutro 2" xfId="3" xr:uid="{BD170E4D-F72A-4F5E-BAE4-814038430117}"/>
    <cellStyle name="Normal" xfId="0" builtinId="0"/>
    <cellStyle name="Normal 2" xfId="2" xr:uid="{0F0C87FA-FB3F-45E1-A828-B6897E452CAE}"/>
    <cellStyle name="Porcentagem" xfId="1" builtinId="5"/>
    <cellStyle name="Porcentagem 2" xfId="4" xr:uid="{1D42508D-B1A8-41B8-BABB-B2A08F4A82CE}"/>
  </cellStyles>
  <dxfs count="1"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SIMULADOR!$E$20</c:f>
          <c:strCache>
            <c:ptCount val="1"/>
            <c:pt idx="0">
              <c:v>Agressivo</c:v>
            </c:pt>
          </c:strCache>
        </c:strRef>
      </c:tx>
      <c:layout>
        <c:manualLayout>
          <c:xMode val="edge"/>
          <c:yMode val="edge"/>
          <c:x val="0.40865408368071637"/>
          <c:y val="5.104261967254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SIMULADOR!$C$22:$C$28</c:f>
              <c:strCache>
                <c:ptCount val="7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  <c:pt idx="6">
                  <c:v>TOTAL </c:v>
                </c:pt>
              </c:strCache>
            </c:strRef>
          </c:cat>
          <c:val>
            <c:numRef>
              <c:f>SIMULADOR!$D$22:$D$28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8DB3-4E6F-91F0-A2A3D4206B5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B3-4E6F-91F0-A2A3D4206B5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B3-4E6F-91F0-A2A3D4206B5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DB3-4E6F-91F0-A2A3D4206B5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B3-4E6F-91F0-A2A3D4206B5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B3-4E6F-91F0-A2A3D4206B5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B3-4E6F-91F0-A2A3D4206B5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B3-4E6F-91F0-A2A3D4206B53}"/>
              </c:ext>
            </c:extLst>
          </c:dPt>
          <c:dLbls>
            <c:dLbl>
              <c:idx val="0"/>
              <c:layout>
                <c:manualLayout>
                  <c:x val="5.128205128205128E-2"/>
                  <c:y val="-7.843137254901966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B3-4E6F-91F0-A2A3D4206B53}"/>
                </c:ext>
              </c:extLst>
            </c:dLbl>
            <c:dLbl>
              <c:idx val="1"/>
              <c:layout>
                <c:manualLayout>
                  <c:x val="9.2307692307692313E-2"/>
                  <c:y val="-5.228758169934736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B3-4E6F-91F0-A2A3D4206B53}"/>
                </c:ext>
              </c:extLst>
            </c:dLbl>
            <c:dLbl>
              <c:idx val="2"/>
              <c:layout>
                <c:manualLayout>
                  <c:x val="7.521367521367521E-2"/>
                  <c:y val="4.705882352941166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B3-4E6F-91F0-A2A3D4206B53}"/>
                </c:ext>
              </c:extLst>
            </c:dLbl>
            <c:dLbl>
              <c:idx val="3"/>
              <c:layout>
                <c:manualLayout>
                  <c:x val="1.0256410256410194E-2"/>
                  <c:y val="0.1568627450980390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B3-4E6F-91F0-A2A3D4206B53}"/>
                </c:ext>
              </c:extLst>
            </c:dLbl>
            <c:dLbl>
              <c:idx val="4"/>
              <c:layout>
                <c:manualLayout>
                  <c:x val="-1.8904034054566761E-2"/>
                  <c:y val="-0.2130030267414164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B3-4E6F-91F0-A2A3D4206B53}"/>
                </c:ext>
              </c:extLst>
            </c:dLbl>
            <c:dLbl>
              <c:idx val="5"/>
              <c:layout>
                <c:manualLayout>
                  <c:x val="-0.10412977789541013"/>
                  <c:y val="-0.2815272562745078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B3-4E6F-91F0-A2A3D4206B53}"/>
                </c:ext>
              </c:extLst>
            </c:dLbl>
            <c:dLbl>
              <c:idx val="6"/>
              <c:layout>
                <c:manualLayout>
                  <c:x val="-2.3931623931623933E-2"/>
                  <c:y val="-0.2300653594771242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B3-4E6F-91F0-A2A3D4206B5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SIMULADOR!$C$22:$C$28</c:f>
              <c:strCache>
                <c:ptCount val="7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  <c:pt idx="6">
                  <c:v>TOTAL </c:v>
                </c:pt>
              </c:strCache>
            </c:strRef>
          </c:cat>
          <c:val>
            <c:numRef>
              <c:f>SIMULADOR!$E$22:$E$28</c:f>
              <c:numCache>
                <c:formatCode>0%</c:formatCode>
                <c:ptCount val="7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3-4E6F-91F0-A2A3D4206B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33633295838018"/>
          <c:y val="0.18802720946922813"/>
          <c:w val="0.25385694435254419"/>
          <c:h val="0.7022735664582965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xhere.com/it/photo/1583845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hyperlink" Target="https://marciacorretoraimobiliaria.blogspot.com/2011/03/dicas-para-quem-quer-vender-seu-imovel.html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38099</xdr:rowOff>
    </xdr:from>
    <xdr:to>
      <xdr:col>6</xdr:col>
      <xdr:colOff>9525</xdr:colOff>
      <xdr:row>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D9F256-90AA-BB51-9341-07FE91B24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28</xdr:row>
      <xdr:rowOff>171450</xdr:rowOff>
    </xdr:from>
    <xdr:to>
      <xdr:col>3</xdr:col>
      <xdr:colOff>752475</xdr:colOff>
      <xdr:row>30</xdr:row>
      <xdr:rowOff>123825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206BEA5-12B3-312A-F76D-DCD814C74A3E}"/>
            </a:ext>
          </a:extLst>
        </xdr:cNvPr>
        <xdr:cNvSpPr/>
      </xdr:nvSpPr>
      <xdr:spPr>
        <a:xfrm>
          <a:off x="304800" y="9991725"/>
          <a:ext cx="1714500" cy="35242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Perfil</a:t>
          </a:r>
          <a:r>
            <a:rPr lang="pt-BR" sz="1200" b="1" baseline="0">
              <a:solidFill>
                <a:sysClr val="windowText" lastClr="000000"/>
              </a:solidFill>
            </a:rPr>
            <a:t> de Investimento:</a:t>
          </a:r>
          <a:endParaRPr lang="pt-BR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39688</xdr:colOff>
      <xdr:row>1</xdr:row>
      <xdr:rowOff>41204</xdr:rowOff>
    </xdr:from>
    <xdr:to>
      <xdr:col>2</xdr:col>
      <xdr:colOff>47624</xdr:colOff>
      <xdr:row>1</xdr:row>
      <xdr:rowOff>541346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6DEE88A-CE9D-E64A-1AFF-B6A18249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0188" y="104704"/>
          <a:ext cx="476249" cy="500142"/>
        </a:xfrm>
        <a:prstGeom prst="rect">
          <a:avLst/>
        </a:prstGeom>
      </xdr:spPr>
    </xdr:pic>
    <xdr:clientData/>
  </xdr:twoCellAnchor>
  <xdr:twoCellAnchor editAs="oneCell">
    <xdr:from>
      <xdr:col>5</xdr:col>
      <xdr:colOff>508000</xdr:colOff>
      <xdr:row>1</xdr:row>
      <xdr:rowOff>39688</xdr:rowOff>
    </xdr:from>
    <xdr:to>
      <xdr:col>5</xdr:col>
      <xdr:colOff>1039812</xdr:colOff>
      <xdr:row>1</xdr:row>
      <xdr:rowOff>531813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A6CCDF7-55DA-59CD-AC8F-5ED426C17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4167188" y="103188"/>
          <a:ext cx="531812" cy="49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irs\Documents\ATY\Cursos\Simulador%20Investimentos%20Fundos%20Imobili&#225;rios%20Excel%20Resolvido.xlsx" TargetMode="External"/><Relationship Id="rId1" Type="http://schemas.openxmlformats.org/officeDocument/2006/relationships/externalLinkPath" Target="Simulador%20Investimentos%20Fundos%20Imobili&#225;rios%20Excel%20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13">
          <cell r="D13">
            <v>6.0000000000000001E-3</v>
          </cell>
        </row>
        <row r="17">
          <cell r="D17">
            <v>200</v>
          </cell>
        </row>
        <row r="18">
          <cell r="D18">
            <v>5</v>
          </cell>
        </row>
        <row r="19">
          <cell r="D19">
            <v>1.0789999999999999E-2</v>
          </cell>
        </row>
        <row r="20">
          <cell r="D20">
            <v>16755.382799697527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CE64-0407-4ECF-8926-FFC25EA5390A}">
  <sheetPr>
    <tabColor rgb="FFFF0000"/>
  </sheetPr>
  <dimension ref="B1:H45"/>
  <sheetViews>
    <sheetView showGridLines="0" tabSelected="1" zoomScale="120" zoomScaleNormal="120" workbookViewId="0">
      <selection activeCell="E20" sqref="E20:F20"/>
    </sheetView>
  </sheetViews>
  <sheetFormatPr defaultColWidth="0" defaultRowHeight="15.75" zeroHeight="1" x14ac:dyDescent="0.2"/>
  <cols>
    <col min="1" max="1" width="2.85546875" style="1" customWidth="1"/>
    <col min="2" max="2" width="7" style="2" customWidth="1"/>
    <col min="3" max="3" width="9.140625" style="1" customWidth="1"/>
    <col min="4" max="4" width="21.7109375" style="1" customWidth="1"/>
    <col min="5" max="5" width="14.140625" style="1" customWidth="1"/>
    <col min="6" max="6" width="16" style="1" customWidth="1"/>
    <col min="7" max="7" width="2.140625" style="1" customWidth="1"/>
    <col min="8" max="8" width="9.42578125" style="1" hidden="1"/>
    <col min="9" max="16384" width="9.140625" style="1" hidden="1"/>
  </cols>
  <sheetData>
    <row r="1" spans="2:7" ht="5.25" customHeight="1" x14ac:dyDescent="0.2"/>
    <row r="2" spans="2:7" ht="44.25" customHeight="1" x14ac:dyDescent="0.2">
      <c r="B2" s="68" t="s">
        <v>27</v>
      </c>
      <c r="C2" s="69"/>
      <c r="D2" s="69"/>
      <c r="E2" s="69"/>
      <c r="F2" s="70"/>
      <c r="G2" s="3"/>
    </row>
    <row r="3" spans="2:7" ht="16.5" customHeight="1" thickBot="1" x14ac:dyDescent="0.25">
      <c r="B3" s="17" t="s">
        <v>30</v>
      </c>
      <c r="C3" s="17"/>
      <c r="D3" s="17"/>
      <c r="E3" s="17"/>
      <c r="F3" s="17"/>
      <c r="G3" s="4"/>
    </row>
    <row r="4" spans="2:7" ht="25.5" customHeight="1" x14ac:dyDescent="0.2">
      <c r="B4" s="71" t="s">
        <v>15</v>
      </c>
      <c r="C4" s="27" t="s">
        <v>28</v>
      </c>
      <c r="D4" s="28"/>
      <c r="E4" s="29"/>
      <c r="F4" s="84">
        <v>2000</v>
      </c>
    </row>
    <row r="5" spans="2:7" ht="25.5" customHeight="1" thickBot="1" x14ac:dyDescent="0.25">
      <c r="B5" s="72"/>
      <c r="C5" s="30" t="s">
        <v>10</v>
      </c>
      <c r="D5" s="31"/>
      <c r="E5" s="32"/>
      <c r="F5" s="85">
        <v>750</v>
      </c>
    </row>
    <row r="6" spans="2:7" ht="25.5" customHeight="1" thickBot="1" x14ac:dyDescent="0.25">
      <c r="B6" s="72"/>
      <c r="C6" s="33" t="s">
        <v>11</v>
      </c>
      <c r="D6" s="34"/>
      <c r="E6" s="35"/>
      <c r="F6" s="86">
        <f>F4+F5</f>
        <v>2750</v>
      </c>
    </row>
    <row r="7" spans="2:7" ht="25.5" customHeight="1" x14ac:dyDescent="0.2">
      <c r="B7" s="72"/>
      <c r="C7" s="36" t="s">
        <v>13</v>
      </c>
      <c r="D7" s="37"/>
      <c r="E7" s="87">
        <v>0.15</v>
      </c>
      <c r="F7" s="14">
        <f>F6*E7</f>
        <v>412.5</v>
      </c>
    </row>
    <row r="8" spans="2:7" ht="25.5" customHeight="1" x14ac:dyDescent="0.2">
      <c r="B8" s="72"/>
      <c r="C8" s="38" t="s">
        <v>12</v>
      </c>
      <c r="D8" s="38"/>
      <c r="E8" s="25"/>
      <c r="F8" s="15">
        <v>6.0000000000000001E-3</v>
      </c>
    </row>
    <row r="9" spans="2:7" ht="25.5" customHeight="1" thickBot="1" x14ac:dyDescent="0.25">
      <c r="B9" s="73"/>
      <c r="C9" s="39" t="s">
        <v>17</v>
      </c>
      <c r="D9" s="39"/>
      <c r="E9" s="40"/>
      <c r="F9" s="16">
        <v>1.0789999999999999E-2</v>
      </c>
    </row>
    <row r="10" spans="2:7" ht="51.75" customHeight="1" x14ac:dyDescent="0.2">
      <c r="B10" s="74" t="s">
        <v>14</v>
      </c>
      <c r="C10" s="27" t="s">
        <v>16</v>
      </c>
      <c r="D10" s="28"/>
      <c r="E10" s="29"/>
      <c r="F10" s="6">
        <f>Sugestão</f>
        <v>412.5</v>
      </c>
    </row>
    <row r="11" spans="2:7" ht="42" customHeight="1" x14ac:dyDescent="0.2">
      <c r="B11" s="75"/>
      <c r="C11" s="41" t="s">
        <v>29</v>
      </c>
      <c r="D11" s="38"/>
      <c r="E11" s="25"/>
      <c r="F11" s="88">
        <v>20</v>
      </c>
    </row>
    <row r="12" spans="2:7" ht="51.75" customHeight="1" x14ac:dyDescent="0.2">
      <c r="B12" s="75"/>
      <c r="C12" s="38" t="s">
        <v>18</v>
      </c>
      <c r="D12" s="38"/>
      <c r="E12" s="25"/>
      <c r="F12" s="7">
        <f>FV(Tx_Rend_Mensal,Tempo_Invest*12,Invest_Mes*-1)</f>
        <v>464144.34004004573</v>
      </c>
    </row>
    <row r="13" spans="2:7" ht="51.75" customHeight="1" thickBot="1" x14ac:dyDescent="0.25">
      <c r="B13" s="76"/>
      <c r="C13" s="42" t="s">
        <v>19</v>
      </c>
      <c r="D13" s="42"/>
      <c r="E13" s="43"/>
      <c r="F13" s="8">
        <f>F12*Tx_Rend_Carteira</f>
        <v>2784.8660402402743</v>
      </c>
    </row>
    <row r="14" spans="2:7" ht="23.25" customHeight="1" x14ac:dyDescent="0.2">
      <c r="B14" s="77" t="s">
        <v>20</v>
      </c>
      <c r="C14" s="20" t="s">
        <v>33</v>
      </c>
      <c r="D14" s="5" t="s">
        <v>32</v>
      </c>
      <c r="E14" s="5"/>
      <c r="F14" s="13" t="s">
        <v>31</v>
      </c>
    </row>
    <row r="15" spans="2:7" ht="23.25" customHeight="1" x14ac:dyDescent="0.2">
      <c r="B15" s="78"/>
      <c r="C15" s="21">
        <v>2</v>
      </c>
      <c r="D15" s="9">
        <f>FV(Tx_Rend_Mensal,C15*12,Invest_Mes*-1)</f>
        <v>11231.396260278652</v>
      </c>
      <c r="E15" s="9"/>
      <c r="F15" s="10">
        <f>D15*Tx_Rend_Carteira</f>
        <v>67.388377561671916</v>
      </c>
    </row>
    <row r="16" spans="2:7" ht="23.25" customHeight="1" x14ac:dyDescent="0.2">
      <c r="B16" s="78"/>
      <c r="C16" s="21">
        <v>5</v>
      </c>
      <c r="D16" s="9">
        <f>FV(Tx_Rend_Mensal,C16*12,Invest_Mes*-1)</f>
        <v>34557.977024376152</v>
      </c>
      <c r="E16" s="9"/>
      <c r="F16" s="10">
        <f>D16*Tx_Rend_Carteira</f>
        <v>207.34786214625692</v>
      </c>
    </row>
    <row r="17" spans="2:6" ht="23.25" customHeight="1" x14ac:dyDescent="0.2">
      <c r="B17" s="78"/>
      <c r="C17" s="21">
        <v>10</v>
      </c>
      <c r="D17" s="9">
        <f>FV(Tx_Rend_Mensal,C17*12,Invest_Mes*-1)</f>
        <v>100354.73766869603</v>
      </c>
      <c r="E17" s="9"/>
      <c r="F17" s="10">
        <f>D17*Tx_Rend_Carteira</f>
        <v>602.12842601217619</v>
      </c>
    </row>
    <row r="18" spans="2:6" ht="23.25" customHeight="1" x14ac:dyDescent="0.2">
      <c r="B18" s="78"/>
      <c r="C18" s="21">
        <v>20</v>
      </c>
      <c r="D18" s="9">
        <f>FV(Tx_Rend_Mensal,C18*12,Invest_Mes*-1)</f>
        <v>464144.34004004573</v>
      </c>
      <c r="E18" s="9"/>
      <c r="F18" s="10">
        <f>D18*Tx_Rend_Carteira</f>
        <v>2784.8660402402743</v>
      </c>
    </row>
    <row r="19" spans="2:6" ht="23.25" customHeight="1" thickBot="1" x14ac:dyDescent="0.25">
      <c r="B19" s="79"/>
      <c r="C19" s="22">
        <v>30</v>
      </c>
      <c r="D19" s="11">
        <f>FV(Tx_Rend_Mensal,C19*12,Invest_Mes*-1)</f>
        <v>1782894.9826894447</v>
      </c>
      <c r="E19" s="11"/>
      <c r="F19" s="12">
        <f>D19*Tx_Rend_Carteira</f>
        <v>10697.369896136668</v>
      </c>
    </row>
    <row r="20" spans="2:6" ht="23.25" customHeight="1" x14ac:dyDescent="0.2">
      <c r="B20" s="80" t="s">
        <v>22</v>
      </c>
      <c r="C20" s="18" t="s">
        <v>21</v>
      </c>
      <c r="D20" s="19"/>
      <c r="E20" s="89" t="s">
        <v>9</v>
      </c>
      <c r="F20" s="90"/>
    </row>
    <row r="21" spans="2:6" ht="23.25" customHeight="1" x14ac:dyDescent="0.2">
      <c r="B21" s="81"/>
      <c r="C21" s="52" t="s">
        <v>23</v>
      </c>
      <c r="D21" s="52"/>
      <c r="E21" s="53" t="s">
        <v>24</v>
      </c>
      <c r="F21" s="54" t="s">
        <v>25</v>
      </c>
    </row>
    <row r="22" spans="2:6" ht="23.25" customHeight="1" x14ac:dyDescent="0.2">
      <c r="B22" s="81"/>
      <c r="C22" s="23" t="s">
        <v>2</v>
      </c>
      <c r="D22" s="24"/>
      <c r="E22" s="44">
        <f>VLOOKUP(C22,TIPO_DE_FII,HLOOKUP($E$20,Perfil,2,0),0)</f>
        <v>0.5</v>
      </c>
      <c r="F22" s="46">
        <f>E22*Invest_Mes</f>
        <v>206.25</v>
      </c>
    </row>
    <row r="23" spans="2:6" ht="23.25" customHeight="1" x14ac:dyDescent="0.2">
      <c r="B23" s="81"/>
      <c r="C23" s="25" t="s">
        <v>3</v>
      </c>
      <c r="D23" s="26"/>
      <c r="E23" s="45">
        <f>VLOOKUP(C23,TIPO_DE_FII,HLOOKUP($E$20,Perfil,2,0),0)</f>
        <v>0.1</v>
      </c>
      <c r="F23" s="47">
        <f>E23*Invest_Mes</f>
        <v>41.25</v>
      </c>
    </row>
    <row r="24" spans="2:6" ht="23.25" customHeight="1" x14ac:dyDescent="0.2">
      <c r="B24" s="81"/>
      <c r="C24" s="25" t="s">
        <v>4</v>
      </c>
      <c r="D24" s="26"/>
      <c r="E24" s="45">
        <f>VLOOKUP(C24,TIPO_DE_FII,HLOOKUP($E$20,Perfil,2,0),0)</f>
        <v>0.05</v>
      </c>
      <c r="F24" s="47">
        <f>E24*Invest_Mes</f>
        <v>20.625</v>
      </c>
    </row>
    <row r="25" spans="2:6" ht="23.25" customHeight="1" x14ac:dyDescent="0.2">
      <c r="B25" s="81"/>
      <c r="C25" s="25" t="s">
        <v>5</v>
      </c>
      <c r="D25" s="26"/>
      <c r="E25" s="45">
        <f>VLOOKUP(C25,TIPO_DE_FII,HLOOKUP($E$20,Perfil,2,0),0)</f>
        <v>0.05</v>
      </c>
      <c r="F25" s="47">
        <f>E25*Invest_Mes</f>
        <v>20.625</v>
      </c>
    </row>
    <row r="26" spans="2:6" ht="23.25" customHeight="1" x14ac:dyDescent="0.2">
      <c r="B26" s="81"/>
      <c r="C26" s="25" t="s">
        <v>6</v>
      </c>
      <c r="D26" s="26"/>
      <c r="E26" s="45">
        <f>VLOOKUP(C26,TIPO_DE_FII,HLOOKUP($E$20,Perfil,2,0),0)</f>
        <v>0.2</v>
      </c>
      <c r="F26" s="47">
        <f>E26*Invest_Mes</f>
        <v>82.5</v>
      </c>
    </row>
    <row r="27" spans="2:6" ht="23.25" customHeight="1" x14ac:dyDescent="0.2">
      <c r="B27" s="81"/>
      <c r="C27" s="25" t="s">
        <v>7</v>
      </c>
      <c r="D27" s="26"/>
      <c r="E27" s="45">
        <f>VLOOKUP(C27,TIPO_DE_FII,HLOOKUP($E$20,Perfil,2,0),0)</f>
        <v>0.1</v>
      </c>
      <c r="F27" s="47">
        <f>E27*Invest_Mes</f>
        <v>41.25</v>
      </c>
    </row>
    <row r="28" spans="2:6" ht="23.25" customHeight="1" thickBot="1" x14ac:dyDescent="0.25">
      <c r="B28" s="82"/>
      <c r="C28" s="49" t="s">
        <v>26</v>
      </c>
      <c r="D28" s="50"/>
      <c r="E28" s="51">
        <v>1</v>
      </c>
      <c r="F28" s="48">
        <f>SUM(F22:F27)</f>
        <v>412.5</v>
      </c>
    </row>
    <row r="29" spans="2:6" x14ac:dyDescent="0.2"/>
    <row r="30" spans="2:6" x14ac:dyDescent="0.2"/>
    <row r="31" spans="2:6" x14ac:dyDescent="0.2"/>
    <row r="32" spans="2:6" x14ac:dyDescent="0.2"/>
    <row r="33" spans="2:6" x14ac:dyDescent="0.2"/>
    <row r="34" spans="2:6" x14ac:dyDescent="0.2"/>
    <row r="35" spans="2:6" x14ac:dyDescent="0.2"/>
    <row r="36" spans="2:6" x14ac:dyDescent="0.2"/>
    <row r="37" spans="2:6" x14ac:dyDescent="0.2"/>
    <row r="38" spans="2:6" x14ac:dyDescent="0.2"/>
    <row r="39" spans="2:6" x14ac:dyDescent="0.2"/>
    <row r="40" spans="2:6" x14ac:dyDescent="0.2"/>
    <row r="41" spans="2:6" x14ac:dyDescent="0.2"/>
    <row r="42" spans="2:6" x14ac:dyDescent="0.2"/>
    <row r="43" spans="2:6" x14ac:dyDescent="0.2"/>
    <row r="44" spans="2:6" x14ac:dyDescent="0.2"/>
    <row r="45" spans="2:6" x14ac:dyDescent="0.2">
      <c r="B45" s="83" t="s">
        <v>34</v>
      </c>
      <c r="C45" s="83"/>
      <c r="D45" s="83"/>
      <c r="E45" s="83"/>
      <c r="F45" s="83"/>
    </row>
  </sheetData>
  <sheetProtection sheet="1" objects="1" scenarios="1"/>
  <mergeCells count="33">
    <mergeCell ref="C26:D26"/>
    <mergeCell ref="C27:D27"/>
    <mergeCell ref="C28:D28"/>
    <mergeCell ref="E20:F20"/>
    <mergeCell ref="C20:D20"/>
    <mergeCell ref="B45:F45"/>
    <mergeCell ref="C21:D21"/>
    <mergeCell ref="C22:D22"/>
    <mergeCell ref="C23:D23"/>
    <mergeCell ref="C24:D24"/>
    <mergeCell ref="C25:D25"/>
    <mergeCell ref="B3:F3"/>
    <mergeCell ref="D14:E14"/>
    <mergeCell ref="D15:E15"/>
    <mergeCell ref="D16:E16"/>
    <mergeCell ref="D17:E17"/>
    <mergeCell ref="D18:E18"/>
    <mergeCell ref="D19:E19"/>
    <mergeCell ref="C6:E6"/>
    <mergeCell ref="C7:D7"/>
    <mergeCell ref="B10:B13"/>
    <mergeCell ref="C10:E10"/>
    <mergeCell ref="C11:E11"/>
    <mergeCell ref="C12:E12"/>
    <mergeCell ref="C8:E8"/>
    <mergeCell ref="C9:E9"/>
    <mergeCell ref="C13:E13"/>
    <mergeCell ref="B4:B9"/>
    <mergeCell ref="B14:B19"/>
    <mergeCell ref="B20:B28"/>
    <mergeCell ref="B2:F2"/>
    <mergeCell ref="C4:E4"/>
    <mergeCell ref="C5:E5"/>
  </mergeCells>
  <conditionalFormatting sqref="C15:F19">
    <cfRule type="expression" dxfId="0" priority="1">
      <formula>$F$11=$C15</formula>
    </cfRule>
  </conditionalFormatting>
  <dataValidations xWindow="656" yWindow="300" count="1">
    <dataValidation type="list" allowBlank="1" showInputMessage="1" showErrorMessage="1" errorTitle="Número de Anos" error="Informe o número de anos, de acordo com a tabela" promptTitle="Números de Anos" prompt="Quantidade de Anos para manter o investimento aplicado." sqref="F11" xr:uid="{E3B01A77-FD36-44D6-B06B-393371212A72}">
      <formula1>$C$15:$C$19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656" yWindow="300" count="1">
        <x14:dataValidation type="list" allowBlank="1" showInputMessage="1" showErrorMessage="1" errorTitle="Perfil Inválido" error="Escolha um dos perfis, de acordo com a seta ao lado do campo." promptTitle="Perfil de Investimento" prompt="Informe o Perfil de Investimento para a distribuição da carteira ideal dos fundos de investimento imobilário." xr:uid="{E8714FDE-E600-47BA-B9FC-F2779A00F468}">
          <x14:formula1>
            <xm:f>TIPO_FII!$B$1:$D$1</xm:f>
          </x14:formula1>
          <xm:sqref>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289B-548E-48CF-9075-D89F945D9C88}">
  <sheetPr>
    <tabColor theme="5"/>
  </sheetPr>
  <dimension ref="A1:D8"/>
  <sheetViews>
    <sheetView showGridLines="0" zoomScale="115" zoomScaleNormal="115" workbookViewId="0">
      <selection activeCell="D2" sqref="D2"/>
    </sheetView>
  </sheetViews>
  <sheetFormatPr defaultRowHeight="15.75" x14ac:dyDescent="0.25"/>
  <cols>
    <col min="1" max="1" width="19" style="59" bestFit="1" customWidth="1"/>
    <col min="2" max="2" width="12.140625" style="59" bestFit="1" customWidth="1"/>
    <col min="3" max="3" width="10.140625" style="59" bestFit="1" customWidth="1"/>
    <col min="4" max="4" width="9.5703125" style="59" bestFit="1" customWidth="1"/>
    <col min="5" max="5" width="15.42578125" style="59" bestFit="1" customWidth="1"/>
    <col min="6" max="16384" width="9.140625" style="59"/>
  </cols>
  <sheetData>
    <row r="1" spans="1:4" s="59" customFormat="1" x14ac:dyDescent="0.25">
      <c r="A1" s="55" t="s">
        <v>0</v>
      </c>
      <c r="B1" s="56" t="s">
        <v>1</v>
      </c>
      <c r="C1" s="57" t="s">
        <v>8</v>
      </c>
      <c r="D1" s="58" t="s">
        <v>9</v>
      </c>
    </row>
    <row r="2" spans="1:4" s="59" customFormat="1" x14ac:dyDescent="0.25">
      <c r="A2" s="55"/>
      <c r="B2" s="56">
        <v>2</v>
      </c>
      <c r="C2" s="57">
        <v>3</v>
      </c>
      <c r="D2" s="58">
        <v>4</v>
      </c>
    </row>
    <row r="3" spans="1:4" s="59" customFormat="1" x14ac:dyDescent="0.25">
      <c r="A3" s="60" t="s">
        <v>2</v>
      </c>
      <c r="B3" s="61">
        <v>0.3</v>
      </c>
      <c r="C3" s="62">
        <v>0.32</v>
      </c>
      <c r="D3" s="63">
        <v>0.5</v>
      </c>
    </row>
    <row r="4" spans="1:4" s="59" customFormat="1" x14ac:dyDescent="0.25">
      <c r="A4" s="60" t="s">
        <v>3</v>
      </c>
      <c r="B4" s="61">
        <v>0.5</v>
      </c>
      <c r="C4" s="62">
        <v>0.35</v>
      </c>
      <c r="D4" s="63">
        <v>0.1</v>
      </c>
    </row>
    <row r="5" spans="1:4" s="59" customFormat="1" x14ac:dyDescent="0.25">
      <c r="A5" s="60" t="s">
        <v>4</v>
      </c>
      <c r="B5" s="61">
        <v>0.1</v>
      </c>
      <c r="C5" s="62">
        <v>0.08</v>
      </c>
      <c r="D5" s="63">
        <v>0.05</v>
      </c>
    </row>
    <row r="6" spans="1:4" s="59" customFormat="1" x14ac:dyDescent="0.25">
      <c r="A6" s="60" t="s">
        <v>5</v>
      </c>
      <c r="B6" s="61">
        <v>0.1</v>
      </c>
      <c r="C6" s="62">
        <v>0.05</v>
      </c>
      <c r="D6" s="63">
        <v>0.05</v>
      </c>
    </row>
    <row r="7" spans="1:4" s="59" customFormat="1" x14ac:dyDescent="0.25">
      <c r="A7" s="60" t="s">
        <v>6</v>
      </c>
      <c r="B7" s="61">
        <v>0</v>
      </c>
      <c r="C7" s="62">
        <v>0.1</v>
      </c>
      <c r="D7" s="63">
        <v>0.2</v>
      </c>
    </row>
    <row r="8" spans="1:4" s="59" customFormat="1" ht="16.5" thickBot="1" x14ac:dyDescent="0.3">
      <c r="A8" s="64" t="s">
        <v>7</v>
      </c>
      <c r="B8" s="65">
        <v>0</v>
      </c>
      <c r="C8" s="66">
        <v>0.1</v>
      </c>
      <c r="D8" s="6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SIMULADOR</vt:lpstr>
      <vt:lpstr>TIPO_FII</vt:lpstr>
      <vt:lpstr>Invest_Mes</vt:lpstr>
      <vt:lpstr>Outros_Rendim</vt:lpstr>
      <vt:lpstr>Perfil</vt:lpstr>
      <vt:lpstr>Salario</vt:lpstr>
      <vt:lpstr>Sugestão</vt:lpstr>
      <vt:lpstr>Tempo_Invest</vt:lpstr>
      <vt:lpstr>TIPO_DE_FII</vt:lpstr>
      <vt:lpstr>Total_Rendim</vt:lpstr>
      <vt:lpstr>Tx_Rend_Carteira</vt:lpstr>
      <vt:lpstr>Tx_Rend_Mensal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Adirson Yoshimura</dc:creator>
  <cp:lastModifiedBy>Adirson Yoshimura</cp:lastModifiedBy>
  <dcterms:created xsi:type="dcterms:W3CDTF">2025-05-15T20:34:49Z</dcterms:created>
  <dcterms:modified xsi:type="dcterms:W3CDTF">2025-05-16T00:57:50Z</dcterms:modified>
</cp:coreProperties>
</file>