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C75F7ACD-553D-4AC9-8E81-D26BAA8072ED}" xr6:coauthVersionLast="47" xr6:coauthVersionMax="47" xr10:uidLastSave="{00000000-0000-0000-0000-000000000000}"/>
  <bookViews>
    <workbookView xWindow="-108" yWindow="-108" windowWidth="23256" windowHeight="12456" xr2:uid="{00000000-000D-0000-FFFF-FFFF00000000}"/>
  </bookViews>
  <sheets>
    <sheet name="uk-death-rate-by-status" sheetId="1" r:id="rId1"/>
    <sheet name="DataSourceReferenceTable31-Tabl" sheetId="2" r:id="rId2"/>
    <sheet name="DataSource2ReferenceTable2-Tabl" sheetId="3" r:id="rId3"/>
  </sheets>
  <calcPr calcId="191029"/>
</workbook>
</file>

<file path=xl/calcChain.xml><?xml version="1.0" encoding="utf-8"?>
<calcChain xmlns="http://schemas.openxmlformats.org/spreadsheetml/2006/main">
  <c r="K354" i="3" l="1"/>
  <c r="K353" i="3"/>
  <c r="K352" i="3"/>
  <c r="K351" i="3"/>
  <c r="K350" i="3"/>
  <c r="L349" i="3"/>
  <c r="K349" i="3"/>
  <c r="L348" i="3"/>
  <c r="K348" i="3"/>
  <c r="K347" i="3"/>
  <c r="K346" i="3"/>
  <c r="K345" i="3"/>
  <c r="K344" i="3"/>
  <c r="K343" i="3"/>
  <c r="L342" i="3"/>
  <c r="K342" i="3"/>
  <c r="L341" i="3"/>
  <c r="K341" i="3"/>
  <c r="K340" i="3"/>
  <c r="K339" i="3"/>
  <c r="K338" i="3"/>
  <c r="K337" i="3"/>
  <c r="K336" i="3"/>
  <c r="L335" i="3"/>
  <c r="K335" i="3"/>
  <c r="L334" i="3"/>
  <c r="K334" i="3"/>
  <c r="K333" i="3"/>
  <c r="K332" i="3"/>
  <c r="K331" i="3"/>
  <c r="K330" i="3"/>
  <c r="K329" i="3"/>
  <c r="L328" i="3"/>
  <c r="K328" i="3"/>
  <c r="L327" i="3"/>
  <c r="K327" i="3"/>
  <c r="K326" i="3"/>
  <c r="K325" i="3"/>
  <c r="K324" i="3"/>
  <c r="K323" i="3"/>
  <c r="K322" i="3"/>
  <c r="L321" i="3"/>
  <c r="K321" i="3"/>
  <c r="L320" i="3"/>
  <c r="K320" i="3"/>
  <c r="K319" i="3"/>
  <c r="K318" i="3"/>
  <c r="K317" i="3"/>
  <c r="K316" i="3"/>
  <c r="K315" i="3"/>
  <c r="L314" i="3"/>
  <c r="K314" i="3"/>
  <c r="L313" i="3"/>
  <c r="K313" i="3"/>
  <c r="K312" i="3"/>
  <c r="K311" i="3"/>
  <c r="K310" i="3"/>
  <c r="K309" i="3"/>
  <c r="K308" i="3"/>
  <c r="L307" i="3"/>
  <c r="K307" i="3"/>
  <c r="L306" i="3"/>
  <c r="K306" i="3"/>
  <c r="K305" i="3"/>
  <c r="K304" i="3"/>
  <c r="K303" i="3"/>
  <c r="K302" i="3"/>
  <c r="K301" i="3"/>
  <c r="L300" i="3"/>
  <c r="K300" i="3"/>
  <c r="L299" i="3"/>
  <c r="K299" i="3"/>
  <c r="K298" i="3"/>
  <c r="K297" i="3"/>
  <c r="K296" i="3"/>
  <c r="K295" i="3"/>
  <c r="K294" i="3"/>
  <c r="L293" i="3"/>
  <c r="K293" i="3"/>
  <c r="L292" i="3"/>
  <c r="K292" i="3"/>
  <c r="K291" i="3"/>
  <c r="K290" i="3"/>
  <c r="K289" i="3"/>
  <c r="K288" i="3"/>
  <c r="K287" i="3"/>
  <c r="L286" i="3"/>
  <c r="K286" i="3"/>
  <c r="L285" i="3"/>
  <c r="K285" i="3"/>
  <c r="K284" i="3"/>
  <c r="K283" i="3"/>
  <c r="K282" i="3"/>
  <c r="K281" i="3"/>
  <c r="K280" i="3"/>
  <c r="L279" i="3"/>
  <c r="K279" i="3"/>
  <c r="L278" i="3"/>
  <c r="K278" i="3"/>
  <c r="K277" i="3"/>
  <c r="K276" i="3"/>
  <c r="K275" i="3"/>
  <c r="K274" i="3"/>
  <c r="K273" i="3"/>
  <c r="L272" i="3"/>
  <c r="K272" i="3"/>
  <c r="L271" i="3"/>
  <c r="K271" i="3"/>
  <c r="K270" i="3"/>
  <c r="K269" i="3"/>
  <c r="K268" i="3"/>
  <c r="K267" i="3"/>
  <c r="K266" i="3"/>
  <c r="L265" i="3"/>
  <c r="K265" i="3"/>
  <c r="L264" i="3"/>
  <c r="K264" i="3"/>
  <c r="K263" i="3"/>
  <c r="K262" i="3"/>
  <c r="K261" i="3"/>
  <c r="K260" i="3"/>
  <c r="K259" i="3"/>
  <c r="L258" i="3"/>
  <c r="K258" i="3"/>
  <c r="L257" i="3"/>
  <c r="K257" i="3"/>
  <c r="K256" i="3"/>
  <c r="K255" i="3"/>
  <c r="K254" i="3"/>
  <c r="K253" i="3"/>
  <c r="K252" i="3"/>
  <c r="L251" i="3"/>
  <c r="K251" i="3"/>
  <c r="L250" i="3"/>
  <c r="K250" i="3"/>
  <c r="K249" i="3"/>
  <c r="K248" i="3"/>
  <c r="K247" i="3"/>
  <c r="K246" i="3"/>
  <c r="K245" i="3"/>
  <c r="L244" i="3"/>
  <c r="K244" i="3"/>
  <c r="L243" i="3"/>
  <c r="K243" i="3"/>
  <c r="K242" i="3"/>
  <c r="K241" i="3"/>
  <c r="K240" i="3"/>
  <c r="K239" i="3"/>
  <c r="K238" i="3"/>
  <c r="L237" i="3"/>
  <c r="K237" i="3"/>
  <c r="L236" i="3"/>
  <c r="K236" i="3"/>
  <c r="K235" i="3"/>
  <c r="K234" i="3"/>
  <c r="K233" i="3"/>
  <c r="K232" i="3"/>
  <c r="K231" i="3"/>
  <c r="L230" i="3"/>
  <c r="K230" i="3"/>
  <c r="L229" i="3"/>
  <c r="K229" i="3"/>
  <c r="K228" i="3"/>
  <c r="K227" i="3"/>
  <c r="K226" i="3"/>
  <c r="K225" i="3"/>
  <c r="K224" i="3"/>
  <c r="L223" i="3"/>
  <c r="K223" i="3"/>
  <c r="L222" i="3"/>
  <c r="K222" i="3"/>
  <c r="K221" i="3"/>
  <c r="K220" i="3"/>
  <c r="K219" i="3"/>
  <c r="K218" i="3"/>
  <c r="K217" i="3"/>
  <c r="L216" i="3"/>
  <c r="K216" i="3"/>
  <c r="L215" i="3"/>
  <c r="K215" i="3"/>
  <c r="K214" i="3"/>
  <c r="K213" i="3"/>
  <c r="K212" i="3"/>
  <c r="K211" i="3"/>
  <c r="K210" i="3"/>
  <c r="L209" i="3"/>
  <c r="K209" i="3"/>
  <c r="L208" i="3"/>
  <c r="K208" i="3"/>
  <c r="K207" i="3"/>
  <c r="K206" i="3"/>
  <c r="K205" i="3"/>
  <c r="K204" i="3"/>
  <c r="K203" i="3"/>
  <c r="L202" i="3"/>
  <c r="K202" i="3"/>
  <c r="L201" i="3"/>
  <c r="K201" i="3"/>
  <c r="K200" i="3"/>
  <c r="K199" i="3"/>
  <c r="K198" i="3"/>
  <c r="K197" i="3"/>
  <c r="K196" i="3"/>
  <c r="L195" i="3"/>
  <c r="K195" i="3"/>
  <c r="L194" i="3"/>
  <c r="K194" i="3"/>
  <c r="K193" i="3"/>
  <c r="K192" i="3"/>
  <c r="K191" i="3"/>
  <c r="K190" i="3"/>
  <c r="K189" i="3"/>
  <c r="L188" i="3"/>
  <c r="K188" i="3"/>
  <c r="L187" i="3"/>
  <c r="K187" i="3"/>
  <c r="K186" i="3"/>
  <c r="K185" i="3"/>
  <c r="K184" i="3"/>
  <c r="K183" i="3"/>
  <c r="K182" i="3"/>
  <c r="L181" i="3"/>
  <c r="K181" i="3"/>
  <c r="L180" i="3"/>
  <c r="K180" i="3"/>
  <c r="K179" i="3"/>
  <c r="K178" i="3"/>
  <c r="K177" i="3"/>
  <c r="K176" i="3"/>
  <c r="K175" i="3"/>
  <c r="L174" i="3"/>
  <c r="K174" i="3"/>
  <c r="L173" i="3"/>
  <c r="K173" i="3"/>
  <c r="K172" i="3"/>
  <c r="K171" i="3"/>
  <c r="K170" i="3"/>
  <c r="K169" i="3"/>
  <c r="K168" i="3"/>
  <c r="L167" i="3"/>
  <c r="K167" i="3"/>
  <c r="L166" i="3"/>
  <c r="K166" i="3"/>
  <c r="K165" i="3"/>
  <c r="K164" i="3"/>
  <c r="K163" i="3"/>
  <c r="K162" i="3"/>
  <c r="K161" i="3"/>
  <c r="L160" i="3"/>
  <c r="K160" i="3"/>
  <c r="L159" i="3"/>
  <c r="K159" i="3"/>
  <c r="K158" i="3"/>
  <c r="K157" i="3"/>
  <c r="K156" i="3"/>
  <c r="K155" i="3"/>
  <c r="K154" i="3"/>
  <c r="L153" i="3"/>
  <c r="K153" i="3"/>
  <c r="L152" i="3"/>
  <c r="K152" i="3"/>
  <c r="K151" i="3"/>
  <c r="K150" i="3"/>
  <c r="K149" i="3"/>
  <c r="K148" i="3"/>
  <c r="K147" i="3"/>
  <c r="L146" i="3"/>
  <c r="K146" i="3"/>
  <c r="L145" i="3"/>
  <c r="K145" i="3"/>
  <c r="K144" i="3"/>
  <c r="K143" i="3"/>
  <c r="K142" i="3"/>
  <c r="K141" i="3"/>
  <c r="K140" i="3"/>
  <c r="L139" i="3"/>
  <c r="K139" i="3"/>
  <c r="L138" i="3"/>
  <c r="K138" i="3"/>
  <c r="K137" i="3"/>
  <c r="K136" i="3"/>
  <c r="K135" i="3"/>
  <c r="K134" i="3"/>
  <c r="K133" i="3"/>
  <c r="L132" i="3"/>
  <c r="K132" i="3"/>
  <c r="L131" i="3"/>
  <c r="K131" i="3"/>
  <c r="K130" i="3"/>
  <c r="K129" i="3"/>
  <c r="K128" i="3"/>
  <c r="K127" i="3"/>
  <c r="K126" i="3"/>
  <c r="L125" i="3"/>
  <c r="K125" i="3"/>
  <c r="L124" i="3"/>
  <c r="K124" i="3"/>
  <c r="K123" i="3"/>
  <c r="K122" i="3"/>
  <c r="K121" i="3"/>
  <c r="K120" i="3"/>
  <c r="K119" i="3"/>
  <c r="L118" i="3"/>
  <c r="K118" i="3"/>
  <c r="L117" i="3"/>
  <c r="K117" i="3"/>
  <c r="K116" i="3"/>
  <c r="K115" i="3"/>
  <c r="K114" i="3"/>
  <c r="K113" i="3"/>
  <c r="K112" i="3"/>
  <c r="L111" i="3"/>
  <c r="K111" i="3"/>
  <c r="L110" i="3"/>
  <c r="K110" i="3"/>
  <c r="K109" i="3"/>
  <c r="K108" i="3"/>
  <c r="K107" i="3"/>
  <c r="K106" i="3"/>
  <c r="K105" i="3"/>
  <c r="L104" i="3"/>
  <c r="K104" i="3"/>
  <c r="L103" i="3"/>
  <c r="K103" i="3"/>
  <c r="K102" i="3"/>
  <c r="K101" i="3"/>
  <c r="K100" i="3"/>
  <c r="K99" i="3"/>
  <c r="K98" i="3"/>
  <c r="L97" i="3"/>
  <c r="K97" i="3"/>
  <c r="L96" i="3"/>
  <c r="K96" i="3"/>
  <c r="K95" i="3"/>
  <c r="K94" i="3"/>
  <c r="K93" i="3"/>
  <c r="K92" i="3"/>
  <c r="K91" i="3"/>
  <c r="L90" i="3"/>
  <c r="K90" i="3"/>
  <c r="L89" i="3"/>
  <c r="K89" i="3"/>
  <c r="K88" i="3"/>
  <c r="K87" i="3"/>
  <c r="K86" i="3"/>
  <c r="K85" i="3"/>
  <c r="K84" i="3"/>
  <c r="L83" i="3"/>
  <c r="K83" i="3"/>
  <c r="L82" i="3"/>
  <c r="K82" i="3"/>
  <c r="K81" i="3"/>
  <c r="K80" i="3"/>
  <c r="K79" i="3"/>
  <c r="K78" i="3"/>
  <c r="K77" i="3"/>
  <c r="L76" i="3"/>
  <c r="K76" i="3"/>
  <c r="L75" i="3"/>
  <c r="K75" i="3"/>
  <c r="K74" i="3"/>
  <c r="F74" i="3"/>
  <c r="E74" i="3"/>
  <c r="K73" i="3"/>
  <c r="F73" i="3"/>
  <c r="E73" i="3"/>
  <c r="K72" i="3"/>
  <c r="F72" i="3"/>
  <c r="E72" i="3"/>
  <c r="K71" i="3"/>
  <c r="F71" i="3"/>
  <c r="E71" i="3"/>
  <c r="F70" i="3"/>
  <c r="E70" i="3"/>
  <c r="K70" i="3" s="1"/>
  <c r="F69" i="3"/>
  <c r="K69" i="3" s="1"/>
  <c r="E69" i="3"/>
  <c r="L69" i="3" s="1"/>
  <c r="K68" i="3"/>
  <c r="F68" i="3"/>
  <c r="E68" i="3"/>
  <c r="L68" i="3" s="1"/>
  <c r="K67" i="3"/>
  <c r="K66" i="3"/>
  <c r="K65" i="3"/>
  <c r="K64" i="3"/>
  <c r="K63" i="3"/>
  <c r="L62" i="3"/>
  <c r="K62" i="3"/>
  <c r="L61" i="3"/>
  <c r="K61" i="3"/>
  <c r="K60" i="3"/>
  <c r="K59" i="3"/>
  <c r="K58" i="3"/>
  <c r="K57" i="3"/>
  <c r="K56" i="3"/>
  <c r="L55" i="3"/>
  <c r="K55" i="3"/>
  <c r="L54" i="3"/>
  <c r="K54" i="3"/>
  <c r="K53" i="3"/>
  <c r="K52" i="3"/>
  <c r="K51" i="3"/>
  <c r="K50" i="3"/>
  <c r="K49" i="3"/>
  <c r="L48" i="3"/>
  <c r="K48" i="3"/>
  <c r="L47" i="3"/>
  <c r="K47" i="3"/>
  <c r="K46" i="3"/>
  <c r="K45" i="3"/>
  <c r="K44" i="3"/>
  <c r="K43" i="3"/>
  <c r="K42" i="3"/>
  <c r="L41" i="3"/>
  <c r="K41" i="3"/>
  <c r="L40" i="3"/>
  <c r="K40" i="3"/>
  <c r="K39" i="3"/>
  <c r="K38" i="3"/>
  <c r="K37" i="3"/>
  <c r="K36" i="3"/>
  <c r="K35" i="3"/>
  <c r="L34" i="3"/>
  <c r="K34" i="3"/>
  <c r="L33" i="3"/>
  <c r="K33" i="3"/>
  <c r="K32" i="3"/>
  <c r="K31" i="3"/>
  <c r="K30" i="3"/>
  <c r="K29" i="3"/>
  <c r="K28" i="3"/>
  <c r="L27" i="3"/>
  <c r="K27" i="3"/>
  <c r="L26" i="3"/>
  <c r="K26" i="3"/>
  <c r="K25" i="3"/>
  <c r="K24" i="3"/>
  <c r="K23" i="3"/>
  <c r="K22" i="3"/>
  <c r="K21" i="3"/>
  <c r="L20" i="3"/>
  <c r="K20" i="3"/>
  <c r="L19" i="3"/>
  <c r="K19" i="3"/>
  <c r="K18" i="3"/>
  <c r="K17" i="3"/>
  <c r="K16" i="3"/>
  <c r="K15" i="3"/>
  <c r="K14" i="3"/>
  <c r="L13" i="3"/>
  <c r="K13" i="3"/>
  <c r="L12" i="3"/>
  <c r="K12" i="3"/>
  <c r="F11" i="3"/>
  <c r="K11" i="3" s="1"/>
  <c r="E11" i="3"/>
  <c r="F10" i="3"/>
  <c r="E10" i="3"/>
  <c r="K10" i="3" s="1"/>
  <c r="F9" i="3"/>
  <c r="E9" i="3"/>
  <c r="K9" i="3" s="1"/>
  <c r="K8" i="3"/>
  <c r="F8" i="3"/>
  <c r="E8" i="3"/>
  <c r="K7" i="3"/>
  <c r="F7" i="3"/>
  <c r="E7" i="3"/>
  <c r="L6" i="3" s="1"/>
  <c r="F6" i="3"/>
  <c r="K6" i="3" s="1"/>
  <c r="E6" i="3"/>
  <c r="K5" i="3"/>
  <c r="F5" i="3"/>
  <c r="E5" i="3"/>
  <c r="L5" i="3" s="1"/>
  <c r="L89" i="2"/>
  <c r="K89" i="2"/>
  <c r="J89" i="2"/>
  <c r="I89" i="2"/>
  <c r="H89" i="2"/>
  <c r="O88" i="2"/>
  <c r="N88" i="2"/>
  <c r="M88" i="2"/>
  <c r="L88" i="2"/>
  <c r="K88" i="2"/>
  <c r="J88" i="2"/>
  <c r="I88" i="2"/>
  <c r="H88" i="2"/>
  <c r="L87" i="2"/>
  <c r="K87" i="2"/>
  <c r="J87" i="2"/>
  <c r="I87" i="2"/>
  <c r="H87" i="2"/>
  <c r="L86" i="2"/>
  <c r="K86" i="2"/>
  <c r="J86" i="2"/>
  <c r="I86" i="2"/>
  <c r="H86" i="2"/>
  <c r="L85" i="2"/>
  <c r="K85" i="2"/>
  <c r="J85" i="2"/>
  <c r="I85" i="2"/>
  <c r="H85" i="2"/>
  <c r="L84" i="2"/>
  <c r="K84" i="2"/>
  <c r="J84" i="2"/>
  <c r="I84" i="2"/>
  <c r="H84" i="2"/>
  <c r="O83" i="2"/>
  <c r="N83" i="2"/>
  <c r="M83" i="2"/>
  <c r="L83" i="2"/>
  <c r="K83" i="2"/>
  <c r="J83" i="2"/>
  <c r="I83" i="2"/>
  <c r="H83" i="2"/>
  <c r="L82" i="2"/>
  <c r="D29" i="1" s="1"/>
  <c r="E29" i="1" s="1"/>
  <c r="K82" i="2"/>
  <c r="J82" i="2"/>
  <c r="I82" i="2"/>
  <c r="H82" i="2"/>
  <c r="L81" i="2"/>
  <c r="K81" i="2"/>
  <c r="J81" i="2"/>
  <c r="I81" i="2"/>
  <c r="H81" i="2"/>
  <c r="L80" i="2"/>
  <c r="K80" i="2"/>
  <c r="J80" i="2"/>
  <c r="I80" i="2"/>
  <c r="H80" i="2"/>
  <c r="L79" i="2"/>
  <c r="K79" i="2"/>
  <c r="J79" i="2"/>
  <c r="I79" i="2"/>
  <c r="H79" i="2"/>
  <c r="O78" i="2"/>
  <c r="N78" i="2"/>
  <c r="M78" i="2"/>
  <c r="L78" i="2"/>
  <c r="K78" i="2"/>
  <c r="J78" i="2"/>
  <c r="I78" i="2"/>
  <c r="H78" i="2"/>
  <c r="L77" i="2"/>
  <c r="K77" i="2"/>
  <c r="J77" i="2"/>
  <c r="I77" i="2"/>
  <c r="H77" i="2"/>
  <c r="L76" i="2"/>
  <c r="K76" i="2"/>
  <c r="J76" i="2"/>
  <c r="I76" i="2"/>
  <c r="H76" i="2"/>
  <c r="L75" i="2"/>
  <c r="K75" i="2"/>
  <c r="J75" i="2"/>
  <c r="I75" i="2"/>
  <c r="H75" i="2"/>
  <c r="L74" i="2"/>
  <c r="K74" i="2"/>
  <c r="J74" i="2"/>
  <c r="I74" i="2"/>
  <c r="H74" i="2"/>
  <c r="O73" i="2"/>
  <c r="N73" i="2"/>
  <c r="M73" i="2"/>
  <c r="L73" i="2"/>
  <c r="K73" i="2"/>
  <c r="J73" i="2"/>
  <c r="I73" i="2"/>
  <c r="H73" i="2"/>
  <c r="L72" i="2"/>
  <c r="D27" i="1" s="1"/>
  <c r="E27" i="1" s="1"/>
  <c r="K72" i="2"/>
  <c r="J72" i="2"/>
  <c r="I72" i="2"/>
  <c r="H72" i="2"/>
  <c r="L71" i="2"/>
  <c r="K71" i="2"/>
  <c r="J71" i="2"/>
  <c r="I71" i="2"/>
  <c r="H71" i="2"/>
  <c r="L70" i="2"/>
  <c r="K70" i="2"/>
  <c r="J70" i="2"/>
  <c r="I70" i="2"/>
  <c r="H70" i="2"/>
  <c r="L69" i="2"/>
  <c r="K69" i="2"/>
  <c r="J69" i="2"/>
  <c r="I69" i="2"/>
  <c r="H69" i="2"/>
  <c r="O68" i="2"/>
  <c r="N68" i="2"/>
  <c r="M68" i="2"/>
  <c r="L68" i="2"/>
  <c r="K68" i="2"/>
  <c r="J68" i="2"/>
  <c r="I68" i="2"/>
  <c r="H68" i="2"/>
  <c r="L67" i="2"/>
  <c r="K67" i="2"/>
  <c r="J67" i="2"/>
  <c r="I67" i="2"/>
  <c r="H67" i="2"/>
  <c r="L66" i="2"/>
  <c r="K66" i="2"/>
  <c r="J66" i="2"/>
  <c r="I66" i="2"/>
  <c r="H66" i="2"/>
  <c r="L65" i="2"/>
  <c r="K65" i="2"/>
  <c r="J65" i="2"/>
  <c r="I65" i="2"/>
  <c r="H65" i="2"/>
  <c r="L64" i="2"/>
  <c r="K64" i="2"/>
  <c r="J64" i="2"/>
  <c r="I64" i="2"/>
  <c r="H64" i="2"/>
  <c r="O63" i="2"/>
  <c r="N63" i="2"/>
  <c r="M63" i="2"/>
  <c r="L63" i="2"/>
  <c r="K63" i="2"/>
  <c r="J63" i="2"/>
  <c r="I63" i="2"/>
  <c r="H63" i="2"/>
  <c r="L62" i="2"/>
  <c r="D25" i="1" s="1"/>
  <c r="E25" i="1" s="1"/>
  <c r="K62" i="2"/>
  <c r="J62" i="2"/>
  <c r="I62" i="2"/>
  <c r="H62" i="2"/>
  <c r="L61" i="2"/>
  <c r="K61" i="2"/>
  <c r="J61" i="2"/>
  <c r="I61" i="2"/>
  <c r="H61" i="2"/>
  <c r="L60" i="2"/>
  <c r="K60" i="2"/>
  <c r="J60" i="2"/>
  <c r="I60" i="2"/>
  <c r="H60" i="2"/>
  <c r="L59" i="2"/>
  <c r="K59" i="2"/>
  <c r="J59" i="2"/>
  <c r="I59" i="2"/>
  <c r="H59" i="2"/>
  <c r="O58" i="2"/>
  <c r="N58" i="2"/>
  <c r="M58" i="2"/>
  <c r="L58" i="2"/>
  <c r="K58" i="2"/>
  <c r="J58" i="2"/>
  <c r="I58" i="2"/>
  <c r="H58" i="2"/>
  <c r="L57" i="2"/>
  <c r="K57" i="2"/>
  <c r="J57" i="2"/>
  <c r="I57" i="2"/>
  <c r="H57" i="2"/>
  <c r="L56" i="2"/>
  <c r="K56" i="2"/>
  <c r="J56" i="2"/>
  <c r="I56" i="2"/>
  <c r="H56" i="2"/>
  <c r="L55" i="2"/>
  <c r="K55" i="2"/>
  <c r="J55" i="2"/>
  <c r="I55" i="2"/>
  <c r="H55" i="2"/>
  <c r="L54" i="2"/>
  <c r="K54" i="2"/>
  <c r="J54" i="2"/>
  <c r="I54" i="2"/>
  <c r="H54" i="2"/>
  <c r="O53" i="2"/>
  <c r="N53" i="2"/>
  <c r="M53" i="2"/>
  <c r="L53" i="2"/>
  <c r="K53" i="2"/>
  <c r="J53" i="2"/>
  <c r="I53" i="2"/>
  <c r="H53" i="2"/>
  <c r="L52" i="2"/>
  <c r="D23" i="1" s="1"/>
  <c r="E23" i="1" s="1"/>
  <c r="K52" i="2"/>
  <c r="J52" i="2"/>
  <c r="I52" i="2"/>
  <c r="H52" i="2"/>
  <c r="L51" i="2"/>
  <c r="K51" i="2"/>
  <c r="J51" i="2"/>
  <c r="I51" i="2"/>
  <c r="H51" i="2"/>
  <c r="L50" i="2"/>
  <c r="K50" i="2"/>
  <c r="J50" i="2"/>
  <c r="I50" i="2"/>
  <c r="H50" i="2"/>
  <c r="L49" i="2"/>
  <c r="K49" i="2"/>
  <c r="J49" i="2"/>
  <c r="I49" i="2"/>
  <c r="H49" i="2"/>
  <c r="O48" i="2"/>
  <c r="N48" i="2"/>
  <c r="M48" i="2"/>
  <c r="L48" i="2"/>
  <c r="K48" i="2"/>
  <c r="J48" i="2"/>
  <c r="I48" i="2"/>
  <c r="H48" i="2"/>
  <c r="L47" i="2"/>
  <c r="K47" i="2"/>
  <c r="J47" i="2"/>
  <c r="I47" i="2"/>
  <c r="H47" i="2"/>
  <c r="L46" i="2"/>
  <c r="K46" i="2"/>
  <c r="J46" i="2"/>
  <c r="I46" i="2"/>
  <c r="H46" i="2"/>
  <c r="L45" i="2"/>
  <c r="K45" i="2"/>
  <c r="J45" i="2"/>
  <c r="I45" i="2"/>
  <c r="H45" i="2"/>
  <c r="L44" i="2"/>
  <c r="K44" i="2"/>
  <c r="J44" i="2"/>
  <c r="I44" i="2"/>
  <c r="H44" i="2"/>
  <c r="O43" i="2"/>
  <c r="N43" i="2"/>
  <c r="M43" i="2"/>
  <c r="L43" i="2"/>
  <c r="K43" i="2"/>
  <c r="J43" i="2"/>
  <c r="I43" i="2"/>
  <c r="H43" i="2"/>
  <c r="L42" i="2"/>
  <c r="D21" i="1" s="1"/>
  <c r="E21" i="1" s="1"/>
  <c r="K42" i="2"/>
  <c r="J42" i="2"/>
  <c r="I42" i="2"/>
  <c r="H42" i="2"/>
  <c r="L41" i="2"/>
  <c r="K41" i="2"/>
  <c r="J41" i="2"/>
  <c r="I41" i="2"/>
  <c r="H41" i="2"/>
  <c r="L40" i="2"/>
  <c r="K40" i="2"/>
  <c r="J40" i="2"/>
  <c r="I40" i="2"/>
  <c r="H40" i="2"/>
  <c r="L39" i="2"/>
  <c r="K39" i="2"/>
  <c r="J39" i="2"/>
  <c r="I39" i="2"/>
  <c r="H39" i="2"/>
  <c r="O38" i="2"/>
  <c r="N38" i="2"/>
  <c r="M38" i="2"/>
  <c r="L38" i="2"/>
  <c r="K38" i="2"/>
  <c r="J38" i="2"/>
  <c r="I38" i="2"/>
  <c r="H38" i="2"/>
  <c r="L37" i="2"/>
  <c r="K37" i="2"/>
  <c r="J37" i="2"/>
  <c r="I37" i="2"/>
  <c r="H37" i="2"/>
  <c r="L36" i="2"/>
  <c r="K36" i="2"/>
  <c r="J36" i="2"/>
  <c r="I36" i="2"/>
  <c r="H36" i="2"/>
  <c r="L35" i="2"/>
  <c r="K35" i="2"/>
  <c r="J35" i="2"/>
  <c r="I35" i="2"/>
  <c r="H35" i="2"/>
  <c r="L34" i="2"/>
  <c r="K34" i="2"/>
  <c r="J34" i="2"/>
  <c r="I34" i="2"/>
  <c r="H34" i="2"/>
  <c r="O33" i="2"/>
  <c r="N33" i="2"/>
  <c r="M33" i="2"/>
  <c r="L33" i="2"/>
  <c r="K33" i="2"/>
  <c r="J33" i="2"/>
  <c r="I33" i="2"/>
  <c r="H33" i="2"/>
  <c r="L32" i="2"/>
  <c r="D18" i="1" s="1"/>
  <c r="E18" i="1" s="1"/>
  <c r="K32" i="2"/>
  <c r="J32" i="2"/>
  <c r="I32" i="2"/>
  <c r="H32" i="2"/>
  <c r="L31" i="2"/>
  <c r="K31" i="2"/>
  <c r="J31" i="2"/>
  <c r="I31" i="2"/>
  <c r="H31" i="2"/>
  <c r="L30" i="2"/>
  <c r="K30" i="2"/>
  <c r="J30" i="2"/>
  <c r="I30" i="2"/>
  <c r="H30" i="2"/>
  <c r="L29" i="2"/>
  <c r="K29" i="2"/>
  <c r="J29" i="2"/>
  <c r="I29" i="2"/>
  <c r="H29" i="2"/>
  <c r="O28" i="2"/>
  <c r="N28" i="2"/>
  <c r="M28" i="2"/>
  <c r="L28" i="2"/>
  <c r="K28" i="2"/>
  <c r="J28" i="2"/>
  <c r="I28" i="2"/>
  <c r="H28" i="2"/>
  <c r="L27" i="2"/>
  <c r="D17" i="1" s="1"/>
  <c r="E17" i="1" s="1"/>
  <c r="K27" i="2"/>
  <c r="J27" i="2"/>
  <c r="I27" i="2"/>
  <c r="H27" i="2"/>
  <c r="L26" i="2"/>
  <c r="K26" i="2"/>
  <c r="J26" i="2"/>
  <c r="I26" i="2"/>
  <c r="H26" i="2"/>
  <c r="L25" i="2"/>
  <c r="K25" i="2"/>
  <c r="J25" i="2"/>
  <c r="I25" i="2"/>
  <c r="H25" i="2"/>
  <c r="L24" i="2"/>
  <c r="K24" i="2"/>
  <c r="J24" i="2"/>
  <c r="I24" i="2"/>
  <c r="H24" i="2"/>
  <c r="O23" i="2"/>
  <c r="N23" i="2"/>
  <c r="M23" i="2"/>
  <c r="L23" i="2"/>
  <c r="K23" i="2"/>
  <c r="J23" i="2"/>
  <c r="I23" i="2"/>
  <c r="H23" i="2"/>
  <c r="L22" i="2"/>
  <c r="D16" i="1" s="1"/>
  <c r="E16" i="1" s="1"/>
  <c r="K22" i="2"/>
  <c r="J22" i="2"/>
  <c r="I22" i="2"/>
  <c r="H22" i="2"/>
  <c r="L21" i="2"/>
  <c r="K21" i="2"/>
  <c r="J21" i="2"/>
  <c r="I21" i="2"/>
  <c r="H21" i="2"/>
  <c r="L20" i="2"/>
  <c r="K20" i="2"/>
  <c r="J20" i="2"/>
  <c r="I20" i="2"/>
  <c r="H20" i="2"/>
  <c r="L19" i="2"/>
  <c r="K19" i="2"/>
  <c r="J19" i="2"/>
  <c r="I19" i="2"/>
  <c r="H19" i="2"/>
  <c r="O18" i="2"/>
  <c r="N18" i="2"/>
  <c r="M18" i="2"/>
  <c r="L18" i="2"/>
  <c r="K18" i="2"/>
  <c r="J18" i="2"/>
  <c r="I18" i="2"/>
  <c r="H18" i="2"/>
  <c r="L17" i="2"/>
  <c r="D15" i="1" s="1"/>
  <c r="E15" i="1" s="1"/>
  <c r="K17" i="2"/>
  <c r="J17" i="2"/>
  <c r="I17" i="2"/>
  <c r="H17" i="2"/>
  <c r="L16" i="2"/>
  <c r="K16" i="2"/>
  <c r="J16" i="2"/>
  <c r="I16" i="2"/>
  <c r="H16" i="2"/>
  <c r="L15" i="2"/>
  <c r="K15" i="2"/>
  <c r="J15" i="2"/>
  <c r="I15" i="2"/>
  <c r="H15" i="2"/>
  <c r="L14" i="2"/>
  <c r="K14" i="2"/>
  <c r="J14" i="2"/>
  <c r="I14" i="2"/>
  <c r="H14" i="2"/>
  <c r="O13" i="2"/>
  <c r="N13" i="2"/>
  <c r="M13" i="2"/>
  <c r="L13" i="2"/>
  <c r="K13" i="2"/>
  <c r="J13" i="2"/>
  <c r="I13" i="2"/>
  <c r="H13" i="2"/>
  <c r="L12" i="2"/>
  <c r="D14" i="1" s="1"/>
  <c r="E14" i="1" s="1"/>
  <c r="K12" i="2"/>
  <c r="J12" i="2"/>
  <c r="I12" i="2"/>
  <c r="H12" i="2"/>
  <c r="L11" i="2"/>
  <c r="K11" i="2"/>
  <c r="J11" i="2"/>
  <c r="I11" i="2"/>
  <c r="H11" i="2"/>
  <c r="L10" i="2"/>
  <c r="K10" i="2"/>
  <c r="J10" i="2"/>
  <c r="I10" i="2"/>
  <c r="H10" i="2"/>
  <c r="L9" i="2"/>
  <c r="K9" i="2"/>
  <c r="J9" i="2"/>
  <c r="I9" i="2"/>
  <c r="H9" i="2"/>
  <c r="O8" i="2"/>
  <c r="N8" i="2"/>
  <c r="M8" i="2"/>
  <c r="L8" i="2"/>
  <c r="K8" i="2"/>
  <c r="J8" i="2"/>
  <c r="I8" i="2"/>
  <c r="H8" i="2"/>
  <c r="L7" i="2"/>
  <c r="D13" i="1" s="1"/>
  <c r="E13" i="1" s="1"/>
  <c r="K7" i="2"/>
  <c r="J7" i="2"/>
  <c r="I7" i="2"/>
  <c r="H7" i="2"/>
  <c r="L6" i="2"/>
  <c r="K6" i="2"/>
  <c r="J6" i="2"/>
  <c r="I6" i="2"/>
  <c r="H6" i="2"/>
  <c r="L5" i="2"/>
  <c r="K5" i="2"/>
  <c r="J5" i="2"/>
  <c r="I5" i="2"/>
  <c r="H5" i="2"/>
  <c r="K4" i="2"/>
  <c r="J4" i="2"/>
  <c r="D30" i="1"/>
  <c r="C30" i="1"/>
  <c r="B30" i="1"/>
  <c r="E30" i="1" s="1"/>
  <c r="C29" i="1"/>
  <c r="B29" i="1"/>
  <c r="D28" i="1"/>
  <c r="C28" i="1"/>
  <c r="B28" i="1"/>
  <c r="E28" i="1" s="1"/>
  <c r="C27" i="1"/>
  <c r="B27" i="1"/>
  <c r="D26" i="1"/>
  <c r="C26" i="1"/>
  <c r="B26" i="1"/>
  <c r="E26" i="1" s="1"/>
  <c r="C25" i="1"/>
  <c r="B25" i="1"/>
  <c r="D24" i="1"/>
  <c r="C24" i="1"/>
  <c r="B24" i="1"/>
  <c r="E24" i="1" s="1"/>
  <c r="C23" i="1"/>
  <c r="B23" i="1"/>
  <c r="D22" i="1"/>
  <c r="C22" i="1"/>
  <c r="B22" i="1"/>
  <c r="E22" i="1" s="1"/>
  <c r="C21" i="1"/>
  <c r="B21" i="1"/>
  <c r="D19" i="1"/>
  <c r="C19" i="1"/>
  <c r="B19" i="1"/>
  <c r="E19" i="1" s="1"/>
  <c r="C18" i="1"/>
  <c r="B18" i="1"/>
  <c r="C17" i="1"/>
  <c r="B17" i="1"/>
  <c r="C16" i="1"/>
  <c r="B16" i="1"/>
  <c r="C15" i="1"/>
  <c r="B15" i="1"/>
  <c r="C14" i="1"/>
  <c r="B14" i="1"/>
  <c r="C13" i="1"/>
  <c r="B13" i="1"/>
  <c r="K9" i="1"/>
  <c r="F9" i="1"/>
  <c r="D9" i="1"/>
  <c r="C9" i="1"/>
  <c r="B9" i="1"/>
  <c r="D8" i="1"/>
  <c r="C8" i="1"/>
  <c r="B8" i="1"/>
  <c r="K8" i="1" s="1"/>
</calcChain>
</file>

<file path=xl/sharedStrings.xml><?xml version="1.0" encoding="utf-8"?>
<sst xmlns="http://schemas.openxmlformats.org/spreadsheetml/2006/main" count="1943" uniqueCount="112">
  <si>
    <t>Data source (01 Jan - 31 Oct 2021)</t>
  </si>
  <si>
    <t>https://www.ons.gov.uk/file?uri=%2fpeoplepopulationandcommunity%2fbirthsdeathsandmarriages%2fdeaths%2fdatasets%2fdeathsbyvaccinationstatusengland%2fdeathsoccurringbetween1januaryand31october2021/referencetable31.xlsx</t>
  </si>
  <si>
    <t>Data source2 (01 Jan - 31 Dec 2021)</t>
  </si>
  <si>
    <t>https://www.ons.gov.uk/file?uri=%2fpeoplepopulationandcommunity%2fbirthsdeathsandmarriages%2fdeaths%2fdatasets%2fdeathsbyvaccinationstatusengland%2fdeathsoccurringbetween1januaryand31december2021/referencetable.xlsx</t>
  </si>
  <si>
    <t>https://www.ons.gov.uk/file?uri=%2fpeoplepopulationandcommunity%2fbirthsdeathsandmarriages%2fdeaths%2fdatasets%2fdeathsbyvaccinationstatusengland%2fdeathsoccurringbetween1januaryand31december2021/referencetable2.xlsx</t>
  </si>
  <si>
    <t>Source page</t>
  </si>
  <si>
    <t>https://www.ons.gov.uk/peoplepopulationandcommunity/birthsdeathsandmarriages/deaths/datasets/deathsbyvaccinationstatusengland</t>
  </si>
  <si>
    <t>01 Jan - 31 Oct 2021 dataset (Table 9 of above data source)</t>
  </si>
  <si>
    <t>Age-group</t>
  </si>
  <si>
    <t>Unvaccinated</t>
  </si>
  <si>
    <t>1-dose</t>
  </si>
  <si>
    <t>2-dose</t>
  </si>
  <si>
    <t>Unvax person-years</t>
  </si>
  <si>
    <t>1-dose person-year</t>
  </si>
  <si>
    <t>2-dose person-years</t>
  </si>
  <si>
    <t>Unvax deaths</t>
  </si>
  <si>
    <t>1-dose deaths</t>
  </si>
  <si>
    <t>2-dose deaths</t>
  </si>
  <si>
    <t>Ratio</t>
  </si>
  <si>
    <t>10-14y</t>
  </si>
  <si>
    <t>15-19y</t>
  </si>
  <si>
    <t>20-24y</t>
  </si>
  <si>
    <t>25-29y</t>
  </si>
  <si>
    <t>30-34y</t>
  </si>
  <si>
    <t>35-39y</t>
  </si>
  <si>
    <t>40-44y</t>
  </si>
  <si>
    <t>45-49y</t>
  </si>
  <si>
    <t>50-54y</t>
  </si>
  <si>
    <t>55-59y</t>
  </si>
  <si>
    <t>60-64y</t>
  </si>
  <si>
    <t>65-69y</t>
  </si>
  <si>
    <t>70-74y</t>
  </si>
  <si>
    <t>75-79y</t>
  </si>
  <si>
    <t>80-84y</t>
  </si>
  <si>
    <t>85-89y</t>
  </si>
  <si>
    <t>90+</t>
  </si>
  <si>
    <t>Contents</t>
  </si>
  <si>
    <t>Table 9: Whole period counts of deaths and person-years by vaccination status and five year age group, England, deaths occurring between 1 January 2021 and 31 October 20211,2,3</t>
  </si>
  <si>
    <t>Vaccination status</t>
  </si>
  <si>
    <t>Age group</t>
  </si>
  <si>
    <t>Vaccination Status</t>
  </si>
  <si>
    <t>Person-years</t>
  </si>
  <si>
    <t>Deaths involving COVID-19</t>
  </si>
  <si>
    <t>Non-COVID-19 deaths</t>
  </si>
  <si>
    <t>All deaths</t>
  </si>
  <si>
    <t>Covid</t>
  </si>
  <si>
    <t>Non-Covid</t>
  </si>
  <si>
    <t>All-Cause</t>
  </si>
  <si>
    <t>Received only the first dose, at least 21 days ago</t>
  </si>
  <si>
    <t>10-14</t>
  </si>
  <si>
    <t>Received only the first dose, less than 21 days ago</t>
  </si>
  <si>
    <t>Received the second dose, at least 21 days ago</t>
  </si>
  <si>
    <t>Received the second dose, less than 21 days ago</t>
  </si>
  <si>
    <t>15-19</t>
  </si>
  <si>
    <t>20-24</t>
  </si>
  <si>
    <t>25-29</t>
  </si>
  <si>
    <t>30-34</t>
  </si>
  <si>
    <t>35-39</t>
  </si>
  <si>
    <t>40-44</t>
  </si>
  <si>
    <t>45-49</t>
  </si>
  <si>
    <t>50-54</t>
  </si>
  <si>
    <t>55-59</t>
  </si>
  <si>
    <t>60-64</t>
  </si>
  <si>
    <t>65-69</t>
  </si>
  <si>
    <t>70-74</t>
  </si>
  <si>
    <t>75-79</t>
  </si>
  <si>
    <t>80-84</t>
  </si>
  <si>
    <t>85-89</t>
  </si>
  <si>
    <t>Source: Office for National Statistics, National Immunisation Management Service</t>
  </si>
  <si>
    <t>Notes:</t>
  </si>
  <si>
    <t>1. Office for National Statistics (ONS) figures based on deaths that occurred between 1 January and 31 October 2021 and were registered by 10 November 2021. These figures represent death occurrences, there can be a delay between the date a death occurred and the date a death was registered. More information can be found in our impact of registration delays release.</t>
  </si>
  <si>
    <t>2. 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t>
  </si>
  <si>
    <t>3. Age is defined on the first day of the month.</t>
  </si>
  <si>
    <t>4. The counts of deaths and person-years are for people included in the Public Health Data Asset, a linked dataset of people resident in England, who could be linked to the 2011 Census and GP Patient Register. This dataset covers approximately 79% of the population in England aged 10+. These are used to calculate the age-standardised mortality rates in Table 8.</t>
  </si>
  <si>
    <t>Table 9: 6-month period age-standardised mortality rates by age-group and vaccination status for deaths, per 100,000 person-years, England, deaths occurring between 1 January 2021 and 31 December 20211,2,3,4,5,6,7,8,9,10,11</t>
  </si>
  <si>
    <t>Cause of death</t>
  </si>
  <si>
    <t>6-Month Period</t>
  </si>
  <si>
    <t>Number of deaths</t>
  </si>
  <si>
    <t>Age-standardised mortality rate per 100,000 person-years</t>
  </si>
  <si>
    <t>Lower confidence limit</t>
  </si>
  <si>
    <t>Upper confidence limit</t>
  </si>
  <si>
    <t>All causes</t>
  </si>
  <si>
    <t>Jan-Jun</t>
  </si>
  <si>
    <t>10-18</t>
  </si>
  <si>
    <t>Within 21 days of first dose</t>
  </si>
  <si>
    <t>21 days or more after first dose</t>
  </si>
  <si>
    <t>Within 21 days of second dose</t>
  </si>
  <si>
    <t>21 days or more after second dose</t>
  </si>
  <si>
    <t>Within 21 days of third dose or booster</t>
  </si>
  <si>
    <t>21 days or more after third dose or booster</t>
  </si>
  <si>
    <t>18-39</t>
  </si>
  <si>
    <t>x</t>
  </si>
  <si>
    <t>40-49</t>
  </si>
  <si>
    <t>50-59</t>
  </si>
  <si>
    <t>60-69</t>
  </si>
  <si>
    <t>70-79</t>
  </si>
  <si>
    <t>80-89</t>
  </si>
  <si>
    <t>All 10+</t>
  </si>
  <si>
    <t>Jul-Dec</t>
  </si>
  <si>
    <t>u</t>
  </si>
  <si>
    <t>&lt;3</t>
  </si>
  <si>
    <t>1. Age-standardised mortality rates per 100,000 person-years, standardised to the 2013 European Standard Population using five-year age groups from those aged 10 years and over. "Person-years" take into account both the number of people and the amount of time spent in each vaccination status. For more information, see our methodology article.</t>
  </si>
  <si>
    <t>2. Office for National Statistics (ONS) figures based on deaths that occurred between 1 January and 31 December 2021 and were registered by 12 January 2022. These figures represent death occurrences, there can be a delay between the date a death occurred and the date a death was registered. More information can be found in our impact of registration delays release.</t>
  </si>
  <si>
    <t>3. ASMRs are calculated using the Public Health Data Asset, a linked dataset of people resident in England, who could be linked to the 2011 Census and GP Patient Register. This dataset covers approximately 79% of the population in England aged 10+.</t>
  </si>
  <si>
    <t>4. 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t>
  </si>
  <si>
    <t>5. 95% confidence intervals are indicated by the shaded regions. Where the total number of deaths is less than 100, Dobson’s method is used, otherwise the normal approximation is used. Non-overlapping confidence intervals denote a statistically significant difference in ASMR.</t>
  </si>
  <si>
    <t>6. Rates marked with u are unreliable due to small numbers of deaths.</t>
  </si>
  <si>
    <t>7. x denotes data are not available; rates are not provided for categories with fewer than 3 deaths.</t>
  </si>
  <si>
    <t>8. Age is defined on the first day of the month.</t>
  </si>
  <si>
    <t>9. While differences in the ages of people in the vaccination status groups are accounted for, other differences, such as health, ethnicity or level of deprivation, may remain, which can affect the mortality rates.</t>
  </si>
  <si>
    <t>10. Totals may not exactly equal the sum of totals from breakdowns due to rounding.</t>
  </si>
  <si>
    <t>11. Third dose or booster vaccinations are defined as a third or booster dose received after 16 September 2021, the date from which booster doses were first administered. Due to our definition of a third dose of booster only including data from 16th September, there are 0 Person-years and consequently 0 counts of death before September for "Within 21 days of third dose or booster" and "21 days or more after third dose or booster", and within September for "21 days or more after third dose or booster".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</si>
</sst>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sz val="10"/>
      <color theme="1"/>
      <name val="Arial"/>
      <scheme val="minor"/>
    </font>
    <font>
      <u/>
      <sz val="10"/>
      <color rgb="FF1155CC"/>
      <name val="Arial"/>
    </font>
    <font>
      <sz val="8"/>
      <color rgb="FF000000"/>
      <name val="Calibri"/>
    </font>
    <font>
      <u/>
      <sz val="8"/>
      <color rgb="FF0000FF"/>
      <name val="Arial"/>
    </font>
    <font>
      <sz val="8"/>
      <color theme="1"/>
      <name val="Calibri"/>
    </font>
    <font>
      <b/>
      <sz val="8"/>
      <color rgb="FF000000"/>
      <name val="Calibri"/>
    </font>
    <font>
      <b/>
      <sz val="8"/>
      <color rgb="FF000000"/>
      <name val="Arial"/>
    </font>
    <font>
      <sz val="8"/>
      <color rgb="FF000000"/>
      <name val="Arial"/>
    </font>
    <font>
      <i/>
      <sz val="8"/>
      <color rgb="FF000000"/>
      <name val="Arial"/>
    </font>
    <font>
      <u/>
      <sz val="8"/>
      <color rgb="FF0000FF"/>
      <name val="Arial"/>
    </font>
    <font>
      <u/>
      <sz val="8"/>
      <color rgb="FF000000"/>
      <name val="Arial"/>
    </font>
    <font>
      <u/>
      <sz val="8"/>
      <color rgb="FF000000"/>
      <name val="Arial"/>
    </font>
  </fonts>
  <fills count="8">
    <fill>
      <patternFill patternType="none"/>
    </fill>
    <fill>
      <patternFill patternType="gray125"/>
    </fill>
    <fill>
      <patternFill patternType="solid">
        <fgColor rgb="FFFFFFFF"/>
        <bgColor rgb="FFFFFFFF"/>
      </patternFill>
    </fill>
    <fill>
      <patternFill patternType="solid">
        <fgColor rgb="FFFFE599"/>
        <bgColor rgb="FFFFE599"/>
      </patternFill>
    </fill>
    <fill>
      <patternFill patternType="solid">
        <fgColor rgb="FFFFF2CC"/>
        <bgColor rgb="FFFFF2CC"/>
      </patternFill>
    </fill>
    <fill>
      <patternFill patternType="solid">
        <fgColor rgb="FFF9CB9C"/>
        <bgColor rgb="FFF9CB9C"/>
      </patternFill>
    </fill>
    <fill>
      <patternFill patternType="solid">
        <fgColor rgb="FFFCE5CD"/>
        <bgColor rgb="FFFCE5CD"/>
      </patternFill>
    </fill>
    <fill>
      <patternFill patternType="solid">
        <fgColor rgb="FFD0E0E3"/>
        <bgColor rgb="FFD0E0E3"/>
      </patternFill>
    </fill>
  </fills>
  <borders count="1">
    <border>
      <left/>
      <right/>
      <top/>
      <bottom/>
      <diagonal/>
    </border>
  </borders>
  <cellStyleXfs count="1">
    <xf numFmtId="0" fontId="0" fillId="0" borderId="0"/>
  </cellStyleXfs>
  <cellXfs count="51">
    <xf numFmtId="0" fontId="0" fillId="0" borderId="0" xfId="0"/>
    <xf numFmtId="0" fontId="1" fillId="0" borderId="0" xfId="0" applyFont="1"/>
    <xf numFmtId="0" fontId="2" fillId="0" borderId="0" xfId="0" applyFont="1"/>
    <xf numFmtId="0" fontId="3" fillId="0" borderId="0" xfId="0" applyFont="1" applyAlignment="1">
      <alignment horizontal="right"/>
    </xf>
    <xf numFmtId="3" fontId="3" fillId="0" borderId="0" xfId="0" applyNumberFormat="1" applyFont="1" applyAlignment="1">
      <alignment horizontal="right"/>
    </xf>
    <xf numFmtId="0" fontId="4" fillId="2" borderId="0" xfId="0" applyFont="1" applyFill="1" applyAlignment="1">
      <alignment horizontal="left"/>
    </xf>
    <xf numFmtId="0" fontId="5" fillId="0" borderId="0" xfId="0" applyFont="1" applyAlignment="1">
      <alignment horizontal="left"/>
    </xf>
    <xf numFmtId="0" fontId="6" fillId="0" borderId="0" xfId="0" applyFont="1" applyAlignment="1">
      <alignment horizontal="left"/>
    </xf>
    <xf numFmtId="0" fontId="7" fillId="0" borderId="0" xfId="0" applyFont="1" applyAlignment="1">
      <alignment horizontal="right"/>
    </xf>
    <xf numFmtId="0" fontId="8" fillId="3" borderId="0" xfId="0" applyFont="1" applyFill="1" applyAlignment="1">
      <alignment horizontal="left"/>
    </xf>
    <xf numFmtId="0" fontId="3" fillId="3" borderId="0" xfId="0" applyFont="1" applyFill="1" applyAlignment="1">
      <alignment horizontal="left"/>
    </xf>
    <xf numFmtId="3" fontId="3" fillId="3" borderId="0" xfId="0" applyNumberFormat="1" applyFont="1" applyFill="1" applyAlignment="1">
      <alignment horizontal="right"/>
    </xf>
    <xf numFmtId="0" fontId="3" fillId="3" borderId="0" xfId="0" applyFont="1" applyFill="1" applyAlignment="1">
      <alignment horizontal="right"/>
    </xf>
    <xf numFmtId="0" fontId="5" fillId="3" borderId="0" xfId="0" applyFont="1" applyFill="1" applyAlignment="1">
      <alignment horizontal="left"/>
    </xf>
    <xf numFmtId="0" fontId="1" fillId="3" borderId="0" xfId="0" applyFont="1" applyFill="1"/>
    <xf numFmtId="0" fontId="8" fillId="4" borderId="0" xfId="0" applyFont="1" applyFill="1" applyAlignment="1">
      <alignment horizontal="left"/>
    </xf>
    <xf numFmtId="0" fontId="3" fillId="4" borderId="0" xfId="0" applyFont="1" applyFill="1" applyAlignment="1">
      <alignment horizontal="left"/>
    </xf>
    <xf numFmtId="3" fontId="3" fillId="4" borderId="0" xfId="0" applyNumberFormat="1" applyFont="1" applyFill="1" applyAlignment="1">
      <alignment horizontal="right"/>
    </xf>
    <xf numFmtId="0" fontId="3" fillId="4" borderId="0" xfId="0" applyFont="1" applyFill="1" applyAlignment="1">
      <alignment horizontal="right"/>
    </xf>
    <xf numFmtId="0" fontId="5" fillId="4" borderId="0" xfId="0" applyFont="1" applyFill="1" applyAlignment="1">
      <alignment horizontal="left"/>
    </xf>
    <xf numFmtId="0" fontId="1" fillId="4" borderId="0" xfId="0" applyFont="1" applyFill="1"/>
    <xf numFmtId="0" fontId="8" fillId="5" borderId="0" xfId="0" applyFont="1" applyFill="1" applyAlignment="1">
      <alignment horizontal="left"/>
    </xf>
    <xf numFmtId="0" fontId="3" fillId="5" borderId="0" xfId="0" applyFont="1" applyFill="1" applyAlignment="1">
      <alignment horizontal="left"/>
    </xf>
    <xf numFmtId="3" fontId="3" fillId="5" borderId="0" xfId="0" applyNumberFormat="1" applyFont="1" applyFill="1" applyAlignment="1">
      <alignment horizontal="right"/>
    </xf>
    <xf numFmtId="0" fontId="3" fillId="5" borderId="0" xfId="0" applyFont="1" applyFill="1" applyAlignment="1">
      <alignment horizontal="right"/>
    </xf>
    <xf numFmtId="0" fontId="5" fillId="5" borderId="0" xfId="0" applyFont="1" applyFill="1" applyAlignment="1">
      <alignment horizontal="left"/>
    </xf>
    <xf numFmtId="0" fontId="1" fillId="5" borderId="0" xfId="0" applyFont="1" applyFill="1"/>
    <xf numFmtId="0" fontId="8" fillId="6" borderId="0" xfId="0" applyFont="1" applyFill="1" applyAlignment="1">
      <alignment horizontal="left"/>
    </xf>
    <xf numFmtId="0" fontId="3" fillId="6" borderId="0" xfId="0" applyFont="1" applyFill="1" applyAlignment="1">
      <alignment horizontal="left"/>
    </xf>
    <xf numFmtId="0" fontId="3" fillId="6" borderId="0" xfId="0" applyFont="1" applyFill="1" applyAlignment="1">
      <alignment horizontal="right"/>
    </xf>
    <xf numFmtId="0" fontId="5" fillId="6" borderId="0" xfId="0" applyFont="1" applyFill="1" applyAlignment="1">
      <alignment horizontal="left"/>
    </xf>
    <xf numFmtId="0" fontId="1" fillId="6" borderId="0" xfId="0" applyFont="1" applyFill="1"/>
    <xf numFmtId="0" fontId="8" fillId="7" borderId="0" xfId="0" applyFont="1" applyFill="1" applyAlignment="1">
      <alignment horizontal="left"/>
    </xf>
    <xf numFmtId="0" fontId="3" fillId="7" borderId="0" xfId="0" applyFont="1" applyFill="1" applyAlignment="1">
      <alignment horizontal="left"/>
    </xf>
    <xf numFmtId="0" fontId="3" fillId="7" borderId="0" xfId="0" applyFont="1" applyFill="1" applyAlignment="1">
      <alignment horizontal="right"/>
    </xf>
    <xf numFmtId="0" fontId="5" fillId="7" borderId="0" xfId="0" applyFont="1" applyFill="1" applyAlignment="1">
      <alignment horizontal="left"/>
    </xf>
    <xf numFmtId="0" fontId="1" fillId="7" borderId="0" xfId="0" applyFont="1" applyFill="1"/>
    <xf numFmtId="0" fontId="9" fillId="2" borderId="0" xfId="0" applyFont="1" applyFill="1" applyAlignment="1">
      <alignment horizontal="left"/>
    </xf>
    <xf numFmtId="0" fontId="5" fillId="0" borderId="0" xfId="0" applyFont="1" applyAlignment="1">
      <alignment horizontal="left" vertical="top"/>
    </xf>
    <xf numFmtId="0" fontId="8" fillId="0" borderId="0" xfId="0" applyFont="1" applyAlignment="1">
      <alignment horizontal="left" vertical="top"/>
    </xf>
    <xf numFmtId="0" fontId="5" fillId="2" borderId="0" xfId="0" applyFont="1" applyFill="1" applyAlignment="1">
      <alignment horizontal="left"/>
    </xf>
    <xf numFmtId="0" fontId="5" fillId="0" borderId="0" xfId="0" applyFont="1" applyAlignment="1">
      <alignment horizontal="right"/>
    </xf>
    <xf numFmtId="0" fontId="3" fillId="0" borderId="0" xfId="0" applyFont="1" applyAlignment="1">
      <alignment horizontal="left"/>
    </xf>
    <xf numFmtId="4" fontId="3" fillId="0" borderId="0" xfId="0" applyNumberFormat="1" applyFont="1" applyAlignment="1">
      <alignment horizontal="right"/>
    </xf>
    <xf numFmtId="0" fontId="8" fillId="0" borderId="0" xfId="0" applyFont="1" applyAlignment="1">
      <alignment horizontal="left"/>
    </xf>
    <xf numFmtId="0" fontId="0" fillId="0" borderId="0" xfId="0"/>
    <xf numFmtId="0" fontId="8" fillId="0" borderId="0" xfId="0" applyFont="1" applyAlignment="1">
      <alignment horizontal="left" vertical="top"/>
    </xf>
    <xf numFmtId="0" fontId="7" fillId="0" borderId="0" xfId="0" applyFont="1" applyAlignment="1">
      <alignment horizontal="left"/>
    </xf>
    <xf numFmtId="0" fontId="10" fillId="0" borderId="0" xfId="0" applyFont="1" applyAlignment="1">
      <alignment horizontal="left" vertical="top"/>
    </xf>
    <xf numFmtId="0" fontId="11" fillId="0" borderId="0" xfId="0" applyFont="1" applyAlignment="1">
      <alignment horizontal="left"/>
    </xf>
    <xf numFmtId="0" fontId="1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file?uri=%2fpeoplepopulationandcommunity%2fbirthsdeathsandmarriages%2fdeaths%2fdatasets%2fdeathsbyvaccinationstatusengland%2fdeathsoccurringbetween1januaryand31december2021/referencetable2.xlsx" TargetMode="External"/><Relationship Id="rId2" Type="http://schemas.openxmlformats.org/officeDocument/2006/relationships/hyperlink" Target="https://www.ons.gov.uk/file?uri=%2fpeoplepopulationandcommunity%2fbirthsdeathsandmarriages%2fdeaths%2fdatasets%2fdeathsbyvaccinationstatusengland%2fdeathsoccurringbetween1januaryand31december2021/referencetable.xlsx" TargetMode="External"/><Relationship Id="rId1" Type="http://schemas.openxmlformats.org/officeDocument/2006/relationships/hyperlink" Target="https://www.ons.gov.uk/file?uri=%2fpeoplepopulationandcommunity%2fbirthsdeathsandmarriages%2fdeaths%2fdatasets%2fdeathsbyvaccinationstatusengland%2fdeathsoccurringbetween1januaryand31october2021/referencetable31.xlsx" TargetMode="External"/><Relationship Id="rId4" Type="http://schemas.openxmlformats.org/officeDocument/2006/relationships/hyperlink" Target="https://www.ons.gov.uk/peoplepopulationandcommunity/birthsdeathsandmarriages/deaths/datasets/deathsbyvaccinationstatusenglan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about:blank"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1" Type="http://schemas.openxmlformats.org/officeDocument/2006/relationships/hyperlink" Target="about:blank" TargetMode="External"/><Relationship Id="rId4" Type="http://schemas.openxmlformats.org/officeDocument/2006/relationships/hyperlink" Target="https://www.ons.gov.uk/peoplepopulationandcommunity/birthsdeathsandmarriages/deaths/methodologies/weeklycovid19agestandardisedmortalityratesbyvaccinationstatusenglandmethodolo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30"/>
  <sheetViews>
    <sheetView tabSelected="1" workbookViewId="0">
      <selection activeCell="A12" sqref="A12:E19"/>
    </sheetView>
  </sheetViews>
  <sheetFormatPr defaultColWidth="12.6640625" defaultRowHeight="15.75" customHeight="1" x14ac:dyDescent="0.25"/>
  <cols>
    <col min="1" max="1" width="28.33203125" customWidth="1"/>
  </cols>
  <sheetData>
    <row r="1" spans="1:11" x14ac:dyDescent="0.25">
      <c r="A1" s="1" t="s">
        <v>0</v>
      </c>
      <c r="B1" s="2" t="s">
        <v>1</v>
      </c>
    </row>
    <row r="2" spans="1:11" x14ac:dyDescent="0.25">
      <c r="A2" s="1" t="s">
        <v>2</v>
      </c>
      <c r="B2" s="2" t="s">
        <v>3</v>
      </c>
    </row>
    <row r="3" spans="1:11" x14ac:dyDescent="0.25">
      <c r="A3" s="1" t="s">
        <v>2</v>
      </c>
      <c r="B3" s="2" t="s">
        <v>4</v>
      </c>
    </row>
    <row r="4" spans="1:11" x14ac:dyDescent="0.25">
      <c r="A4" s="1" t="s">
        <v>5</v>
      </c>
      <c r="B4" s="2" t="s">
        <v>6</v>
      </c>
    </row>
    <row r="6" spans="1:11" x14ac:dyDescent="0.25">
      <c r="A6" s="1" t="s">
        <v>7</v>
      </c>
      <c r="B6" s="1"/>
      <c r="C6" s="1"/>
      <c r="D6" s="1"/>
      <c r="E6" s="1"/>
      <c r="F6" s="1"/>
      <c r="G6" s="1"/>
      <c r="H6" s="1"/>
      <c r="I6" s="1"/>
      <c r="J6" s="1"/>
    </row>
    <row r="7" spans="1:11" x14ac:dyDescent="0.25">
      <c r="A7" s="1" t="s">
        <v>8</v>
      </c>
      <c r="B7" s="1" t="s">
        <v>9</v>
      </c>
      <c r="C7" s="1" t="s">
        <v>10</v>
      </c>
      <c r="D7" s="1" t="s">
        <v>11</v>
      </c>
      <c r="E7" s="1" t="s">
        <v>12</v>
      </c>
      <c r="F7" s="1" t="s">
        <v>13</v>
      </c>
      <c r="G7" s="1" t="s">
        <v>14</v>
      </c>
      <c r="H7" s="1" t="s">
        <v>15</v>
      </c>
      <c r="I7" s="1" t="s">
        <v>16</v>
      </c>
      <c r="J7" s="1" t="s">
        <v>17</v>
      </c>
      <c r="K7" s="1" t="s">
        <v>18</v>
      </c>
    </row>
    <row r="8" spans="1:11" x14ac:dyDescent="0.25">
      <c r="A8" s="1" t="s">
        <v>19</v>
      </c>
      <c r="B8" s="1">
        <f t="shared" ref="B8:D8" si="0">H8*100000/E8</f>
        <v>4.5829711115280345</v>
      </c>
      <c r="C8" s="1">
        <f t="shared" si="0"/>
        <v>45.12635379061372</v>
      </c>
      <c r="D8" s="1">
        <f t="shared" si="0"/>
        <v>238.37902264600714</v>
      </c>
      <c r="E8" s="3">
        <v>2094711</v>
      </c>
      <c r="F8" s="4">
        <v>6648</v>
      </c>
      <c r="G8" s="4">
        <v>1678</v>
      </c>
      <c r="H8" s="1">
        <v>96</v>
      </c>
      <c r="I8" s="1">
        <v>3</v>
      </c>
      <c r="J8" s="1">
        <v>4</v>
      </c>
      <c r="K8" s="1">
        <f t="shared" ref="K8:K9" si="1">D8/B8</f>
        <v>52.014079261025024</v>
      </c>
    </row>
    <row r="9" spans="1:11" x14ac:dyDescent="0.25">
      <c r="A9" s="1" t="s">
        <v>20</v>
      </c>
      <c r="B9" s="1">
        <f t="shared" ref="B9:D9" si="2">H9*100000/E9</f>
        <v>10.08145818211146</v>
      </c>
      <c r="C9" s="1">
        <f t="shared" si="2"/>
        <v>18.32057572409213</v>
      </c>
      <c r="D9" s="1">
        <f t="shared" si="2"/>
        <v>32.853052987281174</v>
      </c>
      <c r="E9" s="3">
        <v>1587072</v>
      </c>
      <c r="F9" s="3">
        <f>174667</f>
        <v>174667</v>
      </c>
      <c r="G9" s="3">
        <v>127842</v>
      </c>
      <c r="H9" s="1">
        <v>160</v>
      </c>
      <c r="I9" s="1">
        <v>32</v>
      </c>
      <c r="J9" s="1">
        <v>42</v>
      </c>
      <c r="K9" s="1">
        <f t="shared" si="1"/>
        <v>3.2587600319143943</v>
      </c>
    </row>
    <row r="12" spans="1:11" x14ac:dyDescent="0.25">
      <c r="A12" s="1" t="s">
        <v>8</v>
      </c>
      <c r="B12" s="1" t="s">
        <v>9</v>
      </c>
      <c r="C12" s="1" t="s">
        <v>10</v>
      </c>
      <c r="D12" s="1" t="s">
        <v>11</v>
      </c>
      <c r="E12" s="1" t="s">
        <v>18</v>
      </c>
    </row>
    <row r="13" spans="1:11" x14ac:dyDescent="0.25">
      <c r="A13" s="1" t="s">
        <v>19</v>
      </c>
      <c r="B13" s="1">
        <f>'DataSourceReferenceTable31-Tabl'!L9</f>
        <v>4.5999999999999996</v>
      </c>
      <c r="C13" s="1">
        <f>'DataSourceReferenceTable31-Tabl'!L5</f>
        <v>45.1</v>
      </c>
      <c r="D13" s="1">
        <f>'DataSourceReferenceTable31-Tabl'!L7</f>
        <v>238.4</v>
      </c>
      <c r="E13" s="1">
        <f t="shared" ref="E13:E19" si="3">ROUND(D13/B13,1)</f>
        <v>51.8</v>
      </c>
    </row>
    <row r="14" spans="1:11" x14ac:dyDescent="0.25">
      <c r="A14" s="1" t="s">
        <v>20</v>
      </c>
      <c r="B14" s="1">
        <f>'DataSourceReferenceTable31-Tabl'!L14</f>
        <v>10.1</v>
      </c>
      <c r="C14" s="1">
        <f>'DataSourceReferenceTable31-Tabl'!L10</f>
        <v>18.3</v>
      </c>
      <c r="D14" s="1">
        <f>'DataSourceReferenceTable31-Tabl'!L12</f>
        <v>32.9</v>
      </c>
      <c r="E14" s="1">
        <f t="shared" si="3"/>
        <v>3.3</v>
      </c>
    </row>
    <row r="15" spans="1:11" x14ac:dyDescent="0.25">
      <c r="A15" s="1" t="s">
        <v>21</v>
      </c>
      <c r="B15" s="1">
        <f>'DataSourceReferenceTable31-Tabl'!L19</f>
        <v>17.5</v>
      </c>
      <c r="C15" s="1">
        <f>'DataSourceReferenceTable31-Tabl'!L15</f>
        <v>22</v>
      </c>
      <c r="D15" s="1">
        <f>'DataSourceReferenceTable31-Tabl'!L17</f>
        <v>19.7</v>
      </c>
      <c r="E15" s="1">
        <f t="shared" si="3"/>
        <v>1.1000000000000001</v>
      </c>
    </row>
    <row r="16" spans="1:11" x14ac:dyDescent="0.25">
      <c r="A16" s="1" t="s">
        <v>22</v>
      </c>
      <c r="B16" s="1">
        <f>'DataSourceReferenceTable31-Tabl'!L24</f>
        <v>27</v>
      </c>
      <c r="C16" s="1">
        <f>'DataSourceReferenceTable31-Tabl'!L20</f>
        <v>34.200000000000003</v>
      </c>
      <c r="D16" s="1">
        <f>'DataSourceReferenceTable31-Tabl'!L22</f>
        <v>27.2</v>
      </c>
      <c r="E16" s="1">
        <f t="shared" si="3"/>
        <v>1</v>
      </c>
    </row>
    <row r="17" spans="1:5" x14ac:dyDescent="0.25">
      <c r="A17" s="1" t="s">
        <v>23</v>
      </c>
      <c r="B17" s="1">
        <f>'DataSourceReferenceTable31-Tabl'!L29</f>
        <v>46.4</v>
      </c>
      <c r="C17" s="1">
        <f>'DataSourceReferenceTable31-Tabl'!L25</f>
        <v>49.5</v>
      </c>
      <c r="D17" s="1">
        <f>'DataSourceReferenceTable31-Tabl'!L27</f>
        <v>40.4</v>
      </c>
      <c r="E17" s="1">
        <f t="shared" si="3"/>
        <v>0.9</v>
      </c>
    </row>
    <row r="18" spans="1:5" x14ac:dyDescent="0.25">
      <c r="A18" s="1" t="s">
        <v>24</v>
      </c>
      <c r="B18" s="1">
        <f>'DataSourceReferenceTable31-Tabl'!L34</f>
        <v>74.099999999999994</v>
      </c>
      <c r="C18" s="1">
        <f>'DataSourceReferenceTable31-Tabl'!L30</f>
        <v>86.1</v>
      </c>
      <c r="D18" s="1">
        <f>'DataSourceReferenceTable31-Tabl'!L32</f>
        <v>54.8</v>
      </c>
      <c r="E18" s="1">
        <f t="shared" si="3"/>
        <v>0.7</v>
      </c>
    </row>
    <row r="19" spans="1:5" x14ac:dyDescent="0.25">
      <c r="A19" s="1" t="s">
        <v>25</v>
      </c>
      <c r="B19" s="1">
        <f>'DataSourceReferenceTable31-Tabl'!L39</f>
        <v>121</v>
      </c>
      <c r="C19" s="1">
        <f>'DataSourceReferenceTable31-Tabl'!L35</f>
        <v>131.6</v>
      </c>
      <c r="D19" s="1">
        <f>'DataSourceReferenceTable31-Tabl'!L37</f>
        <v>87</v>
      </c>
      <c r="E19" s="1">
        <f t="shared" si="3"/>
        <v>0.7</v>
      </c>
    </row>
    <row r="20" spans="1:5" x14ac:dyDescent="0.25">
      <c r="A20" s="1" t="s">
        <v>8</v>
      </c>
      <c r="B20" s="1" t="s">
        <v>9</v>
      </c>
      <c r="C20" s="1" t="s">
        <v>10</v>
      </c>
      <c r="D20" s="1" t="s">
        <v>11</v>
      </c>
      <c r="E20" s="1" t="s">
        <v>18</v>
      </c>
    </row>
    <row r="21" spans="1:5" x14ac:dyDescent="0.25">
      <c r="A21" s="1" t="s">
        <v>26</v>
      </c>
      <c r="B21" s="1">
        <f>'DataSourceReferenceTable31-Tabl'!L44</f>
        <v>236.6</v>
      </c>
      <c r="C21" s="1">
        <f>'DataSourceReferenceTable31-Tabl'!L40</f>
        <v>196</v>
      </c>
      <c r="D21" s="1">
        <f>'DataSourceReferenceTable31-Tabl'!L42</f>
        <v>138.1</v>
      </c>
      <c r="E21" s="1">
        <f t="shared" ref="E21:E30" si="4">ROUND(D21/B21,1)</f>
        <v>0.6</v>
      </c>
    </row>
    <row r="22" spans="1:5" x14ac:dyDescent="0.25">
      <c r="A22" s="1" t="s">
        <v>27</v>
      </c>
      <c r="B22" s="1">
        <f>'DataSourceReferenceTable31-Tabl'!L49</f>
        <v>435.3</v>
      </c>
      <c r="C22" s="1">
        <f>'DataSourceReferenceTable31-Tabl'!L45</f>
        <v>314.39999999999998</v>
      </c>
      <c r="D22" s="1">
        <f>'DataSourceReferenceTable31-Tabl'!L47</f>
        <v>209.1</v>
      </c>
      <c r="E22" s="1">
        <f t="shared" si="4"/>
        <v>0.5</v>
      </c>
    </row>
    <row r="23" spans="1:5" x14ac:dyDescent="0.25">
      <c r="A23" s="1" t="s">
        <v>28</v>
      </c>
      <c r="B23" s="1">
        <f>'DataSourceReferenceTable31-Tabl'!L54</f>
        <v>685</v>
      </c>
      <c r="C23" s="1">
        <f>'DataSourceReferenceTable31-Tabl'!L50</f>
        <v>490.3</v>
      </c>
      <c r="D23" s="1">
        <f>'DataSourceReferenceTable31-Tabl'!L52</f>
        <v>351.3</v>
      </c>
      <c r="E23" s="1">
        <f t="shared" si="4"/>
        <v>0.5</v>
      </c>
    </row>
    <row r="24" spans="1:5" x14ac:dyDescent="0.25">
      <c r="A24" s="1" t="s">
        <v>29</v>
      </c>
      <c r="B24" s="1">
        <f>'DataSourceReferenceTable31-Tabl'!L59</f>
        <v>1214.0999999999999</v>
      </c>
      <c r="C24" s="1">
        <f>'DataSourceReferenceTable31-Tabl'!L55</f>
        <v>792.8</v>
      </c>
      <c r="D24" s="1">
        <f>'DataSourceReferenceTable31-Tabl'!L57</f>
        <v>580.5</v>
      </c>
      <c r="E24" s="1">
        <f t="shared" si="4"/>
        <v>0.5</v>
      </c>
    </row>
    <row r="25" spans="1:5" x14ac:dyDescent="0.25">
      <c r="A25" s="1" t="s">
        <v>30</v>
      </c>
      <c r="B25" s="1">
        <f>'DataSourceReferenceTable31-Tabl'!L64</f>
        <v>2158.3000000000002</v>
      </c>
      <c r="C25" s="1">
        <f>'DataSourceReferenceTable31-Tabl'!L60</f>
        <v>1261.2</v>
      </c>
      <c r="D25" s="1">
        <f>'DataSourceReferenceTable31-Tabl'!L62</f>
        <v>929.3</v>
      </c>
      <c r="E25" s="1">
        <f t="shared" si="4"/>
        <v>0.4</v>
      </c>
    </row>
    <row r="26" spans="1:5" x14ac:dyDescent="0.25">
      <c r="A26" s="1" t="s">
        <v>31</v>
      </c>
      <c r="B26" s="1">
        <f>'DataSourceReferenceTable31-Tabl'!L69</f>
        <v>3665.3</v>
      </c>
      <c r="C26" s="1">
        <f>'DataSourceReferenceTable31-Tabl'!L65</f>
        <v>2105.4</v>
      </c>
      <c r="D26" s="1">
        <f>'DataSourceReferenceTable31-Tabl'!L67</f>
        <v>1526.7</v>
      </c>
      <c r="E26" s="1">
        <f t="shared" si="4"/>
        <v>0.4</v>
      </c>
    </row>
    <row r="27" spans="1:5" x14ac:dyDescent="0.25">
      <c r="A27" s="1" t="s">
        <v>32</v>
      </c>
      <c r="B27" s="1">
        <f>'DataSourceReferenceTable31-Tabl'!L74</f>
        <v>7444.1</v>
      </c>
      <c r="C27" s="1">
        <f>'DataSourceReferenceTable31-Tabl'!L70</f>
        <v>3714.8</v>
      </c>
      <c r="D27" s="1">
        <f>'DataSourceReferenceTable31-Tabl'!L72</f>
        <v>2601.3000000000002</v>
      </c>
      <c r="E27" s="1">
        <f t="shared" si="4"/>
        <v>0.3</v>
      </c>
    </row>
    <row r="28" spans="1:5" x14ac:dyDescent="0.25">
      <c r="A28" s="1" t="s">
        <v>33</v>
      </c>
      <c r="B28" s="1">
        <f>'DataSourceReferenceTable31-Tabl'!L79</f>
        <v>17626.400000000001</v>
      </c>
      <c r="C28" s="1">
        <f>'DataSourceReferenceTable31-Tabl'!L75</f>
        <v>7076.2</v>
      </c>
      <c r="D28" s="1">
        <f>'DataSourceReferenceTable31-Tabl'!L77</f>
        <v>4636</v>
      </c>
      <c r="E28" s="1">
        <f t="shared" si="4"/>
        <v>0.3</v>
      </c>
    </row>
    <row r="29" spans="1:5" x14ac:dyDescent="0.25">
      <c r="A29" s="1" t="s">
        <v>34</v>
      </c>
      <c r="B29" s="1">
        <f>'DataSourceReferenceTable31-Tabl'!L84</f>
        <v>30041</v>
      </c>
      <c r="C29" s="1">
        <f>'DataSourceReferenceTable31-Tabl'!L80</f>
        <v>12961.3</v>
      </c>
      <c r="D29" s="1">
        <f>'DataSourceReferenceTable31-Tabl'!L82</f>
        <v>8247.5</v>
      </c>
      <c r="E29" s="1">
        <f t="shared" si="4"/>
        <v>0.3</v>
      </c>
    </row>
    <row r="30" spans="1:5" x14ac:dyDescent="0.25">
      <c r="A30" s="1" t="s">
        <v>35</v>
      </c>
      <c r="B30" s="1">
        <f>'DataSourceReferenceTable31-Tabl'!L89</f>
        <v>50882.400000000001</v>
      </c>
      <c r="C30" s="1">
        <f>'DataSourceReferenceTable31-Tabl'!L85</f>
        <v>26778.2</v>
      </c>
      <c r="D30" s="1">
        <f>'DataSourceReferenceTable31-Tabl'!L87</f>
        <v>17787</v>
      </c>
      <c r="E30" s="1">
        <f t="shared" si="4"/>
        <v>0.3</v>
      </c>
    </row>
  </sheetData>
  <hyperlinks>
    <hyperlink ref="B1" r:id="rId1" xr:uid="{00000000-0004-0000-0000-000000000000}"/>
    <hyperlink ref="B2" r:id="rId2" xr:uid="{00000000-0004-0000-0000-000001000000}"/>
    <hyperlink ref="B3" r:id="rId3" xr:uid="{00000000-0004-0000-0000-000002000000}"/>
    <hyperlink ref="B4" r:id="rId4"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97"/>
  <sheetViews>
    <sheetView workbookViewId="0">
      <pane ySplit="4" topLeftCell="A5" activePane="bottomLeft" state="frozen"/>
      <selection pane="bottomLeft" activeCell="B6" sqref="B6"/>
    </sheetView>
  </sheetViews>
  <sheetFormatPr defaultColWidth="12.6640625" defaultRowHeight="15.75" customHeight="1" x14ac:dyDescent="0.25"/>
  <cols>
    <col min="1" max="1" width="38.77734375" customWidth="1"/>
    <col min="4" max="7" width="12.6640625" hidden="1"/>
    <col min="9" max="9" width="12.6640625" hidden="1"/>
  </cols>
  <sheetData>
    <row r="1" spans="1:29" ht="13.2" x14ac:dyDescent="0.25">
      <c r="A1" s="5" t="s">
        <v>36</v>
      </c>
      <c r="B1" s="6"/>
      <c r="C1" s="6"/>
      <c r="D1" s="6"/>
      <c r="E1" s="6"/>
      <c r="F1" s="6"/>
      <c r="G1" s="6"/>
      <c r="H1" s="6"/>
      <c r="I1" s="6"/>
      <c r="J1" s="6"/>
      <c r="K1" s="6"/>
    </row>
    <row r="2" spans="1:29" ht="13.2" x14ac:dyDescent="0.25">
      <c r="A2" s="7" t="s">
        <v>37</v>
      </c>
      <c r="B2" s="6"/>
      <c r="C2" s="6"/>
      <c r="D2" s="6"/>
      <c r="E2" s="6"/>
      <c r="F2" s="6"/>
      <c r="G2" s="6"/>
      <c r="H2" s="6"/>
      <c r="I2" s="6"/>
      <c r="J2" s="6"/>
      <c r="K2" s="6"/>
    </row>
    <row r="3" spans="1:29" ht="13.2" x14ac:dyDescent="0.25">
      <c r="A3" s="6"/>
      <c r="B3" s="6"/>
      <c r="C3" s="6"/>
      <c r="D3" s="6"/>
      <c r="E3" s="6"/>
      <c r="F3" s="6"/>
      <c r="G3" s="6"/>
      <c r="H3" s="6"/>
      <c r="I3" s="6"/>
      <c r="J3" s="6"/>
      <c r="K3" s="6"/>
    </row>
    <row r="4" spans="1:29" ht="13.2" x14ac:dyDescent="0.25">
      <c r="A4" s="7" t="s">
        <v>38</v>
      </c>
      <c r="B4" s="8" t="s">
        <v>39</v>
      </c>
      <c r="C4" s="8" t="s">
        <v>40</v>
      </c>
      <c r="D4" s="8" t="s">
        <v>41</v>
      </c>
      <c r="E4" s="8" t="s">
        <v>42</v>
      </c>
      <c r="F4" s="8" t="s">
        <v>43</v>
      </c>
      <c r="G4" s="8" t="s">
        <v>44</v>
      </c>
      <c r="H4" s="6" t="s">
        <v>45</v>
      </c>
      <c r="I4" s="6" t="s">
        <v>46</v>
      </c>
      <c r="J4" s="6" t="str">
        <f t="shared" ref="J4:K4" si="0">B4</f>
        <v>Age group</v>
      </c>
      <c r="K4" s="6" t="str">
        <f t="shared" si="0"/>
        <v>Vaccination Status</v>
      </c>
      <c r="L4" s="6" t="s">
        <v>47</v>
      </c>
    </row>
    <row r="5" spans="1:29" ht="13.2" x14ac:dyDescent="0.25">
      <c r="A5" s="9" t="s">
        <v>48</v>
      </c>
      <c r="B5" s="10" t="s">
        <v>49</v>
      </c>
      <c r="C5" s="10" t="s">
        <v>10</v>
      </c>
      <c r="D5" s="11">
        <v>6648</v>
      </c>
      <c r="E5" s="12">
        <v>0</v>
      </c>
      <c r="F5" s="12">
        <v>3</v>
      </c>
      <c r="G5" s="12">
        <v>3</v>
      </c>
      <c r="H5" s="13">
        <f t="shared" ref="H5:I5" si="1">ROUND(E5*100000/$D5,1)</f>
        <v>0</v>
      </c>
      <c r="I5" s="13">
        <f t="shared" si="1"/>
        <v>45.1</v>
      </c>
      <c r="J5" s="13" t="str">
        <f t="shared" ref="J5:K5" si="2">B5</f>
        <v>10-14</v>
      </c>
      <c r="K5" s="13" t="str">
        <f t="shared" si="2"/>
        <v>1-dose</v>
      </c>
      <c r="L5" s="13">
        <f>ROUND(G5*100000/$D5,1)</f>
        <v>45.1</v>
      </c>
      <c r="M5" s="14"/>
      <c r="N5" s="14"/>
      <c r="O5" s="14"/>
      <c r="P5" s="14"/>
      <c r="Q5" s="14"/>
      <c r="R5" s="14"/>
      <c r="S5" s="14"/>
      <c r="T5" s="14"/>
      <c r="U5" s="14"/>
      <c r="V5" s="14"/>
      <c r="W5" s="14"/>
      <c r="X5" s="14"/>
      <c r="Y5" s="14"/>
      <c r="Z5" s="14"/>
      <c r="AA5" s="14"/>
      <c r="AB5" s="14"/>
      <c r="AC5" s="14"/>
    </row>
    <row r="6" spans="1:29" ht="13.2" hidden="1" x14ac:dyDescent="0.25">
      <c r="A6" s="15" t="s">
        <v>50</v>
      </c>
      <c r="B6" s="16" t="s">
        <v>49</v>
      </c>
      <c r="C6" s="16"/>
      <c r="D6" s="17">
        <v>18539</v>
      </c>
      <c r="E6" s="18">
        <v>2</v>
      </c>
      <c r="F6" s="18">
        <v>2</v>
      </c>
      <c r="G6" s="18">
        <v>4</v>
      </c>
      <c r="H6" s="19">
        <f t="shared" ref="H6:I6" si="3">ROUND(SUM(E5:E6)*100000/SUM($D5:$D6),1)</f>
        <v>7.9</v>
      </c>
      <c r="I6" s="19">
        <f t="shared" si="3"/>
        <v>19.899999999999999</v>
      </c>
      <c r="J6" s="19" t="str">
        <f t="shared" ref="J6:K6" si="4">B6</f>
        <v>10-14</v>
      </c>
      <c r="K6" s="19">
        <f t="shared" si="4"/>
        <v>0</v>
      </c>
      <c r="L6" s="19">
        <f>ROUND(SUM(G5:G6)*100000/SUM($D5:$D6),1)</f>
        <v>27.8</v>
      </c>
      <c r="M6" s="20"/>
      <c r="N6" s="20"/>
      <c r="O6" s="20"/>
      <c r="P6" s="20"/>
      <c r="Q6" s="20"/>
      <c r="R6" s="20"/>
      <c r="S6" s="20"/>
      <c r="T6" s="20"/>
      <c r="U6" s="20"/>
      <c r="V6" s="20"/>
      <c r="W6" s="20"/>
      <c r="X6" s="20"/>
      <c r="Y6" s="20"/>
      <c r="Z6" s="20"/>
      <c r="AA6" s="20"/>
      <c r="AB6" s="20"/>
      <c r="AC6" s="20"/>
    </row>
    <row r="7" spans="1:29" ht="13.2" x14ac:dyDescent="0.25">
      <c r="A7" s="21" t="s">
        <v>51</v>
      </c>
      <c r="B7" s="22" t="s">
        <v>49</v>
      </c>
      <c r="C7" s="22" t="s">
        <v>11</v>
      </c>
      <c r="D7" s="23">
        <v>1678</v>
      </c>
      <c r="E7" s="24">
        <v>0</v>
      </c>
      <c r="F7" s="24">
        <v>4</v>
      </c>
      <c r="G7" s="24">
        <v>4</v>
      </c>
      <c r="H7" s="25">
        <f t="shared" ref="H7:I7" si="5">ROUND(E7*100000/$D7,1)</f>
        <v>0</v>
      </c>
      <c r="I7" s="25">
        <f t="shared" si="5"/>
        <v>238.4</v>
      </c>
      <c r="J7" s="25" t="str">
        <f t="shared" ref="J7:K7" si="6">B7</f>
        <v>10-14</v>
      </c>
      <c r="K7" s="25" t="str">
        <f t="shared" si="6"/>
        <v>2-dose</v>
      </c>
      <c r="L7" s="25">
        <f>ROUND(G7*100000/$D7,1)</f>
        <v>238.4</v>
      </c>
      <c r="M7" s="26"/>
      <c r="N7" s="26"/>
      <c r="O7" s="26"/>
      <c r="P7" s="26"/>
      <c r="Q7" s="26"/>
      <c r="R7" s="26"/>
      <c r="S7" s="26"/>
      <c r="T7" s="26"/>
      <c r="U7" s="26"/>
      <c r="V7" s="26"/>
      <c r="W7" s="26"/>
      <c r="X7" s="26"/>
      <c r="Y7" s="26"/>
      <c r="Z7" s="26"/>
      <c r="AA7" s="26"/>
      <c r="AB7" s="26"/>
      <c r="AC7" s="26"/>
    </row>
    <row r="8" spans="1:29" ht="13.2" hidden="1" x14ac:dyDescent="0.25">
      <c r="A8" s="27" t="s">
        <v>52</v>
      </c>
      <c r="B8" s="28" t="s">
        <v>49</v>
      </c>
      <c r="C8" s="28"/>
      <c r="D8" s="29">
        <v>494</v>
      </c>
      <c r="E8" s="29">
        <v>0</v>
      </c>
      <c r="F8" s="29">
        <v>0</v>
      </c>
      <c r="G8" s="29">
        <v>0</v>
      </c>
      <c r="H8" s="30">
        <f t="shared" ref="H8:I8" si="7">ROUND(SUM(E7:E8)*100000/SUM($D7:$D8),1)</f>
        <v>0</v>
      </c>
      <c r="I8" s="30">
        <f t="shared" si="7"/>
        <v>184.2</v>
      </c>
      <c r="J8" s="30" t="str">
        <f t="shared" ref="J8:K8" si="8">B8</f>
        <v>10-14</v>
      </c>
      <c r="K8" s="30">
        <f t="shared" si="8"/>
        <v>0</v>
      </c>
      <c r="L8" s="30">
        <f>ROUND(SUM(G7:G8)*100000/SUM($D7:$D8),1)</f>
        <v>184.2</v>
      </c>
      <c r="M8" s="31">
        <f t="shared" ref="M8:O8" si="9">ROUND(SUM(E5:E8)*100000/SUM($D5:$D8),1)</f>
        <v>7.3</v>
      </c>
      <c r="N8" s="31">
        <f t="shared" si="9"/>
        <v>32.9</v>
      </c>
      <c r="O8" s="31">
        <f t="shared" si="9"/>
        <v>40.200000000000003</v>
      </c>
      <c r="P8" s="31"/>
      <c r="Q8" s="31"/>
      <c r="R8" s="31"/>
      <c r="S8" s="31"/>
      <c r="T8" s="31"/>
      <c r="U8" s="31"/>
      <c r="V8" s="31"/>
      <c r="W8" s="31"/>
      <c r="X8" s="31"/>
      <c r="Y8" s="31"/>
      <c r="Z8" s="31"/>
      <c r="AA8" s="31"/>
      <c r="AB8" s="31"/>
      <c r="AC8" s="31"/>
    </row>
    <row r="9" spans="1:29" ht="13.2" x14ac:dyDescent="0.25">
      <c r="A9" s="32" t="s">
        <v>9</v>
      </c>
      <c r="B9" s="33" t="s">
        <v>49</v>
      </c>
      <c r="C9" s="33" t="s">
        <v>9</v>
      </c>
      <c r="D9" s="34">
        <v>2094711</v>
      </c>
      <c r="E9" s="34">
        <v>2</v>
      </c>
      <c r="F9" s="34">
        <v>94</v>
      </c>
      <c r="G9" s="34">
        <v>96</v>
      </c>
      <c r="H9" s="35">
        <f t="shared" ref="H9:I9" si="10">ROUND(E9*100000/$D9,1)</f>
        <v>0.1</v>
      </c>
      <c r="I9" s="35">
        <f t="shared" si="10"/>
        <v>4.5</v>
      </c>
      <c r="J9" s="35" t="str">
        <f t="shared" ref="J9:K9" si="11">B9</f>
        <v>10-14</v>
      </c>
      <c r="K9" s="35" t="str">
        <f t="shared" si="11"/>
        <v>Unvaccinated</v>
      </c>
      <c r="L9" s="35">
        <f t="shared" ref="L9:L10" si="12">ROUND(G9*100000/$D9,1)</f>
        <v>4.5999999999999996</v>
      </c>
      <c r="M9" s="36"/>
      <c r="N9" s="36"/>
      <c r="O9" s="36"/>
      <c r="P9" s="36"/>
      <c r="Q9" s="36"/>
      <c r="R9" s="36"/>
      <c r="S9" s="36"/>
      <c r="T9" s="36"/>
      <c r="U9" s="36"/>
      <c r="V9" s="36"/>
      <c r="W9" s="36"/>
      <c r="X9" s="36"/>
      <c r="Y9" s="36"/>
      <c r="Z9" s="36"/>
      <c r="AA9" s="36"/>
      <c r="AB9" s="36"/>
      <c r="AC9" s="36"/>
    </row>
    <row r="10" spans="1:29" ht="13.2" x14ac:dyDescent="0.25">
      <c r="A10" s="9" t="s">
        <v>48</v>
      </c>
      <c r="B10" s="10" t="s">
        <v>53</v>
      </c>
      <c r="C10" s="10" t="s">
        <v>10</v>
      </c>
      <c r="D10" s="11">
        <v>174667</v>
      </c>
      <c r="E10" s="12">
        <v>0</v>
      </c>
      <c r="F10" s="12">
        <v>32</v>
      </c>
      <c r="G10" s="12">
        <v>32</v>
      </c>
      <c r="H10" s="13">
        <f t="shared" ref="H10:I10" si="13">ROUND(E10*100000/$D10,1)</f>
        <v>0</v>
      </c>
      <c r="I10" s="13">
        <f t="shared" si="13"/>
        <v>18.3</v>
      </c>
      <c r="J10" s="13" t="str">
        <f t="shared" ref="J10:K10" si="14">B10</f>
        <v>15-19</v>
      </c>
      <c r="K10" s="13" t="str">
        <f t="shared" si="14"/>
        <v>1-dose</v>
      </c>
      <c r="L10" s="13">
        <f t="shared" si="12"/>
        <v>18.3</v>
      </c>
      <c r="M10" s="14"/>
      <c r="N10" s="14"/>
      <c r="O10" s="14"/>
      <c r="P10" s="14"/>
      <c r="Q10" s="14"/>
      <c r="R10" s="14"/>
      <c r="S10" s="14"/>
      <c r="T10" s="14"/>
      <c r="U10" s="14"/>
      <c r="V10" s="14"/>
      <c r="W10" s="14"/>
      <c r="X10" s="14"/>
      <c r="Y10" s="14"/>
      <c r="Z10" s="14"/>
      <c r="AA10" s="14"/>
      <c r="AB10" s="14"/>
      <c r="AC10" s="14"/>
    </row>
    <row r="11" spans="1:29" ht="13.2" hidden="1" x14ac:dyDescent="0.25">
      <c r="A11" s="15" t="s">
        <v>50</v>
      </c>
      <c r="B11" s="16" t="s">
        <v>53</v>
      </c>
      <c r="C11" s="16"/>
      <c r="D11" s="17">
        <v>88706</v>
      </c>
      <c r="E11" s="18">
        <v>0</v>
      </c>
      <c r="F11" s="18">
        <v>5</v>
      </c>
      <c r="G11" s="18">
        <v>5</v>
      </c>
      <c r="H11" s="19">
        <f t="shared" ref="H11:I11" si="15">ROUND(SUM(E10:E11)*100000/SUM($D10:$D11),1)</f>
        <v>0</v>
      </c>
      <c r="I11" s="19">
        <f t="shared" si="15"/>
        <v>14</v>
      </c>
      <c r="J11" s="19" t="str">
        <f t="shared" ref="J11:K11" si="16">B11</f>
        <v>15-19</v>
      </c>
      <c r="K11" s="19">
        <f t="shared" si="16"/>
        <v>0</v>
      </c>
      <c r="L11" s="19">
        <f>ROUND(SUM(G10:G11)*100000/SUM($D10:$D11),1)</f>
        <v>14</v>
      </c>
      <c r="M11" s="20"/>
      <c r="N11" s="20"/>
      <c r="O11" s="20"/>
      <c r="P11" s="20"/>
      <c r="Q11" s="20"/>
      <c r="R11" s="20"/>
      <c r="S11" s="20"/>
      <c r="T11" s="20"/>
      <c r="U11" s="20"/>
      <c r="V11" s="20"/>
      <c r="W11" s="20"/>
      <c r="X11" s="20"/>
      <c r="Y11" s="20"/>
      <c r="Z11" s="20"/>
      <c r="AA11" s="20"/>
      <c r="AB11" s="20"/>
      <c r="AC11" s="20"/>
    </row>
    <row r="12" spans="1:29" ht="13.2" x14ac:dyDescent="0.25">
      <c r="A12" s="21" t="s">
        <v>51</v>
      </c>
      <c r="B12" s="22" t="s">
        <v>53</v>
      </c>
      <c r="C12" s="22" t="s">
        <v>11</v>
      </c>
      <c r="D12" s="23">
        <v>127842</v>
      </c>
      <c r="E12" s="24">
        <v>1</v>
      </c>
      <c r="F12" s="24">
        <v>41</v>
      </c>
      <c r="G12" s="24">
        <v>42</v>
      </c>
      <c r="H12" s="25">
        <f t="shared" ref="H12:I12" si="17">ROUND(E12*100000/$D12,1)</f>
        <v>0.8</v>
      </c>
      <c r="I12" s="25">
        <f t="shared" si="17"/>
        <v>32.1</v>
      </c>
      <c r="J12" s="25" t="str">
        <f t="shared" ref="J12:K12" si="18">B12</f>
        <v>15-19</v>
      </c>
      <c r="K12" s="25" t="str">
        <f t="shared" si="18"/>
        <v>2-dose</v>
      </c>
      <c r="L12" s="25">
        <f>ROUND(G12*100000/$D12,1)</f>
        <v>32.9</v>
      </c>
      <c r="M12" s="26"/>
      <c r="N12" s="26"/>
      <c r="O12" s="26"/>
      <c r="P12" s="26"/>
      <c r="Q12" s="26"/>
      <c r="R12" s="26"/>
      <c r="S12" s="26"/>
      <c r="T12" s="26"/>
      <c r="U12" s="26"/>
      <c r="V12" s="26"/>
      <c r="W12" s="26"/>
      <c r="X12" s="26"/>
      <c r="Y12" s="26"/>
      <c r="Z12" s="26"/>
      <c r="AA12" s="26"/>
      <c r="AB12" s="26"/>
      <c r="AC12" s="26"/>
    </row>
    <row r="13" spans="1:29" ht="13.2" hidden="1" x14ac:dyDescent="0.25">
      <c r="A13" s="27" t="s">
        <v>52</v>
      </c>
      <c r="B13" s="28" t="s">
        <v>53</v>
      </c>
      <c r="C13" s="28"/>
      <c r="D13" s="29">
        <v>43091</v>
      </c>
      <c r="E13" s="29">
        <v>0</v>
      </c>
      <c r="F13" s="29">
        <v>0</v>
      </c>
      <c r="G13" s="29">
        <v>0</v>
      </c>
      <c r="H13" s="30">
        <f t="shared" ref="H13:I13" si="19">ROUND(SUM(E12:E13)*100000/SUM($D12:$D13),1)</f>
        <v>0.6</v>
      </c>
      <c r="I13" s="30">
        <f t="shared" si="19"/>
        <v>24</v>
      </c>
      <c r="J13" s="30" t="str">
        <f t="shared" ref="J13:K13" si="20">B13</f>
        <v>15-19</v>
      </c>
      <c r="K13" s="30">
        <f t="shared" si="20"/>
        <v>0</v>
      </c>
      <c r="L13" s="30">
        <f>ROUND(SUM(G12:G13)*100000/SUM($D12:$D13),1)</f>
        <v>24.6</v>
      </c>
      <c r="M13" s="31">
        <f t="shared" ref="M13:O13" si="21">ROUND(SUM(E10:E13)*100000/SUM($D10:$D13),1)</f>
        <v>0.2</v>
      </c>
      <c r="N13" s="31">
        <f t="shared" si="21"/>
        <v>18</v>
      </c>
      <c r="O13" s="31">
        <f t="shared" si="21"/>
        <v>18.2</v>
      </c>
      <c r="P13" s="31"/>
      <c r="Q13" s="31"/>
      <c r="R13" s="31"/>
      <c r="S13" s="31"/>
      <c r="T13" s="31"/>
      <c r="U13" s="31"/>
      <c r="V13" s="31"/>
      <c r="W13" s="31"/>
      <c r="X13" s="31"/>
      <c r="Y13" s="31"/>
      <c r="Z13" s="31"/>
      <c r="AA13" s="31"/>
      <c r="AB13" s="31"/>
      <c r="AC13" s="31"/>
    </row>
    <row r="14" spans="1:29" ht="13.2" x14ac:dyDescent="0.25">
      <c r="A14" s="32" t="s">
        <v>9</v>
      </c>
      <c r="B14" s="33" t="s">
        <v>53</v>
      </c>
      <c r="C14" s="33" t="s">
        <v>9</v>
      </c>
      <c r="D14" s="34">
        <v>1587072</v>
      </c>
      <c r="E14" s="34">
        <v>18</v>
      </c>
      <c r="F14" s="34">
        <v>142</v>
      </c>
      <c r="G14" s="34">
        <v>160</v>
      </c>
      <c r="H14" s="35">
        <f t="shared" ref="H14:I14" si="22">ROUND(E14*100000/$D14,1)</f>
        <v>1.1000000000000001</v>
      </c>
      <c r="I14" s="35">
        <f t="shared" si="22"/>
        <v>8.9</v>
      </c>
      <c r="J14" s="35" t="str">
        <f t="shared" ref="J14:K14" si="23">B14</f>
        <v>15-19</v>
      </c>
      <c r="K14" s="35" t="str">
        <f t="shared" si="23"/>
        <v>Unvaccinated</v>
      </c>
      <c r="L14" s="35">
        <f t="shared" ref="L14:L15" si="24">ROUND(G14*100000/$D14,1)</f>
        <v>10.1</v>
      </c>
      <c r="M14" s="36"/>
      <c r="N14" s="36"/>
      <c r="O14" s="36"/>
      <c r="P14" s="36"/>
      <c r="Q14" s="36"/>
      <c r="R14" s="36"/>
      <c r="S14" s="36"/>
      <c r="T14" s="36"/>
      <c r="U14" s="36"/>
      <c r="V14" s="36"/>
      <c r="W14" s="36"/>
      <c r="X14" s="36"/>
      <c r="Y14" s="36"/>
      <c r="Z14" s="36"/>
      <c r="AA14" s="36"/>
      <c r="AB14" s="36"/>
      <c r="AC14" s="36"/>
    </row>
    <row r="15" spans="1:29" ht="13.2" x14ac:dyDescent="0.25">
      <c r="A15" s="9" t="s">
        <v>48</v>
      </c>
      <c r="B15" s="10" t="s">
        <v>54</v>
      </c>
      <c r="C15" s="10" t="s">
        <v>10</v>
      </c>
      <c r="D15" s="11">
        <v>259467</v>
      </c>
      <c r="E15" s="12">
        <v>4</v>
      </c>
      <c r="F15" s="12">
        <v>53</v>
      </c>
      <c r="G15" s="12">
        <v>57</v>
      </c>
      <c r="H15" s="13">
        <f t="shared" ref="H15:I15" si="25">ROUND(E15*100000/$D15,1)</f>
        <v>1.5</v>
      </c>
      <c r="I15" s="13">
        <f t="shared" si="25"/>
        <v>20.399999999999999</v>
      </c>
      <c r="J15" s="13" t="str">
        <f t="shared" ref="J15:K15" si="26">B15</f>
        <v>20-24</v>
      </c>
      <c r="K15" s="13" t="str">
        <f t="shared" si="26"/>
        <v>1-dose</v>
      </c>
      <c r="L15" s="13">
        <f t="shared" si="24"/>
        <v>22</v>
      </c>
      <c r="M15" s="14"/>
      <c r="N15" s="14"/>
      <c r="O15" s="14"/>
      <c r="P15" s="14"/>
      <c r="Q15" s="14"/>
      <c r="R15" s="14"/>
      <c r="S15" s="14"/>
      <c r="T15" s="14"/>
      <c r="U15" s="14"/>
      <c r="V15" s="14"/>
      <c r="W15" s="14"/>
      <c r="X15" s="14"/>
      <c r="Y15" s="14"/>
      <c r="Z15" s="14"/>
      <c r="AA15" s="14"/>
      <c r="AB15" s="14"/>
      <c r="AC15" s="14"/>
    </row>
    <row r="16" spans="1:29" ht="13.2" hidden="1" x14ac:dyDescent="0.25">
      <c r="A16" s="15" t="s">
        <v>50</v>
      </c>
      <c r="B16" s="16" t="s">
        <v>54</v>
      </c>
      <c r="C16" s="16"/>
      <c r="D16" s="17">
        <v>109827</v>
      </c>
      <c r="E16" s="18">
        <v>0</v>
      </c>
      <c r="F16" s="18">
        <v>13</v>
      </c>
      <c r="G16" s="18">
        <v>13</v>
      </c>
      <c r="H16" s="19">
        <f t="shared" ref="H16:I16" si="27">ROUND(SUM(E15:E16)*100000/SUM($D15:$D16),1)</f>
        <v>1.1000000000000001</v>
      </c>
      <c r="I16" s="19">
        <f t="shared" si="27"/>
        <v>17.899999999999999</v>
      </c>
      <c r="J16" s="19" t="str">
        <f t="shared" ref="J16:K16" si="28">B16</f>
        <v>20-24</v>
      </c>
      <c r="K16" s="19">
        <f t="shared" si="28"/>
        <v>0</v>
      </c>
      <c r="L16" s="19">
        <f>ROUND(SUM(G15:G16)*100000/SUM($D15:$D16),1)</f>
        <v>19</v>
      </c>
      <c r="M16" s="20"/>
      <c r="N16" s="20"/>
      <c r="O16" s="20"/>
      <c r="P16" s="20"/>
      <c r="Q16" s="20"/>
      <c r="R16" s="20"/>
      <c r="S16" s="20"/>
      <c r="T16" s="20"/>
      <c r="U16" s="20"/>
      <c r="V16" s="20"/>
      <c r="W16" s="20"/>
      <c r="X16" s="20"/>
      <c r="Y16" s="20"/>
      <c r="Z16" s="20"/>
      <c r="AA16" s="20"/>
      <c r="AB16" s="20"/>
      <c r="AC16" s="20"/>
    </row>
    <row r="17" spans="1:29" ht="13.2" x14ac:dyDescent="0.25">
      <c r="A17" s="21" t="s">
        <v>51</v>
      </c>
      <c r="B17" s="22" t="s">
        <v>54</v>
      </c>
      <c r="C17" s="22" t="s">
        <v>11</v>
      </c>
      <c r="D17" s="23">
        <v>359959</v>
      </c>
      <c r="E17" s="24">
        <v>2</v>
      </c>
      <c r="F17" s="24">
        <v>69</v>
      </c>
      <c r="G17" s="24">
        <v>71</v>
      </c>
      <c r="H17" s="25">
        <f t="shared" ref="H17:I17" si="29">ROUND(E17*100000/$D17,1)</f>
        <v>0.6</v>
      </c>
      <c r="I17" s="25">
        <f t="shared" si="29"/>
        <v>19.2</v>
      </c>
      <c r="J17" s="25" t="str">
        <f t="shared" ref="J17:K17" si="30">B17</f>
        <v>20-24</v>
      </c>
      <c r="K17" s="25" t="str">
        <f t="shared" si="30"/>
        <v>2-dose</v>
      </c>
      <c r="L17" s="25">
        <f>ROUND(G17*100000/$D17,1)</f>
        <v>19.7</v>
      </c>
      <c r="M17" s="26"/>
      <c r="N17" s="26"/>
      <c r="O17" s="26"/>
      <c r="P17" s="26"/>
      <c r="Q17" s="26"/>
      <c r="R17" s="26"/>
      <c r="S17" s="26"/>
      <c r="T17" s="26"/>
      <c r="U17" s="26"/>
      <c r="V17" s="26"/>
      <c r="W17" s="26"/>
      <c r="X17" s="26"/>
      <c r="Y17" s="26"/>
      <c r="Z17" s="26"/>
      <c r="AA17" s="26"/>
      <c r="AB17" s="26"/>
      <c r="AC17" s="26"/>
    </row>
    <row r="18" spans="1:29" ht="13.2" hidden="1" x14ac:dyDescent="0.25">
      <c r="A18" s="27" t="s">
        <v>52</v>
      </c>
      <c r="B18" s="28" t="s">
        <v>54</v>
      </c>
      <c r="C18" s="28"/>
      <c r="D18" s="29">
        <v>96399</v>
      </c>
      <c r="E18" s="29">
        <v>0</v>
      </c>
      <c r="F18" s="29">
        <v>10</v>
      </c>
      <c r="G18" s="29">
        <v>10</v>
      </c>
      <c r="H18" s="30">
        <f t="shared" ref="H18:I18" si="31">ROUND(SUM(E17:E18)*100000/SUM($D17:$D18),1)</f>
        <v>0.4</v>
      </c>
      <c r="I18" s="30">
        <f t="shared" si="31"/>
        <v>17.3</v>
      </c>
      <c r="J18" s="30" t="str">
        <f t="shared" ref="J18:K18" si="32">B18</f>
        <v>20-24</v>
      </c>
      <c r="K18" s="30">
        <f t="shared" si="32"/>
        <v>0</v>
      </c>
      <c r="L18" s="30">
        <f>ROUND(SUM(G17:G18)*100000/SUM($D17:$D18),1)</f>
        <v>17.7</v>
      </c>
      <c r="M18" s="31">
        <f t="shared" ref="M18:O18" si="33">ROUND(SUM(E15:E18)*100000/SUM($D15:$D18),1)</f>
        <v>0.7</v>
      </c>
      <c r="N18" s="31">
        <f t="shared" si="33"/>
        <v>17.600000000000001</v>
      </c>
      <c r="O18" s="31">
        <f t="shared" si="33"/>
        <v>18.3</v>
      </c>
      <c r="P18" s="31"/>
      <c r="Q18" s="31"/>
      <c r="R18" s="31"/>
      <c r="S18" s="31"/>
      <c r="T18" s="31"/>
      <c r="U18" s="31"/>
      <c r="V18" s="31"/>
      <c r="W18" s="31"/>
      <c r="X18" s="31"/>
      <c r="Y18" s="31"/>
      <c r="Z18" s="31"/>
      <c r="AA18" s="31"/>
      <c r="AB18" s="31"/>
      <c r="AC18" s="31"/>
    </row>
    <row r="19" spans="1:29" ht="13.2" x14ac:dyDescent="0.25">
      <c r="A19" s="32" t="s">
        <v>9</v>
      </c>
      <c r="B19" s="33" t="s">
        <v>54</v>
      </c>
      <c r="C19" s="33" t="s">
        <v>9</v>
      </c>
      <c r="D19" s="34">
        <v>1253977</v>
      </c>
      <c r="E19" s="34">
        <v>31</v>
      </c>
      <c r="F19" s="34">
        <v>189</v>
      </c>
      <c r="G19" s="34">
        <v>220</v>
      </c>
      <c r="H19" s="35">
        <f t="shared" ref="H19:I19" si="34">ROUND(E19*100000/$D19,1)</f>
        <v>2.5</v>
      </c>
      <c r="I19" s="35">
        <f t="shared" si="34"/>
        <v>15.1</v>
      </c>
      <c r="J19" s="35" t="str">
        <f t="shared" ref="J19:K19" si="35">B19</f>
        <v>20-24</v>
      </c>
      <c r="K19" s="35" t="str">
        <f t="shared" si="35"/>
        <v>Unvaccinated</v>
      </c>
      <c r="L19" s="35">
        <f t="shared" ref="L19:L20" si="36">ROUND(G19*100000/$D19,1)</f>
        <v>17.5</v>
      </c>
      <c r="M19" s="36"/>
      <c r="N19" s="36"/>
      <c r="O19" s="36"/>
      <c r="P19" s="36"/>
      <c r="Q19" s="36"/>
      <c r="R19" s="36"/>
      <c r="S19" s="36"/>
      <c r="T19" s="36"/>
      <c r="U19" s="36"/>
      <c r="V19" s="36"/>
      <c r="W19" s="36"/>
      <c r="X19" s="36"/>
      <c r="Y19" s="36"/>
      <c r="Z19" s="36"/>
      <c r="AA19" s="36"/>
      <c r="AB19" s="36"/>
      <c r="AC19" s="36"/>
    </row>
    <row r="20" spans="1:29" ht="13.2" x14ac:dyDescent="0.25">
      <c r="A20" s="9" t="s">
        <v>48</v>
      </c>
      <c r="B20" s="10" t="s">
        <v>55</v>
      </c>
      <c r="C20" s="10" t="s">
        <v>10</v>
      </c>
      <c r="D20" s="11">
        <v>266233</v>
      </c>
      <c r="E20" s="12">
        <v>2</v>
      </c>
      <c r="F20" s="12">
        <v>89</v>
      </c>
      <c r="G20" s="12">
        <v>91</v>
      </c>
      <c r="H20" s="13">
        <f t="shared" ref="H20:I20" si="37">ROUND(E20*100000/$D20,1)</f>
        <v>0.8</v>
      </c>
      <c r="I20" s="13">
        <f t="shared" si="37"/>
        <v>33.4</v>
      </c>
      <c r="J20" s="13" t="str">
        <f t="shared" ref="J20:K20" si="38">B20</f>
        <v>25-29</v>
      </c>
      <c r="K20" s="13" t="str">
        <f t="shared" si="38"/>
        <v>1-dose</v>
      </c>
      <c r="L20" s="13">
        <f t="shared" si="36"/>
        <v>34.200000000000003</v>
      </c>
      <c r="M20" s="14"/>
      <c r="N20" s="14"/>
      <c r="O20" s="14"/>
      <c r="P20" s="14"/>
      <c r="Q20" s="14"/>
      <c r="R20" s="14"/>
      <c r="S20" s="14"/>
      <c r="T20" s="14"/>
      <c r="U20" s="14"/>
      <c r="V20" s="14"/>
      <c r="W20" s="14"/>
      <c r="X20" s="14"/>
      <c r="Y20" s="14"/>
      <c r="Z20" s="14"/>
      <c r="AA20" s="14"/>
      <c r="AB20" s="14"/>
      <c r="AC20" s="14"/>
    </row>
    <row r="21" spans="1:29" ht="13.2" hidden="1" x14ac:dyDescent="0.25">
      <c r="A21" s="15" t="s">
        <v>50</v>
      </c>
      <c r="B21" s="16" t="s">
        <v>55</v>
      </c>
      <c r="C21" s="16"/>
      <c r="D21" s="17">
        <v>110795</v>
      </c>
      <c r="E21" s="18">
        <v>2</v>
      </c>
      <c r="F21" s="18">
        <v>20</v>
      </c>
      <c r="G21" s="18">
        <v>22</v>
      </c>
      <c r="H21" s="19">
        <f t="shared" ref="H21:I21" si="39">ROUND(SUM(E20:E21)*100000/SUM($D20:$D21),1)</f>
        <v>1.1000000000000001</v>
      </c>
      <c r="I21" s="19">
        <f t="shared" si="39"/>
        <v>28.9</v>
      </c>
      <c r="J21" s="19" t="str">
        <f t="shared" ref="J21:K21" si="40">B21</f>
        <v>25-29</v>
      </c>
      <c r="K21" s="19">
        <f t="shared" si="40"/>
        <v>0</v>
      </c>
      <c r="L21" s="19">
        <f>ROUND(SUM(G20:G21)*100000/SUM($D20:$D21),1)</f>
        <v>30</v>
      </c>
      <c r="M21" s="20"/>
      <c r="N21" s="20"/>
      <c r="O21" s="20"/>
      <c r="P21" s="20"/>
      <c r="Q21" s="20"/>
      <c r="R21" s="20"/>
      <c r="S21" s="20"/>
      <c r="T21" s="20"/>
      <c r="U21" s="20"/>
      <c r="V21" s="20"/>
      <c r="W21" s="20"/>
      <c r="X21" s="20"/>
      <c r="Y21" s="20"/>
      <c r="Z21" s="20"/>
      <c r="AA21" s="20"/>
      <c r="AB21" s="20"/>
      <c r="AC21" s="20"/>
    </row>
    <row r="22" spans="1:29" ht="13.2" x14ac:dyDescent="0.25">
      <c r="A22" s="21" t="s">
        <v>51</v>
      </c>
      <c r="B22" s="22" t="s">
        <v>55</v>
      </c>
      <c r="C22" s="22" t="s">
        <v>11</v>
      </c>
      <c r="D22" s="23">
        <v>427061</v>
      </c>
      <c r="E22" s="24">
        <v>8</v>
      </c>
      <c r="F22" s="24">
        <v>108</v>
      </c>
      <c r="G22" s="24">
        <v>116</v>
      </c>
      <c r="H22" s="25">
        <f t="shared" ref="H22:I22" si="41">ROUND(E22*100000/$D22,1)</f>
        <v>1.9</v>
      </c>
      <c r="I22" s="25">
        <f t="shared" si="41"/>
        <v>25.3</v>
      </c>
      <c r="J22" s="25" t="str">
        <f t="shared" ref="J22:K22" si="42">B22</f>
        <v>25-29</v>
      </c>
      <c r="K22" s="25" t="str">
        <f t="shared" si="42"/>
        <v>2-dose</v>
      </c>
      <c r="L22" s="25">
        <f>ROUND(G22*100000/$D22,1)</f>
        <v>27.2</v>
      </c>
      <c r="M22" s="26"/>
      <c r="N22" s="26"/>
      <c r="O22" s="26"/>
      <c r="P22" s="26"/>
      <c r="Q22" s="26"/>
      <c r="R22" s="26"/>
      <c r="S22" s="26"/>
      <c r="T22" s="26"/>
      <c r="U22" s="26"/>
      <c r="V22" s="26"/>
      <c r="W22" s="26"/>
      <c r="X22" s="26"/>
      <c r="Y22" s="26"/>
      <c r="Z22" s="26"/>
      <c r="AA22" s="26"/>
      <c r="AB22" s="26"/>
      <c r="AC22" s="26"/>
    </row>
    <row r="23" spans="1:29" ht="13.2" hidden="1" x14ac:dyDescent="0.25">
      <c r="A23" s="27" t="s">
        <v>52</v>
      </c>
      <c r="B23" s="28" t="s">
        <v>55</v>
      </c>
      <c r="C23" s="28"/>
      <c r="D23" s="29">
        <v>100587</v>
      </c>
      <c r="E23" s="29">
        <v>0</v>
      </c>
      <c r="F23" s="29">
        <v>6</v>
      </c>
      <c r="G23" s="29">
        <v>6</v>
      </c>
      <c r="H23" s="30">
        <f t="shared" ref="H23:I23" si="43">ROUND(SUM(E22:E23)*100000/SUM($D22:$D23),1)</f>
        <v>1.5</v>
      </c>
      <c r="I23" s="30">
        <f t="shared" si="43"/>
        <v>21.6</v>
      </c>
      <c r="J23" s="30" t="str">
        <f t="shared" ref="J23:K23" si="44">B23</f>
        <v>25-29</v>
      </c>
      <c r="K23" s="30">
        <f t="shared" si="44"/>
        <v>0</v>
      </c>
      <c r="L23" s="30">
        <f>ROUND(SUM(G22:G23)*100000/SUM($D22:$D23),1)</f>
        <v>23.1</v>
      </c>
      <c r="M23" s="31">
        <f t="shared" ref="M23:O23" si="45">ROUND(SUM(E20:E23)*100000/SUM($D20:$D23),1)</f>
        <v>1.3</v>
      </c>
      <c r="N23" s="31">
        <f t="shared" si="45"/>
        <v>24.6</v>
      </c>
      <c r="O23" s="31">
        <f t="shared" si="45"/>
        <v>26</v>
      </c>
      <c r="P23" s="31"/>
      <c r="Q23" s="31"/>
      <c r="R23" s="31"/>
      <c r="S23" s="31"/>
      <c r="T23" s="31"/>
      <c r="U23" s="31"/>
      <c r="V23" s="31"/>
      <c r="W23" s="31"/>
      <c r="X23" s="31"/>
      <c r="Y23" s="31"/>
      <c r="Z23" s="31"/>
      <c r="AA23" s="31"/>
      <c r="AB23" s="31"/>
      <c r="AC23" s="31"/>
    </row>
    <row r="24" spans="1:29" ht="13.2" x14ac:dyDescent="0.25">
      <c r="A24" s="32" t="s">
        <v>9</v>
      </c>
      <c r="B24" s="33" t="s">
        <v>55</v>
      </c>
      <c r="C24" s="33" t="s">
        <v>9</v>
      </c>
      <c r="D24" s="34">
        <v>1246537</v>
      </c>
      <c r="E24" s="34">
        <v>55</v>
      </c>
      <c r="F24" s="34">
        <v>282</v>
      </c>
      <c r="G24" s="34">
        <v>337</v>
      </c>
      <c r="H24" s="35">
        <f t="shared" ref="H24:I24" si="46">ROUND(E24*100000/$D24,1)</f>
        <v>4.4000000000000004</v>
      </c>
      <c r="I24" s="35">
        <f t="shared" si="46"/>
        <v>22.6</v>
      </c>
      <c r="J24" s="35" t="str">
        <f t="shared" ref="J24:K24" si="47">B24</f>
        <v>25-29</v>
      </c>
      <c r="K24" s="35" t="str">
        <f t="shared" si="47"/>
        <v>Unvaccinated</v>
      </c>
      <c r="L24" s="35">
        <f t="shared" ref="L24:L25" si="48">ROUND(G24*100000/$D24,1)</f>
        <v>27</v>
      </c>
      <c r="M24" s="36"/>
      <c r="N24" s="36"/>
      <c r="O24" s="36"/>
      <c r="P24" s="36"/>
      <c r="Q24" s="36"/>
      <c r="R24" s="36"/>
      <c r="S24" s="36"/>
      <c r="T24" s="36"/>
      <c r="U24" s="36"/>
      <c r="V24" s="36"/>
      <c r="W24" s="36"/>
      <c r="X24" s="36"/>
      <c r="Y24" s="36"/>
      <c r="Z24" s="36"/>
      <c r="AA24" s="36"/>
      <c r="AB24" s="36"/>
      <c r="AC24" s="36"/>
    </row>
    <row r="25" spans="1:29" ht="13.2" x14ac:dyDescent="0.25">
      <c r="A25" s="9" t="s">
        <v>48</v>
      </c>
      <c r="B25" s="10" t="s">
        <v>56</v>
      </c>
      <c r="C25" s="10" t="s">
        <v>10</v>
      </c>
      <c r="D25" s="11">
        <v>270687</v>
      </c>
      <c r="E25" s="12">
        <v>5</v>
      </c>
      <c r="F25" s="12">
        <v>129</v>
      </c>
      <c r="G25" s="12">
        <v>134</v>
      </c>
      <c r="H25" s="13">
        <f t="shared" ref="H25:I25" si="49">ROUND(E25*100000/$D25,1)</f>
        <v>1.8</v>
      </c>
      <c r="I25" s="13">
        <f t="shared" si="49"/>
        <v>47.7</v>
      </c>
      <c r="J25" s="13" t="str">
        <f t="shared" ref="J25:K25" si="50">B25</f>
        <v>30-34</v>
      </c>
      <c r="K25" s="13" t="str">
        <f t="shared" si="50"/>
        <v>1-dose</v>
      </c>
      <c r="L25" s="13">
        <f t="shared" si="48"/>
        <v>49.5</v>
      </c>
      <c r="M25" s="14"/>
      <c r="N25" s="14"/>
      <c r="O25" s="14"/>
      <c r="P25" s="14"/>
      <c r="Q25" s="14"/>
      <c r="R25" s="14"/>
      <c r="S25" s="14"/>
      <c r="T25" s="14"/>
      <c r="U25" s="14"/>
      <c r="V25" s="14"/>
      <c r="W25" s="14"/>
      <c r="X25" s="14"/>
      <c r="Y25" s="14"/>
      <c r="Z25" s="14"/>
      <c r="AA25" s="14"/>
      <c r="AB25" s="14"/>
      <c r="AC25" s="14"/>
    </row>
    <row r="26" spans="1:29" ht="13.2" hidden="1" x14ac:dyDescent="0.25">
      <c r="A26" s="15" t="s">
        <v>50</v>
      </c>
      <c r="B26" s="16" t="s">
        <v>56</v>
      </c>
      <c r="C26" s="16"/>
      <c r="D26" s="17">
        <v>110958</v>
      </c>
      <c r="E26" s="18">
        <v>3</v>
      </c>
      <c r="F26" s="18">
        <v>31</v>
      </c>
      <c r="G26" s="18">
        <v>34</v>
      </c>
      <c r="H26" s="19">
        <f t="shared" ref="H26:I26" si="51">ROUND(SUM(E25:E26)*100000/SUM($D25:$D26),1)</f>
        <v>2.1</v>
      </c>
      <c r="I26" s="19">
        <f t="shared" si="51"/>
        <v>41.9</v>
      </c>
      <c r="J26" s="19" t="str">
        <f t="shared" ref="J26:K26" si="52">B26</f>
        <v>30-34</v>
      </c>
      <c r="K26" s="19">
        <f t="shared" si="52"/>
        <v>0</v>
      </c>
      <c r="L26" s="19">
        <f>ROUND(SUM(G25:G26)*100000/SUM($D25:$D26),1)</f>
        <v>44</v>
      </c>
      <c r="M26" s="20"/>
      <c r="N26" s="20"/>
      <c r="O26" s="20"/>
      <c r="P26" s="20"/>
      <c r="Q26" s="20"/>
      <c r="R26" s="20"/>
      <c r="S26" s="20"/>
      <c r="T26" s="20"/>
      <c r="U26" s="20"/>
      <c r="V26" s="20"/>
      <c r="W26" s="20"/>
      <c r="X26" s="20"/>
      <c r="Y26" s="20"/>
      <c r="Z26" s="20"/>
      <c r="AA26" s="20"/>
      <c r="AB26" s="20"/>
      <c r="AC26" s="20"/>
    </row>
    <row r="27" spans="1:29" ht="13.2" x14ac:dyDescent="0.25">
      <c r="A27" s="21" t="s">
        <v>51</v>
      </c>
      <c r="B27" s="22" t="s">
        <v>56</v>
      </c>
      <c r="C27" s="22" t="s">
        <v>11</v>
      </c>
      <c r="D27" s="23">
        <v>480574</v>
      </c>
      <c r="E27" s="24">
        <v>11</v>
      </c>
      <c r="F27" s="24">
        <v>183</v>
      </c>
      <c r="G27" s="24">
        <v>194</v>
      </c>
      <c r="H27" s="25">
        <f t="shared" ref="H27:I27" si="53">ROUND(E27*100000/$D27,1)</f>
        <v>2.2999999999999998</v>
      </c>
      <c r="I27" s="25">
        <f t="shared" si="53"/>
        <v>38.1</v>
      </c>
      <c r="J27" s="25" t="str">
        <f t="shared" ref="J27:K27" si="54">B27</f>
        <v>30-34</v>
      </c>
      <c r="K27" s="25" t="str">
        <f t="shared" si="54"/>
        <v>2-dose</v>
      </c>
      <c r="L27" s="25">
        <f>ROUND(G27*100000/$D27,1)</f>
        <v>40.4</v>
      </c>
      <c r="M27" s="26"/>
      <c r="N27" s="26"/>
      <c r="O27" s="26"/>
      <c r="P27" s="26"/>
      <c r="Q27" s="26"/>
      <c r="R27" s="26"/>
      <c r="S27" s="26"/>
      <c r="T27" s="26"/>
      <c r="U27" s="26"/>
      <c r="V27" s="26"/>
      <c r="W27" s="26"/>
      <c r="X27" s="26"/>
      <c r="Y27" s="26"/>
      <c r="Z27" s="26"/>
      <c r="AA27" s="26"/>
      <c r="AB27" s="26"/>
      <c r="AC27" s="26"/>
    </row>
    <row r="28" spans="1:29" ht="13.2" hidden="1" x14ac:dyDescent="0.25">
      <c r="A28" s="27" t="s">
        <v>52</v>
      </c>
      <c r="B28" s="28" t="s">
        <v>56</v>
      </c>
      <c r="C28" s="28"/>
      <c r="D28" s="29">
        <v>102598</v>
      </c>
      <c r="E28" s="29">
        <v>0</v>
      </c>
      <c r="F28" s="29">
        <v>15</v>
      </c>
      <c r="G28" s="29">
        <v>15</v>
      </c>
      <c r="H28" s="30">
        <f t="shared" ref="H28:I28" si="55">ROUND(SUM(E27:E28)*100000/SUM($D27:$D28),1)</f>
        <v>1.9</v>
      </c>
      <c r="I28" s="30">
        <f t="shared" si="55"/>
        <v>34</v>
      </c>
      <c r="J28" s="30" t="str">
        <f t="shared" ref="J28:K28" si="56">B28</f>
        <v>30-34</v>
      </c>
      <c r="K28" s="30">
        <f t="shared" si="56"/>
        <v>0</v>
      </c>
      <c r="L28" s="30">
        <f>ROUND(SUM(G27:G28)*100000/SUM($D27:$D28),1)</f>
        <v>35.799999999999997</v>
      </c>
      <c r="M28" s="31">
        <f t="shared" ref="M28:O28" si="57">ROUND(SUM(E25:E28)*100000/SUM($D25:$D28),1)</f>
        <v>2</v>
      </c>
      <c r="N28" s="31">
        <f t="shared" si="57"/>
        <v>37.1</v>
      </c>
      <c r="O28" s="31">
        <f t="shared" si="57"/>
        <v>39.1</v>
      </c>
      <c r="P28" s="31"/>
      <c r="Q28" s="31"/>
      <c r="R28" s="31"/>
      <c r="S28" s="31"/>
      <c r="T28" s="31"/>
      <c r="U28" s="31"/>
      <c r="V28" s="31"/>
      <c r="W28" s="31"/>
      <c r="X28" s="31"/>
      <c r="Y28" s="31"/>
      <c r="Z28" s="31"/>
      <c r="AA28" s="31"/>
      <c r="AB28" s="31"/>
      <c r="AC28" s="31"/>
    </row>
    <row r="29" spans="1:29" ht="13.2" x14ac:dyDescent="0.25">
      <c r="A29" s="32" t="s">
        <v>9</v>
      </c>
      <c r="B29" s="33" t="s">
        <v>56</v>
      </c>
      <c r="C29" s="33" t="s">
        <v>9</v>
      </c>
      <c r="D29" s="34">
        <v>1130675</v>
      </c>
      <c r="E29" s="34">
        <v>101</v>
      </c>
      <c r="F29" s="34">
        <v>424</v>
      </c>
      <c r="G29" s="34">
        <v>525</v>
      </c>
      <c r="H29" s="35">
        <f t="shared" ref="H29:I29" si="58">ROUND(E29*100000/$D29,1)</f>
        <v>8.9</v>
      </c>
      <c r="I29" s="35">
        <f t="shared" si="58"/>
        <v>37.5</v>
      </c>
      <c r="J29" s="35" t="str">
        <f t="shared" ref="J29:K29" si="59">B29</f>
        <v>30-34</v>
      </c>
      <c r="K29" s="35" t="str">
        <f t="shared" si="59"/>
        <v>Unvaccinated</v>
      </c>
      <c r="L29" s="35">
        <f t="shared" ref="L29:L30" si="60">ROUND(G29*100000/$D29,1)</f>
        <v>46.4</v>
      </c>
      <c r="M29" s="36"/>
      <c r="N29" s="36"/>
      <c r="O29" s="36"/>
      <c r="P29" s="36"/>
      <c r="Q29" s="36"/>
      <c r="R29" s="36"/>
      <c r="S29" s="36"/>
      <c r="T29" s="36"/>
      <c r="U29" s="36"/>
      <c r="V29" s="36"/>
      <c r="W29" s="36"/>
      <c r="X29" s="36"/>
      <c r="Y29" s="36"/>
      <c r="Z29" s="36"/>
      <c r="AA29" s="36"/>
      <c r="AB29" s="36"/>
      <c r="AC29" s="36"/>
    </row>
    <row r="30" spans="1:29" ht="13.2" x14ac:dyDescent="0.25">
      <c r="A30" s="9" t="s">
        <v>48</v>
      </c>
      <c r="B30" s="10" t="s">
        <v>57</v>
      </c>
      <c r="C30" s="10" t="s">
        <v>10</v>
      </c>
      <c r="D30" s="11">
        <v>296112</v>
      </c>
      <c r="E30" s="12">
        <v>10</v>
      </c>
      <c r="F30" s="12">
        <v>245</v>
      </c>
      <c r="G30" s="12">
        <v>255</v>
      </c>
      <c r="H30" s="13">
        <f t="shared" ref="H30:I30" si="61">ROUND(E30*100000/$D30,1)</f>
        <v>3.4</v>
      </c>
      <c r="I30" s="13">
        <f t="shared" si="61"/>
        <v>82.7</v>
      </c>
      <c r="J30" s="13" t="str">
        <f t="shared" ref="J30:K30" si="62">B30</f>
        <v>35-39</v>
      </c>
      <c r="K30" s="13" t="str">
        <f t="shared" si="62"/>
        <v>1-dose</v>
      </c>
      <c r="L30" s="13">
        <f t="shared" si="60"/>
        <v>86.1</v>
      </c>
      <c r="M30" s="14"/>
      <c r="N30" s="14"/>
      <c r="O30" s="14"/>
      <c r="P30" s="14"/>
      <c r="Q30" s="14"/>
      <c r="R30" s="14"/>
      <c r="S30" s="14"/>
      <c r="T30" s="14"/>
      <c r="U30" s="14"/>
      <c r="V30" s="14"/>
      <c r="W30" s="14"/>
      <c r="X30" s="14"/>
      <c r="Y30" s="14"/>
      <c r="Z30" s="14"/>
      <c r="AA30" s="14"/>
      <c r="AB30" s="14"/>
      <c r="AC30" s="14"/>
    </row>
    <row r="31" spans="1:29" ht="13.2" hidden="1" x14ac:dyDescent="0.25">
      <c r="A31" s="15" t="s">
        <v>50</v>
      </c>
      <c r="B31" s="16" t="s">
        <v>57</v>
      </c>
      <c r="C31" s="16"/>
      <c r="D31" s="17">
        <v>123075</v>
      </c>
      <c r="E31" s="18">
        <v>8</v>
      </c>
      <c r="F31" s="18">
        <v>42</v>
      </c>
      <c r="G31" s="18">
        <v>50</v>
      </c>
      <c r="H31" s="19">
        <f t="shared" ref="H31:I31" si="63">ROUND(SUM(E30:E31)*100000/SUM($D30:$D31),1)</f>
        <v>4.3</v>
      </c>
      <c r="I31" s="19">
        <f t="shared" si="63"/>
        <v>68.5</v>
      </c>
      <c r="J31" s="19" t="str">
        <f t="shared" ref="J31:K31" si="64">B31</f>
        <v>35-39</v>
      </c>
      <c r="K31" s="19">
        <f t="shared" si="64"/>
        <v>0</v>
      </c>
      <c r="L31" s="19">
        <f>ROUND(SUM(G30:G31)*100000/SUM($D30:$D31),1)</f>
        <v>72.8</v>
      </c>
      <c r="M31" s="20"/>
      <c r="N31" s="20"/>
      <c r="O31" s="20"/>
      <c r="P31" s="20"/>
      <c r="Q31" s="20"/>
      <c r="R31" s="20"/>
      <c r="S31" s="20"/>
      <c r="T31" s="20"/>
      <c r="U31" s="20"/>
      <c r="V31" s="20"/>
      <c r="W31" s="20"/>
      <c r="X31" s="20"/>
      <c r="Y31" s="20"/>
      <c r="Z31" s="20"/>
      <c r="AA31" s="20"/>
      <c r="AB31" s="20"/>
      <c r="AC31" s="20"/>
    </row>
    <row r="32" spans="1:29" ht="13.2" x14ac:dyDescent="0.25">
      <c r="A32" s="21" t="s">
        <v>51</v>
      </c>
      <c r="B32" s="22" t="s">
        <v>57</v>
      </c>
      <c r="C32" s="22" t="s">
        <v>11</v>
      </c>
      <c r="D32" s="23">
        <v>589849</v>
      </c>
      <c r="E32" s="24">
        <v>14</v>
      </c>
      <c r="F32" s="24">
        <v>309</v>
      </c>
      <c r="G32" s="24">
        <v>323</v>
      </c>
      <c r="H32" s="25">
        <f t="shared" ref="H32:I32" si="65">ROUND(E32*100000/$D32,1)</f>
        <v>2.4</v>
      </c>
      <c r="I32" s="25">
        <f t="shared" si="65"/>
        <v>52.4</v>
      </c>
      <c r="J32" s="25" t="str">
        <f t="shared" ref="J32:K32" si="66">B32</f>
        <v>35-39</v>
      </c>
      <c r="K32" s="25" t="str">
        <f t="shared" si="66"/>
        <v>2-dose</v>
      </c>
      <c r="L32" s="25">
        <f>ROUND(G32*100000/$D32,1)</f>
        <v>54.8</v>
      </c>
      <c r="M32" s="26"/>
      <c r="N32" s="26"/>
      <c r="O32" s="26"/>
      <c r="P32" s="26"/>
      <c r="Q32" s="26"/>
      <c r="R32" s="26"/>
      <c r="S32" s="26"/>
      <c r="T32" s="26"/>
      <c r="U32" s="26"/>
      <c r="V32" s="26"/>
      <c r="W32" s="26"/>
      <c r="X32" s="26"/>
      <c r="Y32" s="26"/>
      <c r="Z32" s="26"/>
      <c r="AA32" s="26"/>
      <c r="AB32" s="26"/>
      <c r="AC32" s="26"/>
    </row>
    <row r="33" spans="1:29" ht="13.2" hidden="1" x14ac:dyDescent="0.25">
      <c r="A33" s="27" t="s">
        <v>52</v>
      </c>
      <c r="B33" s="28" t="s">
        <v>57</v>
      </c>
      <c r="C33" s="28"/>
      <c r="D33" s="29">
        <v>116463</v>
      </c>
      <c r="E33" s="29">
        <v>0</v>
      </c>
      <c r="F33" s="29">
        <v>27</v>
      </c>
      <c r="G33" s="29">
        <v>27</v>
      </c>
      <c r="H33" s="30">
        <f t="shared" ref="H33:I33" si="67">ROUND(SUM(E32:E33)*100000/SUM($D32:$D33),1)</f>
        <v>2</v>
      </c>
      <c r="I33" s="30">
        <f t="shared" si="67"/>
        <v>47.6</v>
      </c>
      <c r="J33" s="30" t="str">
        <f t="shared" ref="J33:K33" si="68">B33</f>
        <v>35-39</v>
      </c>
      <c r="K33" s="30">
        <f t="shared" si="68"/>
        <v>0</v>
      </c>
      <c r="L33" s="30">
        <f>ROUND(SUM(G32:G33)*100000/SUM($D32:$D33),1)</f>
        <v>49.6</v>
      </c>
      <c r="M33" s="31">
        <f t="shared" ref="M33:O33" si="69">ROUND(SUM(E30:E33)*100000/SUM($D30:$D33),1)</f>
        <v>2.8</v>
      </c>
      <c r="N33" s="31">
        <f t="shared" si="69"/>
        <v>55.4</v>
      </c>
      <c r="O33" s="31">
        <f t="shared" si="69"/>
        <v>58.2</v>
      </c>
      <c r="P33" s="31"/>
      <c r="Q33" s="31"/>
      <c r="R33" s="31"/>
      <c r="S33" s="31"/>
      <c r="T33" s="31"/>
      <c r="U33" s="31"/>
      <c r="V33" s="31"/>
      <c r="W33" s="31"/>
      <c r="X33" s="31"/>
      <c r="Y33" s="31"/>
      <c r="Z33" s="31"/>
      <c r="AA33" s="31"/>
      <c r="AB33" s="31"/>
      <c r="AC33" s="31"/>
    </row>
    <row r="34" spans="1:29" ht="13.2" x14ac:dyDescent="0.25">
      <c r="A34" s="32" t="s">
        <v>9</v>
      </c>
      <c r="B34" s="33" t="s">
        <v>57</v>
      </c>
      <c r="C34" s="33" t="s">
        <v>9</v>
      </c>
      <c r="D34" s="34">
        <v>1082525</v>
      </c>
      <c r="E34" s="34">
        <v>189</v>
      </c>
      <c r="F34" s="34">
        <v>613</v>
      </c>
      <c r="G34" s="34">
        <v>802</v>
      </c>
      <c r="H34" s="35">
        <f t="shared" ref="H34:I34" si="70">ROUND(E34*100000/$D34,1)</f>
        <v>17.5</v>
      </c>
      <c r="I34" s="35">
        <f t="shared" si="70"/>
        <v>56.6</v>
      </c>
      <c r="J34" s="35" t="str">
        <f t="shared" ref="J34:K34" si="71">B34</f>
        <v>35-39</v>
      </c>
      <c r="K34" s="35" t="str">
        <f t="shared" si="71"/>
        <v>Unvaccinated</v>
      </c>
      <c r="L34" s="35">
        <f t="shared" ref="L34:L35" si="72">ROUND(G34*100000/$D34,1)</f>
        <v>74.099999999999994</v>
      </c>
      <c r="M34" s="36"/>
      <c r="N34" s="36"/>
      <c r="O34" s="36"/>
      <c r="P34" s="36"/>
      <c r="Q34" s="36"/>
      <c r="R34" s="36"/>
      <c r="S34" s="36"/>
      <c r="T34" s="36"/>
      <c r="U34" s="36"/>
      <c r="V34" s="36"/>
      <c r="W34" s="36"/>
      <c r="X34" s="36"/>
      <c r="Y34" s="36"/>
      <c r="Z34" s="36"/>
      <c r="AA34" s="36"/>
      <c r="AB34" s="36"/>
      <c r="AC34" s="36"/>
    </row>
    <row r="35" spans="1:29" ht="13.2" x14ac:dyDescent="0.25">
      <c r="A35" s="9" t="s">
        <v>48</v>
      </c>
      <c r="B35" s="10" t="s">
        <v>58</v>
      </c>
      <c r="C35" s="10" t="s">
        <v>10</v>
      </c>
      <c r="D35" s="11">
        <v>319798</v>
      </c>
      <c r="E35" s="12">
        <v>9</v>
      </c>
      <c r="F35" s="12">
        <v>412</v>
      </c>
      <c r="G35" s="12">
        <v>421</v>
      </c>
      <c r="H35" s="13">
        <f t="shared" ref="H35:I35" si="73">ROUND(E35*100000/$D35,1)</f>
        <v>2.8</v>
      </c>
      <c r="I35" s="13">
        <f t="shared" si="73"/>
        <v>128.80000000000001</v>
      </c>
      <c r="J35" s="13" t="str">
        <f t="shared" ref="J35:K35" si="74">B35</f>
        <v>40-44</v>
      </c>
      <c r="K35" s="13" t="str">
        <f t="shared" si="74"/>
        <v>1-dose</v>
      </c>
      <c r="L35" s="13">
        <f t="shared" si="72"/>
        <v>131.6</v>
      </c>
      <c r="M35" s="14"/>
      <c r="N35" s="14"/>
      <c r="O35" s="14"/>
      <c r="P35" s="14"/>
      <c r="Q35" s="14"/>
      <c r="R35" s="14"/>
      <c r="S35" s="14"/>
      <c r="T35" s="14"/>
      <c r="U35" s="14"/>
      <c r="V35" s="14"/>
      <c r="W35" s="14"/>
      <c r="X35" s="14"/>
      <c r="Y35" s="14"/>
      <c r="Z35" s="14"/>
      <c r="AA35" s="14"/>
      <c r="AB35" s="14"/>
      <c r="AC35" s="14"/>
    </row>
    <row r="36" spans="1:29" ht="13.2" hidden="1" x14ac:dyDescent="0.25">
      <c r="A36" s="15" t="s">
        <v>50</v>
      </c>
      <c r="B36" s="16" t="s">
        <v>58</v>
      </c>
      <c r="C36" s="16"/>
      <c r="D36" s="17">
        <v>131044</v>
      </c>
      <c r="E36" s="18">
        <v>3</v>
      </c>
      <c r="F36" s="18">
        <v>62</v>
      </c>
      <c r="G36" s="18">
        <v>65</v>
      </c>
      <c r="H36" s="19">
        <f t="shared" ref="H36:I36" si="75">ROUND(SUM(E35:E36)*100000/SUM($D35:$D36),1)</f>
        <v>2.7</v>
      </c>
      <c r="I36" s="19">
        <f t="shared" si="75"/>
        <v>105.1</v>
      </c>
      <c r="J36" s="19" t="str">
        <f t="shared" ref="J36:K36" si="76">B36</f>
        <v>40-44</v>
      </c>
      <c r="K36" s="19">
        <f t="shared" si="76"/>
        <v>0</v>
      </c>
      <c r="L36" s="19">
        <f>ROUND(SUM(G35:G36)*100000/SUM($D35:$D36),1)</f>
        <v>107.8</v>
      </c>
      <c r="M36" s="20"/>
      <c r="N36" s="20"/>
      <c r="O36" s="20"/>
      <c r="P36" s="20"/>
      <c r="Q36" s="20"/>
      <c r="R36" s="20"/>
      <c r="S36" s="20"/>
      <c r="T36" s="20"/>
      <c r="U36" s="20"/>
      <c r="V36" s="20"/>
      <c r="W36" s="20"/>
      <c r="X36" s="20"/>
      <c r="Y36" s="20"/>
      <c r="Z36" s="20"/>
      <c r="AA36" s="20"/>
      <c r="AB36" s="20"/>
      <c r="AC36" s="20"/>
    </row>
    <row r="37" spans="1:29" ht="13.2" x14ac:dyDescent="0.25">
      <c r="A37" s="21" t="s">
        <v>51</v>
      </c>
      <c r="B37" s="22" t="s">
        <v>58</v>
      </c>
      <c r="C37" s="22" t="s">
        <v>11</v>
      </c>
      <c r="D37" s="23">
        <v>720804</v>
      </c>
      <c r="E37" s="24">
        <v>33</v>
      </c>
      <c r="F37" s="24">
        <v>594</v>
      </c>
      <c r="G37" s="24">
        <v>627</v>
      </c>
      <c r="H37" s="25">
        <f t="shared" ref="H37:I37" si="77">ROUND(E37*100000/$D37,1)</f>
        <v>4.5999999999999996</v>
      </c>
      <c r="I37" s="25">
        <f t="shared" si="77"/>
        <v>82.4</v>
      </c>
      <c r="J37" s="25" t="str">
        <f t="shared" ref="J37:K37" si="78">B37</f>
        <v>40-44</v>
      </c>
      <c r="K37" s="25" t="str">
        <f t="shared" si="78"/>
        <v>2-dose</v>
      </c>
      <c r="L37" s="25">
        <f>ROUND(G37*100000/$D37,1)</f>
        <v>87</v>
      </c>
      <c r="M37" s="26"/>
      <c r="N37" s="26"/>
      <c r="O37" s="26"/>
      <c r="P37" s="26"/>
      <c r="Q37" s="26"/>
      <c r="R37" s="26"/>
      <c r="S37" s="26"/>
      <c r="T37" s="26"/>
      <c r="U37" s="26"/>
      <c r="V37" s="26"/>
      <c r="W37" s="26"/>
      <c r="X37" s="26"/>
      <c r="Y37" s="26"/>
      <c r="Z37" s="26"/>
      <c r="AA37" s="26"/>
      <c r="AB37" s="26"/>
      <c r="AC37" s="26"/>
    </row>
    <row r="38" spans="1:29" ht="13.2" hidden="1" x14ac:dyDescent="0.25">
      <c r="A38" s="27" t="s">
        <v>52</v>
      </c>
      <c r="B38" s="28" t="s">
        <v>58</v>
      </c>
      <c r="C38" s="28"/>
      <c r="D38" s="29">
        <v>127130</v>
      </c>
      <c r="E38" s="29">
        <v>0</v>
      </c>
      <c r="F38" s="29">
        <v>61</v>
      </c>
      <c r="G38" s="29">
        <v>61</v>
      </c>
      <c r="H38" s="30">
        <f t="shared" ref="H38:I38" si="79">ROUND(SUM(E37:E38)*100000/SUM($D37:$D38),1)</f>
        <v>3.9</v>
      </c>
      <c r="I38" s="30">
        <f t="shared" si="79"/>
        <v>77.2</v>
      </c>
      <c r="J38" s="30" t="str">
        <f t="shared" ref="J38:K38" si="80">B38</f>
        <v>40-44</v>
      </c>
      <c r="K38" s="30">
        <f t="shared" si="80"/>
        <v>0</v>
      </c>
      <c r="L38" s="30">
        <f>ROUND(SUM(G37:G38)*100000/SUM($D37:$D38),1)</f>
        <v>81.099999999999994</v>
      </c>
      <c r="M38" s="31">
        <f t="shared" ref="M38:O38" si="81">ROUND(SUM(E35:E38)*100000/SUM($D35:$D38),1)</f>
        <v>3.5</v>
      </c>
      <c r="N38" s="31">
        <f t="shared" si="81"/>
        <v>86.9</v>
      </c>
      <c r="O38" s="31">
        <f t="shared" si="81"/>
        <v>90.4</v>
      </c>
      <c r="P38" s="31"/>
      <c r="Q38" s="31"/>
      <c r="R38" s="31"/>
      <c r="S38" s="31"/>
      <c r="T38" s="31"/>
      <c r="U38" s="31"/>
      <c r="V38" s="31"/>
      <c r="W38" s="31"/>
      <c r="X38" s="31"/>
      <c r="Y38" s="31"/>
      <c r="Z38" s="31"/>
      <c r="AA38" s="31"/>
      <c r="AB38" s="31"/>
      <c r="AC38" s="31"/>
    </row>
    <row r="39" spans="1:29" ht="13.2" x14ac:dyDescent="0.25">
      <c r="A39" s="32" t="s">
        <v>9</v>
      </c>
      <c r="B39" s="33" t="s">
        <v>58</v>
      </c>
      <c r="C39" s="33" t="s">
        <v>9</v>
      </c>
      <c r="D39" s="34">
        <v>939699</v>
      </c>
      <c r="E39" s="34">
        <v>239</v>
      </c>
      <c r="F39" s="34">
        <v>898</v>
      </c>
      <c r="G39" s="34">
        <v>1137</v>
      </c>
      <c r="H39" s="35">
        <f t="shared" ref="H39:I39" si="82">ROUND(E39*100000/$D39,1)</f>
        <v>25.4</v>
      </c>
      <c r="I39" s="35">
        <f t="shared" si="82"/>
        <v>95.6</v>
      </c>
      <c r="J39" s="35" t="str">
        <f t="shared" ref="J39:K39" si="83">B39</f>
        <v>40-44</v>
      </c>
      <c r="K39" s="35" t="str">
        <f t="shared" si="83"/>
        <v>Unvaccinated</v>
      </c>
      <c r="L39" s="35">
        <f t="shared" ref="L39:L40" si="84">ROUND(G39*100000/$D39,1)</f>
        <v>121</v>
      </c>
      <c r="M39" s="36"/>
      <c r="N39" s="36"/>
      <c r="O39" s="36"/>
      <c r="P39" s="36"/>
      <c r="Q39" s="36"/>
      <c r="R39" s="36"/>
      <c r="S39" s="36"/>
      <c r="T39" s="36"/>
      <c r="U39" s="36"/>
      <c r="V39" s="36"/>
      <c r="W39" s="36"/>
      <c r="X39" s="36"/>
      <c r="Y39" s="36"/>
      <c r="Z39" s="36"/>
      <c r="AA39" s="36"/>
      <c r="AB39" s="36"/>
      <c r="AC39" s="36"/>
    </row>
    <row r="40" spans="1:29" ht="13.2" x14ac:dyDescent="0.25">
      <c r="A40" s="9" t="s">
        <v>48</v>
      </c>
      <c r="B40" s="10" t="s">
        <v>59</v>
      </c>
      <c r="C40" s="10" t="s">
        <v>10</v>
      </c>
      <c r="D40" s="11">
        <v>365756</v>
      </c>
      <c r="E40" s="12">
        <v>27</v>
      </c>
      <c r="F40" s="12">
        <v>690</v>
      </c>
      <c r="G40" s="12">
        <v>717</v>
      </c>
      <c r="H40" s="13">
        <f t="shared" ref="H40:I40" si="85">ROUND(E40*100000/$D40,1)</f>
        <v>7.4</v>
      </c>
      <c r="I40" s="13">
        <f t="shared" si="85"/>
        <v>188.7</v>
      </c>
      <c r="J40" s="13" t="str">
        <f t="shared" ref="J40:K40" si="86">B40</f>
        <v>45-49</v>
      </c>
      <c r="K40" s="13" t="str">
        <f t="shared" si="86"/>
        <v>1-dose</v>
      </c>
      <c r="L40" s="13">
        <f t="shared" si="84"/>
        <v>196</v>
      </c>
      <c r="M40" s="14"/>
      <c r="N40" s="14"/>
      <c r="O40" s="14"/>
      <c r="P40" s="14"/>
      <c r="Q40" s="14"/>
      <c r="R40" s="14"/>
      <c r="S40" s="14"/>
      <c r="T40" s="14"/>
      <c r="U40" s="14"/>
      <c r="V40" s="14"/>
      <c r="W40" s="14"/>
      <c r="X40" s="14"/>
      <c r="Y40" s="14"/>
      <c r="Z40" s="14"/>
      <c r="AA40" s="14"/>
      <c r="AB40" s="14"/>
      <c r="AC40" s="14"/>
    </row>
    <row r="41" spans="1:29" ht="13.2" hidden="1" x14ac:dyDescent="0.25">
      <c r="A41" s="15" t="s">
        <v>50</v>
      </c>
      <c r="B41" s="16" t="s">
        <v>59</v>
      </c>
      <c r="C41" s="16"/>
      <c r="D41" s="17">
        <v>145567</v>
      </c>
      <c r="E41" s="18">
        <v>12</v>
      </c>
      <c r="F41" s="18">
        <v>138</v>
      </c>
      <c r="G41" s="18">
        <v>150</v>
      </c>
      <c r="H41" s="19">
        <f t="shared" ref="H41:I41" si="87">ROUND(SUM(E40:E41)*100000/SUM($D40:$D41),1)</f>
        <v>7.6</v>
      </c>
      <c r="I41" s="19">
        <f t="shared" si="87"/>
        <v>161.9</v>
      </c>
      <c r="J41" s="19" t="str">
        <f t="shared" ref="J41:K41" si="88">B41</f>
        <v>45-49</v>
      </c>
      <c r="K41" s="19">
        <f t="shared" si="88"/>
        <v>0</v>
      </c>
      <c r="L41" s="19">
        <f>ROUND(SUM(G40:G41)*100000/SUM($D40:$D41),1)</f>
        <v>169.6</v>
      </c>
      <c r="M41" s="20"/>
      <c r="N41" s="20"/>
      <c r="O41" s="20"/>
      <c r="P41" s="20"/>
      <c r="Q41" s="20"/>
      <c r="R41" s="20"/>
      <c r="S41" s="20"/>
      <c r="T41" s="20"/>
      <c r="U41" s="20"/>
      <c r="V41" s="20"/>
      <c r="W41" s="20"/>
      <c r="X41" s="20"/>
      <c r="Y41" s="20"/>
      <c r="Z41" s="20"/>
      <c r="AA41" s="20"/>
      <c r="AB41" s="20"/>
      <c r="AC41" s="20"/>
    </row>
    <row r="42" spans="1:29" ht="13.2" x14ac:dyDescent="0.25">
      <c r="A42" s="21" t="s">
        <v>51</v>
      </c>
      <c r="B42" s="22" t="s">
        <v>59</v>
      </c>
      <c r="C42" s="22" t="s">
        <v>11</v>
      </c>
      <c r="D42" s="23">
        <v>852707</v>
      </c>
      <c r="E42" s="24">
        <v>58</v>
      </c>
      <c r="F42" s="24">
        <v>1120</v>
      </c>
      <c r="G42" s="24">
        <v>1178</v>
      </c>
      <c r="H42" s="25">
        <f t="shared" ref="H42:I42" si="89">ROUND(E42*100000/$D42,1)</f>
        <v>6.8</v>
      </c>
      <c r="I42" s="25">
        <f t="shared" si="89"/>
        <v>131.30000000000001</v>
      </c>
      <c r="J42" s="25" t="str">
        <f t="shared" ref="J42:K42" si="90">B42</f>
        <v>45-49</v>
      </c>
      <c r="K42" s="25" t="str">
        <f t="shared" si="90"/>
        <v>2-dose</v>
      </c>
      <c r="L42" s="25">
        <f>ROUND(G42*100000/$D42,1)</f>
        <v>138.1</v>
      </c>
      <c r="M42" s="26"/>
      <c r="N42" s="26"/>
      <c r="O42" s="26"/>
      <c r="P42" s="26"/>
      <c r="Q42" s="26"/>
      <c r="R42" s="26"/>
      <c r="S42" s="26"/>
      <c r="T42" s="26"/>
      <c r="U42" s="26"/>
      <c r="V42" s="26"/>
      <c r="W42" s="26"/>
      <c r="X42" s="26"/>
      <c r="Y42" s="26"/>
      <c r="Z42" s="26"/>
      <c r="AA42" s="26"/>
      <c r="AB42" s="26"/>
      <c r="AC42" s="26"/>
    </row>
    <row r="43" spans="1:29" ht="13.2" hidden="1" x14ac:dyDescent="0.25">
      <c r="A43" s="27" t="s">
        <v>52</v>
      </c>
      <c r="B43" s="28" t="s">
        <v>59</v>
      </c>
      <c r="C43" s="28"/>
      <c r="D43" s="29">
        <v>141171</v>
      </c>
      <c r="E43" s="29">
        <v>1</v>
      </c>
      <c r="F43" s="29">
        <v>111</v>
      </c>
      <c r="G43" s="29">
        <v>112</v>
      </c>
      <c r="H43" s="30">
        <f t="shared" ref="H43:I43" si="91">ROUND(SUM(E42:E43)*100000/SUM($D42:$D43),1)</f>
        <v>5.9</v>
      </c>
      <c r="I43" s="30">
        <f t="shared" si="91"/>
        <v>123.9</v>
      </c>
      <c r="J43" s="30" t="str">
        <f t="shared" ref="J43:K43" si="92">B43</f>
        <v>45-49</v>
      </c>
      <c r="K43" s="30">
        <f t="shared" si="92"/>
        <v>0</v>
      </c>
      <c r="L43" s="30">
        <f>ROUND(SUM(G42:G43)*100000/SUM($D42:$D43),1)</f>
        <v>129.80000000000001</v>
      </c>
      <c r="M43" s="31">
        <f t="shared" ref="M43:O43" si="93">ROUND(SUM(E40:E43)*100000/SUM($D40:$D43),1)</f>
        <v>6.5</v>
      </c>
      <c r="N43" s="31">
        <f t="shared" si="93"/>
        <v>136.80000000000001</v>
      </c>
      <c r="O43" s="31">
        <f t="shared" si="93"/>
        <v>143.30000000000001</v>
      </c>
      <c r="P43" s="31"/>
      <c r="Q43" s="31"/>
      <c r="R43" s="31"/>
      <c r="S43" s="31"/>
      <c r="T43" s="31"/>
      <c r="U43" s="31"/>
      <c r="V43" s="31"/>
      <c r="W43" s="31"/>
      <c r="X43" s="31"/>
      <c r="Y43" s="31"/>
      <c r="Z43" s="31"/>
      <c r="AA43" s="31"/>
      <c r="AB43" s="31"/>
      <c r="AC43" s="31"/>
    </row>
    <row r="44" spans="1:29" ht="13.2" x14ac:dyDescent="0.25">
      <c r="A44" s="32" t="s">
        <v>9</v>
      </c>
      <c r="B44" s="33" t="s">
        <v>59</v>
      </c>
      <c r="C44" s="33" t="s">
        <v>9</v>
      </c>
      <c r="D44" s="34">
        <v>850696</v>
      </c>
      <c r="E44" s="34">
        <v>503</v>
      </c>
      <c r="F44" s="34">
        <v>1510</v>
      </c>
      <c r="G44" s="34">
        <v>2013</v>
      </c>
      <c r="H44" s="35">
        <f t="shared" ref="H44:I44" si="94">ROUND(E44*100000/$D44,1)</f>
        <v>59.1</v>
      </c>
      <c r="I44" s="35">
        <f t="shared" si="94"/>
        <v>177.5</v>
      </c>
      <c r="J44" s="35" t="str">
        <f t="shared" ref="J44:K44" si="95">B44</f>
        <v>45-49</v>
      </c>
      <c r="K44" s="35" t="str">
        <f t="shared" si="95"/>
        <v>Unvaccinated</v>
      </c>
      <c r="L44" s="35">
        <f t="shared" ref="L44:L45" si="96">ROUND(G44*100000/$D44,1)</f>
        <v>236.6</v>
      </c>
      <c r="M44" s="36"/>
      <c r="N44" s="36"/>
      <c r="O44" s="36"/>
      <c r="P44" s="36"/>
      <c r="Q44" s="36"/>
      <c r="R44" s="36"/>
      <c r="S44" s="36"/>
      <c r="T44" s="36"/>
      <c r="U44" s="36"/>
      <c r="V44" s="36"/>
      <c r="W44" s="36"/>
      <c r="X44" s="36"/>
      <c r="Y44" s="36"/>
      <c r="Z44" s="36"/>
      <c r="AA44" s="36"/>
      <c r="AB44" s="36"/>
      <c r="AC44" s="36"/>
    </row>
    <row r="45" spans="1:29" ht="13.2" x14ac:dyDescent="0.25">
      <c r="A45" s="9" t="s">
        <v>48</v>
      </c>
      <c r="B45" s="10" t="s">
        <v>60</v>
      </c>
      <c r="C45" s="10" t="s">
        <v>10</v>
      </c>
      <c r="D45" s="11">
        <v>439858</v>
      </c>
      <c r="E45" s="12">
        <v>52</v>
      </c>
      <c r="F45" s="12">
        <v>1331</v>
      </c>
      <c r="G45" s="12">
        <v>1383</v>
      </c>
      <c r="H45" s="13">
        <f t="shared" ref="H45:I45" si="97">ROUND(E45*100000/$D45,1)</f>
        <v>11.8</v>
      </c>
      <c r="I45" s="13">
        <f t="shared" si="97"/>
        <v>302.60000000000002</v>
      </c>
      <c r="J45" s="13" t="str">
        <f t="shared" ref="J45:K45" si="98">B45</f>
        <v>50-54</v>
      </c>
      <c r="K45" s="13" t="str">
        <f t="shared" si="98"/>
        <v>1-dose</v>
      </c>
      <c r="L45" s="13">
        <f t="shared" si="96"/>
        <v>314.39999999999998</v>
      </c>
      <c r="M45" s="14"/>
      <c r="N45" s="14"/>
      <c r="O45" s="14"/>
      <c r="P45" s="14"/>
      <c r="Q45" s="14"/>
      <c r="R45" s="14"/>
      <c r="S45" s="14"/>
      <c r="T45" s="14"/>
      <c r="U45" s="14"/>
      <c r="V45" s="14"/>
      <c r="W45" s="14"/>
      <c r="X45" s="14"/>
      <c r="Y45" s="14"/>
      <c r="Z45" s="14"/>
      <c r="AA45" s="14"/>
      <c r="AB45" s="14"/>
      <c r="AC45" s="14"/>
    </row>
    <row r="46" spans="1:29" ht="13.2" hidden="1" x14ac:dyDescent="0.25">
      <c r="A46" s="15" t="s">
        <v>50</v>
      </c>
      <c r="B46" s="16" t="s">
        <v>60</v>
      </c>
      <c r="C46" s="16"/>
      <c r="D46" s="17">
        <v>168786</v>
      </c>
      <c r="E46" s="18">
        <v>19</v>
      </c>
      <c r="F46" s="18">
        <v>230</v>
      </c>
      <c r="G46" s="18">
        <v>249</v>
      </c>
      <c r="H46" s="19">
        <f t="shared" ref="H46:I46" si="99">ROUND(SUM(E45:E46)*100000/SUM($D45:$D46),1)</f>
        <v>11.7</v>
      </c>
      <c r="I46" s="19">
        <f t="shared" si="99"/>
        <v>256.5</v>
      </c>
      <c r="J46" s="19" t="str">
        <f t="shared" ref="J46:K46" si="100">B46</f>
        <v>50-54</v>
      </c>
      <c r="K46" s="19">
        <f t="shared" si="100"/>
        <v>0</v>
      </c>
      <c r="L46" s="19">
        <f>ROUND(SUM(G45:G46)*100000/SUM($D45:$D46),1)</f>
        <v>268.10000000000002</v>
      </c>
      <c r="M46" s="20"/>
      <c r="N46" s="20"/>
      <c r="O46" s="20"/>
      <c r="P46" s="20"/>
      <c r="Q46" s="20"/>
      <c r="R46" s="20"/>
      <c r="S46" s="20"/>
      <c r="T46" s="20"/>
      <c r="U46" s="20"/>
      <c r="V46" s="20"/>
      <c r="W46" s="20"/>
      <c r="X46" s="20"/>
      <c r="Y46" s="20"/>
      <c r="Z46" s="20"/>
      <c r="AA46" s="20"/>
      <c r="AB46" s="20"/>
      <c r="AC46" s="20"/>
    </row>
    <row r="47" spans="1:29" ht="13.2" x14ac:dyDescent="0.25">
      <c r="A47" s="21" t="s">
        <v>51</v>
      </c>
      <c r="B47" s="22" t="s">
        <v>60</v>
      </c>
      <c r="C47" s="22" t="s">
        <v>11</v>
      </c>
      <c r="D47" s="23">
        <v>1129045</v>
      </c>
      <c r="E47" s="24">
        <v>100</v>
      </c>
      <c r="F47" s="24">
        <v>2261</v>
      </c>
      <c r="G47" s="24">
        <v>2361</v>
      </c>
      <c r="H47" s="25">
        <f t="shared" ref="H47:I47" si="101">ROUND(E47*100000/$D47,1)</f>
        <v>8.9</v>
      </c>
      <c r="I47" s="25">
        <f t="shared" si="101"/>
        <v>200.3</v>
      </c>
      <c r="J47" s="25" t="str">
        <f t="shared" ref="J47:K47" si="102">B47</f>
        <v>50-54</v>
      </c>
      <c r="K47" s="25" t="str">
        <f t="shared" si="102"/>
        <v>2-dose</v>
      </c>
      <c r="L47" s="25">
        <f>ROUND(G47*100000/$D47,1)</f>
        <v>209.1</v>
      </c>
      <c r="M47" s="26"/>
      <c r="N47" s="26"/>
      <c r="O47" s="26"/>
      <c r="P47" s="26"/>
      <c r="Q47" s="26"/>
      <c r="R47" s="26"/>
      <c r="S47" s="26"/>
      <c r="T47" s="26"/>
      <c r="U47" s="26"/>
      <c r="V47" s="26"/>
      <c r="W47" s="26"/>
      <c r="X47" s="26"/>
      <c r="Y47" s="26"/>
      <c r="Z47" s="26"/>
      <c r="AA47" s="26"/>
      <c r="AB47" s="26"/>
      <c r="AC47" s="26"/>
    </row>
    <row r="48" spans="1:29" ht="13.2" hidden="1" x14ac:dyDescent="0.25">
      <c r="A48" s="27" t="s">
        <v>52</v>
      </c>
      <c r="B48" s="28" t="s">
        <v>60</v>
      </c>
      <c r="C48" s="28"/>
      <c r="D48" s="29">
        <v>167271</v>
      </c>
      <c r="E48" s="29">
        <v>0</v>
      </c>
      <c r="F48" s="29">
        <v>189</v>
      </c>
      <c r="G48" s="29">
        <v>189</v>
      </c>
      <c r="H48" s="30">
        <f t="shared" ref="H48:I48" si="103">ROUND(SUM(E47:E48)*100000/SUM($D47:$D48),1)</f>
        <v>7.7</v>
      </c>
      <c r="I48" s="30">
        <f t="shared" si="103"/>
        <v>189</v>
      </c>
      <c r="J48" s="30" t="str">
        <f t="shared" ref="J48:K48" si="104">B48</f>
        <v>50-54</v>
      </c>
      <c r="K48" s="30">
        <f t="shared" si="104"/>
        <v>0</v>
      </c>
      <c r="L48" s="30">
        <f>ROUND(SUM(G47:G48)*100000/SUM($D47:$D48),1)</f>
        <v>196.7</v>
      </c>
      <c r="M48" s="31">
        <f t="shared" ref="M48:O48" si="105">ROUND(SUM(E45:E48)*100000/SUM($D45:$D48),1)</f>
        <v>9</v>
      </c>
      <c r="N48" s="31">
        <f t="shared" si="105"/>
        <v>210.6</v>
      </c>
      <c r="O48" s="31">
        <f t="shared" si="105"/>
        <v>219.5</v>
      </c>
      <c r="P48" s="31"/>
      <c r="Q48" s="31"/>
      <c r="R48" s="31"/>
      <c r="S48" s="31"/>
      <c r="T48" s="31"/>
      <c r="U48" s="31"/>
      <c r="V48" s="31"/>
      <c r="W48" s="31"/>
      <c r="X48" s="31"/>
      <c r="Y48" s="31"/>
      <c r="Z48" s="31"/>
      <c r="AA48" s="31"/>
      <c r="AB48" s="31"/>
      <c r="AC48" s="31"/>
    </row>
    <row r="49" spans="1:29" ht="13.2" x14ac:dyDescent="0.25">
      <c r="A49" s="32" t="s">
        <v>9</v>
      </c>
      <c r="B49" s="33" t="s">
        <v>60</v>
      </c>
      <c r="C49" s="33" t="s">
        <v>9</v>
      </c>
      <c r="D49" s="34">
        <v>758182</v>
      </c>
      <c r="E49" s="34">
        <v>928</v>
      </c>
      <c r="F49" s="34">
        <v>2372</v>
      </c>
      <c r="G49" s="34">
        <v>3300</v>
      </c>
      <c r="H49" s="35">
        <f t="shared" ref="H49:I49" si="106">ROUND(E49*100000/$D49,1)</f>
        <v>122.4</v>
      </c>
      <c r="I49" s="35">
        <f t="shared" si="106"/>
        <v>312.89999999999998</v>
      </c>
      <c r="J49" s="35" t="str">
        <f t="shared" ref="J49:K49" si="107">B49</f>
        <v>50-54</v>
      </c>
      <c r="K49" s="35" t="str">
        <f t="shared" si="107"/>
        <v>Unvaccinated</v>
      </c>
      <c r="L49" s="35">
        <f t="shared" ref="L49:L50" si="108">ROUND(G49*100000/$D49,1)</f>
        <v>435.3</v>
      </c>
      <c r="M49" s="36"/>
      <c r="N49" s="36"/>
      <c r="O49" s="36"/>
      <c r="P49" s="36"/>
      <c r="Q49" s="36"/>
      <c r="R49" s="36"/>
      <c r="S49" s="36"/>
      <c r="T49" s="36"/>
      <c r="U49" s="36"/>
      <c r="V49" s="36"/>
      <c r="W49" s="36"/>
      <c r="X49" s="36"/>
      <c r="Y49" s="36"/>
      <c r="Z49" s="36"/>
      <c r="AA49" s="36"/>
      <c r="AB49" s="36"/>
      <c r="AC49" s="36"/>
    </row>
    <row r="50" spans="1:29" ht="13.2" x14ac:dyDescent="0.25">
      <c r="A50" s="9" t="s">
        <v>48</v>
      </c>
      <c r="B50" s="10" t="s">
        <v>61</v>
      </c>
      <c r="C50" s="10" t="s">
        <v>10</v>
      </c>
      <c r="D50" s="11">
        <v>452574</v>
      </c>
      <c r="E50" s="12">
        <v>84</v>
      </c>
      <c r="F50" s="12">
        <v>2135</v>
      </c>
      <c r="G50" s="12">
        <v>2219</v>
      </c>
      <c r="H50" s="13">
        <f t="shared" ref="H50:I50" si="109">ROUND(E50*100000/$D50,1)</f>
        <v>18.600000000000001</v>
      </c>
      <c r="I50" s="13">
        <f t="shared" si="109"/>
        <v>471.7</v>
      </c>
      <c r="J50" s="13" t="str">
        <f t="shared" ref="J50:K50" si="110">B50</f>
        <v>55-59</v>
      </c>
      <c r="K50" s="13" t="str">
        <f t="shared" si="110"/>
        <v>1-dose</v>
      </c>
      <c r="L50" s="13">
        <f t="shared" si="108"/>
        <v>490.3</v>
      </c>
      <c r="M50" s="14"/>
      <c r="N50" s="14"/>
      <c r="O50" s="14"/>
      <c r="P50" s="14"/>
      <c r="Q50" s="14"/>
      <c r="R50" s="14"/>
      <c r="S50" s="14"/>
      <c r="T50" s="14"/>
      <c r="U50" s="14"/>
      <c r="V50" s="14"/>
      <c r="W50" s="14"/>
      <c r="X50" s="14"/>
      <c r="Y50" s="14"/>
      <c r="Z50" s="14"/>
      <c r="AA50" s="14"/>
      <c r="AB50" s="14"/>
      <c r="AC50" s="14"/>
    </row>
    <row r="51" spans="1:29" ht="13.2" hidden="1" x14ac:dyDescent="0.25">
      <c r="A51" s="15" t="s">
        <v>50</v>
      </c>
      <c r="B51" s="16" t="s">
        <v>61</v>
      </c>
      <c r="C51" s="16"/>
      <c r="D51" s="17">
        <v>171510</v>
      </c>
      <c r="E51" s="18">
        <v>43</v>
      </c>
      <c r="F51" s="18">
        <v>355</v>
      </c>
      <c r="G51" s="18">
        <v>398</v>
      </c>
      <c r="H51" s="19">
        <f t="shared" ref="H51:I51" si="111">ROUND(SUM(E50:E51)*100000/SUM($D50:$D51),1)</f>
        <v>20.3</v>
      </c>
      <c r="I51" s="19">
        <f t="shared" si="111"/>
        <v>399</v>
      </c>
      <c r="J51" s="19" t="str">
        <f t="shared" ref="J51:K51" si="112">B51</f>
        <v>55-59</v>
      </c>
      <c r="K51" s="19">
        <f t="shared" si="112"/>
        <v>0</v>
      </c>
      <c r="L51" s="19">
        <f>ROUND(SUM(G50:G51)*100000/SUM($D50:$D51),1)</f>
        <v>419.3</v>
      </c>
      <c r="M51" s="20"/>
      <c r="N51" s="20"/>
      <c r="O51" s="20"/>
      <c r="P51" s="20"/>
      <c r="Q51" s="20"/>
      <c r="R51" s="20"/>
      <c r="S51" s="20"/>
      <c r="T51" s="20"/>
      <c r="U51" s="20"/>
      <c r="V51" s="20"/>
      <c r="W51" s="20"/>
      <c r="X51" s="20"/>
      <c r="Y51" s="20"/>
      <c r="Z51" s="20"/>
      <c r="AA51" s="20"/>
      <c r="AB51" s="20"/>
      <c r="AC51" s="20"/>
    </row>
    <row r="52" spans="1:29" ht="13.2" x14ac:dyDescent="0.25">
      <c r="A52" s="21" t="s">
        <v>51</v>
      </c>
      <c r="B52" s="22" t="s">
        <v>61</v>
      </c>
      <c r="C52" s="22" t="s">
        <v>11</v>
      </c>
      <c r="D52" s="23">
        <v>1194925</v>
      </c>
      <c r="E52" s="24">
        <v>222</v>
      </c>
      <c r="F52" s="24">
        <v>3976</v>
      </c>
      <c r="G52" s="24">
        <v>4198</v>
      </c>
      <c r="H52" s="25">
        <f t="shared" ref="H52:I52" si="113">ROUND(E52*100000/$D52,1)</f>
        <v>18.600000000000001</v>
      </c>
      <c r="I52" s="25">
        <f t="shared" si="113"/>
        <v>332.7</v>
      </c>
      <c r="J52" s="25" t="str">
        <f t="shared" ref="J52:K52" si="114">B52</f>
        <v>55-59</v>
      </c>
      <c r="K52" s="25" t="str">
        <f t="shared" si="114"/>
        <v>2-dose</v>
      </c>
      <c r="L52" s="25">
        <f>ROUND(G52*100000/$D52,1)</f>
        <v>351.3</v>
      </c>
      <c r="M52" s="26"/>
      <c r="N52" s="26"/>
      <c r="O52" s="26"/>
      <c r="P52" s="26"/>
      <c r="Q52" s="26"/>
      <c r="R52" s="26"/>
      <c r="S52" s="26"/>
      <c r="T52" s="26"/>
      <c r="U52" s="26"/>
      <c r="V52" s="26"/>
      <c r="W52" s="26"/>
      <c r="X52" s="26"/>
      <c r="Y52" s="26"/>
      <c r="Z52" s="26"/>
      <c r="AA52" s="26"/>
      <c r="AB52" s="26"/>
      <c r="AC52" s="26"/>
    </row>
    <row r="53" spans="1:29" ht="13.2" hidden="1" x14ac:dyDescent="0.25">
      <c r="A53" s="27" t="s">
        <v>52</v>
      </c>
      <c r="B53" s="28" t="s">
        <v>61</v>
      </c>
      <c r="C53" s="28"/>
      <c r="D53" s="29">
        <v>170997</v>
      </c>
      <c r="E53" s="29">
        <v>3</v>
      </c>
      <c r="F53" s="29">
        <v>304</v>
      </c>
      <c r="G53" s="29">
        <v>307</v>
      </c>
      <c r="H53" s="30">
        <f t="shared" ref="H53:I53" si="115">ROUND(SUM(E52:E53)*100000/SUM($D52:$D53),1)</f>
        <v>16.5</v>
      </c>
      <c r="I53" s="30">
        <f t="shared" si="115"/>
        <v>313.3</v>
      </c>
      <c r="J53" s="30" t="str">
        <f t="shared" ref="J53:K53" si="116">B53</f>
        <v>55-59</v>
      </c>
      <c r="K53" s="30">
        <f t="shared" si="116"/>
        <v>0</v>
      </c>
      <c r="L53" s="30">
        <f>ROUND(SUM(G52:G53)*100000/SUM($D52:$D53),1)</f>
        <v>329.8</v>
      </c>
      <c r="M53" s="31">
        <f t="shared" ref="M53:O53" si="117">ROUND(SUM(E50:E53)*100000/SUM($D50:$D53),1)</f>
        <v>17.7</v>
      </c>
      <c r="N53" s="31">
        <f t="shared" si="117"/>
        <v>340.2</v>
      </c>
      <c r="O53" s="31">
        <f t="shared" si="117"/>
        <v>357.9</v>
      </c>
      <c r="P53" s="31"/>
      <c r="Q53" s="31"/>
      <c r="R53" s="31"/>
      <c r="S53" s="31"/>
      <c r="T53" s="31"/>
      <c r="U53" s="31"/>
      <c r="V53" s="31"/>
      <c r="W53" s="31"/>
      <c r="X53" s="31"/>
      <c r="Y53" s="31"/>
      <c r="Z53" s="31"/>
      <c r="AA53" s="31"/>
      <c r="AB53" s="31"/>
      <c r="AC53" s="31"/>
    </row>
    <row r="54" spans="1:29" ht="13.2" x14ac:dyDescent="0.25">
      <c r="A54" s="32" t="s">
        <v>9</v>
      </c>
      <c r="B54" s="33" t="s">
        <v>61</v>
      </c>
      <c r="C54" s="33" t="s">
        <v>9</v>
      </c>
      <c r="D54" s="34">
        <v>699511</v>
      </c>
      <c r="E54" s="34">
        <v>1430</v>
      </c>
      <c r="F54" s="34">
        <v>3362</v>
      </c>
      <c r="G54" s="34">
        <v>4792</v>
      </c>
      <c r="H54" s="35">
        <f t="shared" ref="H54:I54" si="118">ROUND(E54*100000/$D54,1)</f>
        <v>204.4</v>
      </c>
      <c r="I54" s="35">
        <f t="shared" si="118"/>
        <v>480.6</v>
      </c>
      <c r="J54" s="35" t="str">
        <f t="shared" ref="J54:K54" si="119">B54</f>
        <v>55-59</v>
      </c>
      <c r="K54" s="35" t="str">
        <f t="shared" si="119"/>
        <v>Unvaccinated</v>
      </c>
      <c r="L54" s="35">
        <f t="shared" ref="L54:L55" si="120">ROUND(G54*100000/$D54,1)</f>
        <v>685</v>
      </c>
      <c r="M54" s="36"/>
      <c r="N54" s="36"/>
      <c r="O54" s="36"/>
      <c r="P54" s="36"/>
      <c r="Q54" s="36"/>
      <c r="R54" s="36"/>
      <c r="S54" s="36"/>
      <c r="T54" s="36"/>
      <c r="U54" s="36"/>
      <c r="V54" s="36"/>
      <c r="W54" s="36"/>
      <c r="X54" s="36"/>
      <c r="Y54" s="36"/>
      <c r="Z54" s="36"/>
      <c r="AA54" s="36"/>
      <c r="AB54" s="36"/>
      <c r="AC54" s="36"/>
    </row>
    <row r="55" spans="1:29" ht="13.2" x14ac:dyDescent="0.25">
      <c r="A55" s="9" t="s">
        <v>48</v>
      </c>
      <c r="B55" s="10" t="s">
        <v>62</v>
      </c>
      <c r="C55" s="10" t="s">
        <v>10</v>
      </c>
      <c r="D55" s="11">
        <v>405762</v>
      </c>
      <c r="E55" s="12">
        <v>141</v>
      </c>
      <c r="F55" s="12">
        <v>3076</v>
      </c>
      <c r="G55" s="12">
        <v>3217</v>
      </c>
      <c r="H55" s="13">
        <f t="shared" ref="H55:I55" si="121">ROUND(E55*100000/$D55,1)</f>
        <v>34.700000000000003</v>
      </c>
      <c r="I55" s="13">
        <f t="shared" si="121"/>
        <v>758.1</v>
      </c>
      <c r="J55" s="13" t="str">
        <f t="shared" ref="J55:K55" si="122">B55</f>
        <v>60-64</v>
      </c>
      <c r="K55" s="13" t="str">
        <f t="shared" si="122"/>
        <v>1-dose</v>
      </c>
      <c r="L55" s="13">
        <f t="shared" si="120"/>
        <v>792.8</v>
      </c>
      <c r="M55" s="14"/>
      <c r="N55" s="14"/>
      <c r="O55" s="14"/>
      <c r="P55" s="14"/>
      <c r="Q55" s="14"/>
      <c r="R55" s="14"/>
      <c r="S55" s="14"/>
      <c r="T55" s="14"/>
      <c r="U55" s="14"/>
      <c r="V55" s="14"/>
      <c r="W55" s="14"/>
      <c r="X55" s="14"/>
      <c r="Y55" s="14"/>
      <c r="Z55" s="14"/>
      <c r="AA55" s="14"/>
      <c r="AB55" s="14"/>
      <c r="AC55" s="14"/>
    </row>
    <row r="56" spans="1:29" ht="13.2" hidden="1" x14ac:dyDescent="0.25">
      <c r="A56" s="15" t="s">
        <v>50</v>
      </c>
      <c r="B56" s="16" t="s">
        <v>62</v>
      </c>
      <c r="C56" s="16"/>
      <c r="D56" s="17">
        <v>151864</v>
      </c>
      <c r="E56" s="18">
        <v>62</v>
      </c>
      <c r="F56" s="18">
        <v>507</v>
      </c>
      <c r="G56" s="18">
        <v>569</v>
      </c>
      <c r="H56" s="19">
        <f t="shared" ref="H56:I56" si="123">ROUND(SUM(E55:E56)*100000/SUM($D55:$D56),1)</f>
        <v>36.4</v>
      </c>
      <c r="I56" s="19">
        <f t="shared" si="123"/>
        <v>642.5</v>
      </c>
      <c r="J56" s="19" t="str">
        <f t="shared" ref="J56:K56" si="124">B56</f>
        <v>60-64</v>
      </c>
      <c r="K56" s="19">
        <f t="shared" si="124"/>
        <v>0</v>
      </c>
      <c r="L56" s="19">
        <f>ROUND(SUM(G55:G56)*100000/SUM($D55:$D56),1)</f>
        <v>678.9</v>
      </c>
      <c r="M56" s="20"/>
      <c r="N56" s="20"/>
      <c r="O56" s="20"/>
      <c r="P56" s="20"/>
      <c r="Q56" s="20"/>
      <c r="R56" s="20"/>
      <c r="S56" s="20"/>
      <c r="T56" s="20"/>
      <c r="U56" s="20"/>
      <c r="V56" s="20"/>
      <c r="W56" s="20"/>
      <c r="X56" s="20"/>
      <c r="Y56" s="20"/>
      <c r="Z56" s="20"/>
      <c r="AA56" s="20"/>
      <c r="AB56" s="20"/>
      <c r="AC56" s="20"/>
    </row>
    <row r="57" spans="1:29" ht="13.2" x14ac:dyDescent="0.25">
      <c r="A57" s="21" t="s">
        <v>51</v>
      </c>
      <c r="B57" s="22" t="s">
        <v>62</v>
      </c>
      <c r="C57" s="22" t="s">
        <v>11</v>
      </c>
      <c r="D57" s="23">
        <v>1107106</v>
      </c>
      <c r="E57" s="24">
        <v>311</v>
      </c>
      <c r="F57" s="24">
        <v>6116</v>
      </c>
      <c r="G57" s="24">
        <v>6427</v>
      </c>
      <c r="H57" s="25">
        <f t="shared" ref="H57:I57" si="125">ROUND(E57*100000/$D57,1)</f>
        <v>28.1</v>
      </c>
      <c r="I57" s="25">
        <f t="shared" si="125"/>
        <v>552.4</v>
      </c>
      <c r="J57" s="25" t="str">
        <f t="shared" ref="J57:K57" si="126">B57</f>
        <v>60-64</v>
      </c>
      <c r="K57" s="25" t="str">
        <f t="shared" si="126"/>
        <v>2-dose</v>
      </c>
      <c r="L57" s="25">
        <f>ROUND(G57*100000/$D57,1)</f>
        <v>580.5</v>
      </c>
      <c r="M57" s="26"/>
      <c r="N57" s="26"/>
      <c r="O57" s="26"/>
      <c r="P57" s="26"/>
      <c r="Q57" s="26"/>
      <c r="R57" s="26"/>
      <c r="S57" s="26"/>
      <c r="T57" s="26"/>
      <c r="U57" s="26"/>
      <c r="V57" s="26"/>
      <c r="W57" s="26"/>
      <c r="X57" s="26"/>
      <c r="Y57" s="26"/>
      <c r="Z57" s="26"/>
      <c r="AA57" s="26"/>
      <c r="AB57" s="26"/>
      <c r="AC57" s="26"/>
    </row>
    <row r="58" spans="1:29" ht="13.2" hidden="1" x14ac:dyDescent="0.25">
      <c r="A58" s="27" t="s">
        <v>52</v>
      </c>
      <c r="B58" s="28" t="s">
        <v>62</v>
      </c>
      <c r="C58" s="28"/>
      <c r="D58" s="29">
        <v>152535</v>
      </c>
      <c r="E58" s="29">
        <v>2</v>
      </c>
      <c r="F58" s="29">
        <v>470</v>
      </c>
      <c r="G58" s="29">
        <v>472</v>
      </c>
      <c r="H58" s="30">
        <f t="shared" ref="H58:I58" si="127">ROUND(SUM(E57:E58)*100000/SUM($D57:$D58),1)</f>
        <v>24.8</v>
      </c>
      <c r="I58" s="30">
        <f t="shared" si="127"/>
        <v>522.79999999999995</v>
      </c>
      <c r="J58" s="30" t="str">
        <f t="shared" ref="J58:K58" si="128">B58</f>
        <v>60-64</v>
      </c>
      <c r="K58" s="30">
        <f t="shared" si="128"/>
        <v>0</v>
      </c>
      <c r="L58" s="30">
        <f>ROUND(SUM(G57:G58)*100000/SUM($D57:$D58),1)</f>
        <v>547.70000000000005</v>
      </c>
      <c r="M58" s="31">
        <f t="shared" ref="M58:O58" si="129">ROUND(SUM(E55:E58)*100000/SUM($D55:$D58),1)</f>
        <v>28.4</v>
      </c>
      <c r="N58" s="31">
        <f t="shared" si="129"/>
        <v>559.6</v>
      </c>
      <c r="O58" s="31">
        <f t="shared" si="129"/>
        <v>588</v>
      </c>
      <c r="P58" s="31"/>
      <c r="Q58" s="31"/>
      <c r="R58" s="31"/>
      <c r="S58" s="31"/>
      <c r="T58" s="31"/>
      <c r="U58" s="31"/>
      <c r="V58" s="31"/>
      <c r="W58" s="31"/>
      <c r="X58" s="31"/>
      <c r="Y58" s="31"/>
      <c r="Z58" s="31"/>
      <c r="AA58" s="31"/>
      <c r="AB58" s="31"/>
      <c r="AC58" s="31"/>
    </row>
    <row r="59" spans="1:29" ht="13.2" x14ac:dyDescent="0.25">
      <c r="A59" s="32" t="s">
        <v>9</v>
      </c>
      <c r="B59" s="33" t="s">
        <v>62</v>
      </c>
      <c r="C59" s="33" t="s">
        <v>9</v>
      </c>
      <c r="D59" s="34">
        <v>539511</v>
      </c>
      <c r="E59" s="34">
        <v>2184</v>
      </c>
      <c r="F59" s="34">
        <v>4366</v>
      </c>
      <c r="G59" s="34">
        <v>6550</v>
      </c>
      <c r="H59" s="35">
        <f t="shared" ref="H59:I59" si="130">ROUND(E59*100000/$D59,1)</f>
        <v>404.8</v>
      </c>
      <c r="I59" s="35">
        <f t="shared" si="130"/>
        <v>809.3</v>
      </c>
      <c r="J59" s="35" t="str">
        <f t="shared" ref="J59:K59" si="131">B59</f>
        <v>60-64</v>
      </c>
      <c r="K59" s="35" t="str">
        <f t="shared" si="131"/>
        <v>Unvaccinated</v>
      </c>
      <c r="L59" s="35">
        <f t="shared" ref="L59:L60" si="132">ROUND(G59*100000/$D59,1)</f>
        <v>1214.0999999999999</v>
      </c>
      <c r="M59" s="36"/>
      <c r="N59" s="36"/>
      <c r="O59" s="36"/>
      <c r="P59" s="36"/>
      <c r="Q59" s="36"/>
      <c r="R59" s="36"/>
      <c r="S59" s="36"/>
      <c r="T59" s="36"/>
      <c r="U59" s="36"/>
      <c r="V59" s="36"/>
      <c r="W59" s="36"/>
      <c r="X59" s="36"/>
      <c r="Y59" s="36"/>
      <c r="Z59" s="36"/>
      <c r="AA59" s="36"/>
      <c r="AB59" s="36"/>
      <c r="AC59" s="36"/>
    </row>
    <row r="60" spans="1:29" ht="13.2" x14ac:dyDescent="0.25">
      <c r="A60" s="9" t="s">
        <v>48</v>
      </c>
      <c r="B60" s="10" t="s">
        <v>63</v>
      </c>
      <c r="C60" s="10" t="s">
        <v>10</v>
      </c>
      <c r="D60" s="11">
        <v>351500</v>
      </c>
      <c r="E60" s="12">
        <v>203</v>
      </c>
      <c r="F60" s="12">
        <v>4230</v>
      </c>
      <c r="G60" s="12">
        <v>4433</v>
      </c>
      <c r="H60" s="13">
        <f t="shared" ref="H60:I60" si="133">ROUND(E60*100000/$D60,1)</f>
        <v>57.8</v>
      </c>
      <c r="I60" s="13">
        <f t="shared" si="133"/>
        <v>1203.4000000000001</v>
      </c>
      <c r="J60" s="13" t="str">
        <f t="shared" ref="J60:K60" si="134">B60</f>
        <v>65-69</v>
      </c>
      <c r="K60" s="13" t="str">
        <f t="shared" si="134"/>
        <v>1-dose</v>
      </c>
      <c r="L60" s="13">
        <f t="shared" si="132"/>
        <v>1261.2</v>
      </c>
      <c r="M60" s="14"/>
      <c r="N60" s="14"/>
      <c r="O60" s="14"/>
      <c r="P60" s="14"/>
      <c r="Q60" s="14"/>
      <c r="R60" s="14"/>
      <c r="S60" s="14"/>
      <c r="T60" s="14"/>
      <c r="U60" s="14"/>
      <c r="V60" s="14"/>
      <c r="W60" s="14"/>
      <c r="X60" s="14"/>
      <c r="Y60" s="14"/>
      <c r="Z60" s="14"/>
      <c r="AA60" s="14"/>
      <c r="AB60" s="14"/>
      <c r="AC60" s="14"/>
    </row>
    <row r="61" spans="1:29" ht="13.2" hidden="1" x14ac:dyDescent="0.25">
      <c r="A61" s="15" t="s">
        <v>50</v>
      </c>
      <c r="B61" s="16" t="s">
        <v>63</v>
      </c>
      <c r="C61" s="16"/>
      <c r="D61" s="17">
        <v>132331</v>
      </c>
      <c r="E61" s="18">
        <v>113</v>
      </c>
      <c r="F61" s="18">
        <v>762</v>
      </c>
      <c r="G61" s="18">
        <v>875</v>
      </c>
      <c r="H61" s="19">
        <f t="shared" ref="H61:I61" si="135">ROUND(SUM(E60:E61)*100000/SUM($D60:$D61),1)</f>
        <v>65.3</v>
      </c>
      <c r="I61" s="19">
        <f t="shared" si="135"/>
        <v>1031.8</v>
      </c>
      <c r="J61" s="19" t="str">
        <f t="shared" ref="J61:K61" si="136">B61</f>
        <v>65-69</v>
      </c>
      <c r="K61" s="19">
        <f t="shared" si="136"/>
        <v>0</v>
      </c>
      <c r="L61" s="19">
        <f>ROUND(SUM(G60:G61)*100000/SUM($D60:$D61),1)</f>
        <v>1097.0999999999999</v>
      </c>
      <c r="M61" s="20"/>
      <c r="N61" s="20"/>
      <c r="O61" s="20"/>
      <c r="P61" s="20"/>
      <c r="Q61" s="20"/>
      <c r="R61" s="20"/>
      <c r="S61" s="20"/>
      <c r="T61" s="20"/>
      <c r="U61" s="20"/>
      <c r="V61" s="20"/>
      <c r="W61" s="20"/>
      <c r="X61" s="20"/>
      <c r="Y61" s="20"/>
      <c r="Z61" s="20"/>
      <c r="AA61" s="20"/>
      <c r="AB61" s="20"/>
      <c r="AC61" s="20"/>
    </row>
    <row r="62" spans="1:29" ht="13.2" x14ac:dyDescent="0.25">
      <c r="A62" s="21" t="s">
        <v>51</v>
      </c>
      <c r="B62" s="22" t="s">
        <v>63</v>
      </c>
      <c r="C62" s="22" t="s">
        <v>11</v>
      </c>
      <c r="D62" s="23">
        <v>1030612</v>
      </c>
      <c r="E62" s="24">
        <v>451</v>
      </c>
      <c r="F62" s="24">
        <v>9126</v>
      </c>
      <c r="G62" s="24">
        <v>9577</v>
      </c>
      <c r="H62" s="25">
        <f t="shared" ref="H62:I62" si="137">ROUND(E62*100000/$D62,1)</f>
        <v>43.8</v>
      </c>
      <c r="I62" s="25">
        <f t="shared" si="137"/>
        <v>885.5</v>
      </c>
      <c r="J62" s="25" t="str">
        <f t="shared" ref="J62:K62" si="138">B62</f>
        <v>65-69</v>
      </c>
      <c r="K62" s="25" t="str">
        <f t="shared" si="138"/>
        <v>2-dose</v>
      </c>
      <c r="L62" s="25">
        <f>ROUND(G62*100000/$D62,1)</f>
        <v>929.3</v>
      </c>
      <c r="M62" s="26"/>
      <c r="N62" s="26"/>
      <c r="O62" s="26"/>
      <c r="P62" s="26"/>
      <c r="Q62" s="26"/>
      <c r="R62" s="26"/>
      <c r="S62" s="26"/>
      <c r="T62" s="26"/>
      <c r="U62" s="26"/>
      <c r="V62" s="26"/>
      <c r="W62" s="26"/>
      <c r="X62" s="26"/>
      <c r="Y62" s="26"/>
      <c r="Z62" s="26"/>
      <c r="AA62" s="26"/>
      <c r="AB62" s="26"/>
      <c r="AC62" s="26"/>
    </row>
    <row r="63" spans="1:29" ht="13.2" hidden="1" x14ac:dyDescent="0.25">
      <c r="A63" s="27" t="s">
        <v>52</v>
      </c>
      <c r="B63" s="28" t="s">
        <v>63</v>
      </c>
      <c r="C63" s="28"/>
      <c r="D63" s="29">
        <v>133284</v>
      </c>
      <c r="E63" s="29">
        <v>8</v>
      </c>
      <c r="F63" s="29">
        <v>624</v>
      </c>
      <c r="G63" s="29">
        <v>632</v>
      </c>
      <c r="H63" s="30">
        <f t="shared" ref="H63:I63" si="139">ROUND(SUM(E62:E63)*100000/SUM($D62:$D63),1)</f>
        <v>39.4</v>
      </c>
      <c r="I63" s="30">
        <f t="shared" si="139"/>
        <v>837.7</v>
      </c>
      <c r="J63" s="30" t="str">
        <f t="shared" ref="J63:K63" si="140">B63</f>
        <v>65-69</v>
      </c>
      <c r="K63" s="30">
        <f t="shared" si="140"/>
        <v>0</v>
      </c>
      <c r="L63" s="30">
        <f>ROUND(SUM(G62:G63)*100000/SUM($D62:$D63),1)</f>
        <v>877.1</v>
      </c>
      <c r="M63" s="31">
        <f t="shared" ref="M63:O63" si="141">ROUND(SUM(E60:E63)*100000/SUM($D60:$D63),1)</f>
        <v>47</v>
      </c>
      <c r="N63" s="31">
        <f t="shared" si="141"/>
        <v>894.7</v>
      </c>
      <c r="O63" s="31">
        <f t="shared" si="141"/>
        <v>941.7</v>
      </c>
      <c r="P63" s="31"/>
      <c r="Q63" s="31"/>
      <c r="R63" s="31"/>
      <c r="S63" s="31"/>
      <c r="T63" s="31"/>
      <c r="U63" s="31"/>
      <c r="V63" s="31"/>
      <c r="W63" s="31"/>
      <c r="X63" s="31"/>
      <c r="Y63" s="31"/>
      <c r="Z63" s="31"/>
      <c r="AA63" s="31"/>
      <c r="AB63" s="31"/>
      <c r="AC63" s="31"/>
    </row>
    <row r="64" spans="1:29" ht="13.2" x14ac:dyDescent="0.25">
      <c r="A64" s="32" t="s">
        <v>9</v>
      </c>
      <c r="B64" s="33" t="s">
        <v>63</v>
      </c>
      <c r="C64" s="33" t="s">
        <v>9</v>
      </c>
      <c r="D64" s="34">
        <v>378356</v>
      </c>
      <c r="E64" s="34">
        <v>2785</v>
      </c>
      <c r="F64" s="34">
        <v>5381</v>
      </c>
      <c r="G64" s="34">
        <v>8166</v>
      </c>
      <c r="H64" s="35">
        <f t="shared" ref="H64:I64" si="142">ROUND(E64*100000/$D64,1)</f>
        <v>736.1</v>
      </c>
      <c r="I64" s="35">
        <f t="shared" si="142"/>
        <v>1422.2</v>
      </c>
      <c r="J64" s="35" t="str">
        <f t="shared" ref="J64:K64" si="143">B64</f>
        <v>65-69</v>
      </c>
      <c r="K64" s="35" t="str">
        <f t="shared" si="143"/>
        <v>Unvaccinated</v>
      </c>
      <c r="L64" s="35">
        <f t="shared" ref="L64:L65" si="144">ROUND(G64*100000/$D64,1)</f>
        <v>2158.3000000000002</v>
      </c>
      <c r="M64" s="36"/>
      <c r="N64" s="36"/>
      <c r="O64" s="36"/>
      <c r="P64" s="36"/>
      <c r="Q64" s="36"/>
      <c r="R64" s="36"/>
      <c r="S64" s="36"/>
      <c r="T64" s="36"/>
      <c r="U64" s="36"/>
      <c r="V64" s="36"/>
      <c r="W64" s="36"/>
      <c r="X64" s="36"/>
      <c r="Y64" s="36"/>
      <c r="Z64" s="36"/>
      <c r="AA64" s="36"/>
      <c r="AB64" s="36"/>
      <c r="AC64" s="36"/>
    </row>
    <row r="65" spans="1:29" ht="13.2" x14ac:dyDescent="0.25">
      <c r="A65" s="9" t="s">
        <v>48</v>
      </c>
      <c r="B65" s="10" t="s">
        <v>64</v>
      </c>
      <c r="C65" s="10" t="s">
        <v>10</v>
      </c>
      <c r="D65" s="11">
        <v>348157</v>
      </c>
      <c r="E65" s="12">
        <v>359</v>
      </c>
      <c r="F65" s="12">
        <v>6971</v>
      </c>
      <c r="G65" s="12">
        <v>7330</v>
      </c>
      <c r="H65" s="13">
        <f t="shared" ref="H65:I65" si="145">ROUND(E65*100000/$D65,1)</f>
        <v>103.1</v>
      </c>
      <c r="I65" s="13">
        <f t="shared" si="145"/>
        <v>2002.3</v>
      </c>
      <c r="J65" s="13" t="str">
        <f t="shared" ref="J65:K65" si="146">B65</f>
        <v>70-74</v>
      </c>
      <c r="K65" s="13" t="str">
        <f t="shared" si="146"/>
        <v>1-dose</v>
      </c>
      <c r="L65" s="13">
        <f t="shared" si="144"/>
        <v>2105.4</v>
      </c>
      <c r="M65" s="14"/>
      <c r="N65" s="14"/>
      <c r="O65" s="14"/>
      <c r="P65" s="14"/>
      <c r="Q65" s="14"/>
      <c r="R65" s="14"/>
      <c r="S65" s="14"/>
      <c r="T65" s="14"/>
      <c r="U65" s="14"/>
      <c r="V65" s="14"/>
      <c r="W65" s="14"/>
      <c r="X65" s="14"/>
      <c r="Y65" s="14"/>
      <c r="Z65" s="14"/>
      <c r="AA65" s="14"/>
      <c r="AB65" s="14"/>
      <c r="AC65" s="14"/>
    </row>
    <row r="66" spans="1:29" ht="13.2" hidden="1" x14ac:dyDescent="0.25">
      <c r="A66" s="15" t="s">
        <v>50</v>
      </c>
      <c r="B66" s="16" t="s">
        <v>64</v>
      </c>
      <c r="C66" s="16"/>
      <c r="D66" s="17">
        <v>131105</v>
      </c>
      <c r="E66" s="18">
        <v>224</v>
      </c>
      <c r="F66" s="18">
        <v>1280</v>
      </c>
      <c r="G66" s="18">
        <v>1504</v>
      </c>
      <c r="H66" s="19">
        <f t="shared" ref="H66:I66" si="147">ROUND(SUM(E65:E66)*100000/SUM($D65:$D66),1)</f>
        <v>121.6</v>
      </c>
      <c r="I66" s="19">
        <f t="shared" si="147"/>
        <v>1721.6</v>
      </c>
      <c r="J66" s="19" t="str">
        <f t="shared" ref="J66:K66" si="148">B66</f>
        <v>70-74</v>
      </c>
      <c r="K66" s="19">
        <f t="shared" si="148"/>
        <v>0</v>
      </c>
      <c r="L66" s="19">
        <f>ROUND(SUM(G65:G66)*100000/SUM($D65:$D66),1)</f>
        <v>1843.3</v>
      </c>
      <c r="M66" s="20"/>
      <c r="N66" s="20"/>
      <c r="O66" s="20"/>
      <c r="P66" s="20"/>
      <c r="Q66" s="20"/>
      <c r="R66" s="20"/>
      <c r="S66" s="20"/>
      <c r="T66" s="20"/>
      <c r="U66" s="20"/>
      <c r="V66" s="20"/>
      <c r="W66" s="20"/>
      <c r="X66" s="20"/>
      <c r="Y66" s="20"/>
      <c r="Z66" s="20"/>
      <c r="AA66" s="20"/>
      <c r="AB66" s="20"/>
      <c r="AC66" s="20"/>
    </row>
    <row r="67" spans="1:29" ht="13.2" x14ac:dyDescent="0.25">
      <c r="A67" s="21" t="s">
        <v>51</v>
      </c>
      <c r="B67" s="22" t="s">
        <v>64</v>
      </c>
      <c r="C67" s="22" t="s">
        <v>11</v>
      </c>
      <c r="D67" s="23">
        <v>1128526</v>
      </c>
      <c r="E67" s="24">
        <v>798</v>
      </c>
      <c r="F67" s="24">
        <v>16431</v>
      </c>
      <c r="G67" s="24">
        <v>17229</v>
      </c>
      <c r="H67" s="25">
        <f t="shared" ref="H67:I67" si="149">ROUND(E67*100000/$D67,1)</f>
        <v>70.7</v>
      </c>
      <c r="I67" s="25">
        <f t="shared" si="149"/>
        <v>1456</v>
      </c>
      <c r="J67" s="25" t="str">
        <f t="shared" ref="J67:K67" si="150">B67</f>
        <v>70-74</v>
      </c>
      <c r="K67" s="25" t="str">
        <f t="shared" si="150"/>
        <v>2-dose</v>
      </c>
      <c r="L67" s="25">
        <f>ROUND(G67*100000/$D67,1)</f>
        <v>1526.7</v>
      </c>
      <c r="M67" s="26"/>
      <c r="N67" s="26"/>
      <c r="O67" s="26"/>
      <c r="P67" s="26"/>
      <c r="Q67" s="26"/>
      <c r="R67" s="26"/>
      <c r="S67" s="26"/>
      <c r="T67" s="26"/>
      <c r="U67" s="26"/>
      <c r="V67" s="26"/>
      <c r="W67" s="26"/>
      <c r="X67" s="26"/>
      <c r="Y67" s="26"/>
      <c r="Z67" s="26"/>
      <c r="AA67" s="26"/>
      <c r="AB67" s="26"/>
      <c r="AC67" s="26"/>
    </row>
    <row r="68" spans="1:29" ht="13.2" hidden="1" x14ac:dyDescent="0.25">
      <c r="A68" s="27" t="s">
        <v>52</v>
      </c>
      <c r="B68" s="28" t="s">
        <v>64</v>
      </c>
      <c r="C68" s="28"/>
      <c r="D68" s="29">
        <v>137270</v>
      </c>
      <c r="E68" s="29">
        <v>10</v>
      </c>
      <c r="F68" s="29">
        <v>1091</v>
      </c>
      <c r="G68" s="29">
        <v>1101</v>
      </c>
      <c r="H68" s="30">
        <f t="shared" ref="H68:I68" si="151">ROUND(SUM(E67:E68)*100000/SUM($D67:$D68),1)</f>
        <v>63.8</v>
      </c>
      <c r="I68" s="30">
        <f t="shared" si="151"/>
        <v>1384.3</v>
      </c>
      <c r="J68" s="30" t="str">
        <f t="shared" ref="J68:K68" si="152">B68</f>
        <v>70-74</v>
      </c>
      <c r="K68" s="30">
        <f t="shared" si="152"/>
        <v>0</v>
      </c>
      <c r="L68" s="30">
        <f>ROUND(SUM(G67:G68)*100000/SUM($D67:$D68),1)</f>
        <v>1448.1</v>
      </c>
      <c r="M68" s="31">
        <f t="shared" ref="M68:O68" si="153">ROUND(SUM(E65:E68)*100000/SUM($D65:$D68),1)</f>
        <v>79.7</v>
      </c>
      <c r="N68" s="31">
        <f t="shared" si="153"/>
        <v>1476.9</v>
      </c>
      <c r="O68" s="31">
        <f t="shared" si="153"/>
        <v>1556.6</v>
      </c>
      <c r="P68" s="31"/>
      <c r="Q68" s="31"/>
      <c r="R68" s="31"/>
      <c r="S68" s="31"/>
      <c r="T68" s="31"/>
      <c r="U68" s="31"/>
      <c r="V68" s="31"/>
      <c r="W68" s="31"/>
      <c r="X68" s="31"/>
      <c r="Y68" s="31"/>
      <c r="Z68" s="31"/>
      <c r="AA68" s="31"/>
      <c r="AB68" s="31"/>
      <c r="AC68" s="31"/>
    </row>
    <row r="69" spans="1:29" ht="13.2" x14ac:dyDescent="0.25">
      <c r="A69" s="32" t="s">
        <v>9</v>
      </c>
      <c r="B69" s="33" t="s">
        <v>64</v>
      </c>
      <c r="C69" s="33" t="s">
        <v>9</v>
      </c>
      <c r="D69" s="34">
        <v>305728</v>
      </c>
      <c r="E69" s="34">
        <v>3909</v>
      </c>
      <c r="F69" s="34">
        <v>7297</v>
      </c>
      <c r="G69" s="34">
        <v>11206</v>
      </c>
      <c r="H69" s="35">
        <f t="shared" ref="H69:I69" si="154">ROUND(E69*100000/$D69,1)</f>
        <v>1278.5999999999999</v>
      </c>
      <c r="I69" s="35">
        <f t="shared" si="154"/>
        <v>2386.8000000000002</v>
      </c>
      <c r="J69" s="35" t="str">
        <f t="shared" ref="J69:K69" si="155">B69</f>
        <v>70-74</v>
      </c>
      <c r="K69" s="35" t="str">
        <f t="shared" si="155"/>
        <v>Unvaccinated</v>
      </c>
      <c r="L69" s="35">
        <f t="shared" ref="L69:L70" si="156">ROUND(G69*100000/$D69,1)</f>
        <v>3665.3</v>
      </c>
      <c r="M69" s="36"/>
      <c r="N69" s="36"/>
      <c r="O69" s="36"/>
      <c r="P69" s="36"/>
      <c r="Q69" s="36"/>
      <c r="R69" s="36"/>
      <c r="S69" s="36"/>
      <c r="T69" s="36"/>
      <c r="U69" s="36"/>
      <c r="V69" s="36"/>
      <c r="W69" s="36"/>
      <c r="X69" s="36"/>
      <c r="Y69" s="36"/>
      <c r="Z69" s="36"/>
      <c r="AA69" s="36"/>
      <c r="AB69" s="36"/>
      <c r="AC69" s="36"/>
    </row>
    <row r="70" spans="1:29" ht="13.2" x14ac:dyDescent="0.25">
      <c r="A70" s="9" t="s">
        <v>48</v>
      </c>
      <c r="B70" s="10" t="s">
        <v>65</v>
      </c>
      <c r="C70" s="10" t="s">
        <v>10</v>
      </c>
      <c r="D70" s="11">
        <v>260820</v>
      </c>
      <c r="E70" s="12">
        <v>741</v>
      </c>
      <c r="F70" s="12">
        <v>8948</v>
      </c>
      <c r="G70" s="12">
        <v>9689</v>
      </c>
      <c r="H70" s="13">
        <f t="shared" ref="H70:I70" si="157">ROUND(E70*100000/$D70,1)</f>
        <v>284.10000000000002</v>
      </c>
      <c r="I70" s="13">
        <f t="shared" si="157"/>
        <v>3430.7</v>
      </c>
      <c r="J70" s="13" t="str">
        <f t="shared" ref="J70:K70" si="158">B70</f>
        <v>75-79</v>
      </c>
      <c r="K70" s="13" t="str">
        <f t="shared" si="158"/>
        <v>1-dose</v>
      </c>
      <c r="L70" s="13">
        <f t="shared" si="156"/>
        <v>3714.8</v>
      </c>
      <c r="M70" s="14"/>
      <c r="N70" s="14"/>
      <c r="O70" s="14"/>
      <c r="P70" s="14"/>
      <c r="Q70" s="14"/>
      <c r="R70" s="14"/>
      <c r="S70" s="14"/>
      <c r="T70" s="14"/>
      <c r="U70" s="14"/>
      <c r="V70" s="14"/>
      <c r="W70" s="14"/>
      <c r="X70" s="14"/>
      <c r="Y70" s="14"/>
      <c r="Z70" s="14"/>
      <c r="AA70" s="14"/>
      <c r="AB70" s="14"/>
      <c r="AC70" s="14"/>
    </row>
    <row r="71" spans="1:29" ht="13.2" hidden="1" x14ac:dyDescent="0.25">
      <c r="A71" s="15" t="s">
        <v>50</v>
      </c>
      <c r="B71" s="16" t="s">
        <v>65</v>
      </c>
      <c r="C71" s="16"/>
      <c r="D71" s="17">
        <v>97510</v>
      </c>
      <c r="E71" s="18">
        <v>458</v>
      </c>
      <c r="F71" s="18">
        <v>1648</v>
      </c>
      <c r="G71" s="18">
        <v>2106</v>
      </c>
      <c r="H71" s="19">
        <f t="shared" ref="H71:I71" si="159">ROUND(SUM(E70:E71)*100000/SUM($D70:$D71),1)</f>
        <v>334.6</v>
      </c>
      <c r="I71" s="19">
        <f t="shared" si="159"/>
        <v>2957.1</v>
      </c>
      <c r="J71" s="19" t="str">
        <f t="shared" ref="J71:K71" si="160">B71</f>
        <v>75-79</v>
      </c>
      <c r="K71" s="19">
        <f t="shared" si="160"/>
        <v>0</v>
      </c>
      <c r="L71" s="19">
        <f>ROUND(SUM(G70:G71)*100000/SUM($D70:$D71),1)</f>
        <v>3291.7</v>
      </c>
      <c r="M71" s="20"/>
      <c r="N71" s="20"/>
      <c r="O71" s="20"/>
      <c r="P71" s="20"/>
      <c r="Q71" s="20"/>
      <c r="R71" s="20"/>
      <c r="S71" s="20"/>
      <c r="T71" s="20"/>
      <c r="U71" s="20"/>
      <c r="V71" s="20"/>
      <c r="W71" s="20"/>
      <c r="X71" s="20"/>
      <c r="Y71" s="20"/>
      <c r="Z71" s="20"/>
      <c r="AA71" s="20"/>
      <c r="AB71" s="20"/>
      <c r="AC71" s="20"/>
    </row>
    <row r="72" spans="1:29" ht="13.2" x14ac:dyDescent="0.25">
      <c r="A72" s="21" t="s">
        <v>51</v>
      </c>
      <c r="B72" s="22" t="s">
        <v>65</v>
      </c>
      <c r="C72" s="22" t="s">
        <v>11</v>
      </c>
      <c r="D72" s="23">
        <v>896876</v>
      </c>
      <c r="E72" s="24">
        <v>992</v>
      </c>
      <c r="F72" s="24">
        <v>22338</v>
      </c>
      <c r="G72" s="24">
        <v>23330</v>
      </c>
      <c r="H72" s="25">
        <f t="shared" ref="H72:I72" si="161">ROUND(E72*100000/$D72,1)</f>
        <v>110.6</v>
      </c>
      <c r="I72" s="25">
        <f t="shared" si="161"/>
        <v>2490.6</v>
      </c>
      <c r="J72" s="25" t="str">
        <f t="shared" ref="J72:K72" si="162">B72</f>
        <v>75-79</v>
      </c>
      <c r="K72" s="25" t="str">
        <f t="shared" si="162"/>
        <v>2-dose</v>
      </c>
      <c r="L72" s="25">
        <f>ROUND(G72*100000/$D72,1)</f>
        <v>2601.3000000000002</v>
      </c>
      <c r="M72" s="26"/>
      <c r="N72" s="26"/>
      <c r="O72" s="26"/>
      <c r="P72" s="26"/>
      <c r="Q72" s="26"/>
      <c r="R72" s="26"/>
      <c r="S72" s="26"/>
      <c r="T72" s="26"/>
      <c r="U72" s="26"/>
      <c r="V72" s="26"/>
      <c r="W72" s="26"/>
      <c r="X72" s="26"/>
      <c r="Y72" s="26"/>
      <c r="Z72" s="26"/>
      <c r="AA72" s="26"/>
      <c r="AB72" s="26"/>
      <c r="AC72" s="26"/>
    </row>
    <row r="73" spans="1:29" ht="13.2" hidden="1" x14ac:dyDescent="0.25">
      <c r="A73" s="27" t="s">
        <v>52</v>
      </c>
      <c r="B73" s="28" t="s">
        <v>65</v>
      </c>
      <c r="C73" s="28"/>
      <c r="D73" s="29">
        <v>101149</v>
      </c>
      <c r="E73" s="29">
        <v>15</v>
      </c>
      <c r="F73" s="29">
        <v>1440</v>
      </c>
      <c r="G73" s="29">
        <v>1455</v>
      </c>
      <c r="H73" s="30">
        <f t="shared" ref="H73:I73" si="163">ROUND(SUM(E72:E73)*100000/SUM($D72:$D73),1)</f>
        <v>100.9</v>
      </c>
      <c r="I73" s="30">
        <f t="shared" si="163"/>
        <v>2382.5</v>
      </c>
      <c r="J73" s="30" t="str">
        <f t="shared" ref="J73:K73" si="164">B73</f>
        <v>75-79</v>
      </c>
      <c r="K73" s="30">
        <f t="shared" si="164"/>
        <v>0</v>
      </c>
      <c r="L73" s="30">
        <f>ROUND(SUM(G72:G73)*100000/SUM($D72:$D73),1)</f>
        <v>2483.4</v>
      </c>
      <c r="M73" s="31">
        <f t="shared" ref="M73:O73" si="165">ROUND(SUM(E70:E73)*100000/SUM($D70:$D73),1)</f>
        <v>162.6</v>
      </c>
      <c r="N73" s="31">
        <f t="shared" si="165"/>
        <v>2534.3000000000002</v>
      </c>
      <c r="O73" s="31">
        <f t="shared" si="165"/>
        <v>2696.9</v>
      </c>
      <c r="P73" s="31"/>
      <c r="Q73" s="31"/>
      <c r="R73" s="31"/>
      <c r="S73" s="31"/>
      <c r="T73" s="31"/>
      <c r="U73" s="31"/>
      <c r="V73" s="31"/>
      <c r="W73" s="31"/>
      <c r="X73" s="31"/>
      <c r="Y73" s="31"/>
      <c r="Z73" s="31"/>
      <c r="AA73" s="31"/>
      <c r="AB73" s="31"/>
      <c r="AC73" s="31"/>
    </row>
    <row r="74" spans="1:29" ht="13.2" x14ac:dyDescent="0.25">
      <c r="A74" s="32" t="s">
        <v>9</v>
      </c>
      <c r="B74" s="33" t="s">
        <v>65</v>
      </c>
      <c r="C74" s="33" t="s">
        <v>9</v>
      </c>
      <c r="D74" s="34">
        <v>166159</v>
      </c>
      <c r="E74" s="34">
        <v>4741</v>
      </c>
      <c r="F74" s="34">
        <v>7628</v>
      </c>
      <c r="G74" s="34">
        <v>12369</v>
      </c>
      <c r="H74" s="35">
        <f t="shared" ref="H74:I74" si="166">ROUND(E74*100000/$D74,1)</f>
        <v>2853.3</v>
      </c>
      <c r="I74" s="35">
        <f t="shared" si="166"/>
        <v>4590.8</v>
      </c>
      <c r="J74" s="35" t="str">
        <f t="shared" ref="J74:K74" si="167">B74</f>
        <v>75-79</v>
      </c>
      <c r="K74" s="35" t="str">
        <f t="shared" si="167"/>
        <v>Unvaccinated</v>
      </c>
      <c r="L74" s="35">
        <f t="shared" ref="L74:L75" si="168">ROUND(G74*100000/$D74,1)</f>
        <v>7444.1</v>
      </c>
      <c r="M74" s="36"/>
      <c r="N74" s="36"/>
      <c r="O74" s="36"/>
      <c r="P74" s="36"/>
      <c r="Q74" s="36"/>
      <c r="R74" s="36"/>
      <c r="S74" s="36"/>
      <c r="T74" s="36"/>
      <c r="U74" s="36"/>
      <c r="V74" s="36"/>
      <c r="W74" s="36"/>
      <c r="X74" s="36"/>
      <c r="Y74" s="36"/>
      <c r="Z74" s="36"/>
      <c r="AA74" s="36"/>
      <c r="AB74" s="36"/>
      <c r="AC74" s="36"/>
    </row>
    <row r="75" spans="1:29" ht="13.2" x14ac:dyDescent="0.25">
      <c r="A75" s="9" t="s">
        <v>48</v>
      </c>
      <c r="B75" s="10" t="s">
        <v>66</v>
      </c>
      <c r="C75" s="10" t="s">
        <v>10</v>
      </c>
      <c r="D75" s="11">
        <v>166968</v>
      </c>
      <c r="E75" s="12">
        <v>1359</v>
      </c>
      <c r="F75" s="12">
        <v>10456</v>
      </c>
      <c r="G75" s="12">
        <v>11815</v>
      </c>
      <c r="H75" s="13">
        <f t="shared" ref="H75:I75" si="169">ROUND(E75*100000/$D75,1)</f>
        <v>813.9</v>
      </c>
      <c r="I75" s="13">
        <f t="shared" si="169"/>
        <v>6262.3</v>
      </c>
      <c r="J75" s="13" t="str">
        <f t="shared" ref="J75:K75" si="170">B75</f>
        <v>80-84</v>
      </c>
      <c r="K75" s="13" t="str">
        <f t="shared" si="170"/>
        <v>1-dose</v>
      </c>
      <c r="L75" s="13">
        <f t="shared" si="168"/>
        <v>7076.2</v>
      </c>
      <c r="M75" s="14"/>
      <c r="N75" s="14"/>
      <c r="O75" s="14"/>
      <c r="P75" s="14"/>
      <c r="Q75" s="14"/>
      <c r="R75" s="14"/>
      <c r="S75" s="14"/>
      <c r="T75" s="14"/>
      <c r="U75" s="14"/>
      <c r="V75" s="14"/>
      <c r="W75" s="14"/>
      <c r="X75" s="14"/>
      <c r="Y75" s="14"/>
      <c r="Z75" s="14"/>
      <c r="AA75" s="14"/>
      <c r="AB75" s="14"/>
      <c r="AC75" s="14"/>
    </row>
    <row r="76" spans="1:29" ht="13.2" hidden="1" x14ac:dyDescent="0.25">
      <c r="A76" s="15" t="s">
        <v>50</v>
      </c>
      <c r="B76" s="16" t="s">
        <v>66</v>
      </c>
      <c r="C76" s="16"/>
      <c r="D76" s="17">
        <v>60401</v>
      </c>
      <c r="E76" s="18">
        <v>779</v>
      </c>
      <c r="F76" s="18">
        <v>2052</v>
      </c>
      <c r="G76" s="18">
        <v>2831</v>
      </c>
      <c r="H76" s="19">
        <f t="shared" ref="H76:I76" si="171">ROUND(SUM(E75:E76)*100000/SUM($D75:$D76),1)</f>
        <v>940.3</v>
      </c>
      <c r="I76" s="19">
        <f t="shared" si="171"/>
        <v>5501.2</v>
      </c>
      <c r="J76" s="19" t="str">
        <f t="shared" ref="J76:K76" si="172">B76</f>
        <v>80-84</v>
      </c>
      <c r="K76" s="19">
        <f t="shared" si="172"/>
        <v>0</v>
      </c>
      <c r="L76" s="19">
        <f>ROUND(SUM(G75:G76)*100000/SUM($D75:$D76),1)</f>
        <v>6441.5</v>
      </c>
      <c r="M76" s="20"/>
      <c r="N76" s="20"/>
      <c r="O76" s="20"/>
      <c r="P76" s="20"/>
      <c r="Q76" s="20"/>
      <c r="R76" s="20"/>
      <c r="S76" s="20"/>
      <c r="T76" s="20"/>
      <c r="U76" s="20"/>
      <c r="V76" s="20"/>
      <c r="W76" s="20"/>
      <c r="X76" s="20"/>
      <c r="Y76" s="20"/>
      <c r="Z76" s="20"/>
      <c r="AA76" s="20"/>
      <c r="AB76" s="20"/>
      <c r="AC76" s="20"/>
    </row>
    <row r="77" spans="1:29" ht="13.2" x14ac:dyDescent="0.25">
      <c r="A77" s="21" t="s">
        <v>51</v>
      </c>
      <c r="B77" s="22" t="s">
        <v>66</v>
      </c>
      <c r="C77" s="22" t="s">
        <v>11</v>
      </c>
      <c r="D77" s="23">
        <v>677380</v>
      </c>
      <c r="E77" s="24">
        <v>1277</v>
      </c>
      <c r="F77" s="24">
        <v>30126</v>
      </c>
      <c r="G77" s="24">
        <v>31403</v>
      </c>
      <c r="H77" s="25">
        <f t="shared" ref="H77:I77" si="173">ROUND(E77*100000/$D77,1)</f>
        <v>188.5</v>
      </c>
      <c r="I77" s="25">
        <f t="shared" si="173"/>
        <v>4447.3999999999996</v>
      </c>
      <c r="J77" s="25" t="str">
        <f t="shared" ref="J77:K77" si="174">B77</f>
        <v>80-84</v>
      </c>
      <c r="K77" s="25" t="str">
        <f t="shared" si="174"/>
        <v>2-dose</v>
      </c>
      <c r="L77" s="25">
        <f>ROUND(G77*100000/$D77,1)</f>
        <v>4636</v>
      </c>
      <c r="M77" s="26"/>
      <c r="N77" s="26"/>
      <c r="O77" s="26"/>
      <c r="P77" s="26"/>
      <c r="Q77" s="26"/>
      <c r="R77" s="26"/>
      <c r="S77" s="26"/>
      <c r="T77" s="26"/>
      <c r="U77" s="26"/>
      <c r="V77" s="26"/>
      <c r="W77" s="26"/>
      <c r="X77" s="26"/>
      <c r="Y77" s="26"/>
      <c r="Z77" s="26"/>
      <c r="AA77" s="26"/>
      <c r="AB77" s="26"/>
      <c r="AC77" s="26"/>
    </row>
    <row r="78" spans="1:29" ht="13.2" hidden="1" x14ac:dyDescent="0.25">
      <c r="A78" s="27" t="s">
        <v>52</v>
      </c>
      <c r="B78" s="28" t="s">
        <v>66</v>
      </c>
      <c r="C78" s="28"/>
      <c r="D78" s="29">
        <v>70858</v>
      </c>
      <c r="E78" s="29">
        <v>35</v>
      </c>
      <c r="F78" s="29">
        <v>1796</v>
      </c>
      <c r="G78" s="29">
        <v>1831</v>
      </c>
      <c r="H78" s="30">
        <f t="shared" ref="H78:I78" si="175">ROUND(SUM(E77:E78)*100000/SUM($D77:$D78),1)</f>
        <v>175.3</v>
      </c>
      <c r="I78" s="30">
        <f t="shared" si="175"/>
        <v>4266.3</v>
      </c>
      <c r="J78" s="30" t="str">
        <f t="shared" ref="J78:K78" si="176">B78</f>
        <v>80-84</v>
      </c>
      <c r="K78" s="30">
        <f t="shared" si="176"/>
        <v>0</v>
      </c>
      <c r="L78" s="30">
        <f>ROUND(SUM(G77:G78)*100000/SUM($D77:$D78),1)</f>
        <v>4441.6000000000004</v>
      </c>
      <c r="M78" s="31">
        <f t="shared" ref="M78:O78" si="177">ROUND(SUM(E75:E78)*100000/SUM($D75:$D78),1)</f>
        <v>353.6</v>
      </c>
      <c r="N78" s="31">
        <f t="shared" si="177"/>
        <v>4554.1000000000004</v>
      </c>
      <c r="O78" s="31">
        <f t="shared" si="177"/>
        <v>4907.7</v>
      </c>
      <c r="P78" s="31"/>
      <c r="Q78" s="31"/>
      <c r="R78" s="31"/>
      <c r="S78" s="31"/>
      <c r="T78" s="31"/>
      <c r="U78" s="31"/>
      <c r="V78" s="31"/>
      <c r="W78" s="31"/>
      <c r="X78" s="31"/>
      <c r="Y78" s="31"/>
      <c r="Z78" s="31"/>
      <c r="AA78" s="31"/>
      <c r="AB78" s="31"/>
      <c r="AC78" s="31"/>
    </row>
    <row r="79" spans="1:29" ht="13.2" x14ac:dyDescent="0.25">
      <c r="A79" s="32" t="s">
        <v>9</v>
      </c>
      <c r="B79" s="33" t="s">
        <v>66</v>
      </c>
      <c r="C79" s="33" t="s">
        <v>9</v>
      </c>
      <c r="D79" s="34">
        <v>76113</v>
      </c>
      <c r="E79" s="34">
        <v>5501</v>
      </c>
      <c r="F79" s="34">
        <v>7915</v>
      </c>
      <c r="G79" s="34">
        <v>13416</v>
      </c>
      <c r="H79" s="35">
        <f t="shared" ref="H79:I79" si="178">ROUND(E79*100000/$D79,1)</f>
        <v>7227.4</v>
      </c>
      <c r="I79" s="35">
        <f t="shared" si="178"/>
        <v>10399</v>
      </c>
      <c r="J79" s="35" t="str">
        <f t="shared" ref="J79:K79" si="179">B79</f>
        <v>80-84</v>
      </c>
      <c r="K79" s="35" t="str">
        <f t="shared" si="179"/>
        <v>Unvaccinated</v>
      </c>
      <c r="L79" s="35">
        <f t="shared" ref="L79:L80" si="180">ROUND(G79*100000/$D79,1)</f>
        <v>17626.400000000001</v>
      </c>
      <c r="M79" s="36"/>
      <c r="N79" s="36"/>
      <c r="O79" s="36"/>
      <c r="P79" s="36"/>
      <c r="Q79" s="36"/>
      <c r="R79" s="36"/>
      <c r="S79" s="36"/>
      <c r="T79" s="36"/>
      <c r="U79" s="36"/>
      <c r="V79" s="36"/>
      <c r="W79" s="36"/>
      <c r="X79" s="36"/>
      <c r="Y79" s="36"/>
      <c r="Z79" s="36"/>
      <c r="AA79" s="36"/>
      <c r="AB79" s="36"/>
      <c r="AC79" s="36"/>
    </row>
    <row r="80" spans="1:29" ht="13.2" x14ac:dyDescent="0.25">
      <c r="A80" s="9" t="s">
        <v>48</v>
      </c>
      <c r="B80" s="10" t="s">
        <v>67</v>
      </c>
      <c r="C80" s="10" t="s">
        <v>10</v>
      </c>
      <c r="D80" s="11">
        <v>103068</v>
      </c>
      <c r="E80" s="12">
        <v>1701</v>
      </c>
      <c r="F80" s="12">
        <v>11658</v>
      </c>
      <c r="G80" s="12">
        <v>13359</v>
      </c>
      <c r="H80" s="13">
        <f t="shared" ref="H80:I80" si="181">ROUND(E80*100000/$D80,1)</f>
        <v>1650.4</v>
      </c>
      <c r="I80" s="13">
        <f t="shared" si="181"/>
        <v>11311</v>
      </c>
      <c r="J80" s="13" t="str">
        <f t="shared" ref="J80:K80" si="182">B80</f>
        <v>85-89</v>
      </c>
      <c r="K80" s="13" t="str">
        <f t="shared" si="182"/>
        <v>1-dose</v>
      </c>
      <c r="L80" s="13">
        <f t="shared" si="180"/>
        <v>12961.3</v>
      </c>
      <c r="M80" s="14"/>
      <c r="N80" s="14"/>
      <c r="O80" s="14"/>
      <c r="P80" s="14"/>
      <c r="Q80" s="14"/>
      <c r="R80" s="14"/>
      <c r="S80" s="14"/>
      <c r="T80" s="14"/>
      <c r="U80" s="14"/>
      <c r="V80" s="14"/>
      <c r="W80" s="14"/>
      <c r="X80" s="14"/>
      <c r="Y80" s="14"/>
      <c r="Z80" s="14"/>
      <c r="AA80" s="14"/>
      <c r="AB80" s="14"/>
      <c r="AC80" s="14"/>
    </row>
    <row r="81" spans="1:29" ht="13.2" hidden="1" x14ac:dyDescent="0.25">
      <c r="A81" s="15" t="s">
        <v>50</v>
      </c>
      <c r="B81" s="16" t="s">
        <v>67</v>
      </c>
      <c r="C81" s="16"/>
      <c r="D81" s="17">
        <v>36818</v>
      </c>
      <c r="E81" s="18">
        <v>925</v>
      </c>
      <c r="F81" s="18">
        <v>2485</v>
      </c>
      <c r="G81" s="18">
        <v>3410</v>
      </c>
      <c r="H81" s="19">
        <f t="shared" ref="H81:I81" si="183">ROUND(SUM(E80:E81)*100000/SUM($D80:$D81),1)</f>
        <v>1877.2</v>
      </c>
      <c r="I81" s="19">
        <f t="shared" si="183"/>
        <v>10110.4</v>
      </c>
      <c r="J81" s="19" t="str">
        <f t="shared" ref="J81:K81" si="184">B81</f>
        <v>85-89</v>
      </c>
      <c r="K81" s="19">
        <f t="shared" si="184"/>
        <v>0</v>
      </c>
      <c r="L81" s="19">
        <f>ROUND(SUM(G80:G81)*100000/SUM($D80:$D81),1)</f>
        <v>11987.6</v>
      </c>
      <c r="M81" s="20"/>
      <c r="N81" s="20"/>
      <c r="O81" s="20"/>
      <c r="P81" s="20"/>
      <c r="Q81" s="20"/>
      <c r="R81" s="20"/>
      <c r="S81" s="20"/>
      <c r="T81" s="20"/>
      <c r="U81" s="20"/>
      <c r="V81" s="20"/>
      <c r="W81" s="20"/>
      <c r="X81" s="20"/>
      <c r="Y81" s="20"/>
      <c r="Z81" s="20"/>
      <c r="AA81" s="20"/>
      <c r="AB81" s="20"/>
      <c r="AC81" s="20"/>
    </row>
    <row r="82" spans="1:29" ht="13.2" x14ac:dyDescent="0.25">
      <c r="A82" s="21" t="s">
        <v>51</v>
      </c>
      <c r="B82" s="22" t="s">
        <v>67</v>
      </c>
      <c r="C82" s="22" t="s">
        <v>11</v>
      </c>
      <c r="D82" s="23">
        <v>422042</v>
      </c>
      <c r="E82" s="24">
        <v>1237</v>
      </c>
      <c r="F82" s="24">
        <v>33571</v>
      </c>
      <c r="G82" s="24">
        <v>34808</v>
      </c>
      <c r="H82" s="25">
        <f t="shared" ref="H82:I82" si="185">ROUND(E82*100000/$D82,1)</f>
        <v>293.10000000000002</v>
      </c>
      <c r="I82" s="25">
        <f t="shared" si="185"/>
        <v>7954.4</v>
      </c>
      <c r="J82" s="25" t="str">
        <f t="shared" ref="J82:K82" si="186">B82</f>
        <v>85-89</v>
      </c>
      <c r="K82" s="25" t="str">
        <f t="shared" si="186"/>
        <v>2-dose</v>
      </c>
      <c r="L82" s="25">
        <f>ROUND(G82*100000/$D82,1)</f>
        <v>8247.5</v>
      </c>
      <c r="M82" s="26"/>
      <c r="N82" s="26"/>
      <c r="O82" s="26"/>
      <c r="P82" s="26"/>
      <c r="Q82" s="26"/>
      <c r="R82" s="26"/>
      <c r="S82" s="26"/>
      <c r="T82" s="26"/>
      <c r="U82" s="26"/>
      <c r="V82" s="26"/>
      <c r="W82" s="26"/>
      <c r="X82" s="26"/>
      <c r="Y82" s="26"/>
      <c r="Z82" s="26"/>
      <c r="AA82" s="26"/>
      <c r="AB82" s="26"/>
      <c r="AC82" s="26"/>
    </row>
    <row r="83" spans="1:29" ht="13.2" hidden="1" x14ac:dyDescent="0.25">
      <c r="A83" s="27" t="s">
        <v>52</v>
      </c>
      <c r="B83" s="28" t="s">
        <v>67</v>
      </c>
      <c r="C83" s="28"/>
      <c r="D83" s="29">
        <v>42909</v>
      </c>
      <c r="E83" s="29">
        <v>56</v>
      </c>
      <c r="F83" s="29">
        <v>2019</v>
      </c>
      <c r="G83" s="29">
        <v>2075</v>
      </c>
      <c r="H83" s="30">
        <f t="shared" ref="H83:I83" si="187">ROUND(SUM(E82:E83)*100000/SUM($D82:$D83),1)</f>
        <v>278.10000000000002</v>
      </c>
      <c r="I83" s="30">
        <f t="shared" si="187"/>
        <v>7654.6</v>
      </c>
      <c r="J83" s="30" t="str">
        <f t="shared" ref="J83:K83" si="188">B83</f>
        <v>85-89</v>
      </c>
      <c r="K83" s="30">
        <f t="shared" si="188"/>
        <v>0</v>
      </c>
      <c r="L83" s="30">
        <f>ROUND(SUM(G82:G83)*100000/SUM($D82:$D83),1)</f>
        <v>7932.7</v>
      </c>
      <c r="M83" s="31">
        <f t="shared" ref="M83:O83" si="189">ROUND(SUM(E80:E83)*100000/SUM($D80:$D83),1)</f>
        <v>647.9</v>
      </c>
      <c r="N83" s="31">
        <f t="shared" si="189"/>
        <v>8222.5</v>
      </c>
      <c r="O83" s="31">
        <f t="shared" si="189"/>
        <v>8870.5</v>
      </c>
      <c r="P83" s="31"/>
      <c r="Q83" s="31"/>
      <c r="R83" s="31"/>
      <c r="S83" s="31"/>
      <c r="T83" s="31"/>
      <c r="U83" s="31"/>
      <c r="V83" s="31"/>
      <c r="W83" s="31"/>
      <c r="X83" s="31"/>
      <c r="Y83" s="31"/>
      <c r="Z83" s="31"/>
      <c r="AA83" s="31"/>
      <c r="AB83" s="31"/>
      <c r="AC83" s="31"/>
    </row>
    <row r="84" spans="1:29" ht="13.2" x14ac:dyDescent="0.25">
      <c r="A84" s="32" t="s">
        <v>9</v>
      </c>
      <c r="B84" s="33" t="s">
        <v>67</v>
      </c>
      <c r="C84" s="33" t="s">
        <v>9</v>
      </c>
      <c r="D84" s="34">
        <v>49226</v>
      </c>
      <c r="E84" s="34">
        <v>6126</v>
      </c>
      <c r="F84" s="34">
        <v>8662</v>
      </c>
      <c r="G84" s="34">
        <v>14788</v>
      </c>
      <c r="H84" s="35">
        <f t="shared" ref="H84:I84" si="190">ROUND(E84*100000/$D84,1)</f>
        <v>12444.6</v>
      </c>
      <c r="I84" s="35">
        <f t="shared" si="190"/>
        <v>17596.400000000001</v>
      </c>
      <c r="J84" s="35" t="str">
        <f t="shared" ref="J84:K84" si="191">B84</f>
        <v>85-89</v>
      </c>
      <c r="K84" s="35" t="str">
        <f t="shared" si="191"/>
        <v>Unvaccinated</v>
      </c>
      <c r="L84" s="35">
        <f t="shared" ref="L84:L85" si="192">ROUND(G84*100000/$D84,1)</f>
        <v>30041</v>
      </c>
      <c r="M84" s="36"/>
      <c r="N84" s="36"/>
      <c r="O84" s="36"/>
      <c r="P84" s="36"/>
      <c r="Q84" s="36"/>
      <c r="R84" s="36"/>
      <c r="S84" s="36"/>
      <c r="T84" s="36"/>
      <c r="U84" s="36"/>
      <c r="V84" s="36"/>
      <c r="W84" s="36"/>
      <c r="X84" s="36"/>
      <c r="Y84" s="36"/>
      <c r="Z84" s="36"/>
      <c r="AA84" s="36"/>
      <c r="AB84" s="36"/>
      <c r="AC84" s="36"/>
    </row>
    <row r="85" spans="1:29" ht="13.2" x14ac:dyDescent="0.25">
      <c r="A85" s="9" t="s">
        <v>48</v>
      </c>
      <c r="B85" s="10" t="s">
        <v>35</v>
      </c>
      <c r="C85" s="10" t="s">
        <v>10</v>
      </c>
      <c r="D85" s="11">
        <v>60329</v>
      </c>
      <c r="E85" s="12">
        <v>2062</v>
      </c>
      <c r="F85" s="12">
        <v>14093</v>
      </c>
      <c r="G85" s="12">
        <v>16155</v>
      </c>
      <c r="H85" s="13">
        <f t="shared" ref="H85:I85" si="193">ROUND(E85*100000/$D85,1)</f>
        <v>3417.9</v>
      </c>
      <c r="I85" s="13">
        <f t="shared" si="193"/>
        <v>23360.2</v>
      </c>
      <c r="J85" s="13" t="str">
        <f t="shared" ref="J85:K85" si="194">B85</f>
        <v>90+</v>
      </c>
      <c r="K85" s="13" t="str">
        <f t="shared" si="194"/>
        <v>1-dose</v>
      </c>
      <c r="L85" s="13">
        <f t="shared" si="192"/>
        <v>26778.2</v>
      </c>
      <c r="M85" s="14"/>
      <c r="N85" s="14"/>
      <c r="O85" s="14"/>
      <c r="P85" s="14"/>
      <c r="Q85" s="14"/>
      <c r="R85" s="14"/>
      <c r="S85" s="14"/>
      <c r="T85" s="14"/>
      <c r="U85" s="14"/>
      <c r="V85" s="14"/>
      <c r="W85" s="14"/>
      <c r="X85" s="14"/>
      <c r="Y85" s="14"/>
      <c r="Z85" s="14"/>
      <c r="AA85" s="14"/>
      <c r="AB85" s="14"/>
      <c r="AC85" s="14"/>
    </row>
    <row r="86" spans="1:29" ht="13.2" hidden="1" x14ac:dyDescent="0.25">
      <c r="A86" s="15" t="s">
        <v>50</v>
      </c>
      <c r="B86" s="16" t="s">
        <v>35</v>
      </c>
      <c r="C86" s="16"/>
      <c r="D86" s="17">
        <v>21495</v>
      </c>
      <c r="E86" s="18">
        <v>1237</v>
      </c>
      <c r="F86" s="18">
        <v>3249</v>
      </c>
      <c r="G86" s="18">
        <v>4486</v>
      </c>
      <c r="H86" s="19">
        <f t="shared" ref="H86:I86" si="195">ROUND(SUM(E85:E86)*100000/SUM($D85:$D86),1)</f>
        <v>4031.8</v>
      </c>
      <c r="I86" s="19">
        <f t="shared" si="195"/>
        <v>21194.3</v>
      </c>
      <c r="J86" s="19" t="str">
        <f t="shared" ref="J86:K86" si="196">B86</f>
        <v>90+</v>
      </c>
      <c r="K86" s="19">
        <f t="shared" si="196"/>
        <v>0</v>
      </c>
      <c r="L86" s="19">
        <f>ROUND(SUM(G85:G86)*100000/SUM($D85:$D86),1)</f>
        <v>25226.1</v>
      </c>
      <c r="M86" s="20"/>
      <c r="N86" s="20"/>
      <c r="O86" s="20"/>
      <c r="P86" s="20"/>
      <c r="Q86" s="20"/>
      <c r="R86" s="20"/>
      <c r="S86" s="20"/>
      <c r="T86" s="20"/>
      <c r="U86" s="20"/>
      <c r="V86" s="20"/>
      <c r="W86" s="20"/>
      <c r="X86" s="20"/>
      <c r="Y86" s="20"/>
      <c r="Z86" s="20"/>
      <c r="AA86" s="20"/>
      <c r="AB86" s="20"/>
      <c r="AC86" s="20"/>
    </row>
    <row r="87" spans="1:29" ht="13.2" x14ac:dyDescent="0.25">
      <c r="A87" s="21" t="s">
        <v>51</v>
      </c>
      <c r="B87" s="22" t="s">
        <v>35</v>
      </c>
      <c r="C87" s="22" t="s">
        <v>11</v>
      </c>
      <c r="D87" s="23">
        <v>236443</v>
      </c>
      <c r="E87" s="24">
        <v>1371</v>
      </c>
      <c r="F87" s="24">
        <v>40685</v>
      </c>
      <c r="G87" s="24">
        <v>42056</v>
      </c>
      <c r="H87" s="25">
        <f t="shared" ref="H87:I87" si="197">ROUND(E87*100000/$D87,1)</f>
        <v>579.79999999999995</v>
      </c>
      <c r="I87" s="25">
        <f t="shared" si="197"/>
        <v>17207.099999999999</v>
      </c>
      <c r="J87" s="25" t="str">
        <f t="shared" ref="J87:K87" si="198">B87</f>
        <v>90+</v>
      </c>
      <c r="K87" s="25" t="str">
        <f t="shared" si="198"/>
        <v>2-dose</v>
      </c>
      <c r="L87" s="25">
        <f>ROUND(G87*100000/$D87,1)</f>
        <v>17787</v>
      </c>
      <c r="M87" s="26"/>
      <c r="N87" s="26"/>
      <c r="O87" s="26"/>
      <c r="P87" s="26"/>
      <c r="Q87" s="26"/>
      <c r="R87" s="26"/>
      <c r="S87" s="26"/>
      <c r="T87" s="26"/>
      <c r="U87" s="26"/>
      <c r="V87" s="26"/>
      <c r="W87" s="26"/>
      <c r="X87" s="26"/>
      <c r="Y87" s="26"/>
      <c r="Z87" s="26"/>
      <c r="AA87" s="26"/>
      <c r="AB87" s="26"/>
      <c r="AC87" s="26"/>
    </row>
    <row r="88" spans="1:29" ht="13.2" hidden="1" x14ac:dyDescent="0.25">
      <c r="A88" s="27" t="s">
        <v>52</v>
      </c>
      <c r="B88" s="28" t="s">
        <v>35</v>
      </c>
      <c r="C88" s="28"/>
      <c r="D88" s="29">
        <v>24260</v>
      </c>
      <c r="E88" s="29">
        <v>43</v>
      </c>
      <c r="F88" s="29">
        <v>2640</v>
      </c>
      <c r="G88" s="29">
        <v>2683</v>
      </c>
      <c r="H88" s="30">
        <f t="shared" ref="H88:I88" si="199">ROUND(SUM(E87:E88)*100000/SUM($D87:$D88),1)</f>
        <v>542.4</v>
      </c>
      <c r="I88" s="30">
        <f t="shared" si="199"/>
        <v>16618.5</v>
      </c>
      <c r="J88" s="30" t="str">
        <f t="shared" ref="J88:K88" si="200">B88</f>
        <v>90+</v>
      </c>
      <c r="K88" s="30">
        <f t="shared" si="200"/>
        <v>0</v>
      </c>
      <c r="L88" s="30">
        <f>ROUND(SUM(G87:G88)*100000/SUM($D87:$D88),1)</f>
        <v>17160.900000000001</v>
      </c>
      <c r="M88" s="31">
        <f t="shared" ref="M88:O88" si="201">ROUND(SUM(E85:E88)*100000/SUM($D85:$D88),1)</f>
        <v>1375.9</v>
      </c>
      <c r="N88" s="31">
        <f t="shared" si="201"/>
        <v>17711.599999999999</v>
      </c>
      <c r="O88" s="31">
        <f t="shared" si="201"/>
        <v>19087.5</v>
      </c>
      <c r="P88" s="31"/>
      <c r="Q88" s="31"/>
      <c r="R88" s="31"/>
      <c r="S88" s="31"/>
      <c r="T88" s="31"/>
      <c r="U88" s="31"/>
      <c r="V88" s="31"/>
      <c r="W88" s="31"/>
      <c r="X88" s="31"/>
      <c r="Y88" s="31"/>
      <c r="Z88" s="31"/>
      <c r="AA88" s="31"/>
      <c r="AB88" s="31"/>
      <c r="AC88" s="31"/>
    </row>
    <row r="89" spans="1:29" ht="13.2" x14ac:dyDescent="0.25">
      <c r="A89" s="32" t="s">
        <v>9</v>
      </c>
      <c r="B89" s="33" t="s">
        <v>35</v>
      </c>
      <c r="C89" s="33" t="s">
        <v>9</v>
      </c>
      <c r="D89" s="34">
        <v>34169</v>
      </c>
      <c r="E89" s="34">
        <v>6836</v>
      </c>
      <c r="F89" s="34">
        <v>10550</v>
      </c>
      <c r="G89" s="34">
        <v>17386</v>
      </c>
      <c r="H89" s="35">
        <f t="shared" ref="H89:I89" si="202">ROUND(E89*100000/$D89,1)</f>
        <v>20006.400000000001</v>
      </c>
      <c r="I89" s="35">
        <f t="shared" si="202"/>
        <v>30875.9</v>
      </c>
      <c r="J89" s="35" t="str">
        <f t="shared" ref="J89:K89" si="203">B89</f>
        <v>90+</v>
      </c>
      <c r="K89" s="35" t="str">
        <f t="shared" si="203"/>
        <v>Unvaccinated</v>
      </c>
      <c r="L89" s="35">
        <f>ROUND(G89*100000/$D89,1)</f>
        <v>50882.400000000001</v>
      </c>
      <c r="M89" s="36"/>
      <c r="N89" s="36"/>
      <c r="O89" s="36"/>
      <c r="P89" s="36"/>
      <c r="Q89" s="36"/>
      <c r="R89" s="36"/>
      <c r="S89" s="36"/>
      <c r="T89" s="36"/>
      <c r="U89" s="36"/>
      <c r="V89" s="36"/>
      <c r="W89" s="36"/>
      <c r="X89" s="36"/>
      <c r="Y89" s="36"/>
      <c r="Z89" s="36"/>
      <c r="AA89" s="36"/>
      <c r="AB89" s="36"/>
      <c r="AC89" s="36"/>
    </row>
    <row r="90" spans="1:29" ht="13.2" x14ac:dyDescent="0.25">
      <c r="A90" s="6"/>
      <c r="B90" s="6"/>
      <c r="C90" s="6"/>
      <c r="D90" s="6"/>
      <c r="E90" s="6"/>
      <c r="F90" s="6"/>
      <c r="G90" s="6"/>
      <c r="H90" s="6"/>
      <c r="I90" s="6"/>
      <c r="J90" s="6"/>
      <c r="K90" s="6"/>
    </row>
    <row r="91" spans="1:29" ht="13.2" x14ac:dyDescent="0.25">
      <c r="A91" s="37" t="s">
        <v>68</v>
      </c>
      <c r="B91" s="6"/>
      <c r="C91" s="6"/>
      <c r="D91" s="6"/>
      <c r="E91" s="6"/>
      <c r="F91" s="6"/>
      <c r="G91" s="6"/>
      <c r="H91" s="6"/>
      <c r="I91" s="6"/>
      <c r="J91" s="6"/>
      <c r="K91" s="6"/>
    </row>
    <row r="92" spans="1:29" ht="13.2" x14ac:dyDescent="0.25">
      <c r="A92" s="38"/>
      <c r="B92" s="38"/>
      <c r="C92" s="38"/>
      <c r="D92" s="38"/>
      <c r="E92" s="38"/>
      <c r="F92" s="38"/>
      <c r="G92" s="38"/>
      <c r="H92" s="38"/>
      <c r="I92" s="38"/>
      <c r="J92" s="38"/>
      <c r="K92" s="38"/>
    </row>
    <row r="93" spans="1:29" ht="13.2" x14ac:dyDescent="0.25">
      <c r="A93" s="39" t="s">
        <v>69</v>
      </c>
      <c r="B93" s="38"/>
      <c r="C93" s="38"/>
      <c r="D93" s="38"/>
      <c r="E93" s="38"/>
      <c r="F93" s="38"/>
      <c r="G93" s="38"/>
      <c r="H93" s="38"/>
      <c r="I93" s="38"/>
      <c r="J93" s="38"/>
      <c r="K93" s="38"/>
    </row>
    <row r="94" spans="1:29" ht="13.2" x14ac:dyDescent="0.25">
      <c r="A94" s="44" t="s">
        <v>70</v>
      </c>
      <c r="B94" s="45"/>
      <c r="C94" s="45"/>
      <c r="D94" s="45"/>
      <c r="E94" s="45"/>
      <c r="F94" s="45"/>
      <c r="G94" s="45"/>
      <c r="H94" s="45"/>
      <c r="I94" s="6"/>
      <c r="J94" s="6"/>
      <c r="K94" s="6"/>
    </row>
    <row r="95" spans="1:29" ht="13.2" x14ac:dyDescent="0.25">
      <c r="A95" s="46" t="s">
        <v>71</v>
      </c>
      <c r="B95" s="45"/>
      <c r="C95" s="45"/>
      <c r="D95" s="45"/>
      <c r="E95" s="45"/>
      <c r="F95" s="45"/>
      <c r="G95" s="45"/>
      <c r="H95" s="45"/>
      <c r="I95" s="38"/>
      <c r="J95" s="38"/>
      <c r="K95" s="38"/>
    </row>
    <row r="96" spans="1:29" ht="13.2" x14ac:dyDescent="0.25">
      <c r="A96" s="39" t="s">
        <v>72</v>
      </c>
      <c r="B96" s="38"/>
      <c r="C96" s="38"/>
      <c r="D96" s="38"/>
      <c r="E96" s="38"/>
      <c r="F96" s="38"/>
      <c r="G96" s="38"/>
      <c r="H96" s="38"/>
      <c r="I96" s="38"/>
      <c r="J96" s="38"/>
      <c r="K96" s="38"/>
    </row>
    <row r="97" spans="1:11" ht="13.2" x14ac:dyDescent="0.25">
      <c r="A97" s="44" t="s">
        <v>73</v>
      </c>
      <c r="B97" s="45"/>
      <c r="C97" s="45"/>
      <c r="D97" s="45"/>
      <c r="E97" s="45"/>
      <c r="F97" s="45"/>
      <c r="G97" s="45"/>
      <c r="H97" s="45"/>
      <c r="I97" s="6"/>
      <c r="J97" s="6"/>
      <c r="K97" s="6"/>
    </row>
  </sheetData>
  <mergeCells count="3">
    <mergeCell ref="A94:H94"/>
    <mergeCell ref="A95:H95"/>
    <mergeCell ref="A97:H97"/>
  </mergeCells>
  <hyperlinks>
    <hyperlink ref="A1" r:id="rId1" location="Contents.A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369"/>
  <sheetViews>
    <sheetView workbookViewId="0"/>
  </sheetViews>
  <sheetFormatPr defaultColWidth="12.6640625" defaultRowHeight="15.75" customHeight="1" x14ac:dyDescent="0.25"/>
  <cols>
    <col min="7" max="7" width="37.33203125" customWidth="1"/>
  </cols>
  <sheetData>
    <row r="1" spans="1:26" x14ac:dyDescent="0.25">
      <c r="A1" s="5" t="s">
        <v>36</v>
      </c>
      <c r="B1" s="40"/>
      <c r="C1" s="40"/>
      <c r="D1" s="41"/>
      <c r="E1" s="6"/>
      <c r="F1" s="41"/>
      <c r="G1" s="6"/>
      <c r="H1" s="41"/>
      <c r="I1" s="41"/>
      <c r="J1" s="6"/>
      <c r="K1" s="6"/>
      <c r="L1" s="6"/>
      <c r="M1" s="6"/>
      <c r="N1" s="6"/>
    </row>
    <row r="2" spans="1:26" x14ac:dyDescent="0.25">
      <c r="A2" s="47" t="s">
        <v>74</v>
      </c>
      <c r="B2" s="45"/>
      <c r="C2" s="45"/>
      <c r="D2" s="45"/>
      <c r="E2" s="45"/>
      <c r="F2" s="45"/>
      <c r="G2" s="45"/>
      <c r="H2" s="45"/>
      <c r="I2" s="45"/>
      <c r="J2" s="45"/>
      <c r="K2" s="45"/>
      <c r="L2" s="45"/>
      <c r="M2" s="45"/>
      <c r="N2" s="45"/>
      <c r="O2" s="45"/>
      <c r="P2" s="45"/>
      <c r="Q2" s="45"/>
      <c r="R2" s="45"/>
      <c r="S2" s="45"/>
      <c r="T2" s="45"/>
      <c r="U2" s="45"/>
      <c r="V2" s="45"/>
      <c r="W2" s="45"/>
      <c r="X2" s="45"/>
      <c r="Y2" s="45"/>
      <c r="Z2" s="45"/>
    </row>
    <row r="3" spans="1:26" x14ac:dyDescent="0.25">
      <c r="A3" s="6"/>
      <c r="B3" s="6"/>
      <c r="C3" s="6"/>
      <c r="D3" s="6"/>
      <c r="E3" s="6"/>
      <c r="F3" s="6"/>
      <c r="G3" s="6"/>
      <c r="H3" s="6"/>
      <c r="I3" s="6"/>
      <c r="J3" s="6"/>
      <c r="K3" s="6"/>
      <c r="L3" s="6"/>
      <c r="M3" s="6"/>
      <c r="N3" s="6"/>
    </row>
    <row r="4" spans="1:26" x14ac:dyDescent="0.25">
      <c r="A4" s="7" t="s">
        <v>75</v>
      </c>
      <c r="B4" s="7" t="s">
        <v>76</v>
      </c>
      <c r="C4" s="7" t="s">
        <v>38</v>
      </c>
      <c r="D4" s="8" t="s">
        <v>39</v>
      </c>
      <c r="E4" s="8" t="s">
        <v>77</v>
      </c>
      <c r="F4" s="8" t="s">
        <v>41</v>
      </c>
      <c r="G4" s="8" t="s">
        <v>78</v>
      </c>
      <c r="H4" s="6"/>
      <c r="I4" s="8" t="s">
        <v>79</v>
      </c>
      <c r="J4" s="8" t="s">
        <v>80</v>
      </c>
      <c r="K4" s="6"/>
      <c r="L4" s="6"/>
      <c r="M4" s="6"/>
      <c r="N4" s="6"/>
    </row>
    <row r="5" spans="1:26" x14ac:dyDescent="0.25">
      <c r="A5" s="42" t="s">
        <v>81</v>
      </c>
      <c r="B5" s="42" t="s">
        <v>82</v>
      </c>
      <c r="C5" s="42" t="s">
        <v>9</v>
      </c>
      <c r="D5" s="42" t="s">
        <v>83</v>
      </c>
      <c r="E5" s="4">
        <f t="shared" ref="E5:F5" si="0">E61-(E12+E19+E26+E33+E40+E47+E54)</f>
        <v>135</v>
      </c>
      <c r="F5" s="4">
        <f t="shared" si="0"/>
        <v>2015331</v>
      </c>
      <c r="G5" s="3"/>
      <c r="H5" s="41"/>
      <c r="I5" s="3"/>
      <c r="J5" s="3"/>
      <c r="K5" s="6">
        <f t="shared" ref="K5:K259" si="1">ROUND(E5*100000/F5,1)</f>
        <v>6.7</v>
      </c>
      <c r="L5" s="6">
        <f>ROUND(E5*100000/F5,1)</f>
        <v>6.7</v>
      </c>
      <c r="M5" s="6"/>
      <c r="N5" s="6"/>
    </row>
    <row r="6" spans="1:26" x14ac:dyDescent="0.25">
      <c r="A6" s="42" t="s">
        <v>81</v>
      </c>
      <c r="B6" s="42" t="s">
        <v>82</v>
      </c>
      <c r="C6" s="42" t="s">
        <v>84</v>
      </c>
      <c r="D6" s="42" t="s">
        <v>83</v>
      </c>
      <c r="E6" s="4">
        <f t="shared" ref="E6:F6" si="2">E62-(E13+E20+E27+E34+E41+E48+E55)</f>
        <v>5</v>
      </c>
      <c r="F6" s="4">
        <f t="shared" si="2"/>
        <v>5420</v>
      </c>
      <c r="G6" s="3"/>
      <c r="H6" s="41"/>
      <c r="I6" s="3"/>
      <c r="J6" s="3"/>
      <c r="K6" s="6">
        <f t="shared" si="1"/>
        <v>92.3</v>
      </c>
      <c r="L6" s="6">
        <f>ROUND(SUM(E6:E11)*100000/SUM(F6:F11),1)</f>
        <v>81.400000000000006</v>
      </c>
      <c r="M6" s="6"/>
      <c r="N6" s="6"/>
    </row>
    <row r="7" spans="1:26" x14ac:dyDescent="0.25">
      <c r="A7" s="42" t="s">
        <v>81</v>
      </c>
      <c r="B7" s="42" t="s">
        <v>82</v>
      </c>
      <c r="C7" s="42" t="s">
        <v>85</v>
      </c>
      <c r="D7" s="42" t="s">
        <v>83</v>
      </c>
      <c r="E7" s="4">
        <f t="shared" ref="E7:F7" si="3">E63-(E14+E21+E28+E35+E42+E49+E56)</f>
        <v>9</v>
      </c>
      <c r="F7" s="4">
        <f t="shared" si="3"/>
        <v>9073</v>
      </c>
      <c r="G7" s="3"/>
      <c r="H7" s="41"/>
      <c r="I7" s="3"/>
      <c r="J7" s="3"/>
      <c r="K7" s="6">
        <f t="shared" si="1"/>
        <v>99.2</v>
      </c>
      <c r="L7" s="6"/>
      <c r="M7" s="6"/>
      <c r="N7" s="6"/>
    </row>
    <row r="8" spans="1:26" x14ac:dyDescent="0.25">
      <c r="A8" s="42" t="s">
        <v>81</v>
      </c>
      <c r="B8" s="42" t="s">
        <v>82</v>
      </c>
      <c r="C8" s="42" t="s">
        <v>86</v>
      </c>
      <c r="D8" s="42" t="s">
        <v>83</v>
      </c>
      <c r="E8" s="4">
        <f t="shared" ref="E8:F8" si="4">E64-(E15+E22+E29+E36+E43+E50+E57)</f>
        <v>0</v>
      </c>
      <c r="F8" s="4">
        <f t="shared" si="4"/>
        <v>2779</v>
      </c>
      <c r="G8" s="3"/>
      <c r="H8" s="41"/>
      <c r="I8" s="3"/>
      <c r="J8" s="3"/>
      <c r="K8" s="6">
        <f t="shared" si="1"/>
        <v>0</v>
      </c>
      <c r="L8" s="6"/>
      <c r="M8" s="6"/>
      <c r="N8" s="6"/>
    </row>
    <row r="9" spans="1:26" x14ac:dyDescent="0.25">
      <c r="A9" s="42" t="s">
        <v>81</v>
      </c>
      <c r="B9" s="42" t="s">
        <v>82</v>
      </c>
      <c r="C9" s="42" t="s">
        <v>87</v>
      </c>
      <c r="D9" s="42" t="s">
        <v>83</v>
      </c>
      <c r="E9" s="4">
        <f t="shared" ref="E9:F9" si="5">E65-(E16+E23+E30+E37+E44+E51+E58)</f>
        <v>3</v>
      </c>
      <c r="F9" s="4">
        <f t="shared" si="5"/>
        <v>3609</v>
      </c>
      <c r="G9" s="3"/>
      <c r="H9" s="41"/>
      <c r="I9" s="3"/>
      <c r="J9" s="3"/>
      <c r="K9" s="6">
        <f t="shared" si="1"/>
        <v>83.1</v>
      </c>
      <c r="L9" s="6"/>
      <c r="M9" s="6"/>
      <c r="N9" s="6"/>
    </row>
    <row r="10" spans="1:26" x14ac:dyDescent="0.25">
      <c r="A10" s="42" t="s">
        <v>81</v>
      </c>
      <c r="B10" s="42" t="s">
        <v>82</v>
      </c>
      <c r="C10" s="42" t="s">
        <v>88</v>
      </c>
      <c r="D10" s="42" t="s">
        <v>83</v>
      </c>
      <c r="E10" s="4">
        <f t="shared" ref="E10:F10" si="6">E66-(E17+E24+E31+E38+E45+E52+E59)</f>
        <v>0</v>
      </c>
      <c r="F10" s="4">
        <f t="shared" si="6"/>
        <v>0</v>
      </c>
      <c r="G10" s="3"/>
      <c r="H10" s="41"/>
      <c r="I10" s="3"/>
      <c r="J10" s="3"/>
      <c r="K10" s="6" t="e">
        <f t="shared" si="1"/>
        <v>#DIV/0!</v>
      </c>
      <c r="L10" s="6"/>
      <c r="M10" s="6"/>
      <c r="N10" s="6"/>
    </row>
    <row r="11" spans="1:26" x14ac:dyDescent="0.25">
      <c r="A11" s="42" t="s">
        <v>81</v>
      </c>
      <c r="B11" s="42" t="s">
        <v>82</v>
      </c>
      <c r="C11" s="42" t="s">
        <v>89</v>
      </c>
      <c r="D11" s="42" t="s">
        <v>83</v>
      </c>
      <c r="E11" s="4">
        <f t="shared" ref="E11:F11" si="7">E67-(E18+E25+E32+E39+E46+E53+E60)</f>
        <v>0</v>
      </c>
      <c r="F11" s="4">
        <f t="shared" si="7"/>
        <v>0</v>
      </c>
      <c r="G11" s="3"/>
      <c r="H11" s="41"/>
      <c r="I11" s="3"/>
      <c r="J11" s="3"/>
      <c r="K11" s="6" t="e">
        <f t="shared" si="1"/>
        <v>#DIV/0!</v>
      </c>
      <c r="L11" s="6"/>
      <c r="M11" s="6"/>
      <c r="N11" s="6"/>
    </row>
    <row r="12" spans="1:26" x14ac:dyDescent="0.25">
      <c r="A12" s="42" t="s">
        <v>81</v>
      </c>
      <c r="B12" s="42" t="s">
        <v>82</v>
      </c>
      <c r="C12" s="42" t="s">
        <v>9</v>
      </c>
      <c r="D12" s="42" t="s">
        <v>90</v>
      </c>
      <c r="E12" s="4">
        <v>1837</v>
      </c>
      <c r="F12" s="3">
        <v>4239995</v>
      </c>
      <c r="G12" s="3">
        <v>46.1</v>
      </c>
      <c r="H12" s="41"/>
      <c r="I12" s="3">
        <v>44</v>
      </c>
      <c r="J12" s="3">
        <v>48.2</v>
      </c>
      <c r="K12" s="6">
        <f t="shared" si="1"/>
        <v>43.3</v>
      </c>
      <c r="L12" s="6">
        <f>ROUND(E12*100000/F12,1)</f>
        <v>43.3</v>
      </c>
      <c r="M12" s="6"/>
      <c r="N12" s="6"/>
    </row>
    <row r="13" spans="1:26" x14ac:dyDescent="0.25">
      <c r="A13" s="42" t="s">
        <v>81</v>
      </c>
      <c r="B13" s="42" t="s">
        <v>82</v>
      </c>
      <c r="C13" s="42" t="s">
        <v>84</v>
      </c>
      <c r="D13" s="42" t="s">
        <v>90</v>
      </c>
      <c r="E13" s="3">
        <v>126</v>
      </c>
      <c r="F13" s="3">
        <v>364931</v>
      </c>
      <c r="G13" s="3">
        <v>32.6</v>
      </c>
      <c r="H13" s="41"/>
      <c r="I13" s="3">
        <v>26.8</v>
      </c>
      <c r="J13" s="3">
        <v>38.4</v>
      </c>
      <c r="K13" s="6">
        <f t="shared" si="1"/>
        <v>34.5</v>
      </c>
      <c r="L13" s="6">
        <f>ROUND(SUM(E13:E18)*100000/SUM(F13:F18),1)</f>
        <v>60.4</v>
      </c>
      <c r="M13" s="6"/>
      <c r="N13" s="6"/>
    </row>
    <row r="14" spans="1:26" x14ac:dyDescent="0.25">
      <c r="A14" s="42" t="s">
        <v>81</v>
      </c>
      <c r="B14" s="42" t="s">
        <v>82</v>
      </c>
      <c r="C14" s="42" t="s">
        <v>85</v>
      </c>
      <c r="D14" s="42" t="s">
        <v>90</v>
      </c>
      <c r="E14" s="3">
        <v>450</v>
      </c>
      <c r="F14" s="3">
        <v>532509</v>
      </c>
      <c r="G14" s="3">
        <v>78.900000000000006</v>
      </c>
      <c r="H14" s="41"/>
      <c r="I14" s="3">
        <v>71.400000000000006</v>
      </c>
      <c r="J14" s="3">
        <v>86.4</v>
      </c>
      <c r="K14" s="6">
        <f t="shared" si="1"/>
        <v>84.5</v>
      </c>
      <c r="L14" s="6"/>
      <c r="M14" s="6"/>
      <c r="N14" s="6"/>
    </row>
    <row r="15" spans="1:26" x14ac:dyDescent="0.25">
      <c r="A15" s="42" t="s">
        <v>81</v>
      </c>
      <c r="B15" s="42" t="s">
        <v>82</v>
      </c>
      <c r="C15" s="42" t="s">
        <v>86</v>
      </c>
      <c r="D15" s="42" t="s">
        <v>90</v>
      </c>
      <c r="E15" s="3">
        <v>53</v>
      </c>
      <c r="F15" s="3">
        <v>152821</v>
      </c>
      <c r="G15" s="3">
        <v>32.5</v>
      </c>
      <c r="H15" s="41"/>
      <c r="I15" s="3">
        <v>24.2</v>
      </c>
      <c r="J15" s="3">
        <v>42.6</v>
      </c>
      <c r="K15" s="6">
        <f t="shared" si="1"/>
        <v>34.700000000000003</v>
      </c>
      <c r="L15" s="6"/>
      <c r="M15" s="6"/>
      <c r="N15" s="6"/>
    </row>
    <row r="16" spans="1:26" x14ac:dyDescent="0.25">
      <c r="A16" s="42" t="s">
        <v>81</v>
      </c>
      <c r="B16" s="42" t="s">
        <v>82</v>
      </c>
      <c r="C16" s="42" t="s">
        <v>87</v>
      </c>
      <c r="D16" s="42" t="s">
        <v>90</v>
      </c>
      <c r="E16" s="3">
        <v>164</v>
      </c>
      <c r="F16" s="3">
        <v>262263</v>
      </c>
      <c r="G16" s="3">
        <v>61.9</v>
      </c>
      <c r="H16" s="41"/>
      <c r="I16" s="3">
        <v>52</v>
      </c>
      <c r="J16" s="3">
        <v>71.7</v>
      </c>
      <c r="K16" s="6">
        <f t="shared" si="1"/>
        <v>62.5</v>
      </c>
      <c r="L16" s="6"/>
      <c r="M16" s="6"/>
      <c r="N16" s="6"/>
    </row>
    <row r="17" spans="1:14" x14ac:dyDescent="0.25">
      <c r="A17" s="42" t="s">
        <v>81</v>
      </c>
      <c r="B17" s="42" t="s">
        <v>82</v>
      </c>
      <c r="C17" s="42" t="s">
        <v>88</v>
      </c>
      <c r="D17" s="42" t="s">
        <v>90</v>
      </c>
      <c r="E17" s="3">
        <v>0</v>
      </c>
      <c r="F17" s="3">
        <v>0</v>
      </c>
      <c r="G17" s="3" t="s">
        <v>91</v>
      </c>
      <c r="H17" s="41"/>
      <c r="I17" s="3" t="s">
        <v>91</v>
      </c>
      <c r="J17" s="3" t="s">
        <v>91</v>
      </c>
      <c r="K17" s="6" t="e">
        <f t="shared" si="1"/>
        <v>#DIV/0!</v>
      </c>
      <c r="L17" s="6"/>
      <c r="M17" s="6"/>
      <c r="N17" s="6"/>
    </row>
    <row r="18" spans="1:14" x14ac:dyDescent="0.25">
      <c r="A18" s="42" t="s">
        <v>81</v>
      </c>
      <c r="B18" s="42" t="s">
        <v>82</v>
      </c>
      <c r="C18" s="42" t="s">
        <v>89</v>
      </c>
      <c r="D18" s="42" t="s">
        <v>90</v>
      </c>
      <c r="E18" s="3">
        <v>0</v>
      </c>
      <c r="F18" s="3">
        <v>0</v>
      </c>
      <c r="G18" s="3" t="s">
        <v>91</v>
      </c>
      <c r="H18" s="41"/>
      <c r="I18" s="3" t="s">
        <v>91</v>
      </c>
      <c r="J18" s="3" t="s">
        <v>91</v>
      </c>
      <c r="K18" s="6" t="e">
        <f t="shared" si="1"/>
        <v>#DIV/0!</v>
      </c>
      <c r="L18" s="6"/>
      <c r="M18" s="6"/>
      <c r="N18" s="6"/>
    </row>
    <row r="19" spans="1:14" x14ac:dyDescent="0.25">
      <c r="A19" s="42" t="s">
        <v>81</v>
      </c>
      <c r="B19" s="42" t="s">
        <v>82</v>
      </c>
      <c r="C19" s="42" t="s">
        <v>9</v>
      </c>
      <c r="D19" s="42" t="s">
        <v>92</v>
      </c>
      <c r="E19" s="4">
        <v>2783</v>
      </c>
      <c r="F19" s="3">
        <v>1534285</v>
      </c>
      <c r="G19" s="3">
        <v>183.4</v>
      </c>
      <c r="H19" s="41"/>
      <c r="I19" s="3">
        <v>176.6</v>
      </c>
      <c r="J19" s="3">
        <v>190.2</v>
      </c>
      <c r="K19" s="6">
        <f t="shared" si="1"/>
        <v>181.4</v>
      </c>
      <c r="L19" s="6">
        <f>ROUND(E19*100000/F19,1)</f>
        <v>181.4</v>
      </c>
      <c r="M19" s="6"/>
      <c r="N19" s="6"/>
    </row>
    <row r="20" spans="1:14" x14ac:dyDescent="0.25">
      <c r="A20" s="42" t="s">
        <v>81</v>
      </c>
      <c r="B20" s="42" t="s">
        <v>82</v>
      </c>
      <c r="C20" s="42" t="s">
        <v>84</v>
      </c>
      <c r="D20" s="42" t="s">
        <v>92</v>
      </c>
      <c r="E20" s="3">
        <v>224</v>
      </c>
      <c r="F20" s="3">
        <v>269030</v>
      </c>
      <c r="G20" s="3">
        <v>81.599999999999994</v>
      </c>
      <c r="H20" s="41"/>
      <c r="I20" s="3">
        <v>70.900000000000006</v>
      </c>
      <c r="J20" s="3">
        <v>92.2</v>
      </c>
      <c r="K20" s="6">
        <f t="shared" si="1"/>
        <v>83.3</v>
      </c>
      <c r="L20" s="6">
        <f>ROUND(SUM(E20:E25)*100000/SUM(F20:F25),1)</f>
        <v>137.5</v>
      </c>
      <c r="M20" s="6"/>
      <c r="N20" s="6"/>
    </row>
    <row r="21" spans="1:14" x14ac:dyDescent="0.25">
      <c r="A21" s="42" t="s">
        <v>81</v>
      </c>
      <c r="B21" s="42" t="s">
        <v>82</v>
      </c>
      <c r="C21" s="42" t="s">
        <v>85</v>
      </c>
      <c r="D21" s="42" t="s">
        <v>92</v>
      </c>
      <c r="E21" s="3">
        <v>948</v>
      </c>
      <c r="F21" s="3">
        <v>568274</v>
      </c>
      <c r="G21" s="3">
        <v>164.1</v>
      </c>
      <c r="H21" s="41"/>
      <c r="I21" s="3">
        <v>153.6</v>
      </c>
      <c r="J21" s="3">
        <v>174.6</v>
      </c>
      <c r="K21" s="6">
        <f t="shared" si="1"/>
        <v>166.8</v>
      </c>
      <c r="L21" s="6"/>
      <c r="M21" s="6"/>
      <c r="N21" s="6"/>
    </row>
    <row r="22" spans="1:14" x14ac:dyDescent="0.25">
      <c r="A22" s="42" t="s">
        <v>81</v>
      </c>
      <c r="B22" s="42" t="s">
        <v>82</v>
      </c>
      <c r="C22" s="42" t="s">
        <v>86</v>
      </c>
      <c r="D22" s="42" t="s">
        <v>92</v>
      </c>
      <c r="E22" s="3">
        <v>134</v>
      </c>
      <c r="F22" s="3">
        <v>153695</v>
      </c>
      <c r="G22" s="3">
        <v>83.4</v>
      </c>
      <c r="H22" s="41"/>
      <c r="I22" s="3">
        <v>69.099999999999994</v>
      </c>
      <c r="J22" s="3">
        <v>97.8</v>
      </c>
      <c r="K22" s="6">
        <f t="shared" si="1"/>
        <v>87.2</v>
      </c>
      <c r="L22" s="6"/>
      <c r="M22" s="6"/>
      <c r="N22" s="6"/>
    </row>
    <row r="23" spans="1:14" x14ac:dyDescent="0.25">
      <c r="A23" s="42" t="s">
        <v>81</v>
      </c>
      <c r="B23" s="42" t="s">
        <v>82</v>
      </c>
      <c r="C23" s="42" t="s">
        <v>87</v>
      </c>
      <c r="D23" s="42" t="s">
        <v>92</v>
      </c>
      <c r="E23" s="3">
        <v>353</v>
      </c>
      <c r="F23" s="3">
        <v>215660</v>
      </c>
      <c r="G23" s="3">
        <v>161.19999999999999</v>
      </c>
      <c r="H23" s="41"/>
      <c r="I23" s="3">
        <v>144.19999999999999</v>
      </c>
      <c r="J23" s="3">
        <v>178.1</v>
      </c>
      <c r="K23" s="6">
        <f t="shared" si="1"/>
        <v>163.69999999999999</v>
      </c>
      <c r="L23" s="6"/>
      <c r="M23" s="6"/>
      <c r="N23" s="6"/>
    </row>
    <row r="24" spans="1:14" x14ac:dyDescent="0.25">
      <c r="A24" s="42" t="s">
        <v>81</v>
      </c>
      <c r="B24" s="42" t="s">
        <v>82</v>
      </c>
      <c r="C24" s="42" t="s">
        <v>88</v>
      </c>
      <c r="D24" s="42" t="s">
        <v>92</v>
      </c>
      <c r="E24" s="3">
        <v>0</v>
      </c>
      <c r="F24" s="3">
        <v>0</v>
      </c>
      <c r="G24" s="3" t="s">
        <v>91</v>
      </c>
      <c r="H24" s="41"/>
      <c r="I24" s="3" t="s">
        <v>91</v>
      </c>
      <c r="J24" s="3" t="s">
        <v>91</v>
      </c>
      <c r="K24" s="6" t="e">
        <f t="shared" si="1"/>
        <v>#DIV/0!</v>
      </c>
      <c r="L24" s="6"/>
      <c r="M24" s="6"/>
      <c r="N24" s="6"/>
    </row>
    <row r="25" spans="1:14" x14ac:dyDescent="0.25">
      <c r="A25" s="42" t="s">
        <v>81</v>
      </c>
      <c r="B25" s="42" t="s">
        <v>82</v>
      </c>
      <c r="C25" s="42" t="s">
        <v>89</v>
      </c>
      <c r="D25" s="42" t="s">
        <v>92</v>
      </c>
      <c r="E25" s="3">
        <v>0</v>
      </c>
      <c r="F25" s="3">
        <v>0</v>
      </c>
      <c r="G25" s="3" t="s">
        <v>91</v>
      </c>
      <c r="H25" s="41"/>
      <c r="I25" s="3" t="s">
        <v>91</v>
      </c>
      <c r="J25" s="3" t="s">
        <v>91</v>
      </c>
      <c r="K25" s="6" t="e">
        <f t="shared" si="1"/>
        <v>#DIV/0!</v>
      </c>
      <c r="L25" s="6"/>
      <c r="M25" s="6"/>
      <c r="N25" s="6"/>
    </row>
    <row r="26" spans="1:14" x14ac:dyDescent="0.25">
      <c r="A26" s="42" t="s">
        <v>81</v>
      </c>
      <c r="B26" s="42" t="s">
        <v>82</v>
      </c>
      <c r="C26" s="42" t="s">
        <v>9</v>
      </c>
      <c r="D26" s="42" t="s">
        <v>93</v>
      </c>
      <c r="E26" s="4">
        <v>7127</v>
      </c>
      <c r="F26" s="3">
        <v>1284942</v>
      </c>
      <c r="G26" s="3">
        <v>554.4</v>
      </c>
      <c r="H26" s="41"/>
      <c r="I26" s="3">
        <v>541.5</v>
      </c>
      <c r="J26" s="3">
        <v>567.29999999999995</v>
      </c>
      <c r="K26" s="6">
        <f t="shared" si="1"/>
        <v>554.70000000000005</v>
      </c>
      <c r="L26" s="6">
        <f>ROUND(E26*100000/F26,1)</f>
        <v>554.70000000000005</v>
      </c>
      <c r="M26" s="6"/>
      <c r="N26" s="6"/>
    </row>
    <row r="27" spans="1:14" x14ac:dyDescent="0.25">
      <c r="A27" s="42" t="s">
        <v>81</v>
      </c>
      <c r="B27" s="42" t="s">
        <v>82</v>
      </c>
      <c r="C27" s="42" t="s">
        <v>84</v>
      </c>
      <c r="D27" s="42" t="s">
        <v>93</v>
      </c>
      <c r="E27" s="3">
        <v>668</v>
      </c>
      <c r="F27" s="3">
        <v>338006</v>
      </c>
      <c r="G27" s="3">
        <v>195.5</v>
      </c>
      <c r="H27" s="41"/>
      <c r="I27" s="3">
        <v>180.7</v>
      </c>
      <c r="J27" s="3">
        <v>210.4</v>
      </c>
      <c r="K27" s="6">
        <f t="shared" si="1"/>
        <v>197.6</v>
      </c>
      <c r="L27" s="6">
        <f>ROUND(SUM(E27:E32)*100000/SUM(F27:F32),1)</f>
        <v>292.8</v>
      </c>
      <c r="M27" s="6"/>
      <c r="N27" s="6"/>
    </row>
    <row r="28" spans="1:14" x14ac:dyDescent="0.25">
      <c r="A28" s="42" t="s">
        <v>81</v>
      </c>
      <c r="B28" s="42" t="s">
        <v>82</v>
      </c>
      <c r="C28" s="42" t="s">
        <v>85</v>
      </c>
      <c r="D28" s="42" t="s">
        <v>93</v>
      </c>
      <c r="E28" s="4">
        <v>3110</v>
      </c>
      <c r="F28" s="3">
        <v>850624</v>
      </c>
      <c r="G28" s="3">
        <v>360.7</v>
      </c>
      <c r="H28" s="41"/>
      <c r="I28" s="3">
        <v>348</v>
      </c>
      <c r="J28" s="3">
        <v>373.4</v>
      </c>
      <c r="K28" s="6">
        <f t="shared" si="1"/>
        <v>365.6</v>
      </c>
      <c r="L28" s="6"/>
      <c r="M28" s="6"/>
      <c r="N28" s="6"/>
    </row>
    <row r="29" spans="1:14" x14ac:dyDescent="0.25">
      <c r="A29" s="42" t="s">
        <v>81</v>
      </c>
      <c r="B29" s="42" t="s">
        <v>82</v>
      </c>
      <c r="C29" s="42" t="s">
        <v>86</v>
      </c>
      <c r="D29" s="42" t="s">
        <v>93</v>
      </c>
      <c r="E29" s="3">
        <v>474</v>
      </c>
      <c r="F29" s="3">
        <v>316623</v>
      </c>
      <c r="G29" s="3">
        <v>147.5</v>
      </c>
      <c r="H29" s="41"/>
      <c r="I29" s="3">
        <v>134.19999999999999</v>
      </c>
      <c r="J29" s="3">
        <v>160.80000000000001</v>
      </c>
      <c r="K29" s="6">
        <f t="shared" si="1"/>
        <v>149.69999999999999</v>
      </c>
      <c r="L29" s="6"/>
      <c r="M29" s="6"/>
      <c r="N29" s="6"/>
    </row>
    <row r="30" spans="1:14" x14ac:dyDescent="0.25">
      <c r="A30" s="42" t="s">
        <v>81</v>
      </c>
      <c r="B30" s="42" t="s">
        <v>82</v>
      </c>
      <c r="C30" s="42" t="s">
        <v>87</v>
      </c>
      <c r="D30" s="42" t="s">
        <v>93</v>
      </c>
      <c r="E30" s="4">
        <v>1303</v>
      </c>
      <c r="F30" s="3">
        <v>392211</v>
      </c>
      <c r="G30" s="3">
        <v>325.2</v>
      </c>
      <c r="H30" s="41"/>
      <c r="I30" s="3">
        <v>307.39999999999998</v>
      </c>
      <c r="J30" s="3">
        <v>342.9</v>
      </c>
      <c r="K30" s="6">
        <f t="shared" si="1"/>
        <v>332.2</v>
      </c>
      <c r="L30" s="6"/>
      <c r="M30" s="6"/>
      <c r="N30" s="6"/>
    </row>
    <row r="31" spans="1:14" x14ac:dyDescent="0.25">
      <c r="A31" s="42" t="s">
        <v>81</v>
      </c>
      <c r="B31" s="42" t="s">
        <v>82</v>
      </c>
      <c r="C31" s="42" t="s">
        <v>88</v>
      </c>
      <c r="D31" s="42" t="s">
        <v>93</v>
      </c>
      <c r="E31" s="3">
        <v>0</v>
      </c>
      <c r="F31" s="3">
        <v>0</v>
      </c>
      <c r="G31" s="3" t="s">
        <v>91</v>
      </c>
      <c r="H31" s="41"/>
      <c r="I31" s="3" t="s">
        <v>91</v>
      </c>
      <c r="J31" s="3" t="s">
        <v>91</v>
      </c>
      <c r="K31" s="6" t="e">
        <f t="shared" si="1"/>
        <v>#DIV/0!</v>
      </c>
      <c r="L31" s="6"/>
      <c r="M31" s="6"/>
      <c r="N31" s="6"/>
    </row>
    <row r="32" spans="1:14" x14ac:dyDescent="0.25">
      <c r="A32" s="42" t="s">
        <v>81</v>
      </c>
      <c r="B32" s="42" t="s">
        <v>82</v>
      </c>
      <c r="C32" s="42" t="s">
        <v>89</v>
      </c>
      <c r="D32" s="42" t="s">
        <v>93</v>
      </c>
      <c r="E32" s="3">
        <v>0</v>
      </c>
      <c r="F32" s="3">
        <v>0</v>
      </c>
      <c r="G32" s="3" t="s">
        <v>91</v>
      </c>
      <c r="H32" s="41"/>
      <c r="I32" s="3" t="s">
        <v>91</v>
      </c>
      <c r="J32" s="3" t="s">
        <v>91</v>
      </c>
      <c r="K32" s="6" t="e">
        <f t="shared" si="1"/>
        <v>#DIV/0!</v>
      </c>
      <c r="L32" s="6"/>
      <c r="M32" s="6"/>
      <c r="N32" s="6"/>
    </row>
    <row r="33" spans="1:14" x14ac:dyDescent="0.25">
      <c r="A33" s="42" t="s">
        <v>81</v>
      </c>
      <c r="B33" s="42" t="s">
        <v>82</v>
      </c>
      <c r="C33" s="42" t="s">
        <v>9</v>
      </c>
      <c r="D33" s="42" t="s">
        <v>94</v>
      </c>
      <c r="E33" s="4">
        <v>13227</v>
      </c>
      <c r="F33" s="3">
        <v>814799</v>
      </c>
      <c r="G33" s="43">
        <v>1691.4</v>
      </c>
      <c r="H33" s="41"/>
      <c r="I33" s="43">
        <v>1662.3</v>
      </c>
      <c r="J33" s="43">
        <v>1720.5</v>
      </c>
      <c r="K33" s="6">
        <f t="shared" si="1"/>
        <v>1623.3</v>
      </c>
      <c r="L33" s="6">
        <f>ROUND(E33*100000/F33,1)</f>
        <v>1623.3</v>
      </c>
      <c r="M33" s="6"/>
      <c r="N33" s="6"/>
    </row>
    <row r="34" spans="1:14" x14ac:dyDescent="0.25">
      <c r="A34" s="42" t="s">
        <v>81</v>
      </c>
      <c r="B34" s="42" t="s">
        <v>82</v>
      </c>
      <c r="C34" s="42" t="s">
        <v>84</v>
      </c>
      <c r="D34" s="42" t="s">
        <v>94</v>
      </c>
      <c r="E34" s="4">
        <v>1474</v>
      </c>
      <c r="F34" s="3">
        <v>285077</v>
      </c>
      <c r="G34" s="3">
        <v>520.1</v>
      </c>
      <c r="H34" s="41"/>
      <c r="I34" s="3">
        <v>493.6</v>
      </c>
      <c r="J34" s="3">
        <v>546.70000000000005</v>
      </c>
      <c r="K34" s="6">
        <f t="shared" si="1"/>
        <v>517.1</v>
      </c>
      <c r="L34" s="6">
        <f>ROUND(SUM(E34:E39)*100000/SUM(F34:F39),1)</f>
        <v>715.1</v>
      </c>
      <c r="M34" s="6"/>
      <c r="N34" s="6"/>
    </row>
    <row r="35" spans="1:14" x14ac:dyDescent="0.25">
      <c r="A35" s="42" t="s">
        <v>81</v>
      </c>
      <c r="B35" s="42" t="s">
        <v>82</v>
      </c>
      <c r="C35" s="42" t="s">
        <v>85</v>
      </c>
      <c r="D35" s="42" t="s">
        <v>94</v>
      </c>
      <c r="E35" s="4">
        <v>6834</v>
      </c>
      <c r="F35" s="3">
        <v>743110</v>
      </c>
      <c r="G35" s="3">
        <v>923.9</v>
      </c>
      <c r="H35" s="41"/>
      <c r="I35" s="3">
        <v>902</v>
      </c>
      <c r="J35" s="3">
        <v>945.8</v>
      </c>
      <c r="K35" s="6">
        <f t="shared" si="1"/>
        <v>919.6</v>
      </c>
      <c r="L35" s="6"/>
      <c r="M35" s="6"/>
      <c r="N35" s="6"/>
    </row>
    <row r="36" spans="1:14" x14ac:dyDescent="0.25">
      <c r="A36" s="42" t="s">
        <v>81</v>
      </c>
      <c r="B36" s="42" t="s">
        <v>82</v>
      </c>
      <c r="C36" s="42" t="s">
        <v>86</v>
      </c>
      <c r="D36" s="42" t="s">
        <v>94</v>
      </c>
      <c r="E36" s="4">
        <v>1069</v>
      </c>
      <c r="F36" s="3">
        <v>280500</v>
      </c>
      <c r="G36" s="3">
        <v>382.5</v>
      </c>
      <c r="H36" s="41"/>
      <c r="I36" s="3">
        <v>359.6</v>
      </c>
      <c r="J36" s="3">
        <v>405.5</v>
      </c>
      <c r="K36" s="6">
        <f t="shared" si="1"/>
        <v>381.1</v>
      </c>
      <c r="L36" s="6"/>
      <c r="M36" s="6"/>
      <c r="N36" s="6"/>
    </row>
    <row r="37" spans="1:14" x14ac:dyDescent="0.25">
      <c r="A37" s="42" t="s">
        <v>81</v>
      </c>
      <c r="B37" s="42" t="s">
        <v>82</v>
      </c>
      <c r="C37" s="42" t="s">
        <v>87</v>
      </c>
      <c r="D37" s="42" t="s">
        <v>94</v>
      </c>
      <c r="E37" s="4">
        <v>3374</v>
      </c>
      <c r="F37" s="3">
        <v>474350</v>
      </c>
      <c r="G37" s="3">
        <v>697.4</v>
      </c>
      <c r="H37" s="41"/>
      <c r="I37" s="3">
        <v>673.7</v>
      </c>
      <c r="J37" s="3">
        <v>721.1</v>
      </c>
      <c r="K37" s="6">
        <f t="shared" si="1"/>
        <v>711.3</v>
      </c>
      <c r="L37" s="6"/>
      <c r="M37" s="6"/>
      <c r="N37" s="6"/>
    </row>
    <row r="38" spans="1:14" x14ac:dyDescent="0.25">
      <c r="A38" s="42" t="s">
        <v>81</v>
      </c>
      <c r="B38" s="42" t="s">
        <v>82</v>
      </c>
      <c r="C38" s="42" t="s">
        <v>88</v>
      </c>
      <c r="D38" s="42" t="s">
        <v>94</v>
      </c>
      <c r="E38" s="3">
        <v>0</v>
      </c>
      <c r="F38" s="3">
        <v>0</v>
      </c>
      <c r="G38" s="3" t="s">
        <v>91</v>
      </c>
      <c r="H38" s="41"/>
      <c r="I38" s="3" t="s">
        <v>91</v>
      </c>
      <c r="J38" s="3" t="s">
        <v>91</v>
      </c>
      <c r="K38" s="6" t="e">
        <f t="shared" si="1"/>
        <v>#DIV/0!</v>
      </c>
      <c r="L38" s="6"/>
      <c r="M38" s="6"/>
      <c r="N38" s="6"/>
    </row>
    <row r="39" spans="1:14" x14ac:dyDescent="0.25">
      <c r="A39" s="42" t="s">
        <v>81</v>
      </c>
      <c r="B39" s="42" t="s">
        <v>82</v>
      </c>
      <c r="C39" s="42" t="s">
        <v>89</v>
      </c>
      <c r="D39" s="42" t="s">
        <v>94</v>
      </c>
      <c r="E39" s="3">
        <v>0</v>
      </c>
      <c r="F39" s="3">
        <v>0</v>
      </c>
      <c r="G39" s="3" t="s">
        <v>91</v>
      </c>
      <c r="H39" s="41"/>
      <c r="I39" s="3" t="s">
        <v>91</v>
      </c>
      <c r="J39" s="3" t="s">
        <v>91</v>
      </c>
      <c r="K39" s="6" t="e">
        <f t="shared" si="1"/>
        <v>#DIV/0!</v>
      </c>
      <c r="L39" s="6"/>
      <c r="M39" s="6"/>
      <c r="N39" s="6"/>
    </row>
    <row r="40" spans="1:14" x14ac:dyDescent="0.25">
      <c r="A40" s="42" t="s">
        <v>81</v>
      </c>
      <c r="B40" s="42" t="s">
        <v>82</v>
      </c>
      <c r="C40" s="42" t="s">
        <v>9</v>
      </c>
      <c r="D40" s="42" t="s">
        <v>95</v>
      </c>
      <c r="E40" s="4">
        <v>21445</v>
      </c>
      <c r="F40" s="3">
        <v>393921</v>
      </c>
      <c r="G40" s="43">
        <v>5801.5</v>
      </c>
      <c r="H40" s="41"/>
      <c r="I40" s="43">
        <v>5722.6</v>
      </c>
      <c r="J40" s="43">
        <v>5880.4</v>
      </c>
      <c r="K40" s="6">
        <f t="shared" si="1"/>
        <v>5444</v>
      </c>
      <c r="L40" s="6">
        <f>ROUND(E40*100000/F40,1)</f>
        <v>5444</v>
      </c>
      <c r="M40" s="6"/>
      <c r="N40" s="6"/>
    </row>
    <row r="41" spans="1:14" x14ac:dyDescent="0.25">
      <c r="A41" s="42" t="s">
        <v>81</v>
      </c>
      <c r="B41" s="42" t="s">
        <v>82</v>
      </c>
      <c r="C41" s="42" t="s">
        <v>84</v>
      </c>
      <c r="D41" s="42" t="s">
        <v>95</v>
      </c>
      <c r="E41" s="4">
        <v>3695</v>
      </c>
      <c r="F41" s="3">
        <v>236891</v>
      </c>
      <c r="G41" s="43">
        <v>1584.4</v>
      </c>
      <c r="H41" s="41"/>
      <c r="I41" s="43">
        <v>1533.2</v>
      </c>
      <c r="J41" s="43">
        <v>1635.5</v>
      </c>
      <c r="K41" s="6">
        <f t="shared" si="1"/>
        <v>1559.8</v>
      </c>
      <c r="L41" s="6">
        <f>ROUND(SUM(E41:E46)*100000/SUM(F41:F46),1)</f>
        <v>1923.5</v>
      </c>
      <c r="M41" s="6"/>
      <c r="N41" s="6"/>
    </row>
    <row r="42" spans="1:14" x14ac:dyDescent="0.25">
      <c r="A42" s="42" t="s">
        <v>81</v>
      </c>
      <c r="B42" s="42" t="s">
        <v>82</v>
      </c>
      <c r="C42" s="42" t="s">
        <v>85</v>
      </c>
      <c r="D42" s="42" t="s">
        <v>95</v>
      </c>
      <c r="E42" s="4">
        <v>16291</v>
      </c>
      <c r="F42" s="3">
        <v>628898</v>
      </c>
      <c r="G42" s="43">
        <v>2623.2</v>
      </c>
      <c r="H42" s="41"/>
      <c r="I42" s="43">
        <v>2582.9</v>
      </c>
      <c r="J42" s="43">
        <v>2663.5</v>
      </c>
      <c r="K42" s="6">
        <f t="shared" si="1"/>
        <v>2590.4</v>
      </c>
      <c r="L42" s="6"/>
      <c r="M42" s="6"/>
      <c r="N42" s="6"/>
    </row>
    <row r="43" spans="1:14" x14ac:dyDescent="0.25">
      <c r="A43" s="42" t="s">
        <v>81</v>
      </c>
      <c r="B43" s="42" t="s">
        <v>82</v>
      </c>
      <c r="C43" s="42" t="s">
        <v>86</v>
      </c>
      <c r="D43" s="42" t="s">
        <v>95</v>
      </c>
      <c r="E43" s="4">
        <v>2588</v>
      </c>
      <c r="F43" s="3">
        <v>237293</v>
      </c>
      <c r="G43" s="43">
        <v>1103.4000000000001</v>
      </c>
      <c r="H43" s="41"/>
      <c r="I43" s="43">
        <v>1060.9000000000001</v>
      </c>
      <c r="J43" s="43">
        <v>1145.9000000000001</v>
      </c>
      <c r="K43" s="6">
        <f t="shared" si="1"/>
        <v>1090.5999999999999</v>
      </c>
      <c r="L43" s="6"/>
      <c r="M43" s="6"/>
      <c r="N43" s="6"/>
    </row>
    <row r="44" spans="1:14" x14ac:dyDescent="0.25">
      <c r="A44" s="42" t="s">
        <v>81</v>
      </c>
      <c r="B44" s="42" t="s">
        <v>82</v>
      </c>
      <c r="C44" s="42" t="s">
        <v>87</v>
      </c>
      <c r="D44" s="42" t="s">
        <v>95</v>
      </c>
      <c r="E44" s="4">
        <v>10563</v>
      </c>
      <c r="F44" s="3">
        <v>619641</v>
      </c>
      <c r="G44" s="43">
        <v>1687.4</v>
      </c>
      <c r="H44" s="41"/>
      <c r="I44" s="43">
        <v>1655.2</v>
      </c>
      <c r="J44" s="43">
        <v>1719.6</v>
      </c>
      <c r="K44" s="6">
        <f t="shared" si="1"/>
        <v>1704.7</v>
      </c>
      <c r="L44" s="6"/>
      <c r="M44" s="6"/>
      <c r="N44" s="6"/>
    </row>
    <row r="45" spans="1:14" x14ac:dyDescent="0.25">
      <c r="A45" s="42" t="s">
        <v>81</v>
      </c>
      <c r="B45" s="42" t="s">
        <v>82</v>
      </c>
      <c r="C45" s="42" t="s">
        <v>88</v>
      </c>
      <c r="D45" s="42" t="s">
        <v>95</v>
      </c>
      <c r="E45" s="3">
        <v>0</v>
      </c>
      <c r="F45" s="3">
        <v>0</v>
      </c>
      <c r="G45" s="3" t="s">
        <v>91</v>
      </c>
      <c r="H45" s="41"/>
      <c r="I45" s="3" t="s">
        <v>91</v>
      </c>
      <c r="J45" s="3" t="s">
        <v>91</v>
      </c>
      <c r="K45" s="6" t="e">
        <f t="shared" si="1"/>
        <v>#DIV/0!</v>
      </c>
      <c r="L45" s="6"/>
      <c r="M45" s="6"/>
      <c r="N45" s="6"/>
    </row>
    <row r="46" spans="1:14" x14ac:dyDescent="0.25">
      <c r="A46" s="42" t="s">
        <v>81</v>
      </c>
      <c r="B46" s="42" t="s">
        <v>82</v>
      </c>
      <c r="C46" s="42" t="s">
        <v>89</v>
      </c>
      <c r="D46" s="42" t="s">
        <v>95</v>
      </c>
      <c r="E46" s="3">
        <v>0</v>
      </c>
      <c r="F46" s="3">
        <v>0</v>
      </c>
      <c r="G46" s="3" t="s">
        <v>91</v>
      </c>
      <c r="H46" s="41"/>
      <c r="I46" s="3" t="s">
        <v>91</v>
      </c>
      <c r="J46" s="3" t="s">
        <v>91</v>
      </c>
      <c r="K46" s="6" t="e">
        <f t="shared" si="1"/>
        <v>#DIV/0!</v>
      </c>
      <c r="L46" s="6"/>
      <c r="M46" s="6"/>
      <c r="N46" s="6"/>
    </row>
    <row r="47" spans="1:14" x14ac:dyDescent="0.25">
      <c r="A47" s="42" t="s">
        <v>81</v>
      </c>
      <c r="B47" s="42" t="s">
        <v>82</v>
      </c>
      <c r="C47" s="42" t="s">
        <v>9</v>
      </c>
      <c r="D47" s="42" t="s">
        <v>96</v>
      </c>
      <c r="E47" s="4">
        <v>26048</v>
      </c>
      <c r="F47" s="3">
        <v>104206</v>
      </c>
      <c r="G47" s="43">
        <v>24757.7</v>
      </c>
      <c r="H47" s="41"/>
      <c r="I47" s="43">
        <v>24456.799999999999</v>
      </c>
      <c r="J47" s="43">
        <v>25058.5</v>
      </c>
      <c r="K47" s="6">
        <f t="shared" si="1"/>
        <v>24996.6</v>
      </c>
      <c r="L47" s="6">
        <f>ROUND(E47*100000/F47,1)</f>
        <v>24996.6</v>
      </c>
      <c r="M47" s="6"/>
      <c r="N47" s="6"/>
    </row>
    <row r="48" spans="1:14" x14ac:dyDescent="0.25">
      <c r="A48" s="42" t="s">
        <v>81</v>
      </c>
      <c r="B48" s="42" t="s">
        <v>82</v>
      </c>
      <c r="C48" s="42" t="s">
        <v>84</v>
      </c>
      <c r="D48" s="42" t="s">
        <v>96</v>
      </c>
      <c r="E48" s="4">
        <v>6309</v>
      </c>
      <c r="F48" s="4">
        <v>97536</v>
      </c>
      <c r="G48" s="43">
        <v>6450.4</v>
      </c>
      <c r="H48" s="41"/>
      <c r="I48" s="43">
        <v>6291.2</v>
      </c>
      <c r="J48" s="43">
        <v>6609.6</v>
      </c>
      <c r="K48" s="6">
        <f t="shared" si="1"/>
        <v>6468.4</v>
      </c>
      <c r="L48" s="6">
        <f>ROUND(SUM(E48:E53)*100000/SUM(F48:F53),1)</f>
        <v>6166.5</v>
      </c>
      <c r="M48" s="6"/>
      <c r="N48" s="6"/>
    </row>
    <row r="49" spans="1:14" x14ac:dyDescent="0.25">
      <c r="A49" s="42" t="s">
        <v>81</v>
      </c>
      <c r="B49" s="42" t="s">
        <v>82</v>
      </c>
      <c r="C49" s="42" t="s">
        <v>85</v>
      </c>
      <c r="D49" s="42" t="s">
        <v>96</v>
      </c>
      <c r="E49" s="4">
        <v>24075</v>
      </c>
      <c r="F49" s="3">
        <v>266810</v>
      </c>
      <c r="G49" s="43">
        <v>8994.4</v>
      </c>
      <c r="H49" s="41"/>
      <c r="I49" s="43">
        <v>8880.7999999999993</v>
      </c>
      <c r="J49" s="43">
        <v>9108</v>
      </c>
      <c r="K49" s="6">
        <f t="shared" si="1"/>
        <v>9023.2999999999993</v>
      </c>
      <c r="L49" s="6"/>
      <c r="M49" s="6"/>
      <c r="N49" s="6"/>
    </row>
    <row r="50" spans="1:14" x14ac:dyDescent="0.25">
      <c r="A50" s="42" t="s">
        <v>81</v>
      </c>
      <c r="B50" s="42" t="s">
        <v>82</v>
      </c>
      <c r="C50" s="42" t="s">
        <v>86</v>
      </c>
      <c r="D50" s="42" t="s">
        <v>96</v>
      </c>
      <c r="E50" s="4">
        <v>3942</v>
      </c>
      <c r="F50" s="3">
        <v>113302</v>
      </c>
      <c r="G50" s="43">
        <v>3474.9</v>
      </c>
      <c r="H50" s="41"/>
      <c r="I50" s="43">
        <v>3366.5</v>
      </c>
      <c r="J50" s="43">
        <v>3583.4</v>
      </c>
      <c r="K50" s="6">
        <f t="shared" si="1"/>
        <v>3479.2</v>
      </c>
      <c r="L50" s="6"/>
      <c r="M50" s="6"/>
      <c r="N50" s="6"/>
    </row>
    <row r="51" spans="1:14" x14ac:dyDescent="0.25">
      <c r="A51" s="42" t="s">
        <v>81</v>
      </c>
      <c r="B51" s="42" t="s">
        <v>82</v>
      </c>
      <c r="C51" s="42" t="s">
        <v>87</v>
      </c>
      <c r="D51" s="42" t="s">
        <v>96</v>
      </c>
      <c r="E51" s="4">
        <v>21683</v>
      </c>
      <c r="F51" s="3">
        <v>430632</v>
      </c>
      <c r="G51" s="43">
        <v>5014.6000000000004</v>
      </c>
      <c r="H51" s="41"/>
      <c r="I51" s="43">
        <v>4947.8</v>
      </c>
      <c r="J51" s="43">
        <v>5081.3</v>
      </c>
      <c r="K51" s="6">
        <f t="shared" si="1"/>
        <v>5035.2</v>
      </c>
      <c r="L51" s="6"/>
      <c r="M51" s="6"/>
      <c r="N51" s="6"/>
    </row>
    <row r="52" spans="1:14" x14ac:dyDescent="0.25">
      <c r="A52" s="42" t="s">
        <v>81</v>
      </c>
      <c r="B52" s="42" t="s">
        <v>82</v>
      </c>
      <c r="C52" s="42" t="s">
        <v>88</v>
      </c>
      <c r="D52" s="42" t="s">
        <v>96</v>
      </c>
      <c r="E52" s="3">
        <v>0</v>
      </c>
      <c r="F52" s="3">
        <v>0</v>
      </c>
      <c r="G52" s="3" t="s">
        <v>91</v>
      </c>
      <c r="H52" s="41"/>
      <c r="I52" s="3" t="s">
        <v>91</v>
      </c>
      <c r="J52" s="3" t="s">
        <v>91</v>
      </c>
      <c r="K52" s="6" t="e">
        <f t="shared" si="1"/>
        <v>#DIV/0!</v>
      </c>
      <c r="L52" s="6"/>
      <c r="M52" s="6"/>
      <c r="N52" s="6"/>
    </row>
    <row r="53" spans="1:14" x14ac:dyDescent="0.25">
      <c r="A53" s="42" t="s">
        <v>81</v>
      </c>
      <c r="B53" s="42" t="s">
        <v>82</v>
      </c>
      <c r="C53" s="42" t="s">
        <v>89</v>
      </c>
      <c r="D53" s="42" t="s">
        <v>96</v>
      </c>
      <c r="E53" s="3">
        <v>0</v>
      </c>
      <c r="F53" s="3">
        <v>0</v>
      </c>
      <c r="G53" s="3" t="s">
        <v>91</v>
      </c>
      <c r="H53" s="41"/>
      <c r="I53" s="3" t="s">
        <v>91</v>
      </c>
      <c r="J53" s="3" t="s">
        <v>91</v>
      </c>
      <c r="K53" s="6" t="e">
        <f t="shared" si="1"/>
        <v>#DIV/0!</v>
      </c>
      <c r="L53" s="6"/>
      <c r="M53" s="6"/>
      <c r="N53" s="6"/>
    </row>
    <row r="54" spans="1:14" x14ac:dyDescent="0.25">
      <c r="A54" s="42" t="s">
        <v>81</v>
      </c>
      <c r="B54" s="42" t="s">
        <v>82</v>
      </c>
      <c r="C54" s="42" t="s">
        <v>9</v>
      </c>
      <c r="D54" s="42" t="s">
        <v>35</v>
      </c>
      <c r="E54" s="4">
        <v>16030</v>
      </c>
      <c r="F54" s="4">
        <v>27976</v>
      </c>
      <c r="G54" s="43">
        <v>57300</v>
      </c>
      <c r="H54" s="41"/>
      <c r="I54" s="43">
        <v>56416.3</v>
      </c>
      <c r="J54" s="43">
        <v>58194</v>
      </c>
      <c r="K54" s="6">
        <f t="shared" si="1"/>
        <v>57299.1</v>
      </c>
      <c r="L54" s="6">
        <f>ROUND(E54*100000/F54,1)</f>
        <v>57299.1</v>
      </c>
      <c r="M54" s="6"/>
      <c r="N54" s="6"/>
    </row>
    <row r="55" spans="1:14" x14ac:dyDescent="0.25">
      <c r="A55" s="42" t="s">
        <v>81</v>
      </c>
      <c r="B55" s="42" t="s">
        <v>82</v>
      </c>
      <c r="C55" s="42" t="s">
        <v>84</v>
      </c>
      <c r="D55" s="42" t="s">
        <v>35</v>
      </c>
      <c r="E55" s="4">
        <v>4548</v>
      </c>
      <c r="F55" s="4">
        <v>21623</v>
      </c>
      <c r="G55" s="43">
        <v>21033.200000000001</v>
      </c>
      <c r="H55" s="41"/>
      <c r="I55" s="43">
        <v>20426.3</v>
      </c>
      <c r="J55" s="43">
        <v>21653.599999999999</v>
      </c>
      <c r="K55" s="6">
        <f t="shared" si="1"/>
        <v>21033.200000000001</v>
      </c>
      <c r="L55" s="6">
        <f>ROUND(SUM(E55:E60)*100000/SUM(F55:F60),1)</f>
        <v>18684.3</v>
      </c>
      <c r="M55" s="6"/>
      <c r="N55" s="6"/>
    </row>
    <row r="56" spans="1:14" x14ac:dyDescent="0.25">
      <c r="A56" s="42" t="s">
        <v>81</v>
      </c>
      <c r="B56" s="42" t="s">
        <v>82</v>
      </c>
      <c r="C56" s="42" t="s">
        <v>85</v>
      </c>
      <c r="D56" s="42" t="s">
        <v>35</v>
      </c>
      <c r="E56" s="4">
        <v>15502</v>
      </c>
      <c r="F56" s="4">
        <v>58942</v>
      </c>
      <c r="G56" s="43">
        <v>26300.3</v>
      </c>
      <c r="H56" s="41"/>
      <c r="I56" s="43">
        <v>25887.9</v>
      </c>
      <c r="J56" s="43">
        <v>26717.599999999999</v>
      </c>
      <c r="K56" s="6">
        <f t="shared" si="1"/>
        <v>26300.400000000001</v>
      </c>
      <c r="L56" s="6"/>
      <c r="M56" s="6"/>
      <c r="N56" s="6"/>
    </row>
    <row r="57" spans="1:14" x14ac:dyDescent="0.25">
      <c r="A57" s="42" t="s">
        <v>81</v>
      </c>
      <c r="B57" s="42" t="s">
        <v>82</v>
      </c>
      <c r="C57" s="42" t="s">
        <v>86</v>
      </c>
      <c r="D57" s="42" t="s">
        <v>35</v>
      </c>
      <c r="E57" s="4">
        <v>2741</v>
      </c>
      <c r="F57" s="4">
        <v>24066</v>
      </c>
      <c r="G57" s="43">
        <v>11389.3</v>
      </c>
      <c r="H57" s="41"/>
      <c r="I57" s="43">
        <v>10966.8</v>
      </c>
      <c r="J57" s="43">
        <v>11823.8</v>
      </c>
      <c r="K57" s="6">
        <f t="shared" si="1"/>
        <v>11389.5</v>
      </c>
      <c r="L57" s="6"/>
      <c r="M57" s="6"/>
      <c r="N57" s="6"/>
    </row>
    <row r="58" spans="1:14" x14ac:dyDescent="0.25">
      <c r="A58" s="42" t="s">
        <v>81</v>
      </c>
      <c r="B58" s="42" t="s">
        <v>82</v>
      </c>
      <c r="C58" s="42" t="s">
        <v>87</v>
      </c>
      <c r="D58" s="42" t="s">
        <v>35</v>
      </c>
      <c r="E58" s="4">
        <v>13418</v>
      </c>
      <c r="F58" s="4">
        <v>89163</v>
      </c>
      <c r="G58" s="43">
        <v>15048.8</v>
      </c>
      <c r="H58" s="41"/>
      <c r="I58" s="43">
        <v>14795.2</v>
      </c>
      <c r="J58" s="43">
        <v>15305.6</v>
      </c>
      <c r="K58" s="6">
        <f t="shared" si="1"/>
        <v>15048.8</v>
      </c>
      <c r="L58" s="6"/>
      <c r="M58" s="6"/>
      <c r="N58" s="6"/>
    </row>
    <row r="59" spans="1:14" x14ac:dyDescent="0.25">
      <c r="A59" s="42" t="s">
        <v>81</v>
      </c>
      <c r="B59" s="42" t="s">
        <v>82</v>
      </c>
      <c r="C59" s="42" t="s">
        <v>88</v>
      </c>
      <c r="D59" s="42" t="s">
        <v>35</v>
      </c>
      <c r="E59" s="3">
        <v>0</v>
      </c>
      <c r="F59" s="3">
        <v>0</v>
      </c>
      <c r="G59" s="3" t="s">
        <v>91</v>
      </c>
      <c r="H59" s="41"/>
      <c r="I59" s="3" t="s">
        <v>91</v>
      </c>
      <c r="J59" s="3" t="s">
        <v>91</v>
      </c>
      <c r="K59" s="6" t="e">
        <f t="shared" si="1"/>
        <v>#DIV/0!</v>
      </c>
      <c r="L59" s="6"/>
      <c r="M59" s="6"/>
      <c r="N59" s="6"/>
    </row>
    <row r="60" spans="1:14" x14ac:dyDescent="0.25">
      <c r="A60" s="42" t="s">
        <v>81</v>
      </c>
      <c r="B60" s="42" t="s">
        <v>82</v>
      </c>
      <c r="C60" s="42" t="s">
        <v>89</v>
      </c>
      <c r="D60" s="42" t="s">
        <v>35</v>
      </c>
      <c r="E60" s="3">
        <v>0</v>
      </c>
      <c r="F60" s="3">
        <v>0</v>
      </c>
      <c r="G60" s="3" t="s">
        <v>91</v>
      </c>
      <c r="H60" s="41"/>
      <c r="I60" s="3" t="s">
        <v>91</v>
      </c>
      <c r="J60" s="3" t="s">
        <v>91</v>
      </c>
      <c r="K60" s="6" t="e">
        <f t="shared" si="1"/>
        <v>#DIV/0!</v>
      </c>
      <c r="L60" s="6"/>
      <c r="M60" s="6"/>
      <c r="N60" s="6"/>
    </row>
    <row r="61" spans="1:14" x14ac:dyDescent="0.25">
      <c r="A61" s="42" t="s">
        <v>81</v>
      </c>
      <c r="B61" s="42" t="s">
        <v>82</v>
      </c>
      <c r="C61" s="42" t="s">
        <v>9</v>
      </c>
      <c r="D61" s="42" t="s">
        <v>97</v>
      </c>
      <c r="E61" s="4">
        <v>88632</v>
      </c>
      <c r="F61" s="3">
        <v>10415455</v>
      </c>
      <c r="G61" s="43">
        <v>2674.7</v>
      </c>
      <c r="H61" s="41"/>
      <c r="I61" s="43">
        <v>2655.6</v>
      </c>
      <c r="J61" s="43">
        <v>2693.7</v>
      </c>
      <c r="K61" s="6">
        <f t="shared" si="1"/>
        <v>851</v>
      </c>
      <c r="L61" s="6">
        <f>ROUND(E61*100000/F61,1)</f>
        <v>851</v>
      </c>
      <c r="M61" s="6"/>
      <c r="N61" s="6"/>
    </row>
    <row r="62" spans="1:14" x14ac:dyDescent="0.25">
      <c r="A62" s="42" t="s">
        <v>81</v>
      </c>
      <c r="B62" s="42" t="s">
        <v>82</v>
      </c>
      <c r="C62" s="42" t="s">
        <v>84</v>
      </c>
      <c r="D62" s="42" t="s">
        <v>97</v>
      </c>
      <c r="E62" s="4">
        <v>17049</v>
      </c>
      <c r="F62" s="3">
        <v>1618514</v>
      </c>
      <c r="G62" s="3">
        <v>872.2</v>
      </c>
      <c r="H62" s="41"/>
      <c r="I62" s="3">
        <v>792.6</v>
      </c>
      <c r="J62" s="3">
        <v>951.8</v>
      </c>
      <c r="K62" s="6">
        <f t="shared" si="1"/>
        <v>1053.4000000000001</v>
      </c>
      <c r="L62" s="6">
        <f>ROUND(SUM(E62:E67)*100000/SUM(F62:F67),1)</f>
        <v>1615.5</v>
      </c>
      <c r="M62" s="6"/>
      <c r="N62" s="6"/>
    </row>
    <row r="63" spans="1:14" x14ac:dyDescent="0.25">
      <c r="A63" s="42" t="s">
        <v>81</v>
      </c>
      <c r="B63" s="42" t="s">
        <v>82</v>
      </c>
      <c r="C63" s="42" t="s">
        <v>85</v>
      </c>
      <c r="D63" s="42" t="s">
        <v>97</v>
      </c>
      <c r="E63" s="4">
        <v>67219</v>
      </c>
      <c r="F63" s="3">
        <v>3658240</v>
      </c>
      <c r="G63" s="43">
        <v>1185.5</v>
      </c>
      <c r="H63" s="41"/>
      <c r="I63" s="43">
        <v>1176.3</v>
      </c>
      <c r="J63" s="43">
        <v>1194.8</v>
      </c>
      <c r="K63" s="6">
        <f t="shared" si="1"/>
        <v>1837.5</v>
      </c>
      <c r="L63" s="6"/>
      <c r="M63" s="6"/>
      <c r="N63" s="6"/>
    </row>
    <row r="64" spans="1:14" x14ac:dyDescent="0.25">
      <c r="A64" s="42" t="s">
        <v>81</v>
      </c>
      <c r="B64" s="42" t="s">
        <v>82</v>
      </c>
      <c r="C64" s="42" t="s">
        <v>86</v>
      </c>
      <c r="D64" s="42" t="s">
        <v>97</v>
      </c>
      <c r="E64" s="4">
        <v>11001</v>
      </c>
      <c r="F64" s="3">
        <v>1281079</v>
      </c>
      <c r="G64" s="3">
        <v>488</v>
      </c>
      <c r="H64" s="41"/>
      <c r="I64" s="3">
        <v>478.5</v>
      </c>
      <c r="J64" s="3">
        <v>497.5</v>
      </c>
      <c r="K64" s="6">
        <f t="shared" si="1"/>
        <v>858.7</v>
      </c>
      <c r="L64" s="6"/>
      <c r="M64" s="6"/>
      <c r="N64" s="6"/>
    </row>
    <row r="65" spans="1:14" x14ac:dyDescent="0.25">
      <c r="A65" s="42" t="s">
        <v>81</v>
      </c>
      <c r="B65" s="42" t="s">
        <v>82</v>
      </c>
      <c r="C65" s="42" t="s">
        <v>87</v>
      </c>
      <c r="D65" s="42" t="s">
        <v>97</v>
      </c>
      <c r="E65" s="4">
        <v>50861</v>
      </c>
      <c r="F65" s="3">
        <v>2487529</v>
      </c>
      <c r="G65" s="3">
        <v>770.3</v>
      </c>
      <c r="H65" s="41"/>
      <c r="I65" s="3">
        <v>724.7</v>
      </c>
      <c r="J65" s="3">
        <v>816</v>
      </c>
      <c r="K65" s="6">
        <f t="shared" si="1"/>
        <v>2044.6</v>
      </c>
      <c r="L65" s="6"/>
      <c r="M65" s="6"/>
      <c r="N65" s="6"/>
    </row>
    <row r="66" spans="1:14" x14ac:dyDescent="0.25">
      <c r="A66" s="42" t="s">
        <v>81</v>
      </c>
      <c r="B66" s="42" t="s">
        <v>82</v>
      </c>
      <c r="C66" s="42" t="s">
        <v>88</v>
      </c>
      <c r="D66" s="42" t="s">
        <v>97</v>
      </c>
      <c r="E66" s="3">
        <v>0</v>
      </c>
      <c r="F66" s="3">
        <v>0</v>
      </c>
      <c r="G66" s="3" t="s">
        <v>91</v>
      </c>
      <c r="H66" s="41"/>
      <c r="I66" s="3" t="s">
        <v>91</v>
      </c>
      <c r="J66" s="3" t="s">
        <v>91</v>
      </c>
      <c r="K66" s="6" t="e">
        <f t="shared" si="1"/>
        <v>#DIV/0!</v>
      </c>
      <c r="L66" s="6"/>
      <c r="M66" s="6"/>
      <c r="N66" s="6"/>
    </row>
    <row r="67" spans="1:14" x14ac:dyDescent="0.25">
      <c r="A67" s="42" t="s">
        <v>81</v>
      </c>
      <c r="B67" s="42" t="s">
        <v>82</v>
      </c>
      <c r="C67" s="42" t="s">
        <v>89</v>
      </c>
      <c r="D67" s="42" t="s">
        <v>97</v>
      </c>
      <c r="E67" s="3">
        <v>0</v>
      </c>
      <c r="F67" s="3">
        <v>0</v>
      </c>
      <c r="G67" s="3" t="s">
        <v>91</v>
      </c>
      <c r="H67" s="41"/>
      <c r="I67" s="3" t="s">
        <v>91</v>
      </c>
      <c r="J67" s="3" t="s">
        <v>91</v>
      </c>
      <c r="K67" s="6" t="e">
        <f t="shared" si="1"/>
        <v>#DIV/0!</v>
      </c>
      <c r="L67" s="6"/>
      <c r="M67" s="6"/>
      <c r="N67" s="6"/>
    </row>
    <row r="68" spans="1:14" x14ac:dyDescent="0.25">
      <c r="A68" s="42" t="s">
        <v>81</v>
      </c>
      <c r="B68" s="42" t="s">
        <v>98</v>
      </c>
      <c r="C68" s="42" t="s">
        <v>9</v>
      </c>
      <c r="D68" s="42" t="s">
        <v>83</v>
      </c>
      <c r="E68" s="4">
        <f t="shared" ref="E68:F68" si="8">E124-(E75+E82+E89+E96+E103+E110+E117)</f>
        <v>87</v>
      </c>
      <c r="F68" s="4">
        <f t="shared" si="8"/>
        <v>1544720</v>
      </c>
      <c r="G68" s="3"/>
      <c r="H68" s="41"/>
      <c r="I68" s="3"/>
      <c r="J68" s="3"/>
      <c r="K68" s="6">
        <f t="shared" si="1"/>
        <v>5.6</v>
      </c>
      <c r="L68" s="6">
        <f>ROUND(E68*100000/F68,1)</f>
        <v>5.6</v>
      </c>
      <c r="M68" s="6"/>
      <c r="N68" s="6"/>
    </row>
    <row r="69" spans="1:14" x14ac:dyDescent="0.25">
      <c r="A69" s="42" t="s">
        <v>81</v>
      </c>
      <c r="B69" s="42" t="s">
        <v>98</v>
      </c>
      <c r="C69" s="42" t="s">
        <v>84</v>
      </c>
      <c r="D69" s="42" t="s">
        <v>83</v>
      </c>
      <c r="E69" s="4">
        <f t="shared" ref="E69:F69" si="9">E125-(E76+E83+E90+E97+E104+E111+E118)</f>
        <v>2</v>
      </c>
      <c r="F69" s="4">
        <f t="shared" si="9"/>
        <v>102065</v>
      </c>
      <c r="G69" s="3"/>
      <c r="H69" s="41"/>
      <c r="I69" s="3"/>
      <c r="J69" s="3"/>
      <c r="K69" s="6">
        <f t="shared" si="1"/>
        <v>2</v>
      </c>
      <c r="L69" s="6">
        <f>ROUND(SUM(E69:E74)*100000/SUM(F69:F74),1)</f>
        <v>11.4</v>
      </c>
      <c r="M69" s="6"/>
      <c r="N69" s="6"/>
    </row>
    <row r="70" spans="1:14" x14ac:dyDescent="0.25">
      <c r="A70" s="42" t="s">
        <v>81</v>
      </c>
      <c r="B70" s="42" t="s">
        <v>98</v>
      </c>
      <c r="C70" s="42" t="s">
        <v>85</v>
      </c>
      <c r="D70" s="42" t="s">
        <v>83</v>
      </c>
      <c r="E70" s="4">
        <f t="shared" ref="E70:F70" si="10">E126-(E77+E84+E91+E98+E105+E112+E119)</f>
        <v>18</v>
      </c>
      <c r="F70" s="4">
        <f t="shared" si="10"/>
        <v>254995</v>
      </c>
      <c r="G70" s="3"/>
      <c r="H70" s="41"/>
      <c r="I70" s="3"/>
      <c r="J70" s="3"/>
      <c r="K70" s="6">
        <f t="shared" si="1"/>
        <v>7.1</v>
      </c>
      <c r="L70" s="6"/>
      <c r="M70" s="6"/>
      <c r="N70" s="6"/>
    </row>
    <row r="71" spans="1:14" x14ac:dyDescent="0.25">
      <c r="A71" s="42" t="s">
        <v>81</v>
      </c>
      <c r="B71" s="42" t="s">
        <v>98</v>
      </c>
      <c r="C71" s="42" t="s">
        <v>86</v>
      </c>
      <c r="D71" s="42" t="s">
        <v>83</v>
      </c>
      <c r="E71" s="4">
        <f t="shared" ref="E71:F71" si="11">E127-(E78+E85+E92+E99+E106+E113+E120)</f>
        <v>0</v>
      </c>
      <c r="F71" s="4">
        <f t="shared" si="11"/>
        <v>21268</v>
      </c>
      <c r="G71" s="3"/>
      <c r="H71" s="41"/>
      <c r="I71" s="3"/>
      <c r="J71" s="3"/>
      <c r="K71" s="6">
        <f t="shared" si="1"/>
        <v>0</v>
      </c>
      <c r="L71" s="6"/>
      <c r="M71" s="6"/>
      <c r="N71" s="6"/>
    </row>
    <row r="72" spans="1:14" x14ac:dyDescent="0.25">
      <c r="A72" s="42" t="s">
        <v>81</v>
      </c>
      <c r="B72" s="42" t="s">
        <v>98</v>
      </c>
      <c r="C72" s="42" t="s">
        <v>87</v>
      </c>
      <c r="D72" s="42" t="s">
        <v>83</v>
      </c>
      <c r="E72" s="4">
        <f t="shared" ref="E72:F72" si="12">E128-(E79+E86+E93+E100+E107+E114+E121)</f>
        <v>26</v>
      </c>
      <c r="F72" s="4">
        <f t="shared" si="12"/>
        <v>41457</v>
      </c>
      <c r="G72" s="3"/>
      <c r="H72" s="41"/>
      <c r="I72" s="3"/>
      <c r="J72" s="3"/>
      <c r="K72" s="6">
        <f t="shared" si="1"/>
        <v>62.7</v>
      </c>
      <c r="L72" s="6"/>
      <c r="M72" s="6"/>
      <c r="N72" s="6"/>
    </row>
    <row r="73" spans="1:14" x14ac:dyDescent="0.25">
      <c r="A73" s="42" t="s">
        <v>81</v>
      </c>
      <c r="B73" s="42" t="s">
        <v>98</v>
      </c>
      <c r="C73" s="42" t="s">
        <v>88</v>
      </c>
      <c r="D73" s="42" t="s">
        <v>83</v>
      </c>
      <c r="E73" s="4">
        <f t="shared" ref="E73:F73" si="13">E129-(E80+E87+E94+E101+E108+E115+E122)</f>
        <v>1</v>
      </c>
      <c r="F73" s="4">
        <f t="shared" si="13"/>
        <v>1288</v>
      </c>
      <c r="G73" s="3"/>
      <c r="H73" s="41"/>
      <c r="I73" s="3"/>
      <c r="J73" s="3"/>
      <c r="K73" s="6">
        <f t="shared" si="1"/>
        <v>77.599999999999994</v>
      </c>
      <c r="L73" s="6"/>
      <c r="M73" s="6"/>
      <c r="N73" s="6"/>
    </row>
    <row r="74" spans="1:14" x14ac:dyDescent="0.25">
      <c r="A74" s="42" t="s">
        <v>81</v>
      </c>
      <c r="B74" s="42" t="s">
        <v>98</v>
      </c>
      <c r="C74" s="42" t="s">
        <v>89</v>
      </c>
      <c r="D74" s="42" t="s">
        <v>83</v>
      </c>
      <c r="E74" s="4">
        <f t="shared" ref="E74:F74" si="14">E130-(E81+E88+E95+E102+E109+E116+E123)</f>
        <v>1</v>
      </c>
      <c r="F74" s="4">
        <f t="shared" si="14"/>
        <v>782</v>
      </c>
      <c r="G74" s="3"/>
      <c r="H74" s="41"/>
      <c r="I74" s="3"/>
      <c r="J74" s="3"/>
      <c r="K74" s="6">
        <f t="shared" si="1"/>
        <v>127.9</v>
      </c>
      <c r="L74" s="6"/>
      <c r="M74" s="6"/>
      <c r="N74" s="6"/>
    </row>
    <row r="75" spans="1:14" x14ac:dyDescent="0.25">
      <c r="A75" s="42" t="s">
        <v>81</v>
      </c>
      <c r="B75" s="42" t="s">
        <v>98</v>
      </c>
      <c r="C75" s="42" t="s">
        <v>9</v>
      </c>
      <c r="D75" s="42" t="s">
        <v>90</v>
      </c>
      <c r="E75" s="3">
        <v>511</v>
      </c>
      <c r="F75" s="3">
        <v>1359635</v>
      </c>
      <c r="G75" s="3">
        <v>41.3</v>
      </c>
      <c r="H75" s="41"/>
      <c r="I75" s="3">
        <v>37.700000000000003</v>
      </c>
      <c r="J75" s="3">
        <v>44.9</v>
      </c>
      <c r="K75" s="6">
        <f t="shared" si="1"/>
        <v>37.6</v>
      </c>
      <c r="L75" s="6">
        <f>ROUND(E75*100000/F75,1)</f>
        <v>37.6</v>
      </c>
      <c r="M75" s="6"/>
      <c r="N75" s="6"/>
    </row>
    <row r="76" spans="1:14" x14ac:dyDescent="0.25">
      <c r="A76" s="42" t="s">
        <v>81</v>
      </c>
      <c r="B76" s="42" t="s">
        <v>98</v>
      </c>
      <c r="C76" s="42" t="s">
        <v>84</v>
      </c>
      <c r="D76" s="42" t="s">
        <v>90</v>
      </c>
      <c r="E76" s="3">
        <v>17</v>
      </c>
      <c r="F76" s="3">
        <v>147074</v>
      </c>
      <c r="G76" s="3">
        <v>23.4</v>
      </c>
      <c r="H76" s="3" t="s">
        <v>99</v>
      </c>
      <c r="I76" s="3">
        <v>12.1</v>
      </c>
      <c r="J76" s="3">
        <v>39.700000000000003</v>
      </c>
      <c r="K76" s="6">
        <f t="shared" si="1"/>
        <v>11.6</v>
      </c>
      <c r="L76" s="6">
        <f>ROUND(SUM(E76:E81)*100000/SUM(F76:F81),1)</f>
        <v>29.2</v>
      </c>
      <c r="M76" s="6"/>
      <c r="N76" s="6"/>
    </row>
    <row r="77" spans="1:14" x14ac:dyDescent="0.25">
      <c r="A77" s="42" t="s">
        <v>81</v>
      </c>
      <c r="B77" s="42" t="s">
        <v>98</v>
      </c>
      <c r="C77" s="42" t="s">
        <v>85</v>
      </c>
      <c r="D77" s="42" t="s">
        <v>90</v>
      </c>
      <c r="E77" s="3">
        <v>243</v>
      </c>
      <c r="F77" s="3">
        <v>762155</v>
      </c>
      <c r="G77" s="3">
        <v>37.9</v>
      </c>
      <c r="H77" s="41"/>
      <c r="I77" s="3">
        <v>33</v>
      </c>
      <c r="J77" s="3">
        <v>42.9</v>
      </c>
      <c r="K77" s="6">
        <f t="shared" si="1"/>
        <v>31.9</v>
      </c>
      <c r="L77" s="6"/>
      <c r="M77" s="6"/>
      <c r="N77" s="6"/>
    </row>
    <row r="78" spans="1:14" x14ac:dyDescent="0.25">
      <c r="A78" s="42" t="s">
        <v>81</v>
      </c>
      <c r="B78" s="42" t="s">
        <v>98</v>
      </c>
      <c r="C78" s="42" t="s">
        <v>86</v>
      </c>
      <c r="D78" s="42" t="s">
        <v>90</v>
      </c>
      <c r="E78" s="3">
        <v>19</v>
      </c>
      <c r="F78" s="3">
        <v>326860</v>
      </c>
      <c r="G78" s="3">
        <v>6.1</v>
      </c>
      <c r="H78" s="41"/>
      <c r="I78" s="3">
        <v>3.7</v>
      </c>
      <c r="J78" s="3">
        <v>9.6</v>
      </c>
      <c r="K78" s="6">
        <f t="shared" si="1"/>
        <v>5.8</v>
      </c>
      <c r="L78" s="6"/>
      <c r="M78" s="6"/>
      <c r="N78" s="6"/>
    </row>
    <row r="79" spans="1:14" x14ac:dyDescent="0.25">
      <c r="A79" s="42" t="s">
        <v>81</v>
      </c>
      <c r="B79" s="42" t="s">
        <v>98</v>
      </c>
      <c r="C79" s="42" t="s">
        <v>87</v>
      </c>
      <c r="D79" s="42" t="s">
        <v>90</v>
      </c>
      <c r="E79" s="3">
        <v>878</v>
      </c>
      <c r="F79" s="3">
        <v>2772961</v>
      </c>
      <c r="G79" s="3">
        <v>30.8</v>
      </c>
      <c r="H79" s="41"/>
      <c r="I79" s="3">
        <v>28.8</v>
      </c>
      <c r="J79" s="3">
        <v>32.9</v>
      </c>
      <c r="K79" s="6">
        <f t="shared" si="1"/>
        <v>31.7</v>
      </c>
      <c r="L79" s="6"/>
      <c r="M79" s="6"/>
      <c r="N79" s="6"/>
    </row>
    <row r="80" spans="1:14" x14ac:dyDescent="0.25">
      <c r="A80" s="42" t="s">
        <v>81</v>
      </c>
      <c r="B80" s="42" t="s">
        <v>98</v>
      </c>
      <c r="C80" s="42" t="s">
        <v>88</v>
      </c>
      <c r="D80" s="42" t="s">
        <v>90</v>
      </c>
      <c r="E80" s="3">
        <v>32</v>
      </c>
      <c r="F80" s="3">
        <v>164354</v>
      </c>
      <c r="G80" s="3">
        <v>18.5</v>
      </c>
      <c r="H80" s="41"/>
      <c r="I80" s="3">
        <v>12.5</v>
      </c>
      <c r="J80" s="3">
        <v>26.2</v>
      </c>
      <c r="K80" s="6">
        <f t="shared" si="1"/>
        <v>19.5</v>
      </c>
      <c r="L80" s="6"/>
      <c r="M80" s="6"/>
      <c r="N80" s="6"/>
    </row>
    <row r="81" spans="1:14" x14ac:dyDescent="0.25">
      <c r="A81" s="42" t="s">
        <v>81</v>
      </c>
      <c r="B81" s="42" t="s">
        <v>98</v>
      </c>
      <c r="C81" s="42" t="s">
        <v>89</v>
      </c>
      <c r="D81" s="42" t="s">
        <v>90</v>
      </c>
      <c r="E81" s="3">
        <v>55</v>
      </c>
      <c r="F81" s="4">
        <v>93208</v>
      </c>
      <c r="G81" s="3">
        <v>56.3</v>
      </c>
      <c r="H81" s="41"/>
      <c r="I81" s="3">
        <v>41.1</v>
      </c>
      <c r="J81" s="3">
        <v>75</v>
      </c>
      <c r="K81" s="6">
        <f t="shared" si="1"/>
        <v>59</v>
      </c>
      <c r="L81" s="6"/>
      <c r="M81" s="6"/>
      <c r="N81" s="6"/>
    </row>
    <row r="82" spans="1:14" x14ac:dyDescent="0.25">
      <c r="A82" s="42" t="s">
        <v>81</v>
      </c>
      <c r="B82" s="42" t="s">
        <v>98</v>
      </c>
      <c r="C82" s="42" t="s">
        <v>9</v>
      </c>
      <c r="D82" s="42" t="s">
        <v>92</v>
      </c>
      <c r="E82" s="3">
        <v>719</v>
      </c>
      <c r="F82" s="3">
        <v>366687</v>
      </c>
      <c r="G82" s="3">
        <v>206.1</v>
      </c>
      <c r="H82" s="41"/>
      <c r="I82" s="3">
        <v>190.9</v>
      </c>
      <c r="J82" s="3">
        <v>221.3</v>
      </c>
      <c r="K82" s="6">
        <f t="shared" si="1"/>
        <v>196.1</v>
      </c>
      <c r="L82" s="6">
        <f>ROUND(E82*100000/F82,1)</f>
        <v>196.1</v>
      </c>
      <c r="M82" s="6"/>
      <c r="N82" s="6"/>
    </row>
    <row r="83" spans="1:14" x14ac:dyDescent="0.25">
      <c r="A83" s="42" t="s">
        <v>81</v>
      </c>
      <c r="B83" s="42" t="s">
        <v>98</v>
      </c>
      <c r="C83" s="42" t="s">
        <v>84</v>
      </c>
      <c r="D83" s="42" t="s">
        <v>92</v>
      </c>
      <c r="E83" s="3">
        <v>12</v>
      </c>
      <c r="F83" s="4">
        <v>10298</v>
      </c>
      <c r="G83" s="3">
        <v>124.1</v>
      </c>
      <c r="H83" s="3" t="s">
        <v>99</v>
      </c>
      <c r="I83" s="3">
        <v>63.2</v>
      </c>
      <c r="J83" s="3">
        <v>218</v>
      </c>
      <c r="K83" s="6">
        <f t="shared" si="1"/>
        <v>116.5</v>
      </c>
      <c r="L83" s="6">
        <f>ROUND(SUM(E83:E88)*100000/SUM(F83:F88),1)</f>
        <v>117.8</v>
      </c>
      <c r="M83" s="6"/>
      <c r="N83" s="6"/>
    </row>
    <row r="84" spans="1:14" x14ac:dyDescent="0.25">
      <c r="A84" s="42" t="s">
        <v>81</v>
      </c>
      <c r="B84" s="42" t="s">
        <v>98</v>
      </c>
      <c r="C84" s="42" t="s">
        <v>85</v>
      </c>
      <c r="D84" s="42" t="s">
        <v>92</v>
      </c>
      <c r="E84" s="3">
        <v>337</v>
      </c>
      <c r="F84" s="3">
        <v>134217</v>
      </c>
      <c r="G84" s="3">
        <v>272.7</v>
      </c>
      <c r="H84" s="41"/>
      <c r="I84" s="3">
        <v>243.1</v>
      </c>
      <c r="J84" s="3">
        <v>302.3</v>
      </c>
      <c r="K84" s="6">
        <f t="shared" si="1"/>
        <v>251.1</v>
      </c>
      <c r="L84" s="6"/>
      <c r="M84" s="6"/>
      <c r="N84" s="6"/>
    </row>
    <row r="85" spans="1:14" x14ac:dyDescent="0.25">
      <c r="A85" s="42" t="s">
        <v>81</v>
      </c>
      <c r="B85" s="42" t="s">
        <v>98</v>
      </c>
      <c r="C85" s="42" t="s">
        <v>86</v>
      </c>
      <c r="D85" s="42" t="s">
        <v>92</v>
      </c>
      <c r="E85" s="3">
        <v>60</v>
      </c>
      <c r="F85" s="3">
        <v>119063</v>
      </c>
      <c r="G85" s="3">
        <v>51.2</v>
      </c>
      <c r="H85" s="41"/>
      <c r="I85" s="3">
        <v>39</v>
      </c>
      <c r="J85" s="3">
        <v>66</v>
      </c>
      <c r="K85" s="6">
        <f t="shared" si="1"/>
        <v>50.4</v>
      </c>
      <c r="L85" s="6"/>
      <c r="M85" s="6"/>
      <c r="N85" s="6"/>
    </row>
    <row r="86" spans="1:14" x14ac:dyDescent="0.25">
      <c r="A86" s="42" t="s">
        <v>81</v>
      </c>
      <c r="B86" s="42" t="s">
        <v>98</v>
      </c>
      <c r="C86" s="42" t="s">
        <v>87</v>
      </c>
      <c r="D86" s="42" t="s">
        <v>92</v>
      </c>
      <c r="E86" s="4">
        <v>2181</v>
      </c>
      <c r="F86" s="3">
        <v>1873696</v>
      </c>
      <c r="G86" s="3">
        <v>114.8</v>
      </c>
      <c r="H86" s="41"/>
      <c r="I86" s="3">
        <v>109.9</v>
      </c>
      <c r="J86" s="3">
        <v>119.6</v>
      </c>
      <c r="K86" s="6">
        <f t="shared" si="1"/>
        <v>116.4</v>
      </c>
      <c r="L86" s="6"/>
      <c r="M86" s="6"/>
      <c r="N86" s="6"/>
    </row>
    <row r="87" spans="1:14" x14ac:dyDescent="0.25">
      <c r="A87" s="42" t="s">
        <v>81</v>
      </c>
      <c r="B87" s="42" t="s">
        <v>98</v>
      </c>
      <c r="C87" s="42" t="s">
        <v>88</v>
      </c>
      <c r="D87" s="42" t="s">
        <v>92</v>
      </c>
      <c r="E87" s="3">
        <v>73</v>
      </c>
      <c r="F87" s="3">
        <v>157083</v>
      </c>
      <c r="G87" s="3">
        <v>45.5</v>
      </c>
      <c r="H87" s="41"/>
      <c r="I87" s="3">
        <v>35.6</v>
      </c>
      <c r="J87" s="3">
        <v>57.2</v>
      </c>
      <c r="K87" s="6">
        <f t="shared" si="1"/>
        <v>46.5</v>
      </c>
      <c r="L87" s="6"/>
      <c r="M87" s="6"/>
      <c r="N87" s="6"/>
    </row>
    <row r="88" spans="1:14" x14ac:dyDescent="0.25">
      <c r="A88" s="42" t="s">
        <v>81</v>
      </c>
      <c r="B88" s="42" t="s">
        <v>98</v>
      </c>
      <c r="C88" s="42" t="s">
        <v>89</v>
      </c>
      <c r="D88" s="42" t="s">
        <v>92</v>
      </c>
      <c r="E88" s="3">
        <v>161</v>
      </c>
      <c r="F88" s="3">
        <v>102618</v>
      </c>
      <c r="G88" s="3">
        <v>152.4</v>
      </c>
      <c r="H88" s="41"/>
      <c r="I88" s="3">
        <v>128.6</v>
      </c>
      <c r="J88" s="3">
        <v>176.2</v>
      </c>
      <c r="K88" s="6">
        <f t="shared" si="1"/>
        <v>156.9</v>
      </c>
      <c r="L88" s="6"/>
      <c r="M88" s="6"/>
      <c r="N88" s="6"/>
    </row>
    <row r="89" spans="1:14" x14ac:dyDescent="0.25">
      <c r="A89" s="42" t="s">
        <v>81</v>
      </c>
      <c r="B89" s="42" t="s">
        <v>98</v>
      </c>
      <c r="C89" s="42" t="s">
        <v>9</v>
      </c>
      <c r="D89" s="42" t="s">
        <v>93</v>
      </c>
      <c r="E89" s="4">
        <v>1588</v>
      </c>
      <c r="F89" s="3">
        <v>238162</v>
      </c>
      <c r="G89" s="3">
        <v>673.9</v>
      </c>
      <c r="H89" s="41"/>
      <c r="I89" s="3">
        <v>640.70000000000005</v>
      </c>
      <c r="J89" s="3">
        <v>707.1</v>
      </c>
      <c r="K89" s="6">
        <f t="shared" si="1"/>
        <v>666.8</v>
      </c>
      <c r="L89" s="6">
        <f>ROUND(E89*100000/F89,1)</f>
        <v>666.8</v>
      </c>
      <c r="M89" s="6"/>
      <c r="N89" s="6"/>
    </row>
    <row r="90" spans="1:14" x14ac:dyDescent="0.25">
      <c r="A90" s="42" t="s">
        <v>81</v>
      </c>
      <c r="B90" s="42" t="s">
        <v>98</v>
      </c>
      <c r="C90" s="42" t="s">
        <v>84</v>
      </c>
      <c r="D90" s="42" t="s">
        <v>93</v>
      </c>
      <c r="E90" s="3">
        <v>10</v>
      </c>
      <c r="F90" s="4">
        <v>4476</v>
      </c>
      <c r="G90" s="3">
        <v>240.6</v>
      </c>
      <c r="H90" s="3" t="s">
        <v>99</v>
      </c>
      <c r="I90" s="3">
        <v>114.5</v>
      </c>
      <c r="J90" s="3">
        <v>443.8</v>
      </c>
      <c r="K90" s="6">
        <f t="shared" si="1"/>
        <v>223.4</v>
      </c>
      <c r="L90" s="6">
        <f>ROUND(SUM(E90:E95)*100000/SUM(F90:F95),1)</f>
        <v>315.89999999999998</v>
      </c>
      <c r="M90" s="6"/>
      <c r="N90" s="6"/>
    </row>
    <row r="91" spans="1:14" x14ac:dyDescent="0.25">
      <c r="A91" s="42" t="s">
        <v>81</v>
      </c>
      <c r="B91" s="42" t="s">
        <v>98</v>
      </c>
      <c r="C91" s="42" t="s">
        <v>85</v>
      </c>
      <c r="D91" s="42" t="s">
        <v>93</v>
      </c>
      <c r="E91" s="3">
        <v>807</v>
      </c>
      <c r="F91" s="4">
        <v>52490</v>
      </c>
      <c r="G91" s="43">
        <v>1588.9</v>
      </c>
      <c r="H91" s="41"/>
      <c r="I91" s="43">
        <v>1478.6</v>
      </c>
      <c r="J91" s="43">
        <v>1699.2</v>
      </c>
      <c r="K91" s="6">
        <f t="shared" si="1"/>
        <v>1537.4</v>
      </c>
      <c r="L91" s="6"/>
      <c r="M91" s="6"/>
      <c r="N91" s="6"/>
    </row>
    <row r="92" spans="1:14" x14ac:dyDescent="0.25">
      <c r="A92" s="42" t="s">
        <v>81</v>
      </c>
      <c r="B92" s="42" t="s">
        <v>98</v>
      </c>
      <c r="C92" s="42" t="s">
        <v>86</v>
      </c>
      <c r="D92" s="42" t="s">
        <v>93</v>
      </c>
      <c r="E92" s="3">
        <v>58</v>
      </c>
      <c r="F92" s="4">
        <v>24225</v>
      </c>
      <c r="G92" s="3">
        <v>248.1</v>
      </c>
      <c r="H92" s="41"/>
      <c r="I92" s="3">
        <v>187.1</v>
      </c>
      <c r="J92" s="3">
        <v>322.2</v>
      </c>
      <c r="K92" s="6">
        <f t="shared" si="1"/>
        <v>239.4</v>
      </c>
      <c r="L92" s="6"/>
      <c r="M92" s="6"/>
      <c r="N92" s="6"/>
    </row>
    <row r="93" spans="1:14" x14ac:dyDescent="0.25">
      <c r="A93" s="42" t="s">
        <v>81</v>
      </c>
      <c r="B93" s="42" t="s">
        <v>98</v>
      </c>
      <c r="C93" s="42" t="s">
        <v>87</v>
      </c>
      <c r="D93" s="42" t="s">
        <v>93</v>
      </c>
      <c r="E93" s="4">
        <v>7677</v>
      </c>
      <c r="F93" s="3">
        <v>2412442</v>
      </c>
      <c r="G93" s="3">
        <v>314.39999999999998</v>
      </c>
      <c r="H93" s="41"/>
      <c r="I93" s="3">
        <v>307.39999999999998</v>
      </c>
      <c r="J93" s="3">
        <v>321.5</v>
      </c>
      <c r="K93" s="6">
        <f t="shared" si="1"/>
        <v>318.2</v>
      </c>
      <c r="L93" s="6"/>
      <c r="M93" s="6"/>
      <c r="N93" s="6"/>
    </row>
    <row r="94" spans="1:14" x14ac:dyDescent="0.25">
      <c r="A94" s="42" t="s">
        <v>81</v>
      </c>
      <c r="B94" s="42" t="s">
        <v>98</v>
      </c>
      <c r="C94" s="42" t="s">
        <v>88</v>
      </c>
      <c r="D94" s="42" t="s">
        <v>93</v>
      </c>
      <c r="E94" s="3">
        <v>314</v>
      </c>
      <c r="F94" s="3">
        <v>264213</v>
      </c>
      <c r="G94" s="3">
        <v>115.7</v>
      </c>
      <c r="H94" s="41"/>
      <c r="I94" s="3">
        <v>102.8</v>
      </c>
      <c r="J94" s="3">
        <v>128.5</v>
      </c>
      <c r="K94" s="6">
        <f t="shared" si="1"/>
        <v>118.8</v>
      </c>
      <c r="L94" s="6"/>
      <c r="M94" s="6"/>
      <c r="N94" s="6"/>
    </row>
    <row r="95" spans="1:14" x14ac:dyDescent="0.25">
      <c r="A95" s="42" t="s">
        <v>81</v>
      </c>
      <c r="B95" s="42" t="s">
        <v>98</v>
      </c>
      <c r="C95" s="42" t="s">
        <v>89</v>
      </c>
      <c r="D95" s="42" t="s">
        <v>93</v>
      </c>
      <c r="E95" s="3">
        <v>600</v>
      </c>
      <c r="F95" s="3">
        <v>238682</v>
      </c>
      <c r="G95" s="3">
        <v>243.9</v>
      </c>
      <c r="H95" s="41"/>
      <c r="I95" s="3">
        <v>224.2</v>
      </c>
      <c r="J95" s="3">
        <v>263.5</v>
      </c>
      <c r="K95" s="6">
        <f t="shared" si="1"/>
        <v>251.4</v>
      </c>
      <c r="L95" s="6"/>
      <c r="M95" s="6"/>
      <c r="N95" s="6"/>
    </row>
    <row r="96" spans="1:14" x14ac:dyDescent="0.25">
      <c r="A96" s="42" t="s">
        <v>81</v>
      </c>
      <c r="B96" s="42" t="s">
        <v>98</v>
      </c>
      <c r="C96" s="42" t="s">
        <v>9</v>
      </c>
      <c r="D96" s="42" t="s">
        <v>94</v>
      </c>
      <c r="E96" s="4">
        <v>2231</v>
      </c>
      <c r="F96" s="3">
        <v>131589</v>
      </c>
      <c r="G96" s="43">
        <v>1755.6</v>
      </c>
      <c r="H96" s="41"/>
      <c r="I96" s="43">
        <v>1682</v>
      </c>
      <c r="J96" s="43">
        <v>1829.1</v>
      </c>
      <c r="K96" s="6">
        <f t="shared" si="1"/>
        <v>1695.4</v>
      </c>
      <c r="L96" s="6">
        <f>ROUND(E96*100000/F96,1)</f>
        <v>1695.4</v>
      </c>
      <c r="M96" s="6"/>
      <c r="N96" s="6"/>
    </row>
    <row r="97" spans="1:14" x14ac:dyDescent="0.25">
      <c r="A97" s="42" t="s">
        <v>81</v>
      </c>
      <c r="B97" s="42" t="s">
        <v>98</v>
      </c>
      <c r="C97" s="42" t="s">
        <v>84</v>
      </c>
      <c r="D97" s="42" t="s">
        <v>94</v>
      </c>
      <c r="E97" s="3">
        <v>20</v>
      </c>
      <c r="F97" s="4">
        <v>1707</v>
      </c>
      <c r="G97" s="43">
        <v>1197.2</v>
      </c>
      <c r="H97" s="41"/>
      <c r="I97" s="3">
        <v>717</v>
      </c>
      <c r="J97" s="43">
        <v>1869</v>
      </c>
      <c r="K97" s="6">
        <f t="shared" si="1"/>
        <v>1171.5999999999999</v>
      </c>
      <c r="L97" s="6">
        <f>ROUND(SUM(E97:E102)*100000/SUM(F97:F102),1)</f>
        <v>853.5</v>
      </c>
      <c r="M97" s="6"/>
      <c r="N97" s="6"/>
    </row>
    <row r="98" spans="1:14" x14ac:dyDescent="0.25">
      <c r="A98" s="42" t="s">
        <v>81</v>
      </c>
      <c r="B98" s="42" t="s">
        <v>98</v>
      </c>
      <c r="C98" s="42" t="s">
        <v>85</v>
      </c>
      <c r="D98" s="42" t="s">
        <v>94</v>
      </c>
      <c r="E98" s="4">
        <v>1261</v>
      </c>
      <c r="F98" s="4">
        <v>23512</v>
      </c>
      <c r="G98" s="43">
        <v>5735.7</v>
      </c>
      <c r="H98" s="41"/>
      <c r="I98" s="43">
        <v>5413.4</v>
      </c>
      <c r="J98" s="43">
        <v>6058</v>
      </c>
      <c r="K98" s="6">
        <f t="shared" si="1"/>
        <v>5363.2</v>
      </c>
      <c r="L98" s="6"/>
      <c r="M98" s="6"/>
      <c r="N98" s="6"/>
    </row>
    <row r="99" spans="1:14" x14ac:dyDescent="0.25">
      <c r="A99" s="42" t="s">
        <v>81</v>
      </c>
      <c r="B99" s="42" t="s">
        <v>98</v>
      </c>
      <c r="C99" s="42" t="s">
        <v>86</v>
      </c>
      <c r="D99" s="42" t="s">
        <v>94</v>
      </c>
      <c r="E99" s="3">
        <v>85</v>
      </c>
      <c r="F99" s="4">
        <v>6691</v>
      </c>
      <c r="G99" s="43">
        <v>1481.1</v>
      </c>
      <c r="H99" s="41"/>
      <c r="I99" s="43">
        <v>1170.3</v>
      </c>
      <c r="J99" s="43">
        <v>1846.3</v>
      </c>
      <c r="K99" s="6">
        <f t="shared" si="1"/>
        <v>1270.4000000000001</v>
      </c>
      <c r="L99" s="6"/>
      <c r="M99" s="6"/>
      <c r="N99" s="6"/>
    </row>
    <row r="100" spans="1:14" x14ac:dyDescent="0.25">
      <c r="A100" s="42" t="s">
        <v>81</v>
      </c>
      <c r="B100" s="42" t="s">
        <v>98</v>
      </c>
      <c r="C100" s="42" t="s">
        <v>87</v>
      </c>
      <c r="D100" s="42" t="s">
        <v>94</v>
      </c>
      <c r="E100" s="4">
        <v>17442</v>
      </c>
      <c r="F100" s="3">
        <v>1931856</v>
      </c>
      <c r="G100" s="3">
        <v>916.5</v>
      </c>
      <c r="H100" s="41"/>
      <c r="I100" s="3">
        <v>902.9</v>
      </c>
      <c r="J100" s="3">
        <v>930.2</v>
      </c>
      <c r="K100" s="6">
        <f t="shared" si="1"/>
        <v>902.9</v>
      </c>
      <c r="L100" s="6"/>
      <c r="M100" s="6"/>
      <c r="N100" s="6"/>
    </row>
    <row r="101" spans="1:14" x14ac:dyDescent="0.25">
      <c r="A101" s="42" t="s">
        <v>81</v>
      </c>
      <c r="B101" s="42" t="s">
        <v>98</v>
      </c>
      <c r="C101" s="42" t="s">
        <v>88</v>
      </c>
      <c r="D101" s="42" t="s">
        <v>94</v>
      </c>
      <c r="E101" s="3">
        <v>906</v>
      </c>
      <c r="F101" s="3">
        <v>257310</v>
      </c>
      <c r="G101" s="3">
        <v>351.9</v>
      </c>
      <c r="H101" s="41"/>
      <c r="I101" s="3">
        <v>329</v>
      </c>
      <c r="J101" s="3">
        <v>374.9</v>
      </c>
      <c r="K101" s="6">
        <f t="shared" si="1"/>
        <v>352.1</v>
      </c>
      <c r="L101" s="6"/>
      <c r="M101" s="6"/>
      <c r="N101" s="6"/>
    </row>
    <row r="102" spans="1:14" x14ac:dyDescent="0.25">
      <c r="A102" s="42" t="s">
        <v>81</v>
      </c>
      <c r="B102" s="42" t="s">
        <v>98</v>
      </c>
      <c r="C102" s="42" t="s">
        <v>89</v>
      </c>
      <c r="D102" s="42" t="s">
        <v>94</v>
      </c>
      <c r="E102" s="4">
        <v>1914</v>
      </c>
      <c r="F102" s="3">
        <v>312912</v>
      </c>
      <c r="G102" s="3">
        <v>594.1</v>
      </c>
      <c r="H102" s="41"/>
      <c r="I102" s="3">
        <v>567.29999999999995</v>
      </c>
      <c r="J102" s="3">
        <v>620.9</v>
      </c>
      <c r="K102" s="6">
        <f t="shared" si="1"/>
        <v>611.70000000000005</v>
      </c>
      <c r="L102" s="6"/>
      <c r="M102" s="6"/>
      <c r="N102" s="6"/>
    </row>
    <row r="103" spans="1:14" x14ac:dyDescent="0.25">
      <c r="A103" s="42" t="s">
        <v>81</v>
      </c>
      <c r="B103" s="42" t="s">
        <v>98</v>
      </c>
      <c r="C103" s="42" t="s">
        <v>9</v>
      </c>
      <c r="D103" s="42" t="s">
        <v>95</v>
      </c>
      <c r="E103" s="4">
        <v>2580</v>
      </c>
      <c r="F103" s="4">
        <v>62368</v>
      </c>
      <c r="G103" s="43">
        <v>4315.5</v>
      </c>
      <c r="H103" s="41"/>
      <c r="I103" s="43">
        <v>4147.2</v>
      </c>
      <c r="J103" s="43">
        <v>4483.7</v>
      </c>
      <c r="K103" s="6">
        <f t="shared" si="1"/>
        <v>4136.7</v>
      </c>
      <c r="L103" s="6">
        <f>ROUND(E103*100000/F103,1)</f>
        <v>4136.7</v>
      </c>
      <c r="M103" s="6"/>
      <c r="N103" s="6"/>
    </row>
    <row r="104" spans="1:14" x14ac:dyDescent="0.25">
      <c r="A104" s="42" t="s">
        <v>81</v>
      </c>
      <c r="B104" s="42" t="s">
        <v>98</v>
      </c>
      <c r="C104" s="42" t="s">
        <v>84</v>
      </c>
      <c r="D104" s="42" t="s">
        <v>95</v>
      </c>
      <c r="E104" s="3">
        <v>22</v>
      </c>
      <c r="F104" s="3">
        <v>592</v>
      </c>
      <c r="G104" s="43">
        <v>3862.9</v>
      </c>
      <c r="H104" s="41"/>
      <c r="I104" s="43">
        <v>2410.5</v>
      </c>
      <c r="J104" s="43">
        <v>5862.8</v>
      </c>
      <c r="K104" s="6">
        <f t="shared" si="1"/>
        <v>3716.2</v>
      </c>
      <c r="L104" s="6">
        <f>ROUND(SUM(E104:E109)*100000/SUM(F104:F109),1)</f>
        <v>2334.8000000000002</v>
      </c>
      <c r="M104" s="6"/>
      <c r="N104" s="6"/>
    </row>
    <row r="105" spans="1:14" x14ac:dyDescent="0.25">
      <c r="A105" s="42" t="s">
        <v>81</v>
      </c>
      <c r="B105" s="42" t="s">
        <v>98</v>
      </c>
      <c r="C105" s="42" t="s">
        <v>85</v>
      </c>
      <c r="D105" s="42" t="s">
        <v>95</v>
      </c>
      <c r="E105" s="4">
        <v>1602</v>
      </c>
      <c r="F105" s="4">
        <v>10676</v>
      </c>
      <c r="G105" s="43">
        <v>15257.7</v>
      </c>
      <c r="H105" s="41"/>
      <c r="I105" s="43">
        <v>14508.6</v>
      </c>
      <c r="J105" s="43">
        <v>16006.7</v>
      </c>
      <c r="K105" s="6">
        <f t="shared" si="1"/>
        <v>15005.6</v>
      </c>
      <c r="L105" s="6"/>
      <c r="M105" s="6"/>
      <c r="N105" s="6"/>
    </row>
    <row r="106" spans="1:14" x14ac:dyDescent="0.25">
      <c r="A106" s="42" t="s">
        <v>81</v>
      </c>
      <c r="B106" s="42" t="s">
        <v>98</v>
      </c>
      <c r="C106" s="42" t="s">
        <v>86</v>
      </c>
      <c r="D106" s="42" t="s">
        <v>95</v>
      </c>
      <c r="E106" s="3">
        <v>99</v>
      </c>
      <c r="F106" s="4">
        <v>1916</v>
      </c>
      <c r="G106" s="43">
        <v>5294.1</v>
      </c>
      <c r="H106" s="41"/>
      <c r="I106" s="43">
        <v>4297.2</v>
      </c>
      <c r="J106" s="43">
        <v>6451.8</v>
      </c>
      <c r="K106" s="6">
        <f t="shared" si="1"/>
        <v>5167</v>
      </c>
      <c r="L106" s="6"/>
      <c r="M106" s="6"/>
      <c r="N106" s="6"/>
    </row>
    <row r="107" spans="1:14" x14ac:dyDescent="0.25">
      <c r="A107" s="42" t="s">
        <v>81</v>
      </c>
      <c r="B107" s="42" t="s">
        <v>98</v>
      </c>
      <c r="C107" s="42" t="s">
        <v>87</v>
      </c>
      <c r="D107" s="42" t="s">
        <v>95</v>
      </c>
      <c r="E107" s="4">
        <v>38408</v>
      </c>
      <c r="F107" s="3">
        <v>1422111</v>
      </c>
      <c r="G107" s="43">
        <v>2739.3</v>
      </c>
      <c r="H107" s="41"/>
      <c r="I107" s="43">
        <v>2711.8</v>
      </c>
      <c r="J107" s="43">
        <v>2766.7</v>
      </c>
      <c r="K107" s="6">
        <f t="shared" si="1"/>
        <v>2700.8</v>
      </c>
      <c r="L107" s="6"/>
      <c r="M107" s="6"/>
      <c r="N107" s="6"/>
    </row>
    <row r="108" spans="1:14" x14ac:dyDescent="0.25">
      <c r="A108" s="42" t="s">
        <v>81</v>
      </c>
      <c r="B108" s="42" t="s">
        <v>98</v>
      </c>
      <c r="C108" s="42" t="s">
        <v>88</v>
      </c>
      <c r="D108" s="42" t="s">
        <v>95</v>
      </c>
      <c r="E108" s="4">
        <v>2367</v>
      </c>
      <c r="F108" s="3">
        <v>229355</v>
      </c>
      <c r="G108" s="43">
        <v>1033.8</v>
      </c>
      <c r="H108" s="41"/>
      <c r="I108" s="3">
        <v>992.1</v>
      </c>
      <c r="J108" s="43">
        <v>1075.4000000000001</v>
      </c>
      <c r="K108" s="6">
        <f t="shared" si="1"/>
        <v>1032</v>
      </c>
      <c r="L108" s="6"/>
      <c r="M108" s="6"/>
      <c r="N108" s="6"/>
    </row>
    <row r="109" spans="1:14" x14ac:dyDescent="0.25">
      <c r="A109" s="42" t="s">
        <v>81</v>
      </c>
      <c r="B109" s="42" t="s">
        <v>98</v>
      </c>
      <c r="C109" s="42" t="s">
        <v>89</v>
      </c>
      <c r="D109" s="42" t="s">
        <v>95</v>
      </c>
      <c r="E109" s="4">
        <v>6853</v>
      </c>
      <c r="F109" s="3">
        <v>449042</v>
      </c>
      <c r="G109" s="43">
        <v>1490.2</v>
      </c>
      <c r="H109" s="41"/>
      <c r="I109" s="43">
        <v>1454.8</v>
      </c>
      <c r="J109" s="43">
        <v>1525.6</v>
      </c>
      <c r="K109" s="6">
        <f t="shared" si="1"/>
        <v>1526.1</v>
      </c>
      <c r="L109" s="6"/>
      <c r="M109" s="6"/>
      <c r="N109" s="6"/>
    </row>
    <row r="110" spans="1:14" x14ac:dyDescent="0.25">
      <c r="A110" s="42" t="s">
        <v>81</v>
      </c>
      <c r="B110" s="42" t="s">
        <v>98</v>
      </c>
      <c r="C110" s="42" t="s">
        <v>9</v>
      </c>
      <c r="D110" s="42" t="s">
        <v>96</v>
      </c>
      <c r="E110" s="4">
        <v>2977</v>
      </c>
      <c r="F110" s="4">
        <v>25496</v>
      </c>
      <c r="G110" s="43">
        <v>11559.8</v>
      </c>
      <c r="H110" s="41"/>
      <c r="I110" s="43">
        <v>11144.2</v>
      </c>
      <c r="J110" s="43">
        <v>11975.5</v>
      </c>
      <c r="K110" s="6">
        <f t="shared" si="1"/>
        <v>11676.3</v>
      </c>
      <c r="L110" s="6">
        <f>ROUND(E110*100000/F110,1)</f>
        <v>11676.3</v>
      </c>
      <c r="M110" s="6"/>
      <c r="N110" s="6"/>
    </row>
    <row r="111" spans="1:14" x14ac:dyDescent="0.25">
      <c r="A111" s="42" t="s">
        <v>81</v>
      </c>
      <c r="B111" s="42" t="s">
        <v>98</v>
      </c>
      <c r="C111" s="42" t="s">
        <v>84</v>
      </c>
      <c r="D111" s="42" t="s">
        <v>96</v>
      </c>
      <c r="E111" s="3">
        <v>31</v>
      </c>
      <c r="F111" s="3">
        <v>252</v>
      </c>
      <c r="G111" s="43">
        <v>12386.4</v>
      </c>
      <c r="H111" s="41"/>
      <c r="I111" s="43">
        <v>8408.1</v>
      </c>
      <c r="J111" s="43">
        <v>17591.8</v>
      </c>
      <c r="K111" s="6">
        <f t="shared" si="1"/>
        <v>12301.6</v>
      </c>
      <c r="L111" s="6">
        <f>ROUND(SUM(E111:E116)*100000/SUM(F111:F116),1)</f>
        <v>7235.6</v>
      </c>
      <c r="M111" s="6"/>
      <c r="N111" s="6"/>
    </row>
    <row r="112" spans="1:14" x14ac:dyDescent="0.25">
      <c r="A112" s="42" t="s">
        <v>81</v>
      </c>
      <c r="B112" s="42" t="s">
        <v>98</v>
      </c>
      <c r="C112" s="42" t="s">
        <v>85</v>
      </c>
      <c r="D112" s="42" t="s">
        <v>96</v>
      </c>
      <c r="E112" s="4">
        <v>1812</v>
      </c>
      <c r="F112" s="4">
        <v>5551</v>
      </c>
      <c r="G112" s="43">
        <v>31985.4</v>
      </c>
      <c r="H112" s="41"/>
      <c r="I112" s="43">
        <v>30498.799999999999</v>
      </c>
      <c r="J112" s="43">
        <v>33472</v>
      </c>
      <c r="K112" s="6">
        <f t="shared" si="1"/>
        <v>32642.799999999999</v>
      </c>
      <c r="L112" s="6"/>
      <c r="M112" s="6"/>
      <c r="N112" s="6"/>
    </row>
    <row r="113" spans="1:14" x14ac:dyDescent="0.25">
      <c r="A113" s="42" t="s">
        <v>81</v>
      </c>
      <c r="B113" s="42" t="s">
        <v>98</v>
      </c>
      <c r="C113" s="42" t="s">
        <v>86</v>
      </c>
      <c r="D113" s="42" t="s">
        <v>96</v>
      </c>
      <c r="E113" s="3">
        <v>112</v>
      </c>
      <c r="F113" s="3">
        <v>886</v>
      </c>
      <c r="G113" s="43">
        <v>12414.7</v>
      </c>
      <c r="H113" s="41"/>
      <c r="I113" s="43">
        <v>10102.200000000001</v>
      </c>
      <c r="J113" s="43">
        <v>14727.1</v>
      </c>
      <c r="K113" s="6">
        <f t="shared" si="1"/>
        <v>12641.1</v>
      </c>
      <c r="L113" s="6"/>
      <c r="M113" s="6"/>
      <c r="N113" s="6"/>
    </row>
    <row r="114" spans="1:14" x14ac:dyDescent="0.25">
      <c r="A114" s="42" t="s">
        <v>81</v>
      </c>
      <c r="B114" s="42" t="s">
        <v>98</v>
      </c>
      <c r="C114" s="42" t="s">
        <v>87</v>
      </c>
      <c r="D114" s="42" t="s">
        <v>96</v>
      </c>
      <c r="E114" s="4">
        <v>53630</v>
      </c>
      <c r="F114" s="3">
        <v>621609</v>
      </c>
      <c r="G114" s="43">
        <v>8557.9</v>
      </c>
      <c r="H114" s="41"/>
      <c r="I114" s="43">
        <v>8485.4</v>
      </c>
      <c r="J114" s="43">
        <v>8630.2999999999993</v>
      </c>
      <c r="K114" s="6">
        <f t="shared" si="1"/>
        <v>8627.6</v>
      </c>
      <c r="L114" s="6"/>
      <c r="M114" s="6"/>
      <c r="N114" s="6"/>
    </row>
    <row r="115" spans="1:14" x14ac:dyDescent="0.25">
      <c r="A115" s="42" t="s">
        <v>81</v>
      </c>
      <c r="B115" s="42" t="s">
        <v>98</v>
      </c>
      <c r="C115" s="42" t="s">
        <v>88</v>
      </c>
      <c r="D115" s="42" t="s">
        <v>96</v>
      </c>
      <c r="E115" s="4">
        <v>3855</v>
      </c>
      <c r="F115" s="3">
        <v>108322</v>
      </c>
      <c r="G115" s="43">
        <v>3542.8</v>
      </c>
      <c r="H115" s="41"/>
      <c r="I115" s="43">
        <v>3431</v>
      </c>
      <c r="J115" s="43">
        <v>3654.7</v>
      </c>
      <c r="K115" s="6">
        <f t="shared" si="1"/>
        <v>3558.8</v>
      </c>
      <c r="L115" s="6"/>
      <c r="M115" s="6"/>
      <c r="N115" s="6"/>
    </row>
    <row r="116" spans="1:14" x14ac:dyDescent="0.25">
      <c r="A116" s="42" t="s">
        <v>81</v>
      </c>
      <c r="B116" s="42" t="s">
        <v>98</v>
      </c>
      <c r="C116" s="42" t="s">
        <v>89</v>
      </c>
      <c r="D116" s="42" t="s">
        <v>96</v>
      </c>
      <c r="E116" s="4">
        <v>13536</v>
      </c>
      <c r="F116" s="3">
        <v>271946</v>
      </c>
      <c r="G116" s="43">
        <v>4960.8999999999996</v>
      </c>
      <c r="H116" s="41"/>
      <c r="I116" s="43">
        <v>4877.3</v>
      </c>
      <c r="J116" s="43">
        <v>5044.5</v>
      </c>
      <c r="K116" s="6">
        <f t="shared" si="1"/>
        <v>4977.5</v>
      </c>
      <c r="L116" s="6"/>
      <c r="M116" s="6"/>
      <c r="N116" s="6"/>
    </row>
    <row r="117" spans="1:14" x14ac:dyDescent="0.25">
      <c r="A117" s="42" t="s">
        <v>81</v>
      </c>
      <c r="B117" s="42" t="s">
        <v>98</v>
      </c>
      <c r="C117" s="42" t="s">
        <v>9</v>
      </c>
      <c r="D117" s="42" t="s">
        <v>35</v>
      </c>
      <c r="E117" s="4">
        <v>1772</v>
      </c>
      <c r="F117" s="4">
        <v>7445</v>
      </c>
      <c r="G117" s="43">
        <v>23801.8</v>
      </c>
      <c r="H117" s="41"/>
      <c r="I117" s="43">
        <v>22706.3</v>
      </c>
      <c r="J117" s="43">
        <v>24936.400000000001</v>
      </c>
      <c r="K117" s="6">
        <f t="shared" si="1"/>
        <v>23801.200000000001</v>
      </c>
      <c r="L117" s="6">
        <f>ROUND(E117*100000/F117,1)</f>
        <v>23801.200000000001</v>
      </c>
      <c r="M117" s="6"/>
      <c r="N117" s="6"/>
    </row>
    <row r="118" spans="1:14" x14ac:dyDescent="0.25">
      <c r="A118" s="42" t="s">
        <v>81</v>
      </c>
      <c r="B118" s="42" t="s">
        <v>98</v>
      </c>
      <c r="C118" s="42" t="s">
        <v>84</v>
      </c>
      <c r="D118" s="42" t="s">
        <v>35</v>
      </c>
      <c r="E118" s="3">
        <v>28</v>
      </c>
      <c r="F118" s="3">
        <v>75</v>
      </c>
      <c r="G118" s="43">
        <v>37462.9</v>
      </c>
      <c r="H118" s="41"/>
      <c r="I118" s="43">
        <v>24888.1</v>
      </c>
      <c r="J118" s="43">
        <v>54146.7</v>
      </c>
      <c r="K118" s="6">
        <f t="shared" si="1"/>
        <v>37333.300000000003</v>
      </c>
      <c r="L118" s="6">
        <f>ROUND(SUM(E118:E123)*100000/SUM(F118:F123),1)</f>
        <v>21233.3</v>
      </c>
      <c r="M118" s="6"/>
      <c r="N118" s="6"/>
    </row>
    <row r="119" spans="1:14" x14ac:dyDescent="0.25">
      <c r="A119" s="42" t="s">
        <v>81</v>
      </c>
      <c r="B119" s="42" t="s">
        <v>98</v>
      </c>
      <c r="C119" s="42" t="s">
        <v>85</v>
      </c>
      <c r="D119" s="42" t="s">
        <v>35</v>
      </c>
      <c r="E119" s="4">
        <v>1093</v>
      </c>
      <c r="F119" s="4">
        <v>1992</v>
      </c>
      <c r="G119" s="43">
        <v>54865.8</v>
      </c>
      <c r="H119" s="41"/>
      <c r="I119" s="43">
        <v>51660.800000000003</v>
      </c>
      <c r="J119" s="43">
        <v>58217.5</v>
      </c>
      <c r="K119" s="6">
        <f t="shared" si="1"/>
        <v>54869.5</v>
      </c>
      <c r="L119" s="6"/>
      <c r="M119" s="6"/>
      <c r="N119" s="6"/>
    </row>
    <row r="120" spans="1:14" x14ac:dyDescent="0.25">
      <c r="A120" s="42" t="s">
        <v>81</v>
      </c>
      <c r="B120" s="42" t="s">
        <v>98</v>
      </c>
      <c r="C120" s="42" t="s">
        <v>86</v>
      </c>
      <c r="D120" s="42" t="s">
        <v>35</v>
      </c>
      <c r="E120" s="3">
        <v>69</v>
      </c>
      <c r="F120" s="3">
        <v>311</v>
      </c>
      <c r="G120" s="43">
        <v>22197</v>
      </c>
      <c r="H120" s="41"/>
      <c r="I120" s="43">
        <v>17269.7</v>
      </c>
      <c r="J120" s="43">
        <v>28092.2</v>
      </c>
      <c r="K120" s="6">
        <f t="shared" si="1"/>
        <v>22186.5</v>
      </c>
      <c r="L120" s="6"/>
      <c r="M120" s="6"/>
      <c r="N120" s="6"/>
    </row>
    <row r="121" spans="1:14" x14ac:dyDescent="0.25">
      <c r="A121" s="42" t="s">
        <v>81</v>
      </c>
      <c r="B121" s="42" t="s">
        <v>98</v>
      </c>
      <c r="C121" s="42" t="s">
        <v>87</v>
      </c>
      <c r="D121" s="42" t="s">
        <v>35</v>
      </c>
      <c r="E121" s="4">
        <v>33917</v>
      </c>
      <c r="F121" s="3">
        <v>144311</v>
      </c>
      <c r="G121" s="43">
        <v>23502.7</v>
      </c>
      <c r="H121" s="41"/>
      <c r="I121" s="43">
        <v>23253.200000000001</v>
      </c>
      <c r="J121" s="43">
        <v>23754.2</v>
      </c>
      <c r="K121" s="6">
        <f t="shared" si="1"/>
        <v>23502.7</v>
      </c>
      <c r="L121" s="6"/>
      <c r="M121" s="6"/>
      <c r="N121" s="6"/>
    </row>
    <row r="122" spans="1:14" x14ac:dyDescent="0.25">
      <c r="A122" s="42" t="s">
        <v>81</v>
      </c>
      <c r="B122" s="42" t="s">
        <v>98</v>
      </c>
      <c r="C122" s="42" t="s">
        <v>88</v>
      </c>
      <c r="D122" s="42" t="s">
        <v>35</v>
      </c>
      <c r="E122" s="4">
        <v>2885</v>
      </c>
      <c r="F122" s="4">
        <v>23118</v>
      </c>
      <c r="G122" s="43">
        <v>12479.2</v>
      </c>
      <c r="H122" s="41"/>
      <c r="I122" s="43">
        <v>12028</v>
      </c>
      <c r="J122" s="43">
        <v>12943.1</v>
      </c>
      <c r="K122" s="6">
        <f t="shared" si="1"/>
        <v>12479.5</v>
      </c>
      <c r="L122" s="6"/>
      <c r="M122" s="6"/>
      <c r="N122" s="6"/>
    </row>
    <row r="123" spans="1:14" x14ac:dyDescent="0.25">
      <c r="A123" s="42" t="s">
        <v>81</v>
      </c>
      <c r="B123" s="42" t="s">
        <v>98</v>
      </c>
      <c r="C123" s="42" t="s">
        <v>89</v>
      </c>
      <c r="D123" s="42" t="s">
        <v>35</v>
      </c>
      <c r="E123" s="4">
        <v>9448</v>
      </c>
      <c r="F123" s="4">
        <v>53616</v>
      </c>
      <c r="G123" s="43">
        <v>17621.599999999999</v>
      </c>
      <c r="H123" s="41"/>
      <c r="I123" s="43">
        <v>17268</v>
      </c>
      <c r="J123" s="43">
        <v>17980.599999999999</v>
      </c>
      <c r="K123" s="6">
        <f t="shared" si="1"/>
        <v>17621.599999999999</v>
      </c>
      <c r="L123" s="6"/>
      <c r="M123" s="6"/>
      <c r="N123" s="6"/>
    </row>
    <row r="124" spans="1:14" x14ac:dyDescent="0.25">
      <c r="A124" s="42" t="s">
        <v>81</v>
      </c>
      <c r="B124" s="42" t="s">
        <v>98</v>
      </c>
      <c r="C124" s="42" t="s">
        <v>9</v>
      </c>
      <c r="D124" s="42" t="s">
        <v>97</v>
      </c>
      <c r="E124" s="4">
        <v>12465</v>
      </c>
      <c r="F124" s="3">
        <v>3736102</v>
      </c>
      <c r="G124" s="43">
        <v>1589.3</v>
      </c>
      <c r="H124" s="41"/>
      <c r="I124" s="43">
        <v>1559.2</v>
      </c>
      <c r="J124" s="43">
        <v>1619.4</v>
      </c>
      <c r="K124" s="6">
        <f t="shared" si="1"/>
        <v>333.6</v>
      </c>
      <c r="L124" s="6">
        <f>ROUND(E124*100000/F124,1)</f>
        <v>333.6</v>
      </c>
      <c r="M124" s="6"/>
      <c r="N124" s="6"/>
    </row>
    <row r="125" spans="1:14" x14ac:dyDescent="0.25">
      <c r="A125" s="42" t="s">
        <v>81</v>
      </c>
      <c r="B125" s="42" t="s">
        <v>98</v>
      </c>
      <c r="C125" s="42" t="s">
        <v>84</v>
      </c>
      <c r="D125" s="42" t="s">
        <v>97</v>
      </c>
      <c r="E125" s="3">
        <v>142</v>
      </c>
      <c r="F125" s="3">
        <v>266539</v>
      </c>
      <c r="G125" s="43">
        <v>1577.5</v>
      </c>
      <c r="H125" s="41"/>
      <c r="I125" s="43">
        <v>1270.3</v>
      </c>
      <c r="J125" s="43">
        <v>1884.8</v>
      </c>
      <c r="K125" s="6">
        <f t="shared" si="1"/>
        <v>53.3</v>
      </c>
      <c r="L125" s="6">
        <f>ROUND(SUM(E125:E130)*100000/SUM(F125:F130),1)</f>
        <v>1284.2</v>
      </c>
      <c r="M125" s="6"/>
      <c r="N125" s="6"/>
    </row>
    <row r="126" spans="1:14" x14ac:dyDescent="0.25">
      <c r="A126" s="42" t="s">
        <v>81</v>
      </c>
      <c r="B126" s="42" t="s">
        <v>98</v>
      </c>
      <c r="C126" s="42" t="s">
        <v>85</v>
      </c>
      <c r="D126" s="42" t="s">
        <v>97</v>
      </c>
      <c r="E126" s="4">
        <v>7173</v>
      </c>
      <c r="F126" s="3">
        <v>1245588</v>
      </c>
      <c r="G126" s="43">
        <v>4608.6000000000004</v>
      </c>
      <c r="H126" s="41"/>
      <c r="I126" s="43">
        <v>4492.7</v>
      </c>
      <c r="J126" s="43">
        <v>4724.5</v>
      </c>
      <c r="K126" s="6">
        <f t="shared" si="1"/>
        <v>575.9</v>
      </c>
      <c r="L126" s="6"/>
      <c r="M126" s="6"/>
      <c r="N126" s="6"/>
    </row>
    <row r="127" spans="1:14" x14ac:dyDescent="0.25">
      <c r="A127" s="42" t="s">
        <v>81</v>
      </c>
      <c r="B127" s="42" t="s">
        <v>98</v>
      </c>
      <c r="C127" s="42" t="s">
        <v>86</v>
      </c>
      <c r="D127" s="42" t="s">
        <v>97</v>
      </c>
      <c r="E127" s="3">
        <v>502</v>
      </c>
      <c r="F127" s="3">
        <v>501220</v>
      </c>
      <c r="G127" s="43">
        <v>1572.9</v>
      </c>
      <c r="H127" s="41"/>
      <c r="I127" s="43">
        <v>1408.3</v>
      </c>
      <c r="J127" s="43">
        <v>1737.6</v>
      </c>
      <c r="K127" s="6">
        <f t="shared" si="1"/>
        <v>100.2</v>
      </c>
      <c r="L127" s="6"/>
      <c r="M127" s="6"/>
      <c r="N127" s="6"/>
    </row>
    <row r="128" spans="1:14" x14ac:dyDescent="0.25">
      <c r="A128" s="42" t="s">
        <v>81</v>
      </c>
      <c r="B128" s="42" t="s">
        <v>98</v>
      </c>
      <c r="C128" s="42" t="s">
        <v>87</v>
      </c>
      <c r="D128" s="42" t="s">
        <v>97</v>
      </c>
      <c r="E128" s="3">
        <v>154159</v>
      </c>
      <c r="F128" s="3">
        <v>11220443</v>
      </c>
      <c r="G128" s="43">
        <v>1127.8</v>
      </c>
      <c r="H128" s="41"/>
      <c r="I128" s="43">
        <v>1116.3</v>
      </c>
      <c r="J128" s="43">
        <v>1139.3</v>
      </c>
      <c r="K128" s="6">
        <f t="shared" si="1"/>
        <v>1373.9</v>
      </c>
      <c r="L128" s="6"/>
      <c r="M128" s="6"/>
      <c r="N128" s="6"/>
    </row>
    <row r="129" spans="1:14" x14ac:dyDescent="0.25">
      <c r="A129" s="42" t="s">
        <v>81</v>
      </c>
      <c r="B129" s="42" t="s">
        <v>98</v>
      </c>
      <c r="C129" s="42" t="s">
        <v>88</v>
      </c>
      <c r="D129" s="42" t="s">
        <v>97</v>
      </c>
      <c r="E129" s="4">
        <v>10433</v>
      </c>
      <c r="F129" s="3">
        <v>1205043</v>
      </c>
      <c r="G129" s="3">
        <v>524</v>
      </c>
      <c r="H129" s="41"/>
      <c r="I129" s="3">
        <v>431.9</v>
      </c>
      <c r="J129" s="3">
        <v>616.1</v>
      </c>
      <c r="K129" s="6">
        <f t="shared" si="1"/>
        <v>865.8</v>
      </c>
      <c r="L129" s="6"/>
      <c r="M129" s="6"/>
      <c r="N129" s="6"/>
    </row>
    <row r="130" spans="1:14" x14ac:dyDescent="0.25">
      <c r="A130" s="42" t="s">
        <v>81</v>
      </c>
      <c r="B130" s="42" t="s">
        <v>98</v>
      </c>
      <c r="C130" s="42" t="s">
        <v>89</v>
      </c>
      <c r="D130" s="42" t="s">
        <v>97</v>
      </c>
      <c r="E130" s="4">
        <v>32568</v>
      </c>
      <c r="F130" s="3">
        <v>1522806</v>
      </c>
      <c r="G130" s="3">
        <v>726.2</v>
      </c>
      <c r="H130" s="41"/>
      <c r="I130" s="3">
        <v>714.5</v>
      </c>
      <c r="J130" s="3">
        <v>737.9</v>
      </c>
      <c r="K130" s="6">
        <f t="shared" si="1"/>
        <v>2138.6999999999998</v>
      </c>
      <c r="L130" s="6"/>
      <c r="M130" s="6"/>
      <c r="N130" s="6"/>
    </row>
    <row r="131" spans="1:14" x14ac:dyDescent="0.25">
      <c r="A131" s="42" t="s">
        <v>42</v>
      </c>
      <c r="B131" s="42" t="s">
        <v>82</v>
      </c>
      <c r="C131" s="42" t="s">
        <v>9</v>
      </c>
      <c r="D131" s="42" t="s">
        <v>90</v>
      </c>
      <c r="E131" s="3">
        <v>298</v>
      </c>
      <c r="F131" s="3">
        <v>4239995</v>
      </c>
      <c r="G131" s="3">
        <v>7.7</v>
      </c>
      <c r="H131" s="41"/>
      <c r="I131" s="3">
        <v>6.8</v>
      </c>
      <c r="J131" s="3">
        <v>8.6</v>
      </c>
      <c r="K131" s="6">
        <f t="shared" si="1"/>
        <v>7</v>
      </c>
      <c r="L131" s="6">
        <f>ROUND(E131*100000/F131,1)</f>
        <v>7</v>
      </c>
      <c r="M131" s="6"/>
      <c r="N131" s="6"/>
    </row>
    <row r="132" spans="1:14" x14ac:dyDescent="0.25">
      <c r="A132" s="42" t="s">
        <v>42</v>
      </c>
      <c r="B132" s="42" t="s">
        <v>82</v>
      </c>
      <c r="C132" s="42" t="s">
        <v>84</v>
      </c>
      <c r="D132" s="42" t="s">
        <v>90</v>
      </c>
      <c r="E132" s="3">
        <v>11</v>
      </c>
      <c r="F132" s="3">
        <v>364931</v>
      </c>
      <c r="G132" s="3">
        <v>2.6</v>
      </c>
      <c r="H132" s="3" t="s">
        <v>99</v>
      </c>
      <c r="I132" s="3">
        <v>1.3</v>
      </c>
      <c r="J132" s="3">
        <v>4.7</v>
      </c>
      <c r="K132" s="6">
        <f t="shared" si="1"/>
        <v>3</v>
      </c>
      <c r="L132" s="6">
        <f>ROUND(SUM(E132:E137)*100000/SUM(F132:F137),1)</f>
        <v>1.7</v>
      </c>
      <c r="M132" s="6"/>
      <c r="N132" s="6"/>
    </row>
    <row r="133" spans="1:14" x14ac:dyDescent="0.25">
      <c r="A133" s="42" t="s">
        <v>42</v>
      </c>
      <c r="B133" s="42" t="s">
        <v>82</v>
      </c>
      <c r="C133" s="42" t="s">
        <v>85</v>
      </c>
      <c r="D133" s="42" t="s">
        <v>90</v>
      </c>
      <c r="E133" s="3">
        <v>11</v>
      </c>
      <c r="F133" s="3">
        <v>532509</v>
      </c>
      <c r="G133" s="3">
        <v>1.8</v>
      </c>
      <c r="H133" s="3" t="s">
        <v>99</v>
      </c>
      <c r="I133" s="3">
        <v>0.9</v>
      </c>
      <c r="J133" s="3">
        <v>3.3</v>
      </c>
      <c r="K133" s="6">
        <f t="shared" si="1"/>
        <v>2.1</v>
      </c>
      <c r="L133" s="6"/>
      <c r="M133" s="6"/>
      <c r="N133" s="6"/>
    </row>
    <row r="134" spans="1:14" x14ac:dyDescent="0.25">
      <c r="A134" s="42" t="s">
        <v>42</v>
      </c>
      <c r="B134" s="42" t="s">
        <v>82</v>
      </c>
      <c r="C134" s="42" t="s">
        <v>86</v>
      </c>
      <c r="D134" s="42" t="s">
        <v>90</v>
      </c>
      <c r="E134" s="42" t="s">
        <v>100</v>
      </c>
      <c r="F134" s="3">
        <v>152821</v>
      </c>
      <c r="G134" s="3" t="s">
        <v>91</v>
      </c>
      <c r="H134" s="41"/>
      <c r="I134" s="3" t="s">
        <v>91</v>
      </c>
      <c r="J134" s="3" t="s">
        <v>91</v>
      </c>
      <c r="K134" s="6" t="e">
        <f t="shared" si="1"/>
        <v>#VALUE!</v>
      </c>
      <c r="L134" s="6"/>
      <c r="M134" s="6"/>
      <c r="N134" s="6"/>
    </row>
    <row r="135" spans="1:14" x14ac:dyDescent="0.25">
      <c r="A135" s="42" t="s">
        <v>42</v>
      </c>
      <c r="B135" s="42" t="s">
        <v>82</v>
      </c>
      <c r="C135" s="42" t="s">
        <v>87</v>
      </c>
      <c r="D135" s="42" t="s">
        <v>90</v>
      </c>
      <c r="E135" s="42" t="s">
        <v>100</v>
      </c>
      <c r="F135" s="3">
        <v>262263</v>
      </c>
      <c r="G135" s="3" t="s">
        <v>91</v>
      </c>
      <c r="H135" s="41"/>
      <c r="I135" s="3" t="s">
        <v>91</v>
      </c>
      <c r="J135" s="3" t="s">
        <v>91</v>
      </c>
      <c r="K135" s="6" t="e">
        <f t="shared" si="1"/>
        <v>#VALUE!</v>
      </c>
      <c r="L135" s="6"/>
      <c r="M135" s="6"/>
      <c r="N135" s="6"/>
    </row>
    <row r="136" spans="1:14" x14ac:dyDescent="0.25">
      <c r="A136" s="42" t="s">
        <v>42</v>
      </c>
      <c r="B136" s="42" t="s">
        <v>82</v>
      </c>
      <c r="C136" s="42" t="s">
        <v>88</v>
      </c>
      <c r="D136" s="42" t="s">
        <v>90</v>
      </c>
      <c r="E136" s="3">
        <v>0</v>
      </c>
      <c r="F136" s="3">
        <v>0</v>
      </c>
      <c r="G136" s="3" t="s">
        <v>91</v>
      </c>
      <c r="H136" s="41"/>
      <c r="I136" s="3" t="s">
        <v>91</v>
      </c>
      <c r="J136" s="3" t="s">
        <v>91</v>
      </c>
      <c r="K136" s="6" t="e">
        <f t="shared" si="1"/>
        <v>#DIV/0!</v>
      </c>
      <c r="L136" s="6"/>
      <c r="M136" s="6"/>
      <c r="N136" s="6"/>
    </row>
    <row r="137" spans="1:14" x14ac:dyDescent="0.25">
      <c r="A137" s="42" t="s">
        <v>42</v>
      </c>
      <c r="B137" s="42" t="s">
        <v>82</v>
      </c>
      <c r="C137" s="42" t="s">
        <v>89</v>
      </c>
      <c r="D137" s="42" t="s">
        <v>90</v>
      </c>
      <c r="E137" s="3">
        <v>0</v>
      </c>
      <c r="F137" s="3">
        <v>0</v>
      </c>
      <c r="G137" s="3" t="s">
        <v>91</v>
      </c>
      <c r="H137" s="41"/>
      <c r="I137" s="3" t="s">
        <v>91</v>
      </c>
      <c r="J137" s="3" t="s">
        <v>91</v>
      </c>
      <c r="K137" s="6" t="e">
        <f t="shared" si="1"/>
        <v>#DIV/0!</v>
      </c>
      <c r="L137" s="6"/>
      <c r="M137" s="6"/>
      <c r="N137" s="6"/>
    </row>
    <row r="138" spans="1:14" x14ac:dyDescent="0.25">
      <c r="A138" s="42" t="s">
        <v>42</v>
      </c>
      <c r="B138" s="42" t="s">
        <v>82</v>
      </c>
      <c r="C138" s="42" t="s">
        <v>9</v>
      </c>
      <c r="D138" s="42" t="s">
        <v>92</v>
      </c>
      <c r="E138" s="3">
        <v>617</v>
      </c>
      <c r="F138" s="3">
        <v>1534285</v>
      </c>
      <c r="G138" s="3">
        <v>40.799999999999997</v>
      </c>
      <c r="H138" s="41"/>
      <c r="I138" s="3">
        <v>37.6</v>
      </c>
      <c r="J138" s="3">
        <v>44</v>
      </c>
      <c r="K138" s="6">
        <f t="shared" si="1"/>
        <v>40.200000000000003</v>
      </c>
      <c r="L138" s="6">
        <f>ROUND(E138*100000/F138,1)</f>
        <v>40.200000000000003</v>
      </c>
      <c r="M138" s="6"/>
      <c r="N138" s="6"/>
    </row>
    <row r="139" spans="1:14" x14ac:dyDescent="0.25">
      <c r="A139" s="42" t="s">
        <v>42</v>
      </c>
      <c r="B139" s="42" t="s">
        <v>82</v>
      </c>
      <c r="C139" s="42" t="s">
        <v>84</v>
      </c>
      <c r="D139" s="42" t="s">
        <v>92</v>
      </c>
      <c r="E139" s="3">
        <v>15</v>
      </c>
      <c r="F139" s="3">
        <v>269030</v>
      </c>
      <c r="G139" s="3">
        <v>5.4</v>
      </c>
      <c r="H139" s="3" t="s">
        <v>99</v>
      </c>
      <c r="I139" s="3">
        <v>3</v>
      </c>
      <c r="J139" s="3">
        <v>8.9</v>
      </c>
      <c r="K139" s="6">
        <f t="shared" si="1"/>
        <v>5.6</v>
      </c>
      <c r="L139" s="6">
        <f>ROUND(SUM(E139:E144)*100000/SUM(F139:F144),1)</f>
        <v>2.7</v>
      </c>
      <c r="M139" s="6"/>
      <c r="N139" s="6"/>
    </row>
    <row r="140" spans="1:14" x14ac:dyDescent="0.25">
      <c r="A140" s="42" t="s">
        <v>42</v>
      </c>
      <c r="B140" s="42" t="s">
        <v>82</v>
      </c>
      <c r="C140" s="42" t="s">
        <v>85</v>
      </c>
      <c r="D140" s="42" t="s">
        <v>92</v>
      </c>
      <c r="E140" s="3">
        <v>17</v>
      </c>
      <c r="F140" s="3">
        <v>568274</v>
      </c>
      <c r="G140" s="3">
        <v>2.8</v>
      </c>
      <c r="H140" s="3" t="s">
        <v>99</v>
      </c>
      <c r="I140" s="3">
        <v>1.6</v>
      </c>
      <c r="J140" s="3">
        <v>4.5999999999999996</v>
      </c>
      <c r="K140" s="6">
        <f t="shared" si="1"/>
        <v>3</v>
      </c>
      <c r="L140" s="6"/>
      <c r="M140" s="6"/>
      <c r="N140" s="6"/>
    </row>
    <row r="141" spans="1:14" x14ac:dyDescent="0.25">
      <c r="A141" s="42" t="s">
        <v>42</v>
      </c>
      <c r="B141" s="42" t="s">
        <v>82</v>
      </c>
      <c r="C141" s="42" t="s">
        <v>86</v>
      </c>
      <c r="D141" s="42" t="s">
        <v>92</v>
      </c>
      <c r="E141" s="42" t="s">
        <v>100</v>
      </c>
      <c r="F141" s="3">
        <v>153695</v>
      </c>
      <c r="G141" s="3" t="s">
        <v>91</v>
      </c>
      <c r="H141" s="41"/>
      <c r="I141" s="3" t="s">
        <v>91</v>
      </c>
      <c r="J141" s="3" t="s">
        <v>91</v>
      </c>
      <c r="K141" s="6" t="e">
        <f t="shared" si="1"/>
        <v>#VALUE!</v>
      </c>
      <c r="L141" s="6"/>
      <c r="M141" s="6"/>
      <c r="N141" s="6"/>
    </row>
    <row r="142" spans="1:14" x14ac:dyDescent="0.25">
      <c r="A142" s="42" t="s">
        <v>42</v>
      </c>
      <c r="B142" s="42" t="s">
        <v>82</v>
      </c>
      <c r="C142" s="42" t="s">
        <v>87</v>
      </c>
      <c r="D142" s="42" t="s">
        <v>92</v>
      </c>
      <c r="E142" s="42" t="s">
        <v>100</v>
      </c>
      <c r="F142" s="3">
        <v>215660</v>
      </c>
      <c r="G142" s="3" t="s">
        <v>91</v>
      </c>
      <c r="H142" s="41"/>
      <c r="I142" s="3" t="s">
        <v>91</v>
      </c>
      <c r="J142" s="3" t="s">
        <v>91</v>
      </c>
      <c r="K142" s="6" t="e">
        <f t="shared" si="1"/>
        <v>#VALUE!</v>
      </c>
      <c r="L142" s="6"/>
      <c r="M142" s="6"/>
      <c r="N142" s="6"/>
    </row>
    <row r="143" spans="1:14" x14ac:dyDescent="0.25">
      <c r="A143" s="42" t="s">
        <v>42</v>
      </c>
      <c r="B143" s="42" t="s">
        <v>82</v>
      </c>
      <c r="C143" s="42" t="s">
        <v>88</v>
      </c>
      <c r="D143" s="42" t="s">
        <v>92</v>
      </c>
      <c r="E143" s="3">
        <v>0</v>
      </c>
      <c r="F143" s="3">
        <v>0</v>
      </c>
      <c r="G143" s="3" t="s">
        <v>91</v>
      </c>
      <c r="H143" s="41"/>
      <c r="I143" s="3" t="s">
        <v>91</v>
      </c>
      <c r="J143" s="3" t="s">
        <v>91</v>
      </c>
      <c r="K143" s="6" t="e">
        <f t="shared" si="1"/>
        <v>#DIV/0!</v>
      </c>
      <c r="L143" s="6"/>
      <c r="M143" s="6"/>
      <c r="N143" s="6"/>
    </row>
    <row r="144" spans="1:14" x14ac:dyDescent="0.25">
      <c r="A144" s="42" t="s">
        <v>42</v>
      </c>
      <c r="B144" s="42" t="s">
        <v>82</v>
      </c>
      <c r="C144" s="42" t="s">
        <v>89</v>
      </c>
      <c r="D144" s="42" t="s">
        <v>92</v>
      </c>
      <c r="E144" s="3">
        <v>0</v>
      </c>
      <c r="F144" s="3">
        <v>0</v>
      </c>
      <c r="G144" s="3" t="s">
        <v>91</v>
      </c>
      <c r="H144" s="41"/>
      <c r="I144" s="3" t="s">
        <v>91</v>
      </c>
      <c r="J144" s="3" t="s">
        <v>91</v>
      </c>
      <c r="K144" s="6" t="e">
        <f t="shared" si="1"/>
        <v>#DIV/0!</v>
      </c>
      <c r="L144" s="6"/>
      <c r="M144" s="6"/>
      <c r="N144" s="6"/>
    </row>
    <row r="145" spans="1:14" x14ac:dyDescent="0.25">
      <c r="A145" s="42" t="s">
        <v>42</v>
      </c>
      <c r="B145" s="42" t="s">
        <v>82</v>
      </c>
      <c r="C145" s="42" t="s">
        <v>9</v>
      </c>
      <c r="D145" s="42" t="s">
        <v>93</v>
      </c>
      <c r="E145" s="4">
        <v>2068</v>
      </c>
      <c r="F145" s="3">
        <v>1284942</v>
      </c>
      <c r="G145" s="3">
        <v>160.80000000000001</v>
      </c>
      <c r="H145" s="41"/>
      <c r="I145" s="3">
        <v>153.9</v>
      </c>
      <c r="J145" s="3">
        <v>167.8</v>
      </c>
      <c r="K145" s="6">
        <f t="shared" si="1"/>
        <v>160.9</v>
      </c>
      <c r="L145" s="6">
        <f>ROUND(E145*100000/F145,1)</f>
        <v>160.9</v>
      </c>
      <c r="M145" s="6"/>
      <c r="N145" s="6"/>
    </row>
    <row r="146" spans="1:14" x14ac:dyDescent="0.25">
      <c r="A146" s="42" t="s">
        <v>42</v>
      </c>
      <c r="B146" s="42" t="s">
        <v>82</v>
      </c>
      <c r="C146" s="42" t="s">
        <v>84</v>
      </c>
      <c r="D146" s="42" t="s">
        <v>93</v>
      </c>
      <c r="E146" s="3">
        <v>63</v>
      </c>
      <c r="F146" s="3">
        <v>338006</v>
      </c>
      <c r="G146" s="3">
        <v>18.3</v>
      </c>
      <c r="H146" s="41"/>
      <c r="I146" s="3">
        <v>14.1</v>
      </c>
      <c r="J146" s="3">
        <v>23.4</v>
      </c>
      <c r="K146" s="6">
        <f t="shared" si="1"/>
        <v>18.600000000000001</v>
      </c>
      <c r="L146" s="6">
        <f>ROUND(SUM(E146:E151)*100000/SUM(F146:F151),1)</f>
        <v>9.5</v>
      </c>
      <c r="M146" s="6"/>
      <c r="N146" s="6"/>
    </row>
    <row r="147" spans="1:14" x14ac:dyDescent="0.25">
      <c r="A147" s="42" t="s">
        <v>42</v>
      </c>
      <c r="B147" s="42" t="s">
        <v>82</v>
      </c>
      <c r="C147" s="42" t="s">
        <v>85</v>
      </c>
      <c r="D147" s="42" t="s">
        <v>93</v>
      </c>
      <c r="E147" s="3">
        <v>106</v>
      </c>
      <c r="F147" s="3">
        <v>850624</v>
      </c>
      <c r="G147" s="3">
        <v>12.3</v>
      </c>
      <c r="H147" s="41"/>
      <c r="I147" s="3">
        <v>10</v>
      </c>
      <c r="J147" s="3">
        <v>14.7</v>
      </c>
      <c r="K147" s="6">
        <f t="shared" si="1"/>
        <v>12.5</v>
      </c>
      <c r="L147" s="6"/>
      <c r="M147" s="6"/>
      <c r="N147" s="6"/>
    </row>
    <row r="148" spans="1:14" x14ac:dyDescent="0.25">
      <c r="A148" s="42" t="s">
        <v>42</v>
      </c>
      <c r="B148" s="42" t="s">
        <v>82</v>
      </c>
      <c r="C148" s="42" t="s">
        <v>86</v>
      </c>
      <c r="D148" s="42" t="s">
        <v>93</v>
      </c>
      <c r="E148" s="42" t="s">
        <v>100</v>
      </c>
      <c r="F148" s="3">
        <v>316623</v>
      </c>
      <c r="G148" s="3" t="s">
        <v>91</v>
      </c>
      <c r="H148" s="41"/>
      <c r="I148" s="3" t="s">
        <v>91</v>
      </c>
      <c r="J148" s="3" t="s">
        <v>91</v>
      </c>
      <c r="K148" s="6" t="e">
        <f t="shared" si="1"/>
        <v>#VALUE!</v>
      </c>
      <c r="L148" s="6"/>
      <c r="M148" s="6"/>
      <c r="N148" s="6"/>
    </row>
    <row r="149" spans="1:14" x14ac:dyDescent="0.25">
      <c r="A149" s="42" t="s">
        <v>42</v>
      </c>
      <c r="B149" s="42" t="s">
        <v>82</v>
      </c>
      <c r="C149" s="42" t="s">
        <v>87</v>
      </c>
      <c r="D149" s="42" t="s">
        <v>93</v>
      </c>
      <c r="E149" s="3">
        <v>12</v>
      </c>
      <c r="F149" s="3">
        <v>392211</v>
      </c>
      <c r="G149" s="3">
        <v>3</v>
      </c>
      <c r="H149" s="3" t="s">
        <v>99</v>
      </c>
      <c r="I149" s="3">
        <v>1.5</v>
      </c>
      <c r="J149" s="3">
        <v>5.2</v>
      </c>
      <c r="K149" s="6">
        <f t="shared" si="1"/>
        <v>3.1</v>
      </c>
      <c r="L149" s="6"/>
      <c r="M149" s="6"/>
      <c r="N149" s="6"/>
    </row>
    <row r="150" spans="1:14" x14ac:dyDescent="0.25">
      <c r="A150" s="42" t="s">
        <v>42</v>
      </c>
      <c r="B150" s="42" t="s">
        <v>82</v>
      </c>
      <c r="C150" s="42" t="s">
        <v>88</v>
      </c>
      <c r="D150" s="42" t="s">
        <v>93</v>
      </c>
      <c r="E150" s="3">
        <v>0</v>
      </c>
      <c r="F150" s="3">
        <v>0</v>
      </c>
      <c r="G150" s="3" t="s">
        <v>91</v>
      </c>
      <c r="H150" s="41"/>
      <c r="I150" s="3" t="s">
        <v>91</v>
      </c>
      <c r="J150" s="3" t="s">
        <v>91</v>
      </c>
      <c r="K150" s="6" t="e">
        <f t="shared" si="1"/>
        <v>#DIV/0!</v>
      </c>
      <c r="L150" s="6"/>
      <c r="M150" s="6"/>
      <c r="N150" s="6"/>
    </row>
    <row r="151" spans="1:14" x14ac:dyDescent="0.25">
      <c r="A151" s="42" t="s">
        <v>42</v>
      </c>
      <c r="B151" s="42" t="s">
        <v>82</v>
      </c>
      <c r="C151" s="42" t="s">
        <v>89</v>
      </c>
      <c r="D151" s="42" t="s">
        <v>93</v>
      </c>
      <c r="E151" s="3">
        <v>0</v>
      </c>
      <c r="F151" s="3">
        <v>0</v>
      </c>
      <c r="G151" s="3" t="s">
        <v>91</v>
      </c>
      <c r="H151" s="41"/>
      <c r="I151" s="3" t="s">
        <v>91</v>
      </c>
      <c r="J151" s="3" t="s">
        <v>91</v>
      </c>
      <c r="K151" s="6" t="e">
        <f t="shared" si="1"/>
        <v>#DIV/0!</v>
      </c>
      <c r="L151" s="6"/>
      <c r="M151" s="6"/>
      <c r="N151" s="6"/>
    </row>
    <row r="152" spans="1:14" x14ac:dyDescent="0.25">
      <c r="A152" s="42" t="s">
        <v>42</v>
      </c>
      <c r="B152" s="42" t="s">
        <v>82</v>
      </c>
      <c r="C152" s="42" t="s">
        <v>9</v>
      </c>
      <c r="D152" s="42" t="s">
        <v>94</v>
      </c>
      <c r="E152" s="4">
        <v>4580</v>
      </c>
      <c r="F152" s="3">
        <v>814799</v>
      </c>
      <c r="G152" s="3">
        <v>586.5</v>
      </c>
      <c r="H152" s="41"/>
      <c r="I152" s="3">
        <v>569.29999999999995</v>
      </c>
      <c r="J152" s="3">
        <v>603.6</v>
      </c>
      <c r="K152" s="6">
        <f t="shared" si="1"/>
        <v>562.1</v>
      </c>
      <c r="L152" s="6">
        <f>ROUND(E152*100000/F152,1)</f>
        <v>562.1</v>
      </c>
      <c r="M152" s="6"/>
      <c r="N152" s="6"/>
    </row>
    <row r="153" spans="1:14" x14ac:dyDescent="0.25">
      <c r="A153" s="42" t="s">
        <v>42</v>
      </c>
      <c r="B153" s="42" t="s">
        <v>82</v>
      </c>
      <c r="C153" s="42" t="s">
        <v>84</v>
      </c>
      <c r="D153" s="42" t="s">
        <v>94</v>
      </c>
      <c r="E153" s="3">
        <v>181</v>
      </c>
      <c r="F153" s="3">
        <v>285077</v>
      </c>
      <c r="G153" s="3">
        <v>64</v>
      </c>
      <c r="H153" s="41"/>
      <c r="I153" s="3">
        <v>54.7</v>
      </c>
      <c r="J153" s="3">
        <v>73.3</v>
      </c>
      <c r="K153" s="6">
        <f t="shared" si="1"/>
        <v>63.5</v>
      </c>
      <c r="L153" s="6">
        <f>ROUND(SUM(E153:E158)*100000/SUM(F153:F158),1)</f>
        <v>27.6</v>
      </c>
      <c r="M153" s="6"/>
      <c r="N153" s="6"/>
    </row>
    <row r="154" spans="1:14" x14ac:dyDescent="0.25">
      <c r="A154" s="42" t="s">
        <v>42</v>
      </c>
      <c r="B154" s="42" t="s">
        <v>82</v>
      </c>
      <c r="C154" s="42" t="s">
        <v>85</v>
      </c>
      <c r="D154" s="42" t="s">
        <v>94</v>
      </c>
      <c r="E154" s="3">
        <v>287</v>
      </c>
      <c r="F154" s="3">
        <v>743110</v>
      </c>
      <c r="G154" s="3">
        <v>38.799999999999997</v>
      </c>
      <c r="H154" s="41"/>
      <c r="I154" s="3">
        <v>34.299999999999997</v>
      </c>
      <c r="J154" s="3">
        <v>43.3</v>
      </c>
      <c r="K154" s="6">
        <f t="shared" si="1"/>
        <v>38.6</v>
      </c>
      <c r="L154" s="6"/>
      <c r="M154" s="6"/>
      <c r="N154" s="6"/>
    </row>
    <row r="155" spans="1:14" x14ac:dyDescent="0.25">
      <c r="A155" s="42" t="s">
        <v>42</v>
      </c>
      <c r="B155" s="42" t="s">
        <v>82</v>
      </c>
      <c r="C155" s="42" t="s">
        <v>86</v>
      </c>
      <c r="D155" s="42" t="s">
        <v>94</v>
      </c>
      <c r="E155" s="3">
        <v>7</v>
      </c>
      <c r="F155" s="3">
        <v>280500</v>
      </c>
      <c r="G155" s="3">
        <v>2.5</v>
      </c>
      <c r="H155" s="3" t="s">
        <v>99</v>
      </c>
      <c r="I155" s="3">
        <v>1</v>
      </c>
      <c r="J155" s="3">
        <v>5.2</v>
      </c>
      <c r="K155" s="6">
        <f t="shared" si="1"/>
        <v>2.5</v>
      </c>
      <c r="L155" s="6"/>
      <c r="M155" s="6"/>
      <c r="N155" s="6"/>
    </row>
    <row r="156" spans="1:14" x14ac:dyDescent="0.25">
      <c r="A156" s="42" t="s">
        <v>42</v>
      </c>
      <c r="B156" s="42" t="s">
        <v>82</v>
      </c>
      <c r="C156" s="42" t="s">
        <v>87</v>
      </c>
      <c r="D156" s="42" t="s">
        <v>94</v>
      </c>
      <c r="E156" s="3">
        <v>18</v>
      </c>
      <c r="F156" s="3">
        <v>474350</v>
      </c>
      <c r="G156" s="3">
        <v>3.8</v>
      </c>
      <c r="H156" s="3" t="s">
        <v>99</v>
      </c>
      <c r="I156" s="3">
        <v>2.2999999999999998</v>
      </c>
      <c r="J156" s="3">
        <v>6.1</v>
      </c>
      <c r="K156" s="6">
        <f t="shared" si="1"/>
        <v>3.8</v>
      </c>
      <c r="L156" s="6"/>
      <c r="M156" s="6"/>
      <c r="N156" s="6"/>
    </row>
    <row r="157" spans="1:14" x14ac:dyDescent="0.25">
      <c r="A157" s="42" t="s">
        <v>42</v>
      </c>
      <c r="B157" s="42" t="s">
        <v>82</v>
      </c>
      <c r="C157" s="42" t="s">
        <v>88</v>
      </c>
      <c r="D157" s="42" t="s">
        <v>94</v>
      </c>
      <c r="E157" s="3">
        <v>0</v>
      </c>
      <c r="F157" s="3">
        <v>0</v>
      </c>
      <c r="G157" s="3" t="s">
        <v>91</v>
      </c>
      <c r="H157" s="41"/>
      <c r="I157" s="3" t="s">
        <v>91</v>
      </c>
      <c r="J157" s="3" t="s">
        <v>91</v>
      </c>
      <c r="K157" s="6" t="e">
        <f t="shared" si="1"/>
        <v>#DIV/0!</v>
      </c>
      <c r="L157" s="6"/>
      <c r="M157" s="6"/>
      <c r="N157" s="6"/>
    </row>
    <row r="158" spans="1:14" x14ac:dyDescent="0.25">
      <c r="A158" s="42" t="s">
        <v>42</v>
      </c>
      <c r="B158" s="42" t="s">
        <v>82</v>
      </c>
      <c r="C158" s="42" t="s">
        <v>89</v>
      </c>
      <c r="D158" s="42" t="s">
        <v>94</v>
      </c>
      <c r="E158" s="3">
        <v>0</v>
      </c>
      <c r="F158" s="3">
        <v>0</v>
      </c>
      <c r="G158" s="3" t="s">
        <v>91</v>
      </c>
      <c r="H158" s="41"/>
      <c r="I158" s="3" t="s">
        <v>91</v>
      </c>
      <c r="J158" s="3" t="s">
        <v>91</v>
      </c>
      <c r="K158" s="6" t="e">
        <f t="shared" si="1"/>
        <v>#DIV/0!</v>
      </c>
      <c r="L158" s="6"/>
      <c r="M158" s="6"/>
      <c r="N158" s="6"/>
    </row>
    <row r="159" spans="1:14" x14ac:dyDescent="0.25">
      <c r="A159" s="42" t="s">
        <v>42</v>
      </c>
      <c r="B159" s="42" t="s">
        <v>82</v>
      </c>
      <c r="C159" s="42" t="s">
        <v>9</v>
      </c>
      <c r="D159" s="42" t="s">
        <v>95</v>
      </c>
      <c r="E159" s="4">
        <v>8276</v>
      </c>
      <c r="F159" s="3">
        <v>393921</v>
      </c>
      <c r="G159" s="43">
        <v>2257.8000000000002</v>
      </c>
      <c r="H159" s="41"/>
      <c r="I159" s="43">
        <v>2208.4</v>
      </c>
      <c r="J159" s="43">
        <v>2307.1999999999998</v>
      </c>
      <c r="K159" s="6">
        <f t="shared" si="1"/>
        <v>2100.9</v>
      </c>
      <c r="L159" s="6">
        <f>ROUND(E159*100000/F159,1)</f>
        <v>2100.9</v>
      </c>
      <c r="M159" s="6"/>
      <c r="N159" s="6"/>
    </row>
    <row r="160" spans="1:14" x14ac:dyDescent="0.25">
      <c r="A160" s="42" t="s">
        <v>42</v>
      </c>
      <c r="B160" s="42" t="s">
        <v>82</v>
      </c>
      <c r="C160" s="42" t="s">
        <v>84</v>
      </c>
      <c r="D160" s="42" t="s">
        <v>95</v>
      </c>
      <c r="E160" s="3">
        <v>686</v>
      </c>
      <c r="F160" s="3">
        <v>236891</v>
      </c>
      <c r="G160" s="3">
        <v>296.60000000000002</v>
      </c>
      <c r="H160" s="41"/>
      <c r="I160" s="3">
        <v>274.39999999999998</v>
      </c>
      <c r="J160" s="3">
        <v>318.8</v>
      </c>
      <c r="K160" s="6">
        <f t="shared" si="1"/>
        <v>289.60000000000002</v>
      </c>
      <c r="L160" s="6">
        <f>ROUND(SUM(E160:E165)*100000/SUM(F160:F165),1)</f>
        <v>105.6</v>
      </c>
      <c r="M160" s="6"/>
      <c r="N160" s="6"/>
    </row>
    <row r="161" spans="1:14" x14ac:dyDescent="0.25">
      <c r="A161" s="42" t="s">
        <v>42</v>
      </c>
      <c r="B161" s="42" t="s">
        <v>82</v>
      </c>
      <c r="C161" s="42" t="s">
        <v>85</v>
      </c>
      <c r="D161" s="42" t="s">
        <v>95</v>
      </c>
      <c r="E161" s="4">
        <v>1050</v>
      </c>
      <c r="F161" s="3">
        <v>628898</v>
      </c>
      <c r="G161" s="3">
        <v>170.7</v>
      </c>
      <c r="H161" s="41"/>
      <c r="I161" s="3">
        <v>160.4</v>
      </c>
      <c r="J161" s="3">
        <v>181.1</v>
      </c>
      <c r="K161" s="6">
        <f t="shared" si="1"/>
        <v>167</v>
      </c>
      <c r="L161" s="6"/>
      <c r="M161" s="6"/>
      <c r="N161" s="6"/>
    </row>
    <row r="162" spans="1:14" x14ac:dyDescent="0.25">
      <c r="A162" s="42" t="s">
        <v>42</v>
      </c>
      <c r="B162" s="42" t="s">
        <v>82</v>
      </c>
      <c r="C162" s="42" t="s">
        <v>86</v>
      </c>
      <c r="D162" s="42" t="s">
        <v>95</v>
      </c>
      <c r="E162" s="3">
        <v>24</v>
      </c>
      <c r="F162" s="3">
        <v>237293</v>
      </c>
      <c r="G162" s="3">
        <v>10.3</v>
      </c>
      <c r="H162" s="41"/>
      <c r="I162" s="3">
        <v>6.6</v>
      </c>
      <c r="J162" s="3">
        <v>15.3</v>
      </c>
      <c r="K162" s="6">
        <f t="shared" si="1"/>
        <v>10.1</v>
      </c>
      <c r="L162" s="6"/>
      <c r="M162" s="6"/>
      <c r="N162" s="6"/>
    </row>
    <row r="163" spans="1:14" x14ac:dyDescent="0.25">
      <c r="A163" s="42" t="s">
        <v>42</v>
      </c>
      <c r="B163" s="42" t="s">
        <v>82</v>
      </c>
      <c r="C163" s="42" t="s">
        <v>87</v>
      </c>
      <c r="D163" s="42" t="s">
        <v>95</v>
      </c>
      <c r="E163" s="3">
        <v>59</v>
      </c>
      <c r="F163" s="3">
        <v>619641</v>
      </c>
      <c r="G163" s="3">
        <v>9.4</v>
      </c>
      <c r="H163" s="41"/>
      <c r="I163" s="3">
        <v>7.1</v>
      </c>
      <c r="J163" s="3">
        <v>12.1</v>
      </c>
      <c r="K163" s="6">
        <f t="shared" si="1"/>
        <v>9.5</v>
      </c>
      <c r="L163" s="6"/>
      <c r="M163" s="6"/>
      <c r="N163" s="6"/>
    </row>
    <row r="164" spans="1:14" x14ac:dyDescent="0.25">
      <c r="A164" s="42" t="s">
        <v>42</v>
      </c>
      <c r="B164" s="42" t="s">
        <v>82</v>
      </c>
      <c r="C164" s="42" t="s">
        <v>88</v>
      </c>
      <c r="D164" s="42" t="s">
        <v>95</v>
      </c>
      <c r="E164" s="3">
        <v>0</v>
      </c>
      <c r="F164" s="3">
        <v>0</v>
      </c>
      <c r="G164" s="3" t="s">
        <v>91</v>
      </c>
      <c r="H164" s="41"/>
      <c r="I164" s="3" t="s">
        <v>91</v>
      </c>
      <c r="J164" s="3" t="s">
        <v>91</v>
      </c>
      <c r="K164" s="6" t="e">
        <f t="shared" si="1"/>
        <v>#DIV/0!</v>
      </c>
      <c r="L164" s="6"/>
      <c r="M164" s="6"/>
      <c r="N164" s="6"/>
    </row>
    <row r="165" spans="1:14" x14ac:dyDescent="0.25">
      <c r="A165" s="42" t="s">
        <v>42</v>
      </c>
      <c r="B165" s="42" t="s">
        <v>82</v>
      </c>
      <c r="C165" s="42" t="s">
        <v>89</v>
      </c>
      <c r="D165" s="42" t="s">
        <v>95</v>
      </c>
      <c r="E165" s="3">
        <v>0</v>
      </c>
      <c r="F165" s="3">
        <v>0</v>
      </c>
      <c r="G165" s="3" t="s">
        <v>91</v>
      </c>
      <c r="H165" s="41"/>
      <c r="I165" s="3" t="s">
        <v>91</v>
      </c>
      <c r="J165" s="3" t="s">
        <v>91</v>
      </c>
      <c r="K165" s="6" t="e">
        <f t="shared" si="1"/>
        <v>#DIV/0!</v>
      </c>
      <c r="L165" s="6"/>
      <c r="M165" s="6"/>
      <c r="N165" s="6"/>
    </row>
    <row r="166" spans="1:14" x14ac:dyDescent="0.25">
      <c r="A166" s="42" t="s">
        <v>42</v>
      </c>
      <c r="B166" s="42" t="s">
        <v>82</v>
      </c>
      <c r="C166" s="42" t="s">
        <v>9</v>
      </c>
      <c r="D166" s="42" t="s">
        <v>96</v>
      </c>
      <c r="E166" s="4">
        <v>11256</v>
      </c>
      <c r="F166" s="3">
        <v>104206</v>
      </c>
      <c r="G166" s="43">
        <v>10695.7</v>
      </c>
      <c r="H166" s="41"/>
      <c r="I166" s="43">
        <v>10498</v>
      </c>
      <c r="J166" s="43">
        <v>10893.4</v>
      </c>
      <c r="K166" s="6">
        <f t="shared" si="1"/>
        <v>10801.7</v>
      </c>
      <c r="L166" s="6">
        <f>ROUND(E166*100000/F166,1)</f>
        <v>10801.7</v>
      </c>
      <c r="M166" s="6"/>
      <c r="N166" s="6"/>
    </row>
    <row r="167" spans="1:14" x14ac:dyDescent="0.25">
      <c r="A167" s="42" t="s">
        <v>42</v>
      </c>
      <c r="B167" s="42" t="s">
        <v>82</v>
      </c>
      <c r="C167" s="42" t="s">
        <v>84</v>
      </c>
      <c r="D167" s="42" t="s">
        <v>96</v>
      </c>
      <c r="E167" s="4">
        <v>1716</v>
      </c>
      <c r="F167" s="4">
        <v>97536</v>
      </c>
      <c r="G167" s="43">
        <v>1754.5</v>
      </c>
      <c r="H167" s="41"/>
      <c r="I167" s="43">
        <v>1671.5</v>
      </c>
      <c r="J167" s="43">
        <v>1837.6</v>
      </c>
      <c r="K167" s="6">
        <f t="shared" si="1"/>
        <v>1759.4</v>
      </c>
      <c r="L167" s="6">
        <f>ROUND(SUM(E167:E172)*100000/SUM(F167:F172),1)</f>
        <v>551.9</v>
      </c>
      <c r="M167" s="6"/>
      <c r="N167" s="6"/>
    </row>
    <row r="168" spans="1:14" x14ac:dyDescent="0.25">
      <c r="A168" s="42" t="s">
        <v>42</v>
      </c>
      <c r="B168" s="42" t="s">
        <v>82</v>
      </c>
      <c r="C168" s="42" t="s">
        <v>85</v>
      </c>
      <c r="D168" s="42" t="s">
        <v>96</v>
      </c>
      <c r="E168" s="4">
        <v>3010</v>
      </c>
      <c r="F168" s="3">
        <v>266810</v>
      </c>
      <c r="G168" s="43">
        <v>1123.8</v>
      </c>
      <c r="H168" s="41"/>
      <c r="I168" s="43">
        <v>1083.7</v>
      </c>
      <c r="J168" s="43">
        <v>1164</v>
      </c>
      <c r="K168" s="6">
        <f t="shared" si="1"/>
        <v>1128.0999999999999</v>
      </c>
      <c r="L168" s="6"/>
      <c r="M168" s="6"/>
      <c r="N168" s="6"/>
    </row>
    <row r="169" spans="1:14" x14ac:dyDescent="0.25">
      <c r="A169" s="42" t="s">
        <v>42</v>
      </c>
      <c r="B169" s="42" t="s">
        <v>82</v>
      </c>
      <c r="C169" s="42" t="s">
        <v>86</v>
      </c>
      <c r="D169" s="42" t="s">
        <v>96</v>
      </c>
      <c r="E169" s="3">
        <v>88</v>
      </c>
      <c r="F169" s="3">
        <v>113302</v>
      </c>
      <c r="G169" s="3">
        <v>77.5</v>
      </c>
      <c r="H169" s="41"/>
      <c r="I169" s="3">
        <v>62.2</v>
      </c>
      <c r="J169" s="3">
        <v>95.5</v>
      </c>
      <c r="K169" s="6">
        <f t="shared" si="1"/>
        <v>77.7</v>
      </c>
      <c r="L169" s="6"/>
      <c r="M169" s="6"/>
      <c r="N169" s="6"/>
    </row>
    <row r="170" spans="1:14" x14ac:dyDescent="0.25">
      <c r="A170" s="42" t="s">
        <v>42</v>
      </c>
      <c r="B170" s="42" t="s">
        <v>82</v>
      </c>
      <c r="C170" s="42" t="s">
        <v>87</v>
      </c>
      <c r="D170" s="42" t="s">
        <v>96</v>
      </c>
      <c r="E170" s="3">
        <v>199</v>
      </c>
      <c r="F170" s="3">
        <v>430632</v>
      </c>
      <c r="G170" s="3">
        <v>46</v>
      </c>
      <c r="H170" s="41"/>
      <c r="I170" s="3">
        <v>39.6</v>
      </c>
      <c r="J170" s="3">
        <v>52.4</v>
      </c>
      <c r="K170" s="6">
        <f t="shared" si="1"/>
        <v>46.2</v>
      </c>
      <c r="L170" s="6"/>
      <c r="M170" s="6"/>
      <c r="N170" s="6"/>
    </row>
    <row r="171" spans="1:14" x14ac:dyDescent="0.25">
      <c r="A171" s="42" t="s">
        <v>42</v>
      </c>
      <c r="B171" s="42" t="s">
        <v>82</v>
      </c>
      <c r="C171" s="42" t="s">
        <v>88</v>
      </c>
      <c r="D171" s="42" t="s">
        <v>96</v>
      </c>
      <c r="E171" s="3">
        <v>0</v>
      </c>
      <c r="F171" s="3">
        <v>0</v>
      </c>
      <c r="G171" s="3" t="s">
        <v>91</v>
      </c>
      <c r="H171" s="41"/>
      <c r="I171" s="3" t="s">
        <v>91</v>
      </c>
      <c r="J171" s="3" t="s">
        <v>91</v>
      </c>
      <c r="K171" s="6" t="e">
        <f t="shared" si="1"/>
        <v>#DIV/0!</v>
      </c>
      <c r="L171" s="6"/>
      <c r="M171" s="6"/>
      <c r="N171" s="6"/>
    </row>
    <row r="172" spans="1:14" x14ac:dyDescent="0.25">
      <c r="A172" s="42" t="s">
        <v>42</v>
      </c>
      <c r="B172" s="42" t="s">
        <v>82</v>
      </c>
      <c r="C172" s="42" t="s">
        <v>89</v>
      </c>
      <c r="D172" s="42" t="s">
        <v>96</v>
      </c>
      <c r="E172" s="3">
        <v>0</v>
      </c>
      <c r="F172" s="3">
        <v>0</v>
      </c>
      <c r="G172" s="3" t="s">
        <v>91</v>
      </c>
      <c r="H172" s="41"/>
      <c r="I172" s="3" t="s">
        <v>91</v>
      </c>
      <c r="J172" s="3" t="s">
        <v>91</v>
      </c>
      <c r="K172" s="6" t="e">
        <f t="shared" si="1"/>
        <v>#DIV/0!</v>
      </c>
      <c r="L172" s="6"/>
      <c r="M172" s="6"/>
      <c r="N172" s="6"/>
    </row>
    <row r="173" spans="1:14" x14ac:dyDescent="0.25">
      <c r="A173" s="42" t="s">
        <v>42</v>
      </c>
      <c r="B173" s="42" t="s">
        <v>82</v>
      </c>
      <c r="C173" s="42" t="s">
        <v>9</v>
      </c>
      <c r="D173" s="42" t="s">
        <v>35</v>
      </c>
      <c r="E173" s="4">
        <v>6702</v>
      </c>
      <c r="F173" s="4">
        <v>27976</v>
      </c>
      <c r="G173" s="43">
        <v>23956.6</v>
      </c>
      <c r="H173" s="41"/>
      <c r="I173" s="43">
        <v>23386.400000000001</v>
      </c>
      <c r="J173" s="43">
        <v>24537.200000000001</v>
      </c>
      <c r="K173" s="6">
        <f t="shared" si="1"/>
        <v>23956.2</v>
      </c>
      <c r="L173" s="6">
        <f>ROUND(E173*100000/F173,1)</f>
        <v>23956.2</v>
      </c>
      <c r="M173" s="6"/>
      <c r="N173" s="6"/>
    </row>
    <row r="174" spans="1:14" x14ac:dyDescent="0.25">
      <c r="A174" s="42" t="s">
        <v>42</v>
      </c>
      <c r="B174" s="42" t="s">
        <v>82</v>
      </c>
      <c r="C174" s="42" t="s">
        <v>84</v>
      </c>
      <c r="D174" s="42" t="s">
        <v>35</v>
      </c>
      <c r="E174" s="4">
        <v>1251</v>
      </c>
      <c r="F174" s="4">
        <v>21623</v>
      </c>
      <c r="G174" s="43">
        <v>5785.5</v>
      </c>
      <c r="H174" s="41"/>
      <c r="I174" s="43">
        <v>5469.3</v>
      </c>
      <c r="J174" s="43">
        <v>6115.2</v>
      </c>
      <c r="K174" s="6">
        <f t="shared" si="1"/>
        <v>5785.5</v>
      </c>
      <c r="L174" s="6">
        <f>ROUND(SUM(E174:E179)*100000/SUM(F174:F179),1)</f>
        <v>1774</v>
      </c>
      <c r="M174" s="6"/>
      <c r="N174" s="6"/>
    </row>
    <row r="175" spans="1:14" x14ac:dyDescent="0.25">
      <c r="A175" s="42" t="s">
        <v>42</v>
      </c>
      <c r="B175" s="42" t="s">
        <v>82</v>
      </c>
      <c r="C175" s="42" t="s">
        <v>85</v>
      </c>
      <c r="D175" s="42" t="s">
        <v>35</v>
      </c>
      <c r="E175" s="4">
        <v>2029</v>
      </c>
      <c r="F175" s="4">
        <v>58942</v>
      </c>
      <c r="G175" s="43">
        <v>3442.3</v>
      </c>
      <c r="H175" s="41"/>
      <c r="I175" s="43">
        <v>3294.2</v>
      </c>
      <c r="J175" s="43">
        <v>3595.5</v>
      </c>
      <c r="K175" s="6">
        <f t="shared" si="1"/>
        <v>3442.4</v>
      </c>
      <c r="L175" s="6"/>
      <c r="M175" s="6"/>
      <c r="N175" s="6"/>
    </row>
    <row r="176" spans="1:14" x14ac:dyDescent="0.25">
      <c r="A176" s="42" t="s">
        <v>42</v>
      </c>
      <c r="B176" s="42" t="s">
        <v>82</v>
      </c>
      <c r="C176" s="42" t="s">
        <v>86</v>
      </c>
      <c r="D176" s="42" t="s">
        <v>35</v>
      </c>
      <c r="E176" s="3">
        <v>44</v>
      </c>
      <c r="F176" s="4">
        <v>24066</v>
      </c>
      <c r="G176" s="3">
        <v>182.8</v>
      </c>
      <c r="H176" s="41"/>
      <c r="I176" s="3">
        <v>132.80000000000001</v>
      </c>
      <c r="J176" s="3">
        <v>245.4</v>
      </c>
      <c r="K176" s="6">
        <f t="shared" si="1"/>
        <v>182.8</v>
      </c>
      <c r="L176" s="6"/>
      <c r="M176" s="6"/>
      <c r="N176" s="6"/>
    </row>
    <row r="177" spans="1:14" x14ac:dyDescent="0.25">
      <c r="A177" s="42" t="s">
        <v>42</v>
      </c>
      <c r="B177" s="42" t="s">
        <v>82</v>
      </c>
      <c r="C177" s="42" t="s">
        <v>87</v>
      </c>
      <c r="D177" s="42" t="s">
        <v>35</v>
      </c>
      <c r="E177" s="3">
        <v>114</v>
      </c>
      <c r="F177" s="4">
        <v>89163</v>
      </c>
      <c r="G177" s="3">
        <v>127.9</v>
      </c>
      <c r="H177" s="41"/>
      <c r="I177" s="3">
        <v>105.5</v>
      </c>
      <c r="J177" s="3">
        <v>153.6</v>
      </c>
      <c r="K177" s="6">
        <f t="shared" si="1"/>
        <v>127.9</v>
      </c>
      <c r="L177" s="6"/>
      <c r="M177" s="6"/>
      <c r="N177" s="6"/>
    </row>
    <row r="178" spans="1:14" x14ac:dyDescent="0.25">
      <c r="A178" s="42" t="s">
        <v>42</v>
      </c>
      <c r="B178" s="42" t="s">
        <v>82</v>
      </c>
      <c r="C178" s="42" t="s">
        <v>88</v>
      </c>
      <c r="D178" s="42" t="s">
        <v>35</v>
      </c>
      <c r="E178" s="3">
        <v>0</v>
      </c>
      <c r="F178" s="3">
        <v>0</v>
      </c>
      <c r="G178" s="3" t="s">
        <v>91</v>
      </c>
      <c r="H178" s="41"/>
      <c r="I178" s="3" t="s">
        <v>91</v>
      </c>
      <c r="J178" s="3" t="s">
        <v>91</v>
      </c>
      <c r="K178" s="6" t="e">
        <f t="shared" si="1"/>
        <v>#DIV/0!</v>
      </c>
      <c r="L178" s="6"/>
      <c r="M178" s="6"/>
      <c r="N178" s="6"/>
    </row>
    <row r="179" spans="1:14" x14ac:dyDescent="0.25">
      <c r="A179" s="42" t="s">
        <v>42</v>
      </c>
      <c r="B179" s="42" t="s">
        <v>82</v>
      </c>
      <c r="C179" s="42" t="s">
        <v>89</v>
      </c>
      <c r="D179" s="42" t="s">
        <v>35</v>
      </c>
      <c r="E179" s="3">
        <v>0</v>
      </c>
      <c r="F179" s="3">
        <v>0</v>
      </c>
      <c r="G179" s="3" t="s">
        <v>91</v>
      </c>
      <c r="H179" s="41"/>
      <c r="I179" s="3" t="s">
        <v>91</v>
      </c>
      <c r="J179" s="3" t="s">
        <v>91</v>
      </c>
      <c r="K179" s="6" t="e">
        <f t="shared" si="1"/>
        <v>#DIV/0!</v>
      </c>
      <c r="L179" s="6"/>
      <c r="M179" s="6"/>
      <c r="N179" s="6"/>
    </row>
    <row r="180" spans="1:14" x14ac:dyDescent="0.25">
      <c r="A180" s="42" t="s">
        <v>42</v>
      </c>
      <c r="B180" s="42" t="s">
        <v>82</v>
      </c>
      <c r="C180" s="42" t="s">
        <v>9</v>
      </c>
      <c r="D180" s="42" t="s">
        <v>97</v>
      </c>
      <c r="E180" s="4">
        <v>33801</v>
      </c>
      <c r="F180" s="3">
        <v>10415455</v>
      </c>
      <c r="G180" s="43">
        <v>1081.0999999999999</v>
      </c>
      <c r="H180" s="41"/>
      <c r="I180" s="43">
        <v>1068.9000000000001</v>
      </c>
      <c r="J180" s="43">
        <v>1093.4000000000001</v>
      </c>
      <c r="K180" s="6">
        <f t="shared" si="1"/>
        <v>324.5</v>
      </c>
      <c r="L180" s="6">
        <f>ROUND(E180*100000/F180,1)</f>
        <v>324.5</v>
      </c>
      <c r="M180" s="6"/>
      <c r="N180" s="6"/>
    </row>
    <row r="181" spans="1:14" x14ac:dyDescent="0.25">
      <c r="A181" s="42" t="s">
        <v>42</v>
      </c>
      <c r="B181" s="42" t="s">
        <v>82</v>
      </c>
      <c r="C181" s="42" t="s">
        <v>84</v>
      </c>
      <c r="D181" s="42" t="s">
        <v>97</v>
      </c>
      <c r="E181" s="4">
        <v>3924</v>
      </c>
      <c r="F181" s="3">
        <v>1618514</v>
      </c>
      <c r="G181" s="3">
        <v>208.7</v>
      </c>
      <c r="H181" s="41"/>
      <c r="I181" s="3">
        <v>162.9</v>
      </c>
      <c r="J181" s="3">
        <v>254.5</v>
      </c>
      <c r="K181" s="6">
        <f t="shared" si="1"/>
        <v>242.4</v>
      </c>
      <c r="L181" s="6">
        <f>ROUND(SUM(E181:E186)*100000/SUM(F181:F186),1)</f>
        <v>121.7</v>
      </c>
      <c r="M181" s="6"/>
      <c r="N181" s="6"/>
    </row>
    <row r="182" spans="1:14" x14ac:dyDescent="0.25">
      <c r="A182" s="42" t="s">
        <v>42</v>
      </c>
      <c r="B182" s="42" t="s">
        <v>82</v>
      </c>
      <c r="C182" s="42" t="s">
        <v>85</v>
      </c>
      <c r="D182" s="42" t="s">
        <v>97</v>
      </c>
      <c r="E182" s="4">
        <v>6510</v>
      </c>
      <c r="F182" s="3">
        <v>3658240</v>
      </c>
      <c r="G182" s="3">
        <v>113.7</v>
      </c>
      <c r="H182" s="41"/>
      <c r="I182" s="3">
        <v>110.9</v>
      </c>
      <c r="J182" s="3">
        <v>116.5</v>
      </c>
      <c r="K182" s="6">
        <f t="shared" si="1"/>
        <v>178</v>
      </c>
      <c r="L182" s="6"/>
      <c r="M182" s="6"/>
      <c r="N182" s="6"/>
    </row>
    <row r="183" spans="1:14" x14ac:dyDescent="0.25">
      <c r="A183" s="42" t="s">
        <v>42</v>
      </c>
      <c r="B183" s="42" t="s">
        <v>82</v>
      </c>
      <c r="C183" s="42" t="s">
        <v>86</v>
      </c>
      <c r="D183" s="42" t="s">
        <v>97</v>
      </c>
      <c r="E183" s="3">
        <v>165</v>
      </c>
      <c r="F183" s="3">
        <v>1281079</v>
      </c>
      <c r="G183" s="3">
        <v>7</v>
      </c>
      <c r="H183" s="41"/>
      <c r="I183" s="3">
        <v>5.9</v>
      </c>
      <c r="J183" s="3">
        <v>8</v>
      </c>
      <c r="K183" s="6">
        <f t="shared" si="1"/>
        <v>12.9</v>
      </c>
      <c r="L183" s="6"/>
      <c r="M183" s="6"/>
      <c r="N183" s="6"/>
    </row>
    <row r="184" spans="1:14" x14ac:dyDescent="0.25">
      <c r="A184" s="42" t="s">
        <v>42</v>
      </c>
      <c r="B184" s="42" t="s">
        <v>82</v>
      </c>
      <c r="C184" s="42" t="s">
        <v>87</v>
      </c>
      <c r="D184" s="42" t="s">
        <v>97</v>
      </c>
      <c r="E184" s="3">
        <v>405</v>
      </c>
      <c r="F184" s="3">
        <v>2487529</v>
      </c>
      <c r="G184" s="3">
        <v>5.6</v>
      </c>
      <c r="H184" s="41"/>
      <c r="I184" s="3">
        <v>5</v>
      </c>
      <c r="J184" s="3">
        <v>6.3</v>
      </c>
      <c r="K184" s="6">
        <f t="shared" si="1"/>
        <v>16.3</v>
      </c>
      <c r="L184" s="6"/>
      <c r="M184" s="6"/>
      <c r="N184" s="6"/>
    </row>
    <row r="185" spans="1:14" x14ac:dyDescent="0.25">
      <c r="A185" s="42" t="s">
        <v>42</v>
      </c>
      <c r="B185" s="42" t="s">
        <v>82</v>
      </c>
      <c r="C185" s="42" t="s">
        <v>88</v>
      </c>
      <c r="D185" s="42" t="s">
        <v>97</v>
      </c>
      <c r="E185" s="3">
        <v>0</v>
      </c>
      <c r="F185" s="3">
        <v>0</v>
      </c>
      <c r="G185" s="3" t="s">
        <v>91</v>
      </c>
      <c r="H185" s="41"/>
      <c r="I185" s="3" t="s">
        <v>91</v>
      </c>
      <c r="J185" s="3" t="s">
        <v>91</v>
      </c>
      <c r="K185" s="6" t="e">
        <f t="shared" si="1"/>
        <v>#DIV/0!</v>
      </c>
      <c r="L185" s="6"/>
      <c r="M185" s="6"/>
      <c r="N185" s="6"/>
    </row>
    <row r="186" spans="1:14" x14ac:dyDescent="0.25">
      <c r="A186" s="42" t="s">
        <v>42</v>
      </c>
      <c r="B186" s="42" t="s">
        <v>82</v>
      </c>
      <c r="C186" s="42" t="s">
        <v>89</v>
      </c>
      <c r="D186" s="42" t="s">
        <v>97</v>
      </c>
      <c r="E186" s="3">
        <v>0</v>
      </c>
      <c r="F186" s="3">
        <v>0</v>
      </c>
      <c r="G186" s="3" t="s">
        <v>91</v>
      </c>
      <c r="H186" s="41"/>
      <c r="I186" s="3" t="s">
        <v>91</v>
      </c>
      <c r="J186" s="3" t="s">
        <v>91</v>
      </c>
      <c r="K186" s="6" t="e">
        <f t="shared" si="1"/>
        <v>#DIV/0!</v>
      </c>
      <c r="L186" s="6"/>
      <c r="M186" s="6"/>
      <c r="N186" s="6"/>
    </row>
    <row r="187" spans="1:14" x14ac:dyDescent="0.25">
      <c r="A187" s="42" t="s">
        <v>42</v>
      </c>
      <c r="B187" s="42" t="s">
        <v>98</v>
      </c>
      <c r="C187" s="42" t="s">
        <v>9</v>
      </c>
      <c r="D187" s="42" t="s">
        <v>90</v>
      </c>
      <c r="E187" s="3">
        <v>142</v>
      </c>
      <c r="F187" s="3">
        <v>1359635</v>
      </c>
      <c r="G187" s="3">
        <v>11.6</v>
      </c>
      <c r="H187" s="41"/>
      <c r="I187" s="3">
        <v>9.6999999999999993</v>
      </c>
      <c r="J187" s="3">
        <v>13.6</v>
      </c>
      <c r="K187" s="6">
        <f t="shared" si="1"/>
        <v>10.4</v>
      </c>
      <c r="L187" s="6">
        <f>ROUND(E187*100000/F187,1)</f>
        <v>10.4</v>
      </c>
      <c r="M187" s="6"/>
      <c r="N187" s="6"/>
    </row>
    <row r="188" spans="1:14" x14ac:dyDescent="0.25">
      <c r="A188" s="42" t="s">
        <v>42</v>
      </c>
      <c r="B188" s="42" t="s">
        <v>98</v>
      </c>
      <c r="C188" s="42" t="s">
        <v>84</v>
      </c>
      <c r="D188" s="42" t="s">
        <v>90</v>
      </c>
      <c r="E188" s="42" t="s">
        <v>100</v>
      </c>
      <c r="F188" s="3">
        <v>147074</v>
      </c>
      <c r="G188" s="3" t="s">
        <v>91</v>
      </c>
      <c r="H188" s="41"/>
      <c r="I188" s="3" t="s">
        <v>91</v>
      </c>
      <c r="J188" s="3" t="s">
        <v>91</v>
      </c>
      <c r="K188" s="6" t="e">
        <f t="shared" si="1"/>
        <v>#VALUE!</v>
      </c>
      <c r="L188" s="6">
        <f>ROUND(SUM(E188:E193)*100000/SUM(F188:F193),1)</f>
        <v>1.6</v>
      </c>
      <c r="M188" s="6"/>
      <c r="N188" s="6"/>
    </row>
    <row r="189" spans="1:14" x14ac:dyDescent="0.25">
      <c r="A189" s="42" t="s">
        <v>42</v>
      </c>
      <c r="B189" s="42" t="s">
        <v>98</v>
      </c>
      <c r="C189" s="42" t="s">
        <v>85</v>
      </c>
      <c r="D189" s="42" t="s">
        <v>90</v>
      </c>
      <c r="E189" s="3">
        <v>12</v>
      </c>
      <c r="F189" s="3">
        <v>762155</v>
      </c>
      <c r="G189" s="3">
        <v>1.9</v>
      </c>
      <c r="H189" s="3" t="s">
        <v>99</v>
      </c>
      <c r="I189" s="3">
        <v>0.9</v>
      </c>
      <c r="J189" s="3">
        <v>3.3</v>
      </c>
      <c r="K189" s="6">
        <f t="shared" si="1"/>
        <v>1.6</v>
      </c>
      <c r="L189" s="6"/>
      <c r="M189" s="6"/>
      <c r="N189" s="6"/>
    </row>
    <row r="190" spans="1:14" x14ac:dyDescent="0.25">
      <c r="A190" s="42" t="s">
        <v>42</v>
      </c>
      <c r="B190" s="42" t="s">
        <v>98</v>
      </c>
      <c r="C190" s="42" t="s">
        <v>86</v>
      </c>
      <c r="D190" s="42" t="s">
        <v>90</v>
      </c>
      <c r="E190" s="42" t="s">
        <v>100</v>
      </c>
      <c r="F190" s="3">
        <v>326860</v>
      </c>
      <c r="G190" s="3" t="s">
        <v>91</v>
      </c>
      <c r="H190" s="41"/>
      <c r="I190" s="3" t="s">
        <v>91</v>
      </c>
      <c r="J190" s="3" t="s">
        <v>91</v>
      </c>
      <c r="K190" s="6" t="e">
        <f t="shared" si="1"/>
        <v>#VALUE!</v>
      </c>
      <c r="L190" s="6"/>
      <c r="M190" s="6"/>
      <c r="N190" s="6"/>
    </row>
    <row r="191" spans="1:14" x14ac:dyDescent="0.25">
      <c r="A191" s="42" t="s">
        <v>42</v>
      </c>
      <c r="B191" s="42" t="s">
        <v>98</v>
      </c>
      <c r="C191" s="42" t="s">
        <v>87</v>
      </c>
      <c r="D191" s="42" t="s">
        <v>90</v>
      </c>
      <c r="E191" s="3">
        <v>55</v>
      </c>
      <c r="F191" s="3">
        <v>2772961</v>
      </c>
      <c r="G191" s="3">
        <v>1.9</v>
      </c>
      <c r="H191" s="41"/>
      <c r="I191" s="3">
        <v>1.4</v>
      </c>
      <c r="J191" s="3">
        <v>2.5</v>
      </c>
      <c r="K191" s="6">
        <f t="shared" si="1"/>
        <v>2</v>
      </c>
      <c r="L191" s="6"/>
      <c r="M191" s="6"/>
      <c r="N191" s="6"/>
    </row>
    <row r="192" spans="1:14" x14ac:dyDescent="0.25">
      <c r="A192" s="42" t="s">
        <v>42</v>
      </c>
      <c r="B192" s="42" t="s">
        <v>98</v>
      </c>
      <c r="C192" s="42" t="s">
        <v>88</v>
      </c>
      <c r="D192" s="42" t="s">
        <v>90</v>
      </c>
      <c r="E192" s="42" t="s">
        <v>100</v>
      </c>
      <c r="F192" s="3">
        <v>164354</v>
      </c>
      <c r="G192" s="3" t="s">
        <v>91</v>
      </c>
      <c r="H192" s="41"/>
      <c r="I192" s="3" t="s">
        <v>91</v>
      </c>
      <c r="J192" s="3" t="s">
        <v>91</v>
      </c>
      <c r="K192" s="6" t="e">
        <f t="shared" si="1"/>
        <v>#VALUE!</v>
      </c>
      <c r="L192" s="6"/>
      <c r="M192" s="6"/>
      <c r="N192" s="6"/>
    </row>
    <row r="193" spans="1:14" x14ac:dyDescent="0.25">
      <c r="A193" s="42" t="s">
        <v>42</v>
      </c>
      <c r="B193" s="42" t="s">
        <v>98</v>
      </c>
      <c r="C193" s="42" t="s">
        <v>89</v>
      </c>
      <c r="D193" s="42" t="s">
        <v>90</v>
      </c>
      <c r="E193" s="42" t="s">
        <v>100</v>
      </c>
      <c r="F193" s="4">
        <v>93208</v>
      </c>
      <c r="G193" s="3" t="s">
        <v>91</v>
      </c>
      <c r="H193" s="41"/>
      <c r="I193" s="3" t="s">
        <v>91</v>
      </c>
      <c r="J193" s="3" t="s">
        <v>91</v>
      </c>
      <c r="K193" s="6" t="e">
        <f t="shared" si="1"/>
        <v>#VALUE!</v>
      </c>
      <c r="L193" s="6"/>
      <c r="M193" s="6"/>
      <c r="N193" s="6"/>
    </row>
    <row r="194" spans="1:14" x14ac:dyDescent="0.25">
      <c r="A194" s="42" t="s">
        <v>42</v>
      </c>
      <c r="B194" s="42" t="s">
        <v>98</v>
      </c>
      <c r="C194" s="42" t="s">
        <v>9</v>
      </c>
      <c r="D194" s="42" t="s">
        <v>92</v>
      </c>
      <c r="E194" s="3">
        <v>219</v>
      </c>
      <c r="F194" s="3">
        <v>366687</v>
      </c>
      <c r="G194" s="3">
        <v>62.9</v>
      </c>
      <c r="H194" s="41"/>
      <c r="I194" s="3">
        <v>54.5</v>
      </c>
      <c r="J194" s="3">
        <v>71.400000000000006</v>
      </c>
      <c r="K194" s="6">
        <f t="shared" si="1"/>
        <v>59.7</v>
      </c>
      <c r="L194" s="6">
        <f>ROUND(E194*100000/F194,1)</f>
        <v>59.7</v>
      </c>
      <c r="M194" s="6"/>
      <c r="N194" s="6"/>
    </row>
    <row r="195" spans="1:14" x14ac:dyDescent="0.25">
      <c r="A195" s="42" t="s">
        <v>42</v>
      </c>
      <c r="B195" s="42" t="s">
        <v>98</v>
      </c>
      <c r="C195" s="42" t="s">
        <v>84</v>
      </c>
      <c r="D195" s="42" t="s">
        <v>92</v>
      </c>
      <c r="E195" s="42" t="s">
        <v>100</v>
      </c>
      <c r="F195" s="4">
        <v>10298</v>
      </c>
      <c r="G195" s="3" t="s">
        <v>91</v>
      </c>
      <c r="H195" s="41"/>
      <c r="I195" s="3" t="s">
        <v>91</v>
      </c>
      <c r="J195" s="3" t="s">
        <v>91</v>
      </c>
      <c r="K195" s="6" t="e">
        <f t="shared" si="1"/>
        <v>#VALUE!</v>
      </c>
      <c r="L195" s="6">
        <f>ROUND(SUM(E195:E200)*100000/SUM(F195:F200),1)</f>
        <v>7.8</v>
      </c>
      <c r="M195" s="6"/>
      <c r="N195" s="6"/>
    </row>
    <row r="196" spans="1:14" x14ac:dyDescent="0.25">
      <c r="A196" s="42" t="s">
        <v>42</v>
      </c>
      <c r="B196" s="42" t="s">
        <v>98</v>
      </c>
      <c r="C196" s="42" t="s">
        <v>85</v>
      </c>
      <c r="D196" s="42" t="s">
        <v>92</v>
      </c>
      <c r="E196" s="3">
        <v>21</v>
      </c>
      <c r="F196" s="3">
        <v>134217</v>
      </c>
      <c r="G196" s="3">
        <v>17.899999999999999</v>
      </c>
      <c r="H196" s="41"/>
      <c r="I196" s="3">
        <v>11</v>
      </c>
      <c r="J196" s="3">
        <v>27.4</v>
      </c>
      <c r="K196" s="6">
        <f t="shared" si="1"/>
        <v>15.6</v>
      </c>
      <c r="L196" s="6"/>
      <c r="M196" s="6"/>
      <c r="N196" s="6"/>
    </row>
    <row r="197" spans="1:14" x14ac:dyDescent="0.25">
      <c r="A197" s="42" t="s">
        <v>42</v>
      </c>
      <c r="B197" s="42" t="s">
        <v>98</v>
      </c>
      <c r="C197" s="42" t="s">
        <v>86</v>
      </c>
      <c r="D197" s="42" t="s">
        <v>92</v>
      </c>
      <c r="E197" s="42" t="s">
        <v>100</v>
      </c>
      <c r="F197" s="3">
        <v>119063</v>
      </c>
      <c r="G197" s="3" t="s">
        <v>91</v>
      </c>
      <c r="H197" s="41"/>
      <c r="I197" s="3" t="s">
        <v>91</v>
      </c>
      <c r="J197" s="3" t="s">
        <v>91</v>
      </c>
      <c r="K197" s="6" t="e">
        <f t="shared" si="1"/>
        <v>#VALUE!</v>
      </c>
      <c r="L197" s="6"/>
      <c r="M197" s="6"/>
      <c r="N197" s="6"/>
    </row>
    <row r="198" spans="1:14" x14ac:dyDescent="0.25">
      <c r="A198" s="42" t="s">
        <v>42</v>
      </c>
      <c r="B198" s="42" t="s">
        <v>98</v>
      </c>
      <c r="C198" s="42" t="s">
        <v>87</v>
      </c>
      <c r="D198" s="42" t="s">
        <v>92</v>
      </c>
      <c r="E198" s="3">
        <v>152</v>
      </c>
      <c r="F198" s="3">
        <v>1873696</v>
      </c>
      <c r="G198" s="3">
        <v>8</v>
      </c>
      <c r="H198" s="41"/>
      <c r="I198" s="3">
        <v>6.7</v>
      </c>
      <c r="J198" s="3">
        <v>9.3000000000000007</v>
      </c>
      <c r="K198" s="6">
        <f t="shared" si="1"/>
        <v>8.1</v>
      </c>
      <c r="L198" s="6"/>
      <c r="M198" s="6"/>
      <c r="N198" s="6"/>
    </row>
    <row r="199" spans="1:14" x14ac:dyDescent="0.25">
      <c r="A199" s="42" t="s">
        <v>42</v>
      </c>
      <c r="B199" s="42" t="s">
        <v>98</v>
      </c>
      <c r="C199" s="42" t="s">
        <v>88</v>
      </c>
      <c r="D199" s="42" t="s">
        <v>92</v>
      </c>
      <c r="E199" s="3">
        <v>4</v>
      </c>
      <c r="F199" s="3">
        <v>157083</v>
      </c>
      <c r="G199" s="3">
        <v>2.4</v>
      </c>
      <c r="H199" s="3" t="s">
        <v>99</v>
      </c>
      <c r="I199" s="3">
        <v>0.7</v>
      </c>
      <c r="J199" s="3">
        <v>6.3</v>
      </c>
      <c r="K199" s="6">
        <f t="shared" si="1"/>
        <v>2.5</v>
      </c>
      <c r="L199" s="6"/>
      <c r="M199" s="6"/>
      <c r="N199" s="6"/>
    </row>
    <row r="200" spans="1:14" x14ac:dyDescent="0.25">
      <c r="A200" s="42" t="s">
        <v>42</v>
      </c>
      <c r="B200" s="42" t="s">
        <v>98</v>
      </c>
      <c r="C200" s="42" t="s">
        <v>89</v>
      </c>
      <c r="D200" s="42" t="s">
        <v>92</v>
      </c>
      <c r="E200" s="3">
        <v>9</v>
      </c>
      <c r="F200" s="3">
        <v>102618</v>
      </c>
      <c r="G200" s="3">
        <v>9.1</v>
      </c>
      <c r="H200" s="3" t="s">
        <v>99</v>
      </c>
      <c r="I200" s="3">
        <v>4.0999999999999996</v>
      </c>
      <c r="J200" s="3">
        <v>17.3</v>
      </c>
      <c r="K200" s="6">
        <f t="shared" si="1"/>
        <v>8.8000000000000007</v>
      </c>
      <c r="L200" s="6"/>
      <c r="M200" s="6"/>
      <c r="N200" s="6"/>
    </row>
    <row r="201" spans="1:14" x14ac:dyDescent="0.25">
      <c r="A201" s="42" t="s">
        <v>42</v>
      </c>
      <c r="B201" s="42" t="s">
        <v>98</v>
      </c>
      <c r="C201" s="42" t="s">
        <v>9</v>
      </c>
      <c r="D201" s="42" t="s">
        <v>93</v>
      </c>
      <c r="E201" s="3">
        <v>481</v>
      </c>
      <c r="F201" s="3">
        <v>238162</v>
      </c>
      <c r="G201" s="3">
        <v>204.4</v>
      </c>
      <c r="H201" s="41"/>
      <c r="I201" s="3">
        <v>186.1</v>
      </c>
      <c r="J201" s="3">
        <v>222.7</v>
      </c>
      <c r="K201" s="6">
        <f t="shared" si="1"/>
        <v>202</v>
      </c>
      <c r="L201" s="6">
        <f>ROUND(E201*100000/F201,1)</f>
        <v>202</v>
      </c>
      <c r="M201" s="6"/>
      <c r="N201" s="6"/>
    </row>
    <row r="202" spans="1:14" x14ac:dyDescent="0.25">
      <c r="A202" s="42" t="s">
        <v>42</v>
      </c>
      <c r="B202" s="42" t="s">
        <v>98</v>
      </c>
      <c r="C202" s="42" t="s">
        <v>84</v>
      </c>
      <c r="D202" s="42" t="s">
        <v>93</v>
      </c>
      <c r="E202" s="42" t="s">
        <v>100</v>
      </c>
      <c r="F202" s="4">
        <v>4476</v>
      </c>
      <c r="G202" s="3" t="s">
        <v>91</v>
      </c>
      <c r="H202" s="41"/>
      <c r="I202" s="3" t="s">
        <v>91</v>
      </c>
      <c r="J202" s="3" t="s">
        <v>91</v>
      </c>
      <c r="K202" s="6" t="e">
        <f t="shared" si="1"/>
        <v>#VALUE!</v>
      </c>
      <c r="L202" s="6">
        <f>ROUND(SUM(E202:E207)*100000/SUM(F202:F207),1)</f>
        <v>20</v>
      </c>
      <c r="M202" s="6"/>
      <c r="N202" s="6"/>
    </row>
    <row r="203" spans="1:14" x14ac:dyDescent="0.25">
      <c r="A203" s="42" t="s">
        <v>42</v>
      </c>
      <c r="B203" s="42" t="s">
        <v>98</v>
      </c>
      <c r="C203" s="42" t="s">
        <v>85</v>
      </c>
      <c r="D203" s="42" t="s">
        <v>93</v>
      </c>
      <c r="E203" s="3">
        <v>43</v>
      </c>
      <c r="F203" s="4">
        <v>52490</v>
      </c>
      <c r="G203" s="3">
        <v>85.3</v>
      </c>
      <c r="H203" s="41"/>
      <c r="I203" s="3">
        <v>61.6</v>
      </c>
      <c r="J203" s="3">
        <v>115.1</v>
      </c>
      <c r="K203" s="6">
        <f t="shared" si="1"/>
        <v>81.900000000000006</v>
      </c>
      <c r="L203" s="6"/>
      <c r="M203" s="6"/>
      <c r="N203" s="6"/>
    </row>
    <row r="204" spans="1:14" x14ac:dyDescent="0.25">
      <c r="A204" s="42" t="s">
        <v>42</v>
      </c>
      <c r="B204" s="42" t="s">
        <v>98</v>
      </c>
      <c r="C204" s="42" t="s">
        <v>86</v>
      </c>
      <c r="D204" s="42" t="s">
        <v>93</v>
      </c>
      <c r="E204" s="42" t="s">
        <v>100</v>
      </c>
      <c r="F204" s="4">
        <v>24225</v>
      </c>
      <c r="G204" s="3" t="s">
        <v>91</v>
      </c>
      <c r="H204" s="41"/>
      <c r="I204" s="3" t="s">
        <v>91</v>
      </c>
      <c r="J204" s="3" t="s">
        <v>91</v>
      </c>
      <c r="K204" s="6" t="e">
        <f t="shared" si="1"/>
        <v>#VALUE!</v>
      </c>
      <c r="L204" s="6"/>
      <c r="M204" s="6"/>
      <c r="N204" s="6"/>
    </row>
    <row r="205" spans="1:14" x14ac:dyDescent="0.25">
      <c r="A205" s="42" t="s">
        <v>42</v>
      </c>
      <c r="B205" s="42" t="s">
        <v>98</v>
      </c>
      <c r="C205" s="42" t="s">
        <v>87</v>
      </c>
      <c r="D205" s="42" t="s">
        <v>93</v>
      </c>
      <c r="E205" s="3">
        <v>515</v>
      </c>
      <c r="F205" s="3">
        <v>2412442</v>
      </c>
      <c r="G205" s="3">
        <v>21</v>
      </c>
      <c r="H205" s="41"/>
      <c r="I205" s="3">
        <v>19.2</v>
      </c>
      <c r="J205" s="3">
        <v>22.9</v>
      </c>
      <c r="K205" s="6">
        <f t="shared" si="1"/>
        <v>21.3</v>
      </c>
      <c r="L205" s="6"/>
      <c r="M205" s="6"/>
      <c r="N205" s="6"/>
    </row>
    <row r="206" spans="1:14" x14ac:dyDescent="0.25">
      <c r="A206" s="42" t="s">
        <v>42</v>
      </c>
      <c r="B206" s="42" t="s">
        <v>98</v>
      </c>
      <c r="C206" s="42" t="s">
        <v>88</v>
      </c>
      <c r="D206" s="42" t="s">
        <v>93</v>
      </c>
      <c r="E206" s="3">
        <v>6</v>
      </c>
      <c r="F206" s="3">
        <v>264213</v>
      </c>
      <c r="G206" s="3">
        <v>2.2999999999999998</v>
      </c>
      <c r="H206" s="3" t="s">
        <v>99</v>
      </c>
      <c r="I206" s="3">
        <v>0.8</v>
      </c>
      <c r="J206" s="3">
        <v>5</v>
      </c>
      <c r="K206" s="6">
        <f t="shared" si="1"/>
        <v>2.2999999999999998</v>
      </c>
      <c r="L206" s="6"/>
      <c r="M206" s="6"/>
      <c r="N206" s="6"/>
    </row>
    <row r="207" spans="1:14" x14ac:dyDescent="0.25">
      <c r="A207" s="42" t="s">
        <v>42</v>
      </c>
      <c r="B207" s="42" t="s">
        <v>98</v>
      </c>
      <c r="C207" s="42" t="s">
        <v>89</v>
      </c>
      <c r="D207" s="42" t="s">
        <v>93</v>
      </c>
      <c r="E207" s="3">
        <v>34</v>
      </c>
      <c r="F207" s="3">
        <v>238682</v>
      </c>
      <c r="G207" s="3">
        <v>13.4</v>
      </c>
      <c r="H207" s="41"/>
      <c r="I207" s="3">
        <v>9.3000000000000007</v>
      </c>
      <c r="J207" s="3">
        <v>18.8</v>
      </c>
      <c r="K207" s="6">
        <f t="shared" si="1"/>
        <v>14.2</v>
      </c>
      <c r="L207" s="6"/>
      <c r="M207" s="6"/>
      <c r="N207" s="6"/>
    </row>
    <row r="208" spans="1:14" x14ac:dyDescent="0.25">
      <c r="A208" s="42" t="s">
        <v>42</v>
      </c>
      <c r="B208" s="42" t="s">
        <v>98</v>
      </c>
      <c r="C208" s="42" t="s">
        <v>9</v>
      </c>
      <c r="D208" s="42" t="s">
        <v>94</v>
      </c>
      <c r="E208" s="3">
        <v>636</v>
      </c>
      <c r="F208" s="3">
        <v>131589</v>
      </c>
      <c r="G208" s="3">
        <v>500.2</v>
      </c>
      <c r="H208" s="41"/>
      <c r="I208" s="3">
        <v>460.9</v>
      </c>
      <c r="J208" s="3">
        <v>539.4</v>
      </c>
      <c r="K208" s="6">
        <f t="shared" si="1"/>
        <v>483.3</v>
      </c>
      <c r="L208" s="6">
        <f>ROUND(E208*100000/F208,1)</f>
        <v>483.3</v>
      </c>
      <c r="M208" s="6"/>
      <c r="N208" s="6"/>
    </row>
    <row r="209" spans="1:14" x14ac:dyDescent="0.25">
      <c r="A209" s="42" t="s">
        <v>42</v>
      </c>
      <c r="B209" s="42" t="s">
        <v>98</v>
      </c>
      <c r="C209" s="42" t="s">
        <v>84</v>
      </c>
      <c r="D209" s="42" t="s">
        <v>94</v>
      </c>
      <c r="E209" s="3">
        <v>3</v>
      </c>
      <c r="F209" s="4">
        <v>1707</v>
      </c>
      <c r="G209" s="3">
        <v>173.5</v>
      </c>
      <c r="H209" s="3" t="s">
        <v>99</v>
      </c>
      <c r="I209" s="3">
        <v>31.6</v>
      </c>
      <c r="J209" s="3">
        <v>517.20000000000005</v>
      </c>
      <c r="K209" s="6">
        <f t="shared" si="1"/>
        <v>175.7</v>
      </c>
      <c r="L209" s="6">
        <f>ROUND(SUM(E209:E214)*100000/SUM(F209:F214),1)</f>
        <v>57</v>
      </c>
      <c r="M209" s="6"/>
      <c r="N209" s="6"/>
    </row>
    <row r="210" spans="1:14" x14ac:dyDescent="0.25">
      <c r="A210" s="42" t="s">
        <v>42</v>
      </c>
      <c r="B210" s="42" t="s">
        <v>98</v>
      </c>
      <c r="C210" s="42" t="s">
        <v>85</v>
      </c>
      <c r="D210" s="42" t="s">
        <v>94</v>
      </c>
      <c r="E210" s="3">
        <v>94</v>
      </c>
      <c r="F210" s="4">
        <v>23512</v>
      </c>
      <c r="G210" s="3">
        <v>414</v>
      </c>
      <c r="H210" s="41"/>
      <c r="I210" s="3">
        <v>333</v>
      </c>
      <c r="J210" s="3">
        <v>508.4</v>
      </c>
      <c r="K210" s="6">
        <f t="shared" si="1"/>
        <v>399.8</v>
      </c>
      <c r="L210" s="6"/>
      <c r="M210" s="6"/>
      <c r="N210" s="6"/>
    </row>
    <row r="211" spans="1:14" x14ac:dyDescent="0.25">
      <c r="A211" s="42" t="s">
        <v>42</v>
      </c>
      <c r="B211" s="42" t="s">
        <v>98</v>
      </c>
      <c r="C211" s="42" t="s">
        <v>86</v>
      </c>
      <c r="D211" s="42" t="s">
        <v>94</v>
      </c>
      <c r="E211" s="3">
        <v>3</v>
      </c>
      <c r="F211" s="4">
        <v>6691</v>
      </c>
      <c r="G211" s="3">
        <v>65.8</v>
      </c>
      <c r="H211" s="3" t="s">
        <v>99</v>
      </c>
      <c r="I211" s="3">
        <v>13.6</v>
      </c>
      <c r="J211" s="3">
        <v>192.3</v>
      </c>
      <c r="K211" s="6">
        <f t="shared" si="1"/>
        <v>44.8</v>
      </c>
      <c r="L211" s="6"/>
      <c r="M211" s="6"/>
      <c r="N211" s="6"/>
    </row>
    <row r="212" spans="1:14" x14ac:dyDescent="0.25">
      <c r="A212" s="42" t="s">
        <v>42</v>
      </c>
      <c r="B212" s="42" t="s">
        <v>98</v>
      </c>
      <c r="C212" s="42" t="s">
        <v>87</v>
      </c>
      <c r="D212" s="42" t="s">
        <v>94</v>
      </c>
      <c r="E212" s="4">
        <v>1208</v>
      </c>
      <c r="F212" s="3">
        <v>1931856</v>
      </c>
      <c r="G212" s="3">
        <v>63.5</v>
      </c>
      <c r="H212" s="41"/>
      <c r="I212" s="3">
        <v>59.9</v>
      </c>
      <c r="J212" s="3">
        <v>67.099999999999994</v>
      </c>
      <c r="K212" s="6">
        <f t="shared" si="1"/>
        <v>62.5</v>
      </c>
      <c r="L212" s="6"/>
      <c r="M212" s="6"/>
      <c r="N212" s="6"/>
    </row>
    <row r="213" spans="1:14" x14ac:dyDescent="0.25">
      <c r="A213" s="42" t="s">
        <v>42</v>
      </c>
      <c r="B213" s="42" t="s">
        <v>98</v>
      </c>
      <c r="C213" s="42" t="s">
        <v>88</v>
      </c>
      <c r="D213" s="42" t="s">
        <v>94</v>
      </c>
      <c r="E213" s="3">
        <v>35</v>
      </c>
      <c r="F213" s="3">
        <v>257310</v>
      </c>
      <c r="G213" s="3">
        <v>13.6</v>
      </c>
      <c r="H213" s="41"/>
      <c r="I213" s="3">
        <v>9.5</v>
      </c>
      <c r="J213" s="3">
        <v>18.899999999999999</v>
      </c>
      <c r="K213" s="6">
        <f t="shared" si="1"/>
        <v>13.6</v>
      </c>
      <c r="L213" s="6"/>
      <c r="M213" s="6"/>
      <c r="N213" s="6"/>
    </row>
    <row r="214" spans="1:14" x14ac:dyDescent="0.25">
      <c r="A214" s="42" t="s">
        <v>42</v>
      </c>
      <c r="B214" s="42" t="s">
        <v>98</v>
      </c>
      <c r="C214" s="42" t="s">
        <v>89</v>
      </c>
      <c r="D214" s="42" t="s">
        <v>94</v>
      </c>
      <c r="E214" s="3">
        <v>101</v>
      </c>
      <c r="F214" s="3">
        <v>312912</v>
      </c>
      <c r="G214" s="3">
        <v>31.9</v>
      </c>
      <c r="H214" s="41"/>
      <c r="I214" s="3">
        <v>25.6</v>
      </c>
      <c r="J214" s="3">
        <v>38.1</v>
      </c>
      <c r="K214" s="6">
        <f t="shared" si="1"/>
        <v>32.299999999999997</v>
      </c>
      <c r="L214" s="6"/>
      <c r="M214" s="6"/>
      <c r="N214" s="6"/>
    </row>
    <row r="215" spans="1:14" x14ac:dyDescent="0.25">
      <c r="A215" s="42" t="s">
        <v>42</v>
      </c>
      <c r="B215" s="42" t="s">
        <v>98</v>
      </c>
      <c r="C215" s="42" t="s">
        <v>9</v>
      </c>
      <c r="D215" s="42" t="s">
        <v>95</v>
      </c>
      <c r="E215" s="3">
        <v>607</v>
      </c>
      <c r="F215" s="4">
        <v>62368</v>
      </c>
      <c r="G215" s="43">
        <v>1009.2</v>
      </c>
      <c r="H215" s="41"/>
      <c r="I215" s="3">
        <v>928.1</v>
      </c>
      <c r="J215" s="43">
        <v>1090.3</v>
      </c>
      <c r="K215" s="6">
        <f t="shared" si="1"/>
        <v>973.3</v>
      </c>
      <c r="L215" s="6">
        <f>ROUND(E215*100000/F215,1)</f>
        <v>973.3</v>
      </c>
      <c r="M215" s="6"/>
      <c r="N215" s="6"/>
    </row>
    <row r="216" spans="1:14" x14ac:dyDescent="0.25">
      <c r="A216" s="42" t="s">
        <v>42</v>
      </c>
      <c r="B216" s="42" t="s">
        <v>98</v>
      </c>
      <c r="C216" s="42" t="s">
        <v>84</v>
      </c>
      <c r="D216" s="42" t="s">
        <v>95</v>
      </c>
      <c r="E216" s="3">
        <v>3</v>
      </c>
      <c r="F216" s="3">
        <v>592</v>
      </c>
      <c r="G216" s="3">
        <v>584.5</v>
      </c>
      <c r="H216" s="3" t="s">
        <v>99</v>
      </c>
      <c r="I216" s="3">
        <v>120.5</v>
      </c>
      <c r="J216" s="43">
        <v>1708.2</v>
      </c>
      <c r="K216" s="6">
        <f t="shared" si="1"/>
        <v>506.8</v>
      </c>
      <c r="L216" s="6">
        <f>ROUND(SUM(E216:E221)*100000/SUM(F216:F221),1)</f>
        <v>139.9</v>
      </c>
      <c r="M216" s="6"/>
      <c r="N216" s="6"/>
    </row>
    <row r="217" spans="1:14" x14ac:dyDescent="0.25">
      <c r="A217" s="42" t="s">
        <v>42</v>
      </c>
      <c r="B217" s="42" t="s">
        <v>98</v>
      </c>
      <c r="C217" s="42" t="s">
        <v>85</v>
      </c>
      <c r="D217" s="42" t="s">
        <v>95</v>
      </c>
      <c r="E217" s="3">
        <v>98</v>
      </c>
      <c r="F217" s="4">
        <v>10676</v>
      </c>
      <c r="G217" s="3">
        <v>935.2</v>
      </c>
      <c r="H217" s="41"/>
      <c r="I217" s="3">
        <v>758.8</v>
      </c>
      <c r="J217" s="43">
        <v>1140.2</v>
      </c>
      <c r="K217" s="6">
        <f t="shared" si="1"/>
        <v>917.9</v>
      </c>
      <c r="L217" s="6"/>
      <c r="M217" s="6"/>
      <c r="N217" s="6"/>
    </row>
    <row r="218" spans="1:14" x14ac:dyDescent="0.25">
      <c r="A218" s="42" t="s">
        <v>42</v>
      </c>
      <c r="B218" s="42" t="s">
        <v>98</v>
      </c>
      <c r="C218" s="42" t="s">
        <v>86</v>
      </c>
      <c r="D218" s="42" t="s">
        <v>95</v>
      </c>
      <c r="E218" s="42" t="s">
        <v>100</v>
      </c>
      <c r="F218" s="4">
        <v>1916</v>
      </c>
      <c r="G218" s="3" t="s">
        <v>91</v>
      </c>
      <c r="H218" s="41"/>
      <c r="I218" s="3" t="s">
        <v>91</v>
      </c>
      <c r="J218" s="3" t="s">
        <v>91</v>
      </c>
      <c r="K218" s="6" t="e">
        <f t="shared" si="1"/>
        <v>#VALUE!</v>
      </c>
      <c r="L218" s="6"/>
      <c r="M218" s="6"/>
      <c r="N218" s="6"/>
    </row>
    <row r="219" spans="1:14" x14ac:dyDescent="0.25">
      <c r="A219" s="42" t="s">
        <v>42</v>
      </c>
      <c r="B219" s="42" t="s">
        <v>98</v>
      </c>
      <c r="C219" s="42" t="s">
        <v>87</v>
      </c>
      <c r="D219" s="42" t="s">
        <v>95</v>
      </c>
      <c r="E219" s="4">
        <v>2533</v>
      </c>
      <c r="F219" s="3">
        <v>1422111</v>
      </c>
      <c r="G219" s="3">
        <v>180.4</v>
      </c>
      <c r="H219" s="41"/>
      <c r="I219" s="3">
        <v>173.4</v>
      </c>
      <c r="J219" s="3">
        <v>187.4</v>
      </c>
      <c r="K219" s="6">
        <f t="shared" si="1"/>
        <v>178.1</v>
      </c>
      <c r="L219" s="6"/>
      <c r="M219" s="6"/>
      <c r="N219" s="6"/>
    </row>
    <row r="220" spans="1:14" x14ac:dyDescent="0.25">
      <c r="A220" s="42" t="s">
        <v>42</v>
      </c>
      <c r="B220" s="42" t="s">
        <v>98</v>
      </c>
      <c r="C220" s="42" t="s">
        <v>88</v>
      </c>
      <c r="D220" s="42" t="s">
        <v>95</v>
      </c>
      <c r="E220" s="3">
        <v>91</v>
      </c>
      <c r="F220" s="3">
        <v>229355</v>
      </c>
      <c r="G220" s="3">
        <v>39.799999999999997</v>
      </c>
      <c r="H220" s="41"/>
      <c r="I220" s="3">
        <v>32</v>
      </c>
      <c r="J220" s="3">
        <v>48.8</v>
      </c>
      <c r="K220" s="6">
        <f t="shared" si="1"/>
        <v>39.700000000000003</v>
      </c>
      <c r="L220" s="6"/>
      <c r="M220" s="6"/>
      <c r="N220" s="6"/>
    </row>
    <row r="221" spans="1:14" x14ac:dyDescent="0.25">
      <c r="A221" s="42" t="s">
        <v>42</v>
      </c>
      <c r="B221" s="42" t="s">
        <v>98</v>
      </c>
      <c r="C221" s="42" t="s">
        <v>89</v>
      </c>
      <c r="D221" s="42" t="s">
        <v>95</v>
      </c>
      <c r="E221" s="3">
        <v>233</v>
      </c>
      <c r="F221" s="3">
        <v>449042</v>
      </c>
      <c r="G221" s="3">
        <v>51</v>
      </c>
      <c r="H221" s="41"/>
      <c r="I221" s="3">
        <v>44.4</v>
      </c>
      <c r="J221" s="3">
        <v>57.6</v>
      </c>
      <c r="K221" s="6">
        <f t="shared" si="1"/>
        <v>51.9</v>
      </c>
      <c r="L221" s="6"/>
      <c r="M221" s="6"/>
      <c r="N221" s="6"/>
    </row>
    <row r="222" spans="1:14" x14ac:dyDescent="0.25">
      <c r="A222" s="42" t="s">
        <v>42</v>
      </c>
      <c r="B222" s="42" t="s">
        <v>98</v>
      </c>
      <c r="C222" s="42" t="s">
        <v>9</v>
      </c>
      <c r="D222" s="42" t="s">
        <v>96</v>
      </c>
      <c r="E222" s="3">
        <v>632</v>
      </c>
      <c r="F222" s="4">
        <v>25496</v>
      </c>
      <c r="G222" s="43">
        <v>2467.8000000000002</v>
      </c>
      <c r="H222" s="41"/>
      <c r="I222" s="43">
        <v>2275.1999999999998</v>
      </c>
      <c r="J222" s="43">
        <v>2660.4</v>
      </c>
      <c r="K222" s="6">
        <f t="shared" si="1"/>
        <v>2478.8000000000002</v>
      </c>
      <c r="L222" s="6">
        <f>ROUND(E222*100000/F222,1)</f>
        <v>2478.8000000000002</v>
      </c>
      <c r="M222" s="6"/>
      <c r="N222" s="6"/>
    </row>
    <row r="223" spans="1:14" x14ac:dyDescent="0.25">
      <c r="A223" s="42" t="s">
        <v>42</v>
      </c>
      <c r="B223" s="42" t="s">
        <v>98</v>
      </c>
      <c r="C223" s="42" t="s">
        <v>84</v>
      </c>
      <c r="D223" s="42" t="s">
        <v>96</v>
      </c>
      <c r="E223" s="3">
        <v>7</v>
      </c>
      <c r="F223" s="3">
        <v>252</v>
      </c>
      <c r="G223" s="43">
        <v>2769.8</v>
      </c>
      <c r="H223" s="3" t="s">
        <v>99</v>
      </c>
      <c r="I223" s="43">
        <v>1110</v>
      </c>
      <c r="J223" s="43">
        <v>5713.2</v>
      </c>
      <c r="K223" s="6">
        <f t="shared" si="1"/>
        <v>2777.8</v>
      </c>
      <c r="L223" s="6">
        <f>ROUND(SUM(E223:E228)*100000/SUM(F223:F228),1)</f>
        <v>381.7</v>
      </c>
      <c r="M223" s="6"/>
      <c r="N223" s="6"/>
    </row>
    <row r="224" spans="1:14" x14ac:dyDescent="0.25">
      <c r="A224" s="42" t="s">
        <v>42</v>
      </c>
      <c r="B224" s="42" t="s">
        <v>98</v>
      </c>
      <c r="C224" s="42" t="s">
        <v>85</v>
      </c>
      <c r="D224" s="42" t="s">
        <v>96</v>
      </c>
      <c r="E224" s="3">
        <v>110</v>
      </c>
      <c r="F224" s="4">
        <v>5551</v>
      </c>
      <c r="G224" s="43">
        <v>1989.1</v>
      </c>
      <c r="H224" s="41"/>
      <c r="I224" s="43">
        <v>1614.1</v>
      </c>
      <c r="J224" s="43">
        <v>2364.1</v>
      </c>
      <c r="K224" s="6">
        <f t="shared" si="1"/>
        <v>1981.6</v>
      </c>
      <c r="L224" s="6"/>
      <c r="M224" s="6"/>
      <c r="N224" s="6"/>
    </row>
    <row r="225" spans="1:14" x14ac:dyDescent="0.25">
      <c r="A225" s="42" t="s">
        <v>42</v>
      </c>
      <c r="B225" s="42" t="s">
        <v>98</v>
      </c>
      <c r="C225" s="42" t="s">
        <v>86</v>
      </c>
      <c r="D225" s="42" t="s">
        <v>96</v>
      </c>
      <c r="E225" s="3">
        <v>6</v>
      </c>
      <c r="F225" s="3">
        <v>886</v>
      </c>
      <c r="G225" s="3">
        <v>690.2</v>
      </c>
      <c r="H225" s="3" t="s">
        <v>99</v>
      </c>
      <c r="I225" s="3">
        <v>251.2</v>
      </c>
      <c r="J225" s="43">
        <v>1506.1</v>
      </c>
      <c r="K225" s="6">
        <f t="shared" si="1"/>
        <v>677.2</v>
      </c>
      <c r="L225" s="6"/>
      <c r="M225" s="6"/>
      <c r="N225" s="6"/>
    </row>
    <row r="226" spans="1:14" x14ac:dyDescent="0.25">
      <c r="A226" s="42" t="s">
        <v>42</v>
      </c>
      <c r="B226" s="42" t="s">
        <v>98</v>
      </c>
      <c r="C226" s="42" t="s">
        <v>87</v>
      </c>
      <c r="D226" s="42" t="s">
        <v>96</v>
      </c>
      <c r="E226" s="4">
        <v>3192</v>
      </c>
      <c r="F226" s="3">
        <v>621609</v>
      </c>
      <c r="G226" s="3">
        <v>510.2</v>
      </c>
      <c r="H226" s="41"/>
      <c r="I226" s="3">
        <v>492.5</v>
      </c>
      <c r="J226" s="3">
        <v>527.9</v>
      </c>
      <c r="K226" s="6">
        <f t="shared" si="1"/>
        <v>513.5</v>
      </c>
      <c r="L226" s="6"/>
      <c r="M226" s="6"/>
      <c r="N226" s="6"/>
    </row>
    <row r="227" spans="1:14" x14ac:dyDescent="0.25">
      <c r="A227" s="42" t="s">
        <v>42</v>
      </c>
      <c r="B227" s="42" t="s">
        <v>98</v>
      </c>
      <c r="C227" s="42" t="s">
        <v>88</v>
      </c>
      <c r="D227" s="42" t="s">
        <v>96</v>
      </c>
      <c r="E227" s="3">
        <v>146</v>
      </c>
      <c r="F227" s="3">
        <v>108322</v>
      </c>
      <c r="G227" s="3">
        <v>134.19999999999999</v>
      </c>
      <c r="H227" s="41"/>
      <c r="I227" s="3">
        <v>112.4</v>
      </c>
      <c r="J227" s="3">
        <v>155.9</v>
      </c>
      <c r="K227" s="6">
        <f t="shared" si="1"/>
        <v>134.80000000000001</v>
      </c>
      <c r="L227" s="6"/>
      <c r="M227" s="6"/>
      <c r="N227" s="6"/>
    </row>
    <row r="228" spans="1:14" x14ac:dyDescent="0.25">
      <c r="A228" s="42" t="s">
        <v>42</v>
      </c>
      <c r="B228" s="42" t="s">
        <v>98</v>
      </c>
      <c r="C228" s="42" t="s">
        <v>89</v>
      </c>
      <c r="D228" s="42" t="s">
        <v>96</v>
      </c>
      <c r="E228" s="3">
        <v>389</v>
      </c>
      <c r="F228" s="3">
        <v>271946</v>
      </c>
      <c r="G228" s="3">
        <v>142.6</v>
      </c>
      <c r="H228" s="41"/>
      <c r="I228" s="3">
        <v>128.5</v>
      </c>
      <c r="J228" s="3">
        <v>156.80000000000001</v>
      </c>
      <c r="K228" s="6">
        <f t="shared" si="1"/>
        <v>143</v>
      </c>
      <c r="L228" s="6"/>
      <c r="M228" s="6"/>
      <c r="N228" s="6"/>
    </row>
    <row r="229" spans="1:14" x14ac:dyDescent="0.25">
      <c r="A229" s="42" t="s">
        <v>42</v>
      </c>
      <c r="B229" s="42" t="s">
        <v>98</v>
      </c>
      <c r="C229" s="42" t="s">
        <v>9</v>
      </c>
      <c r="D229" s="42" t="s">
        <v>35</v>
      </c>
      <c r="E229" s="3">
        <v>241</v>
      </c>
      <c r="F229" s="4">
        <v>7445</v>
      </c>
      <c r="G229" s="43">
        <v>3237.1</v>
      </c>
      <c r="H229" s="41"/>
      <c r="I229" s="43">
        <v>2841.3</v>
      </c>
      <c r="J229" s="43">
        <v>3672.7</v>
      </c>
      <c r="K229" s="6">
        <f t="shared" si="1"/>
        <v>3237.1</v>
      </c>
      <c r="L229" s="6">
        <f>ROUND(E229*100000/F229,1)</f>
        <v>3237.1</v>
      </c>
      <c r="M229" s="6"/>
      <c r="N229" s="6"/>
    </row>
    <row r="230" spans="1:14" x14ac:dyDescent="0.25">
      <c r="A230" s="42" t="s">
        <v>42</v>
      </c>
      <c r="B230" s="42" t="s">
        <v>98</v>
      </c>
      <c r="C230" s="42" t="s">
        <v>84</v>
      </c>
      <c r="D230" s="42" t="s">
        <v>35</v>
      </c>
      <c r="E230" s="3">
        <v>3</v>
      </c>
      <c r="F230" s="3">
        <v>75</v>
      </c>
      <c r="G230" s="43">
        <v>4013.9</v>
      </c>
      <c r="H230" s="3" t="s">
        <v>99</v>
      </c>
      <c r="I230" s="3">
        <v>806.7</v>
      </c>
      <c r="J230" s="43">
        <v>11727.9</v>
      </c>
      <c r="K230" s="6">
        <f t="shared" si="1"/>
        <v>4000</v>
      </c>
      <c r="L230" s="6">
        <f>ROUND(SUM(E230:E235)*100000/SUM(F230:F235),1)</f>
        <v>905.5</v>
      </c>
      <c r="M230" s="6"/>
      <c r="N230" s="6"/>
    </row>
    <row r="231" spans="1:14" x14ac:dyDescent="0.25">
      <c r="A231" s="42" t="s">
        <v>42</v>
      </c>
      <c r="B231" s="42" t="s">
        <v>98</v>
      </c>
      <c r="C231" s="42" t="s">
        <v>85</v>
      </c>
      <c r="D231" s="42" t="s">
        <v>35</v>
      </c>
      <c r="E231" s="3">
        <v>62</v>
      </c>
      <c r="F231" s="4">
        <v>1992</v>
      </c>
      <c r="G231" s="43">
        <v>3112.2</v>
      </c>
      <c r="H231" s="41"/>
      <c r="I231" s="43">
        <v>2386</v>
      </c>
      <c r="J231" s="43">
        <v>3989.8</v>
      </c>
      <c r="K231" s="6">
        <f t="shared" si="1"/>
        <v>3112.4</v>
      </c>
      <c r="L231" s="6"/>
      <c r="M231" s="6"/>
      <c r="N231" s="6"/>
    </row>
    <row r="232" spans="1:14" x14ac:dyDescent="0.25">
      <c r="A232" s="42" t="s">
        <v>42</v>
      </c>
      <c r="B232" s="42" t="s">
        <v>98</v>
      </c>
      <c r="C232" s="42" t="s">
        <v>86</v>
      </c>
      <c r="D232" s="42" t="s">
        <v>35</v>
      </c>
      <c r="E232" s="42" t="s">
        <v>100</v>
      </c>
      <c r="F232" s="3">
        <v>311</v>
      </c>
      <c r="G232" s="3" t="s">
        <v>91</v>
      </c>
      <c r="H232" s="41"/>
      <c r="I232" s="3" t="s">
        <v>91</v>
      </c>
      <c r="J232" s="3" t="s">
        <v>91</v>
      </c>
      <c r="K232" s="6" t="e">
        <f t="shared" si="1"/>
        <v>#VALUE!</v>
      </c>
      <c r="L232" s="6"/>
      <c r="M232" s="6"/>
      <c r="N232" s="6"/>
    </row>
    <row r="233" spans="1:14" x14ac:dyDescent="0.25">
      <c r="A233" s="42" t="s">
        <v>42</v>
      </c>
      <c r="B233" s="42" t="s">
        <v>98</v>
      </c>
      <c r="C233" s="42" t="s">
        <v>87</v>
      </c>
      <c r="D233" s="42" t="s">
        <v>35</v>
      </c>
      <c r="E233" s="4">
        <v>1684</v>
      </c>
      <c r="F233" s="3">
        <v>144311</v>
      </c>
      <c r="G233" s="43">
        <v>1166.9000000000001</v>
      </c>
      <c r="H233" s="41"/>
      <c r="I233" s="43">
        <v>1111.8</v>
      </c>
      <c r="J233" s="43">
        <v>1224</v>
      </c>
      <c r="K233" s="6">
        <f t="shared" si="1"/>
        <v>1166.9000000000001</v>
      </c>
      <c r="L233" s="6"/>
      <c r="M233" s="6"/>
      <c r="N233" s="6"/>
    </row>
    <row r="234" spans="1:14" x14ac:dyDescent="0.25">
      <c r="A234" s="42" t="s">
        <v>42</v>
      </c>
      <c r="B234" s="42" t="s">
        <v>98</v>
      </c>
      <c r="C234" s="42" t="s">
        <v>88</v>
      </c>
      <c r="D234" s="42" t="s">
        <v>35</v>
      </c>
      <c r="E234" s="3">
        <v>90</v>
      </c>
      <c r="F234" s="4">
        <v>23118</v>
      </c>
      <c r="G234" s="3">
        <v>389.3</v>
      </c>
      <c r="H234" s="41"/>
      <c r="I234" s="3">
        <v>313</v>
      </c>
      <c r="J234" s="3">
        <v>478.5</v>
      </c>
      <c r="K234" s="6">
        <f t="shared" si="1"/>
        <v>389.3</v>
      </c>
      <c r="L234" s="6"/>
      <c r="M234" s="6"/>
      <c r="N234" s="6"/>
    </row>
    <row r="235" spans="1:14" x14ac:dyDescent="0.25">
      <c r="A235" s="42" t="s">
        <v>42</v>
      </c>
      <c r="B235" s="42" t="s">
        <v>98</v>
      </c>
      <c r="C235" s="42" t="s">
        <v>89</v>
      </c>
      <c r="D235" s="42" t="s">
        <v>35</v>
      </c>
      <c r="E235" s="3">
        <v>184</v>
      </c>
      <c r="F235" s="4">
        <v>53616</v>
      </c>
      <c r="G235" s="3">
        <v>343.2</v>
      </c>
      <c r="H235" s="41"/>
      <c r="I235" s="3">
        <v>295.39999999999998</v>
      </c>
      <c r="J235" s="3">
        <v>396.5</v>
      </c>
      <c r="K235" s="6">
        <f t="shared" si="1"/>
        <v>343.2</v>
      </c>
      <c r="L235" s="6"/>
      <c r="M235" s="6"/>
      <c r="N235" s="6"/>
    </row>
    <row r="236" spans="1:14" x14ac:dyDescent="0.25">
      <c r="A236" s="42" t="s">
        <v>42</v>
      </c>
      <c r="B236" s="42" t="s">
        <v>98</v>
      </c>
      <c r="C236" s="42" t="s">
        <v>9</v>
      </c>
      <c r="D236" s="42" t="s">
        <v>97</v>
      </c>
      <c r="E236" s="4">
        <v>2967</v>
      </c>
      <c r="F236" s="3">
        <v>3736102</v>
      </c>
      <c r="G236" s="3">
        <v>356.5</v>
      </c>
      <c r="H236" s="41"/>
      <c r="I236" s="3">
        <v>342.5</v>
      </c>
      <c r="J236" s="3">
        <v>370.6</v>
      </c>
      <c r="K236" s="6">
        <f t="shared" si="1"/>
        <v>79.400000000000006</v>
      </c>
      <c r="L236" s="6">
        <f>ROUND(E236*100000/F236,1)</f>
        <v>79.400000000000006</v>
      </c>
      <c r="M236" s="6"/>
      <c r="N236" s="6"/>
    </row>
    <row r="237" spans="1:14" x14ac:dyDescent="0.25">
      <c r="A237" s="42" t="s">
        <v>42</v>
      </c>
      <c r="B237" s="42" t="s">
        <v>98</v>
      </c>
      <c r="C237" s="42" t="s">
        <v>84</v>
      </c>
      <c r="D237" s="42" t="s">
        <v>97</v>
      </c>
      <c r="E237" s="3">
        <v>21</v>
      </c>
      <c r="F237" s="3">
        <v>266539</v>
      </c>
      <c r="G237" s="3">
        <v>255.8</v>
      </c>
      <c r="H237" s="41"/>
      <c r="I237" s="3">
        <v>142.5</v>
      </c>
      <c r="J237" s="3">
        <v>413</v>
      </c>
      <c r="K237" s="6">
        <f t="shared" si="1"/>
        <v>7.9</v>
      </c>
      <c r="L237" s="6">
        <f>ROUND(SUM(E237:E242)*100000/SUM(F237:F242),1)</f>
        <v>69.8</v>
      </c>
      <c r="M237" s="6"/>
      <c r="N237" s="6"/>
    </row>
    <row r="238" spans="1:14" x14ac:dyDescent="0.25">
      <c r="A238" s="42" t="s">
        <v>42</v>
      </c>
      <c r="B238" s="42" t="s">
        <v>98</v>
      </c>
      <c r="C238" s="42" t="s">
        <v>85</v>
      </c>
      <c r="D238" s="42" t="s">
        <v>97</v>
      </c>
      <c r="E238" s="3">
        <v>440</v>
      </c>
      <c r="F238" s="3">
        <v>1245588</v>
      </c>
      <c r="G238" s="3">
        <v>287.10000000000002</v>
      </c>
      <c r="H238" s="41"/>
      <c r="I238" s="3">
        <v>258.10000000000002</v>
      </c>
      <c r="J238" s="3">
        <v>316.10000000000002</v>
      </c>
      <c r="K238" s="6">
        <f t="shared" si="1"/>
        <v>35.299999999999997</v>
      </c>
      <c r="L238" s="6"/>
      <c r="M238" s="6"/>
      <c r="N238" s="6"/>
    </row>
    <row r="239" spans="1:14" x14ac:dyDescent="0.25">
      <c r="A239" s="42" t="s">
        <v>42</v>
      </c>
      <c r="B239" s="42" t="s">
        <v>98</v>
      </c>
      <c r="C239" s="42" t="s">
        <v>86</v>
      </c>
      <c r="D239" s="42" t="s">
        <v>97</v>
      </c>
      <c r="E239" s="3">
        <v>14</v>
      </c>
      <c r="F239" s="3">
        <v>501220</v>
      </c>
      <c r="G239" s="3">
        <v>57.4</v>
      </c>
      <c r="H239" s="3" t="s">
        <v>99</v>
      </c>
      <c r="I239" s="3">
        <v>29.6</v>
      </c>
      <c r="J239" s="3">
        <v>98.9</v>
      </c>
      <c r="K239" s="6">
        <f t="shared" si="1"/>
        <v>2.8</v>
      </c>
      <c r="L239" s="6"/>
      <c r="M239" s="6"/>
      <c r="N239" s="6"/>
    </row>
    <row r="240" spans="1:14" x14ac:dyDescent="0.25">
      <c r="A240" s="42" t="s">
        <v>42</v>
      </c>
      <c r="B240" s="42" t="s">
        <v>98</v>
      </c>
      <c r="C240" s="42" t="s">
        <v>87</v>
      </c>
      <c r="D240" s="42" t="s">
        <v>97</v>
      </c>
      <c r="E240" s="4">
        <v>9339</v>
      </c>
      <c r="F240" s="3">
        <v>11220443</v>
      </c>
      <c r="G240" s="3">
        <v>67.2</v>
      </c>
      <c r="H240" s="41"/>
      <c r="I240" s="3">
        <v>65.8</v>
      </c>
      <c r="J240" s="3">
        <v>68.5</v>
      </c>
      <c r="K240" s="6">
        <f t="shared" si="1"/>
        <v>83.2</v>
      </c>
      <c r="L240" s="6"/>
      <c r="M240" s="6"/>
      <c r="N240" s="6"/>
    </row>
    <row r="241" spans="1:14" x14ac:dyDescent="0.25">
      <c r="A241" s="42" t="s">
        <v>42</v>
      </c>
      <c r="B241" s="42" t="s">
        <v>98</v>
      </c>
      <c r="C241" s="42" t="s">
        <v>88</v>
      </c>
      <c r="D241" s="42" t="s">
        <v>97</v>
      </c>
      <c r="E241" s="3">
        <v>372</v>
      </c>
      <c r="F241" s="3">
        <v>1205043</v>
      </c>
      <c r="G241" s="3">
        <v>16.8</v>
      </c>
      <c r="H241" s="41"/>
      <c r="I241" s="3">
        <v>15.1</v>
      </c>
      <c r="J241" s="3">
        <v>18.5</v>
      </c>
      <c r="K241" s="6">
        <f t="shared" si="1"/>
        <v>30.9</v>
      </c>
      <c r="L241" s="6"/>
      <c r="M241" s="6"/>
      <c r="N241" s="6"/>
    </row>
    <row r="242" spans="1:14" x14ac:dyDescent="0.25">
      <c r="A242" s="42" t="s">
        <v>42</v>
      </c>
      <c r="B242" s="42" t="s">
        <v>98</v>
      </c>
      <c r="C242" s="42" t="s">
        <v>89</v>
      </c>
      <c r="D242" s="42" t="s">
        <v>97</v>
      </c>
      <c r="E242" s="3">
        <v>952</v>
      </c>
      <c r="F242" s="3">
        <v>1522806</v>
      </c>
      <c r="G242" s="3">
        <v>23.6</v>
      </c>
      <c r="H242" s="41"/>
      <c r="I242" s="3">
        <v>21.5</v>
      </c>
      <c r="J242" s="3">
        <v>25.7</v>
      </c>
      <c r="K242" s="6">
        <f t="shared" si="1"/>
        <v>62.5</v>
      </c>
      <c r="L242" s="6"/>
      <c r="M242" s="6"/>
      <c r="N242" s="6"/>
    </row>
    <row r="243" spans="1:14" x14ac:dyDescent="0.25">
      <c r="A243" s="42" t="s">
        <v>43</v>
      </c>
      <c r="B243" s="42" t="s">
        <v>82</v>
      </c>
      <c r="C243" s="42" t="s">
        <v>9</v>
      </c>
      <c r="D243" s="42" t="s">
        <v>90</v>
      </c>
      <c r="E243" s="4">
        <v>1539</v>
      </c>
      <c r="F243" s="3">
        <v>4239995</v>
      </c>
      <c r="G243" s="3">
        <v>38.4</v>
      </c>
      <c r="H243" s="41"/>
      <c r="I243" s="3">
        <v>36.5</v>
      </c>
      <c r="J243" s="3">
        <v>40.299999999999997</v>
      </c>
      <c r="K243" s="6">
        <f t="shared" si="1"/>
        <v>36.299999999999997</v>
      </c>
      <c r="L243" s="6">
        <f>ROUND(E243*100000/F243,1)</f>
        <v>36.299999999999997</v>
      </c>
      <c r="M243" s="6"/>
      <c r="N243" s="6"/>
    </row>
    <row r="244" spans="1:14" x14ac:dyDescent="0.25">
      <c r="A244" s="42" t="s">
        <v>43</v>
      </c>
      <c r="B244" s="42" t="s">
        <v>82</v>
      </c>
      <c r="C244" s="42" t="s">
        <v>84</v>
      </c>
      <c r="D244" s="42" t="s">
        <v>90</v>
      </c>
      <c r="E244" s="3">
        <v>115</v>
      </c>
      <c r="F244" s="3">
        <v>364931</v>
      </c>
      <c r="G244" s="3">
        <v>30</v>
      </c>
      <c r="H244" s="41"/>
      <c r="I244" s="3">
        <v>24.4</v>
      </c>
      <c r="J244" s="3">
        <v>35.6</v>
      </c>
      <c r="K244" s="6">
        <f t="shared" si="1"/>
        <v>31.5</v>
      </c>
      <c r="L244" s="6">
        <f>ROUND(SUM(E244:E249)*100000/SUM(F244:F249),1)</f>
        <v>58.7</v>
      </c>
      <c r="M244" s="6"/>
      <c r="N244" s="6"/>
    </row>
    <row r="245" spans="1:14" x14ac:dyDescent="0.25">
      <c r="A245" s="42" t="s">
        <v>43</v>
      </c>
      <c r="B245" s="42" t="s">
        <v>82</v>
      </c>
      <c r="C245" s="42" t="s">
        <v>85</v>
      </c>
      <c r="D245" s="42" t="s">
        <v>90</v>
      </c>
      <c r="E245" s="3">
        <v>439</v>
      </c>
      <c r="F245" s="3">
        <v>532509</v>
      </c>
      <c r="G245" s="3">
        <v>77</v>
      </c>
      <c r="H245" s="41"/>
      <c r="I245" s="3">
        <v>69.599999999999994</v>
      </c>
      <c r="J245" s="3">
        <v>84.5</v>
      </c>
      <c r="K245" s="6">
        <f t="shared" si="1"/>
        <v>82.4</v>
      </c>
      <c r="L245" s="6"/>
      <c r="M245" s="6"/>
      <c r="N245" s="6"/>
    </row>
    <row r="246" spans="1:14" x14ac:dyDescent="0.25">
      <c r="A246" s="42" t="s">
        <v>43</v>
      </c>
      <c r="B246" s="42" t="s">
        <v>82</v>
      </c>
      <c r="C246" s="42" t="s">
        <v>86</v>
      </c>
      <c r="D246" s="42" t="s">
        <v>90</v>
      </c>
      <c r="E246" s="3">
        <v>53</v>
      </c>
      <c r="F246" s="3">
        <v>152821</v>
      </c>
      <c r="G246" s="3">
        <v>32.5</v>
      </c>
      <c r="H246" s="41"/>
      <c r="I246" s="3">
        <v>24.2</v>
      </c>
      <c r="J246" s="3">
        <v>42.6</v>
      </c>
      <c r="K246" s="6">
        <f t="shared" si="1"/>
        <v>34.700000000000003</v>
      </c>
      <c r="L246" s="6"/>
      <c r="M246" s="6"/>
      <c r="N246" s="6"/>
    </row>
    <row r="247" spans="1:14" x14ac:dyDescent="0.25">
      <c r="A247" s="42" t="s">
        <v>43</v>
      </c>
      <c r="B247" s="42" t="s">
        <v>82</v>
      </c>
      <c r="C247" s="42" t="s">
        <v>87</v>
      </c>
      <c r="D247" s="42" t="s">
        <v>90</v>
      </c>
      <c r="E247" s="3">
        <v>163</v>
      </c>
      <c r="F247" s="3">
        <v>262263</v>
      </c>
      <c r="G247" s="3">
        <v>61.5</v>
      </c>
      <c r="H247" s="41"/>
      <c r="I247" s="3">
        <v>51.7</v>
      </c>
      <c r="J247" s="3">
        <v>71.3</v>
      </c>
      <c r="K247" s="6">
        <f t="shared" si="1"/>
        <v>62.2</v>
      </c>
      <c r="L247" s="6"/>
      <c r="M247" s="6"/>
      <c r="N247" s="6"/>
    </row>
    <row r="248" spans="1:14" x14ac:dyDescent="0.25">
      <c r="A248" s="42" t="s">
        <v>43</v>
      </c>
      <c r="B248" s="42" t="s">
        <v>82</v>
      </c>
      <c r="C248" s="42" t="s">
        <v>88</v>
      </c>
      <c r="D248" s="42" t="s">
        <v>90</v>
      </c>
      <c r="E248" s="3">
        <v>0</v>
      </c>
      <c r="F248" s="3">
        <v>0</v>
      </c>
      <c r="G248" s="3" t="s">
        <v>91</v>
      </c>
      <c r="H248" s="41"/>
      <c r="I248" s="3" t="s">
        <v>91</v>
      </c>
      <c r="J248" s="3" t="s">
        <v>91</v>
      </c>
      <c r="K248" s="6" t="e">
        <f t="shared" si="1"/>
        <v>#DIV/0!</v>
      </c>
      <c r="L248" s="6"/>
      <c r="M248" s="6"/>
      <c r="N248" s="6"/>
    </row>
    <row r="249" spans="1:14" x14ac:dyDescent="0.25">
      <c r="A249" s="42" t="s">
        <v>43</v>
      </c>
      <c r="B249" s="42" t="s">
        <v>82</v>
      </c>
      <c r="C249" s="42" t="s">
        <v>89</v>
      </c>
      <c r="D249" s="42" t="s">
        <v>90</v>
      </c>
      <c r="E249" s="3">
        <v>0</v>
      </c>
      <c r="F249" s="3">
        <v>0</v>
      </c>
      <c r="G249" s="3" t="s">
        <v>91</v>
      </c>
      <c r="H249" s="41"/>
      <c r="I249" s="3" t="s">
        <v>91</v>
      </c>
      <c r="J249" s="3" t="s">
        <v>91</v>
      </c>
      <c r="K249" s="6" t="e">
        <f t="shared" si="1"/>
        <v>#DIV/0!</v>
      </c>
      <c r="L249" s="6"/>
      <c r="M249" s="6"/>
      <c r="N249" s="6"/>
    </row>
    <row r="250" spans="1:14" x14ac:dyDescent="0.25">
      <c r="A250" s="42" t="s">
        <v>43</v>
      </c>
      <c r="B250" s="42" t="s">
        <v>82</v>
      </c>
      <c r="C250" s="42" t="s">
        <v>9</v>
      </c>
      <c r="D250" s="42" t="s">
        <v>92</v>
      </c>
      <c r="E250" s="4">
        <v>2166</v>
      </c>
      <c r="F250" s="3">
        <v>1534285</v>
      </c>
      <c r="G250" s="3">
        <v>142.6</v>
      </c>
      <c r="H250" s="41"/>
      <c r="I250" s="3">
        <v>136.6</v>
      </c>
      <c r="J250" s="3">
        <v>148.6</v>
      </c>
      <c r="K250" s="6">
        <f t="shared" si="1"/>
        <v>141.19999999999999</v>
      </c>
      <c r="L250" s="6">
        <f>ROUND(E250*100000/F250,1)</f>
        <v>141.19999999999999</v>
      </c>
      <c r="M250" s="6"/>
      <c r="N250" s="6"/>
    </row>
    <row r="251" spans="1:14" x14ac:dyDescent="0.25">
      <c r="A251" s="42" t="s">
        <v>43</v>
      </c>
      <c r="B251" s="42" t="s">
        <v>82</v>
      </c>
      <c r="C251" s="42" t="s">
        <v>84</v>
      </c>
      <c r="D251" s="42" t="s">
        <v>92</v>
      </c>
      <c r="E251" s="3">
        <v>209</v>
      </c>
      <c r="F251" s="3">
        <v>269030</v>
      </c>
      <c r="G251" s="3">
        <v>76.2</v>
      </c>
      <c r="H251" s="41"/>
      <c r="I251" s="3">
        <v>65.8</v>
      </c>
      <c r="J251" s="3">
        <v>86.5</v>
      </c>
      <c r="K251" s="6">
        <f t="shared" si="1"/>
        <v>77.7</v>
      </c>
      <c r="L251" s="6">
        <f>ROUND(SUM(E251:E256)*100000/SUM(F251:F256),1)</f>
        <v>134.69999999999999</v>
      </c>
      <c r="M251" s="6"/>
      <c r="N251" s="6"/>
    </row>
    <row r="252" spans="1:14" x14ac:dyDescent="0.25">
      <c r="A252" s="42" t="s">
        <v>43</v>
      </c>
      <c r="B252" s="42" t="s">
        <v>82</v>
      </c>
      <c r="C252" s="42" t="s">
        <v>85</v>
      </c>
      <c r="D252" s="42" t="s">
        <v>92</v>
      </c>
      <c r="E252" s="3">
        <v>931</v>
      </c>
      <c r="F252" s="3">
        <v>568274</v>
      </c>
      <c r="G252" s="3">
        <v>161.19999999999999</v>
      </c>
      <c r="H252" s="41"/>
      <c r="I252" s="3">
        <v>150.80000000000001</v>
      </c>
      <c r="J252" s="3">
        <v>171.7</v>
      </c>
      <c r="K252" s="6">
        <f t="shared" si="1"/>
        <v>163.80000000000001</v>
      </c>
      <c r="L252" s="6"/>
      <c r="M252" s="6"/>
      <c r="N252" s="6"/>
    </row>
    <row r="253" spans="1:14" x14ac:dyDescent="0.25">
      <c r="A253" s="42" t="s">
        <v>43</v>
      </c>
      <c r="B253" s="42" t="s">
        <v>82</v>
      </c>
      <c r="C253" s="42" t="s">
        <v>86</v>
      </c>
      <c r="D253" s="42" t="s">
        <v>92</v>
      </c>
      <c r="E253" s="3">
        <v>134</v>
      </c>
      <c r="F253" s="3">
        <v>153695</v>
      </c>
      <c r="G253" s="3">
        <v>83.4</v>
      </c>
      <c r="H253" s="41"/>
      <c r="I253" s="3">
        <v>69.099999999999994</v>
      </c>
      <c r="J253" s="3">
        <v>97.8</v>
      </c>
      <c r="K253" s="6">
        <f t="shared" si="1"/>
        <v>87.2</v>
      </c>
      <c r="L253" s="6"/>
      <c r="M253" s="6"/>
      <c r="N253" s="6"/>
    </row>
    <row r="254" spans="1:14" x14ac:dyDescent="0.25">
      <c r="A254" s="42" t="s">
        <v>43</v>
      </c>
      <c r="B254" s="42" t="s">
        <v>82</v>
      </c>
      <c r="C254" s="42" t="s">
        <v>87</v>
      </c>
      <c r="D254" s="42" t="s">
        <v>92</v>
      </c>
      <c r="E254" s="3">
        <v>351</v>
      </c>
      <c r="F254" s="3">
        <v>215660</v>
      </c>
      <c r="G254" s="3">
        <v>160.1</v>
      </c>
      <c r="H254" s="41"/>
      <c r="I254" s="3">
        <v>143.19999999999999</v>
      </c>
      <c r="J254" s="3">
        <v>177</v>
      </c>
      <c r="K254" s="6">
        <f t="shared" si="1"/>
        <v>162.80000000000001</v>
      </c>
      <c r="L254" s="6"/>
      <c r="M254" s="6"/>
      <c r="N254" s="6"/>
    </row>
    <row r="255" spans="1:14" x14ac:dyDescent="0.25">
      <c r="A255" s="42" t="s">
        <v>43</v>
      </c>
      <c r="B255" s="42" t="s">
        <v>82</v>
      </c>
      <c r="C255" s="42" t="s">
        <v>88</v>
      </c>
      <c r="D255" s="42" t="s">
        <v>92</v>
      </c>
      <c r="E255" s="3">
        <v>0</v>
      </c>
      <c r="F255" s="3">
        <v>0</v>
      </c>
      <c r="G255" s="3" t="s">
        <v>91</v>
      </c>
      <c r="H255" s="41"/>
      <c r="I255" s="3" t="s">
        <v>91</v>
      </c>
      <c r="J255" s="3" t="s">
        <v>91</v>
      </c>
      <c r="K255" s="6" t="e">
        <f t="shared" si="1"/>
        <v>#DIV/0!</v>
      </c>
      <c r="L255" s="6"/>
      <c r="M255" s="6"/>
      <c r="N255" s="6"/>
    </row>
    <row r="256" spans="1:14" x14ac:dyDescent="0.25">
      <c r="A256" s="42" t="s">
        <v>43</v>
      </c>
      <c r="B256" s="42" t="s">
        <v>82</v>
      </c>
      <c r="C256" s="42" t="s">
        <v>89</v>
      </c>
      <c r="D256" s="42" t="s">
        <v>92</v>
      </c>
      <c r="E256" s="3">
        <v>0</v>
      </c>
      <c r="F256" s="3">
        <v>0</v>
      </c>
      <c r="G256" s="3" t="s">
        <v>91</v>
      </c>
      <c r="H256" s="41"/>
      <c r="I256" s="3" t="s">
        <v>91</v>
      </c>
      <c r="J256" s="3" t="s">
        <v>91</v>
      </c>
      <c r="K256" s="6" t="e">
        <f t="shared" si="1"/>
        <v>#DIV/0!</v>
      </c>
      <c r="L256" s="6"/>
      <c r="M256" s="6"/>
      <c r="N256" s="6"/>
    </row>
    <row r="257" spans="1:14" x14ac:dyDescent="0.25">
      <c r="A257" s="42" t="s">
        <v>43</v>
      </c>
      <c r="B257" s="42" t="s">
        <v>82</v>
      </c>
      <c r="C257" s="42" t="s">
        <v>9</v>
      </c>
      <c r="D257" s="42" t="s">
        <v>93</v>
      </c>
      <c r="E257" s="4">
        <v>5059</v>
      </c>
      <c r="F257" s="3">
        <v>1284942</v>
      </c>
      <c r="G257" s="3">
        <v>393.5</v>
      </c>
      <c r="H257" s="41"/>
      <c r="I257" s="3">
        <v>382.7</v>
      </c>
      <c r="J257" s="3">
        <v>404.4</v>
      </c>
      <c r="K257" s="6">
        <f t="shared" si="1"/>
        <v>393.7</v>
      </c>
      <c r="L257" s="6">
        <f>ROUND(E257*100000/F257,1)</f>
        <v>393.7</v>
      </c>
      <c r="M257" s="6"/>
      <c r="N257" s="6"/>
    </row>
    <row r="258" spans="1:14" x14ac:dyDescent="0.25">
      <c r="A258" s="42" t="s">
        <v>43</v>
      </c>
      <c r="B258" s="42" t="s">
        <v>82</v>
      </c>
      <c r="C258" s="42" t="s">
        <v>84</v>
      </c>
      <c r="D258" s="42" t="s">
        <v>93</v>
      </c>
      <c r="E258" s="3">
        <v>605</v>
      </c>
      <c r="F258" s="3">
        <v>338006</v>
      </c>
      <c r="G258" s="3">
        <v>177.2</v>
      </c>
      <c r="H258" s="41"/>
      <c r="I258" s="3">
        <v>163.1</v>
      </c>
      <c r="J258" s="3">
        <v>191.4</v>
      </c>
      <c r="K258" s="6">
        <f t="shared" si="1"/>
        <v>179</v>
      </c>
      <c r="L258" s="6">
        <f>ROUND(SUM(E258:E263)*100000/SUM(F258:F263),1)</f>
        <v>283.10000000000002</v>
      </c>
      <c r="M258" s="6"/>
      <c r="N258" s="6"/>
    </row>
    <row r="259" spans="1:14" x14ac:dyDescent="0.25">
      <c r="A259" s="42" t="s">
        <v>43</v>
      </c>
      <c r="B259" s="42" t="s">
        <v>82</v>
      </c>
      <c r="C259" s="42" t="s">
        <v>85</v>
      </c>
      <c r="D259" s="42" t="s">
        <v>93</v>
      </c>
      <c r="E259" s="4">
        <v>3004</v>
      </c>
      <c r="F259" s="3">
        <v>850624</v>
      </c>
      <c r="G259" s="3">
        <v>348.3</v>
      </c>
      <c r="H259" s="41"/>
      <c r="I259" s="3">
        <v>335.9</v>
      </c>
      <c r="J259" s="3">
        <v>360.8</v>
      </c>
      <c r="K259" s="6">
        <f t="shared" si="1"/>
        <v>353.2</v>
      </c>
      <c r="L259" s="6"/>
      <c r="M259" s="6"/>
      <c r="N259" s="6"/>
    </row>
    <row r="260" spans="1:14" x14ac:dyDescent="0.25">
      <c r="A260" s="42" t="s">
        <v>43</v>
      </c>
      <c r="B260" s="42" t="s">
        <v>82</v>
      </c>
      <c r="C260" s="42" t="s">
        <v>86</v>
      </c>
      <c r="D260" s="42" t="s">
        <v>93</v>
      </c>
      <c r="E260" s="3">
        <v>472</v>
      </c>
      <c r="F260" s="3">
        <v>316623</v>
      </c>
      <c r="G260" s="3">
        <v>146.9</v>
      </c>
      <c r="H260" s="41"/>
      <c r="I260" s="3">
        <v>133.6</v>
      </c>
      <c r="J260" s="3">
        <v>160.19999999999999</v>
      </c>
      <c r="K260" s="6">
        <f t="shared" ref="K260:K354" si="15">ROUND(E260*100000/F260,1)</f>
        <v>149.1</v>
      </c>
      <c r="L260" s="6"/>
      <c r="M260" s="6"/>
      <c r="N260" s="6"/>
    </row>
    <row r="261" spans="1:14" x14ac:dyDescent="0.25">
      <c r="A261" s="42" t="s">
        <v>43</v>
      </c>
      <c r="B261" s="42" t="s">
        <v>82</v>
      </c>
      <c r="C261" s="42" t="s">
        <v>87</v>
      </c>
      <c r="D261" s="42" t="s">
        <v>93</v>
      </c>
      <c r="E261" s="4">
        <v>1291</v>
      </c>
      <c r="F261" s="3">
        <v>392211</v>
      </c>
      <c r="G261" s="3">
        <v>322.2</v>
      </c>
      <c r="H261" s="41"/>
      <c r="I261" s="3">
        <v>304.5</v>
      </c>
      <c r="J261" s="3">
        <v>339.8</v>
      </c>
      <c r="K261" s="6">
        <f t="shared" si="15"/>
        <v>329.2</v>
      </c>
      <c r="L261" s="6"/>
      <c r="M261" s="6"/>
      <c r="N261" s="6"/>
    </row>
    <row r="262" spans="1:14" x14ac:dyDescent="0.25">
      <c r="A262" s="42" t="s">
        <v>43</v>
      </c>
      <c r="B262" s="42" t="s">
        <v>82</v>
      </c>
      <c r="C262" s="42" t="s">
        <v>88</v>
      </c>
      <c r="D262" s="42" t="s">
        <v>93</v>
      </c>
      <c r="E262" s="3">
        <v>0</v>
      </c>
      <c r="F262" s="3">
        <v>0</v>
      </c>
      <c r="G262" s="3" t="s">
        <v>91</v>
      </c>
      <c r="H262" s="41"/>
      <c r="I262" s="3" t="s">
        <v>91</v>
      </c>
      <c r="J262" s="3" t="s">
        <v>91</v>
      </c>
      <c r="K262" s="6" t="e">
        <f t="shared" si="15"/>
        <v>#DIV/0!</v>
      </c>
      <c r="L262" s="6"/>
      <c r="M262" s="6"/>
      <c r="N262" s="6"/>
    </row>
    <row r="263" spans="1:14" x14ac:dyDescent="0.25">
      <c r="A263" s="42" t="s">
        <v>43</v>
      </c>
      <c r="B263" s="42" t="s">
        <v>82</v>
      </c>
      <c r="C263" s="42" t="s">
        <v>89</v>
      </c>
      <c r="D263" s="42" t="s">
        <v>93</v>
      </c>
      <c r="E263" s="3">
        <v>0</v>
      </c>
      <c r="F263" s="3">
        <v>0</v>
      </c>
      <c r="G263" s="3" t="s">
        <v>91</v>
      </c>
      <c r="H263" s="41"/>
      <c r="I263" s="3" t="s">
        <v>91</v>
      </c>
      <c r="J263" s="3" t="s">
        <v>91</v>
      </c>
      <c r="K263" s="6" t="e">
        <f t="shared" si="15"/>
        <v>#DIV/0!</v>
      </c>
      <c r="L263" s="6"/>
      <c r="M263" s="6"/>
      <c r="N263" s="6"/>
    </row>
    <row r="264" spans="1:14" x14ac:dyDescent="0.25">
      <c r="A264" s="42" t="s">
        <v>43</v>
      </c>
      <c r="B264" s="42" t="s">
        <v>82</v>
      </c>
      <c r="C264" s="42" t="s">
        <v>9</v>
      </c>
      <c r="D264" s="42" t="s">
        <v>94</v>
      </c>
      <c r="E264" s="4">
        <v>8647</v>
      </c>
      <c r="F264" s="3">
        <v>814799</v>
      </c>
      <c r="G264" s="43">
        <v>1104.9000000000001</v>
      </c>
      <c r="H264" s="41"/>
      <c r="I264" s="43">
        <v>1081.4000000000001</v>
      </c>
      <c r="J264" s="43">
        <v>1128.4000000000001</v>
      </c>
      <c r="K264" s="6">
        <f t="shared" si="15"/>
        <v>1061.2</v>
      </c>
      <c r="L264" s="6">
        <f>ROUND(E264*100000/F264,1)</f>
        <v>1061.2</v>
      </c>
      <c r="M264" s="6"/>
      <c r="N264" s="6"/>
    </row>
    <row r="265" spans="1:14" x14ac:dyDescent="0.25">
      <c r="A265" s="42" t="s">
        <v>43</v>
      </c>
      <c r="B265" s="42" t="s">
        <v>82</v>
      </c>
      <c r="C265" s="42" t="s">
        <v>84</v>
      </c>
      <c r="D265" s="42" t="s">
        <v>94</v>
      </c>
      <c r="E265" s="4">
        <v>1293</v>
      </c>
      <c r="F265" s="3">
        <v>285077</v>
      </c>
      <c r="G265" s="3">
        <v>456.1</v>
      </c>
      <c r="H265" s="41"/>
      <c r="I265" s="3">
        <v>431.2</v>
      </c>
      <c r="J265" s="3">
        <v>481</v>
      </c>
      <c r="K265" s="6">
        <f t="shared" si="15"/>
        <v>453.6</v>
      </c>
      <c r="L265" s="6">
        <f>ROUND(SUM(E265:E270)*100000/SUM(F265:F270),1)</f>
        <v>687.5</v>
      </c>
      <c r="M265" s="6"/>
      <c r="N265" s="6"/>
    </row>
    <row r="266" spans="1:14" x14ac:dyDescent="0.25">
      <c r="A266" s="42" t="s">
        <v>43</v>
      </c>
      <c r="B266" s="42" t="s">
        <v>82</v>
      </c>
      <c r="C266" s="42" t="s">
        <v>85</v>
      </c>
      <c r="D266" s="42" t="s">
        <v>94</v>
      </c>
      <c r="E266" s="4">
        <v>6547</v>
      </c>
      <c r="F266" s="3">
        <v>743110</v>
      </c>
      <c r="G266" s="3">
        <v>885</v>
      </c>
      <c r="H266" s="41"/>
      <c r="I266" s="3">
        <v>863.6</v>
      </c>
      <c r="J266" s="3">
        <v>906.5</v>
      </c>
      <c r="K266" s="6">
        <f t="shared" si="15"/>
        <v>881</v>
      </c>
      <c r="L266" s="6"/>
      <c r="M266" s="6"/>
      <c r="N266" s="6"/>
    </row>
    <row r="267" spans="1:14" x14ac:dyDescent="0.25">
      <c r="A267" s="42" t="s">
        <v>43</v>
      </c>
      <c r="B267" s="42" t="s">
        <v>82</v>
      </c>
      <c r="C267" s="42" t="s">
        <v>86</v>
      </c>
      <c r="D267" s="42" t="s">
        <v>94</v>
      </c>
      <c r="E267" s="4">
        <v>1062</v>
      </c>
      <c r="F267" s="3">
        <v>280500</v>
      </c>
      <c r="G267" s="3">
        <v>380</v>
      </c>
      <c r="H267" s="41"/>
      <c r="I267" s="3">
        <v>357.1</v>
      </c>
      <c r="J267" s="3">
        <v>402.9</v>
      </c>
      <c r="K267" s="6">
        <f t="shared" si="15"/>
        <v>378.6</v>
      </c>
      <c r="L267" s="6"/>
      <c r="M267" s="6"/>
      <c r="N267" s="6"/>
    </row>
    <row r="268" spans="1:14" x14ac:dyDescent="0.25">
      <c r="A268" s="42" t="s">
        <v>43</v>
      </c>
      <c r="B268" s="42" t="s">
        <v>82</v>
      </c>
      <c r="C268" s="42" t="s">
        <v>87</v>
      </c>
      <c r="D268" s="42" t="s">
        <v>94</v>
      </c>
      <c r="E268" s="4">
        <v>3356</v>
      </c>
      <c r="F268" s="3">
        <v>474350</v>
      </c>
      <c r="G268" s="3">
        <v>693.6</v>
      </c>
      <c r="H268" s="41"/>
      <c r="I268" s="3">
        <v>669.9</v>
      </c>
      <c r="J268" s="3">
        <v>717.2</v>
      </c>
      <c r="K268" s="6">
        <f t="shared" si="15"/>
        <v>707.5</v>
      </c>
      <c r="L268" s="6"/>
      <c r="M268" s="6"/>
      <c r="N268" s="6"/>
    </row>
    <row r="269" spans="1:14" x14ac:dyDescent="0.25">
      <c r="A269" s="42" t="s">
        <v>43</v>
      </c>
      <c r="B269" s="42" t="s">
        <v>82</v>
      </c>
      <c r="C269" s="42" t="s">
        <v>88</v>
      </c>
      <c r="D269" s="42" t="s">
        <v>94</v>
      </c>
      <c r="E269" s="3">
        <v>0</v>
      </c>
      <c r="F269" s="3">
        <v>0</v>
      </c>
      <c r="G269" s="3" t="s">
        <v>91</v>
      </c>
      <c r="H269" s="41"/>
      <c r="I269" s="3" t="s">
        <v>91</v>
      </c>
      <c r="J269" s="3" t="s">
        <v>91</v>
      </c>
      <c r="K269" s="6" t="e">
        <f t="shared" si="15"/>
        <v>#DIV/0!</v>
      </c>
      <c r="L269" s="6"/>
      <c r="M269" s="6"/>
      <c r="N269" s="6"/>
    </row>
    <row r="270" spans="1:14" x14ac:dyDescent="0.25">
      <c r="A270" s="42" t="s">
        <v>43</v>
      </c>
      <c r="B270" s="42" t="s">
        <v>82</v>
      </c>
      <c r="C270" s="42" t="s">
        <v>89</v>
      </c>
      <c r="D270" s="42" t="s">
        <v>94</v>
      </c>
      <c r="E270" s="3">
        <v>0</v>
      </c>
      <c r="F270" s="3">
        <v>0</v>
      </c>
      <c r="G270" s="3" t="s">
        <v>91</v>
      </c>
      <c r="H270" s="41"/>
      <c r="I270" s="3" t="s">
        <v>91</v>
      </c>
      <c r="J270" s="3" t="s">
        <v>91</v>
      </c>
      <c r="K270" s="6" t="e">
        <f t="shared" si="15"/>
        <v>#DIV/0!</v>
      </c>
      <c r="L270" s="6"/>
      <c r="M270" s="6"/>
      <c r="N270" s="6"/>
    </row>
    <row r="271" spans="1:14" x14ac:dyDescent="0.25">
      <c r="A271" s="42" t="s">
        <v>43</v>
      </c>
      <c r="B271" s="42" t="s">
        <v>82</v>
      </c>
      <c r="C271" s="42" t="s">
        <v>9</v>
      </c>
      <c r="D271" s="42" t="s">
        <v>95</v>
      </c>
      <c r="E271" s="4">
        <v>13169</v>
      </c>
      <c r="F271" s="3">
        <v>393921</v>
      </c>
      <c r="G271" s="43">
        <v>3543.7</v>
      </c>
      <c r="H271" s="41"/>
      <c r="I271" s="43">
        <v>3482.2</v>
      </c>
      <c r="J271" s="43">
        <v>3605.2</v>
      </c>
      <c r="K271" s="6">
        <f t="shared" si="15"/>
        <v>3343.1</v>
      </c>
      <c r="L271" s="6">
        <f>ROUND(E271*100000/F271,1)</f>
        <v>3343.1</v>
      </c>
      <c r="M271" s="6"/>
      <c r="N271" s="6"/>
    </row>
    <row r="272" spans="1:14" x14ac:dyDescent="0.25">
      <c r="A272" s="42" t="s">
        <v>43</v>
      </c>
      <c r="B272" s="42" t="s">
        <v>82</v>
      </c>
      <c r="C272" s="42" t="s">
        <v>84</v>
      </c>
      <c r="D272" s="42" t="s">
        <v>95</v>
      </c>
      <c r="E272" s="4">
        <v>3009</v>
      </c>
      <c r="F272" s="3">
        <v>236891</v>
      </c>
      <c r="G272" s="43">
        <v>1287.8</v>
      </c>
      <c r="H272" s="41"/>
      <c r="I272" s="43">
        <v>1241.7</v>
      </c>
      <c r="J272" s="43">
        <v>1333.8</v>
      </c>
      <c r="K272" s="6">
        <f t="shared" si="15"/>
        <v>1270.2</v>
      </c>
      <c r="L272" s="6">
        <f>ROUND(SUM(E272:E277)*100000/SUM(F272:F277),1)</f>
        <v>1817.9</v>
      </c>
      <c r="M272" s="6"/>
      <c r="N272" s="6"/>
    </row>
    <row r="273" spans="1:14" x14ac:dyDescent="0.25">
      <c r="A273" s="42" t="s">
        <v>43</v>
      </c>
      <c r="B273" s="42" t="s">
        <v>82</v>
      </c>
      <c r="C273" s="42" t="s">
        <v>85</v>
      </c>
      <c r="D273" s="42" t="s">
        <v>95</v>
      </c>
      <c r="E273" s="4">
        <v>15241</v>
      </c>
      <c r="F273" s="3">
        <v>628898</v>
      </c>
      <c r="G273" s="43">
        <v>2452.5</v>
      </c>
      <c r="H273" s="41"/>
      <c r="I273" s="43">
        <v>2413.5</v>
      </c>
      <c r="J273" s="43">
        <v>2491.5</v>
      </c>
      <c r="K273" s="6">
        <f t="shared" si="15"/>
        <v>2423.4</v>
      </c>
      <c r="L273" s="6"/>
      <c r="M273" s="6"/>
      <c r="N273" s="6"/>
    </row>
    <row r="274" spans="1:14" x14ac:dyDescent="0.25">
      <c r="A274" s="42" t="s">
        <v>43</v>
      </c>
      <c r="B274" s="42" t="s">
        <v>82</v>
      </c>
      <c r="C274" s="42" t="s">
        <v>86</v>
      </c>
      <c r="D274" s="42" t="s">
        <v>95</v>
      </c>
      <c r="E274" s="4">
        <v>2564</v>
      </c>
      <c r="F274" s="3">
        <v>237293</v>
      </c>
      <c r="G274" s="43">
        <v>1093.0999999999999</v>
      </c>
      <c r="H274" s="41"/>
      <c r="I274" s="43">
        <v>1050.8</v>
      </c>
      <c r="J274" s="43">
        <v>1135.5</v>
      </c>
      <c r="K274" s="6">
        <f t="shared" si="15"/>
        <v>1080.5</v>
      </c>
      <c r="L274" s="6"/>
      <c r="M274" s="6"/>
      <c r="N274" s="6"/>
    </row>
    <row r="275" spans="1:14" x14ac:dyDescent="0.25">
      <c r="A275" s="42" t="s">
        <v>43</v>
      </c>
      <c r="B275" s="42" t="s">
        <v>82</v>
      </c>
      <c r="C275" s="42" t="s">
        <v>87</v>
      </c>
      <c r="D275" s="42" t="s">
        <v>95</v>
      </c>
      <c r="E275" s="4">
        <v>10504</v>
      </c>
      <c r="F275" s="3">
        <v>619641</v>
      </c>
      <c r="G275" s="43">
        <v>1678</v>
      </c>
      <c r="H275" s="41"/>
      <c r="I275" s="43">
        <v>1645.9</v>
      </c>
      <c r="J275" s="43">
        <v>1710.2</v>
      </c>
      <c r="K275" s="6">
        <f t="shared" si="15"/>
        <v>1695.2</v>
      </c>
      <c r="L275" s="6"/>
      <c r="M275" s="6"/>
      <c r="N275" s="6"/>
    </row>
    <row r="276" spans="1:14" x14ac:dyDescent="0.25">
      <c r="A276" s="42" t="s">
        <v>43</v>
      </c>
      <c r="B276" s="42" t="s">
        <v>82</v>
      </c>
      <c r="C276" s="42" t="s">
        <v>88</v>
      </c>
      <c r="D276" s="42" t="s">
        <v>95</v>
      </c>
      <c r="E276" s="3">
        <v>0</v>
      </c>
      <c r="F276" s="3">
        <v>0</v>
      </c>
      <c r="G276" s="3" t="s">
        <v>91</v>
      </c>
      <c r="H276" s="41"/>
      <c r="I276" s="3" t="s">
        <v>91</v>
      </c>
      <c r="J276" s="3" t="s">
        <v>91</v>
      </c>
      <c r="K276" s="6" t="e">
        <f t="shared" si="15"/>
        <v>#DIV/0!</v>
      </c>
      <c r="L276" s="6"/>
      <c r="M276" s="6"/>
      <c r="N276" s="6"/>
    </row>
    <row r="277" spans="1:14" x14ac:dyDescent="0.25">
      <c r="A277" s="42" t="s">
        <v>43</v>
      </c>
      <c r="B277" s="42" t="s">
        <v>82</v>
      </c>
      <c r="C277" s="42" t="s">
        <v>89</v>
      </c>
      <c r="D277" s="42" t="s">
        <v>95</v>
      </c>
      <c r="E277" s="3">
        <v>0</v>
      </c>
      <c r="F277" s="3">
        <v>0</v>
      </c>
      <c r="G277" s="3" t="s">
        <v>91</v>
      </c>
      <c r="H277" s="41"/>
      <c r="I277" s="3" t="s">
        <v>91</v>
      </c>
      <c r="J277" s="3" t="s">
        <v>91</v>
      </c>
      <c r="K277" s="6" t="e">
        <f t="shared" si="15"/>
        <v>#DIV/0!</v>
      </c>
      <c r="L277" s="6"/>
      <c r="M277" s="6"/>
      <c r="N277" s="6"/>
    </row>
    <row r="278" spans="1:14" x14ac:dyDescent="0.25">
      <c r="A278" s="42" t="s">
        <v>43</v>
      </c>
      <c r="B278" s="42" t="s">
        <v>82</v>
      </c>
      <c r="C278" s="42" t="s">
        <v>9</v>
      </c>
      <c r="D278" s="42" t="s">
        <v>96</v>
      </c>
      <c r="E278" s="4">
        <v>14792</v>
      </c>
      <c r="F278" s="3">
        <v>104206</v>
      </c>
      <c r="G278" s="43">
        <v>14062</v>
      </c>
      <c r="H278" s="41"/>
      <c r="I278" s="43">
        <v>13835.2</v>
      </c>
      <c r="J278" s="43">
        <v>14288.7</v>
      </c>
      <c r="K278" s="6">
        <f t="shared" si="15"/>
        <v>14195</v>
      </c>
      <c r="L278" s="6">
        <f>ROUND(E278*100000/F278,1)</f>
        <v>14195</v>
      </c>
      <c r="M278" s="6"/>
      <c r="N278" s="6"/>
    </row>
    <row r="279" spans="1:14" x14ac:dyDescent="0.25">
      <c r="A279" s="42" t="s">
        <v>43</v>
      </c>
      <c r="B279" s="42" t="s">
        <v>82</v>
      </c>
      <c r="C279" s="42" t="s">
        <v>84</v>
      </c>
      <c r="D279" s="42" t="s">
        <v>96</v>
      </c>
      <c r="E279" s="4">
        <v>4593</v>
      </c>
      <c r="F279" s="4">
        <v>97536</v>
      </c>
      <c r="G279" s="43">
        <v>4695.8999999999996</v>
      </c>
      <c r="H279" s="41"/>
      <c r="I279" s="43">
        <v>4560</v>
      </c>
      <c r="J279" s="43">
        <v>4831.7</v>
      </c>
      <c r="K279" s="6">
        <f t="shared" si="15"/>
        <v>4709</v>
      </c>
      <c r="L279" s="6">
        <f>ROUND(SUM(E279:E284)*100000/SUM(F279:F284),1)</f>
        <v>5614.6</v>
      </c>
      <c r="M279" s="6"/>
      <c r="N279" s="6"/>
    </row>
    <row r="280" spans="1:14" x14ac:dyDescent="0.25">
      <c r="A280" s="42" t="s">
        <v>43</v>
      </c>
      <c r="B280" s="42" t="s">
        <v>82</v>
      </c>
      <c r="C280" s="42" t="s">
        <v>85</v>
      </c>
      <c r="D280" s="42" t="s">
        <v>96</v>
      </c>
      <c r="E280" s="4">
        <v>21065</v>
      </c>
      <c r="F280" s="3">
        <v>266810</v>
      </c>
      <c r="G280" s="43">
        <v>7870.6</v>
      </c>
      <c r="H280" s="41"/>
      <c r="I280" s="43">
        <v>7764.3</v>
      </c>
      <c r="J280" s="43">
        <v>7976.9</v>
      </c>
      <c r="K280" s="6">
        <f t="shared" si="15"/>
        <v>7895.1</v>
      </c>
      <c r="L280" s="6"/>
      <c r="M280" s="6"/>
      <c r="N280" s="6"/>
    </row>
    <row r="281" spans="1:14" x14ac:dyDescent="0.25">
      <c r="A281" s="42" t="s">
        <v>43</v>
      </c>
      <c r="B281" s="42" t="s">
        <v>82</v>
      </c>
      <c r="C281" s="42" t="s">
        <v>86</v>
      </c>
      <c r="D281" s="42" t="s">
        <v>96</v>
      </c>
      <c r="E281" s="4">
        <v>3854</v>
      </c>
      <c r="F281" s="3">
        <v>113302</v>
      </c>
      <c r="G281" s="43">
        <v>3397.4</v>
      </c>
      <c r="H281" s="41"/>
      <c r="I281" s="43">
        <v>3290.2</v>
      </c>
      <c r="J281" s="43">
        <v>3504.7</v>
      </c>
      <c r="K281" s="6">
        <f t="shared" si="15"/>
        <v>3401.5</v>
      </c>
      <c r="L281" s="6"/>
      <c r="M281" s="6"/>
      <c r="N281" s="6"/>
    </row>
    <row r="282" spans="1:14" x14ac:dyDescent="0.25">
      <c r="A282" s="42" t="s">
        <v>43</v>
      </c>
      <c r="B282" s="42" t="s">
        <v>82</v>
      </c>
      <c r="C282" s="42" t="s">
        <v>87</v>
      </c>
      <c r="D282" s="42" t="s">
        <v>96</v>
      </c>
      <c r="E282" s="4">
        <v>21484</v>
      </c>
      <c r="F282" s="3">
        <v>430632</v>
      </c>
      <c r="G282" s="43">
        <v>4968.6000000000004</v>
      </c>
      <c r="H282" s="41"/>
      <c r="I282" s="43">
        <v>4902.1000000000004</v>
      </c>
      <c r="J282" s="43">
        <v>5035</v>
      </c>
      <c r="K282" s="6">
        <f t="shared" si="15"/>
        <v>4988.8999999999996</v>
      </c>
      <c r="L282" s="6"/>
      <c r="M282" s="6"/>
      <c r="N282" s="6"/>
    </row>
    <row r="283" spans="1:14" x14ac:dyDescent="0.25">
      <c r="A283" s="42" t="s">
        <v>43</v>
      </c>
      <c r="B283" s="42" t="s">
        <v>82</v>
      </c>
      <c r="C283" s="42" t="s">
        <v>88</v>
      </c>
      <c r="D283" s="42" t="s">
        <v>96</v>
      </c>
      <c r="E283" s="3">
        <v>0</v>
      </c>
      <c r="F283" s="3">
        <v>0</v>
      </c>
      <c r="G283" s="3" t="s">
        <v>91</v>
      </c>
      <c r="H283" s="41"/>
      <c r="I283" s="3" t="s">
        <v>91</v>
      </c>
      <c r="J283" s="3" t="s">
        <v>91</v>
      </c>
      <c r="K283" s="6" t="e">
        <f t="shared" si="15"/>
        <v>#DIV/0!</v>
      </c>
      <c r="L283" s="6"/>
      <c r="M283" s="6"/>
      <c r="N283" s="6"/>
    </row>
    <row r="284" spans="1:14" x14ac:dyDescent="0.25">
      <c r="A284" s="42" t="s">
        <v>43</v>
      </c>
      <c r="B284" s="42" t="s">
        <v>82</v>
      </c>
      <c r="C284" s="42" t="s">
        <v>89</v>
      </c>
      <c r="D284" s="42" t="s">
        <v>96</v>
      </c>
      <c r="E284" s="3">
        <v>0</v>
      </c>
      <c r="F284" s="3">
        <v>0</v>
      </c>
      <c r="G284" s="3" t="s">
        <v>91</v>
      </c>
      <c r="H284" s="41"/>
      <c r="I284" s="3" t="s">
        <v>91</v>
      </c>
      <c r="J284" s="3" t="s">
        <v>91</v>
      </c>
      <c r="K284" s="6" t="e">
        <f t="shared" si="15"/>
        <v>#DIV/0!</v>
      </c>
      <c r="L284" s="6"/>
      <c r="M284" s="6"/>
      <c r="N284" s="6"/>
    </row>
    <row r="285" spans="1:14" x14ac:dyDescent="0.25">
      <c r="A285" s="42" t="s">
        <v>43</v>
      </c>
      <c r="B285" s="42" t="s">
        <v>82</v>
      </c>
      <c r="C285" s="42" t="s">
        <v>9</v>
      </c>
      <c r="D285" s="42" t="s">
        <v>35</v>
      </c>
      <c r="E285" s="4">
        <v>9328</v>
      </c>
      <c r="F285" s="4">
        <v>27976</v>
      </c>
      <c r="G285" s="43">
        <v>33343.4</v>
      </c>
      <c r="H285" s="41"/>
      <c r="I285" s="43">
        <v>32670.1</v>
      </c>
      <c r="J285" s="43">
        <v>34027</v>
      </c>
      <c r="K285" s="6">
        <f t="shared" si="15"/>
        <v>33342.9</v>
      </c>
      <c r="L285" s="6">
        <f>ROUND(E285*100000/F285,1)</f>
        <v>33342.9</v>
      </c>
      <c r="M285" s="6"/>
      <c r="N285" s="6"/>
    </row>
    <row r="286" spans="1:14" x14ac:dyDescent="0.25">
      <c r="A286" s="42" t="s">
        <v>43</v>
      </c>
      <c r="B286" s="42" t="s">
        <v>82</v>
      </c>
      <c r="C286" s="42" t="s">
        <v>84</v>
      </c>
      <c r="D286" s="42" t="s">
        <v>35</v>
      </c>
      <c r="E286" s="4">
        <v>3297</v>
      </c>
      <c r="F286" s="4">
        <v>21623</v>
      </c>
      <c r="G286" s="43">
        <v>15247.7</v>
      </c>
      <c r="H286" s="41"/>
      <c r="I286" s="43">
        <v>14731.6</v>
      </c>
      <c r="J286" s="43">
        <v>15777.3</v>
      </c>
      <c r="K286" s="6">
        <f t="shared" si="15"/>
        <v>15247.7</v>
      </c>
      <c r="L286" s="6">
        <f>ROUND(SUM(E286:E291)*100000/SUM(F286:F291),1)</f>
        <v>16910.2</v>
      </c>
      <c r="M286" s="6"/>
      <c r="N286" s="6"/>
    </row>
    <row r="287" spans="1:14" x14ac:dyDescent="0.25">
      <c r="A287" s="42" t="s">
        <v>43</v>
      </c>
      <c r="B287" s="42" t="s">
        <v>82</v>
      </c>
      <c r="C287" s="42" t="s">
        <v>85</v>
      </c>
      <c r="D287" s="42" t="s">
        <v>35</v>
      </c>
      <c r="E287" s="4">
        <v>13473</v>
      </c>
      <c r="F287" s="4">
        <v>58942</v>
      </c>
      <c r="G287" s="43">
        <v>22857.9</v>
      </c>
      <c r="H287" s="41"/>
      <c r="I287" s="43">
        <v>22473.599999999999</v>
      </c>
      <c r="J287" s="43">
        <v>23247.200000000001</v>
      </c>
      <c r="K287" s="6">
        <f t="shared" si="15"/>
        <v>22858.1</v>
      </c>
      <c r="L287" s="6"/>
      <c r="M287" s="6"/>
      <c r="N287" s="6"/>
    </row>
    <row r="288" spans="1:14" x14ac:dyDescent="0.25">
      <c r="A288" s="42" t="s">
        <v>43</v>
      </c>
      <c r="B288" s="42" t="s">
        <v>82</v>
      </c>
      <c r="C288" s="42" t="s">
        <v>86</v>
      </c>
      <c r="D288" s="42" t="s">
        <v>35</v>
      </c>
      <c r="E288" s="4">
        <v>2697</v>
      </c>
      <c r="F288" s="4">
        <v>24066</v>
      </c>
      <c r="G288" s="43">
        <v>11206.5</v>
      </c>
      <c r="H288" s="41"/>
      <c r="I288" s="43">
        <v>10787.5</v>
      </c>
      <c r="J288" s="43">
        <v>11637.6</v>
      </c>
      <c r="K288" s="6">
        <f t="shared" si="15"/>
        <v>11206.7</v>
      </c>
      <c r="L288" s="6"/>
      <c r="M288" s="6"/>
      <c r="N288" s="6"/>
    </row>
    <row r="289" spans="1:14" x14ac:dyDescent="0.25">
      <c r="A289" s="42" t="s">
        <v>43</v>
      </c>
      <c r="B289" s="42" t="s">
        <v>82</v>
      </c>
      <c r="C289" s="42" t="s">
        <v>87</v>
      </c>
      <c r="D289" s="42" t="s">
        <v>35</v>
      </c>
      <c r="E289" s="4">
        <v>13304</v>
      </c>
      <c r="F289" s="4">
        <v>89163</v>
      </c>
      <c r="G289" s="43">
        <v>14920.9</v>
      </c>
      <c r="H289" s="41"/>
      <c r="I289" s="43">
        <v>14668.4</v>
      </c>
      <c r="J289" s="43">
        <v>15176.7</v>
      </c>
      <c r="K289" s="6">
        <f t="shared" si="15"/>
        <v>14921</v>
      </c>
      <c r="L289" s="6"/>
      <c r="M289" s="6"/>
      <c r="N289" s="6"/>
    </row>
    <row r="290" spans="1:14" x14ac:dyDescent="0.25">
      <c r="A290" s="42" t="s">
        <v>43</v>
      </c>
      <c r="B290" s="42" t="s">
        <v>82</v>
      </c>
      <c r="C290" s="42" t="s">
        <v>88</v>
      </c>
      <c r="D290" s="42" t="s">
        <v>35</v>
      </c>
      <c r="E290" s="3">
        <v>0</v>
      </c>
      <c r="F290" s="3">
        <v>0</v>
      </c>
      <c r="G290" s="3" t="s">
        <v>91</v>
      </c>
      <c r="H290" s="41"/>
      <c r="I290" s="3" t="s">
        <v>91</v>
      </c>
      <c r="J290" s="3" t="s">
        <v>91</v>
      </c>
      <c r="K290" s="6" t="e">
        <f t="shared" si="15"/>
        <v>#DIV/0!</v>
      </c>
      <c r="L290" s="6"/>
      <c r="M290" s="6"/>
      <c r="N290" s="6"/>
    </row>
    <row r="291" spans="1:14" x14ac:dyDescent="0.25">
      <c r="A291" s="42" t="s">
        <v>43</v>
      </c>
      <c r="B291" s="42" t="s">
        <v>82</v>
      </c>
      <c r="C291" s="42" t="s">
        <v>89</v>
      </c>
      <c r="D291" s="42" t="s">
        <v>35</v>
      </c>
      <c r="E291" s="3">
        <v>0</v>
      </c>
      <c r="F291" s="3">
        <v>0</v>
      </c>
      <c r="G291" s="3" t="s">
        <v>91</v>
      </c>
      <c r="H291" s="41"/>
      <c r="I291" s="3" t="s">
        <v>91</v>
      </c>
      <c r="J291" s="3" t="s">
        <v>91</v>
      </c>
      <c r="K291" s="6" t="e">
        <f t="shared" si="15"/>
        <v>#DIV/0!</v>
      </c>
      <c r="L291" s="6"/>
      <c r="M291" s="6"/>
      <c r="N291" s="6"/>
    </row>
    <row r="292" spans="1:14" x14ac:dyDescent="0.25">
      <c r="A292" s="42" t="s">
        <v>43</v>
      </c>
      <c r="B292" s="42" t="s">
        <v>82</v>
      </c>
      <c r="C292" s="42" t="s">
        <v>9</v>
      </c>
      <c r="D292" s="42" t="s">
        <v>97</v>
      </c>
      <c r="E292" s="4">
        <v>54831</v>
      </c>
      <c r="F292" s="3">
        <v>10415455</v>
      </c>
      <c r="G292" s="43">
        <v>1593.5</v>
      </c>
      <c r="H292" s="41"/>
      <c r="I292" s="43">
        <v>1579</v>
      </c>
      <c r="J292" s="43">
        <v>1608</v>
      </c>
      <c r="K292" s="6">
        <f t="shared" si="15"/>
        <v>526.4</v>
      </c>
      <c r="L292" s="6">
        <f>ROUND(E292*100000/F292,1)</f>
        <v>526.4</v>
      </c>
      <c r="M292" s="6"/>
      <c r="N292" s="6"/>
    </row>
    <row r="293" spans="1:14" x14ac:dyDescent="0.25">
      <c r="A293" s="42" t="s">
        <v>43</v>
      </c>
      <c r="B293" s="42" t="s">
        <v>82</v>
      </c>
      <c r="C293" s="42" t="s">
        <v>84</v>
      </c>
      <c r="D293" s="42" t="s">
        <v>97</v>
      </c>
      <c r="E293" s="4">
        <v>13125</v>
      </c>
      <c r="F293" s="3">
        <v>1618514</v>
      </c>
      <c r="G293" s="3">
        <v>663.5</v>
      </c>
      <c r="H293" s="41"/>
      <c r="I293" s="3">
        <v>598.4</v>
      </c>
      <c r="J293" s="3">
        <v>728.6</v>
      </c>
      <c r="K293" s="6">
        <f t="shared" si="15"/>
        <v>810.9</v>
      </c>
      <c r="L293" s="6">
        <f>ROUND(SUM(E293:E298)*100000/SUM(F293:F298),1)</f>
        <v>1493.9</v>
      </c>
      <c r="M293" s="6"/>
      <c r="N293" s="6"/>
    </row>
    <row r="294" spans="1:14" x14ac:dyDescent="0.25">
      <c r="A294" s="42" t="s">
        <v>43</v>
      </c>
      <c r="B294" s="42" t="s">
        <v>82</v>
      </c>
      <c r="C294" s="42" t="s">
        <v>85</v>
      </c>
      <c r="D294" s="42" t="s">
        <v>97</v>
      </c>
      <c r="E294" s="4">
        <v>60709</v>
      </c>
      <c r="F294" s="3">
        <v>3658240</v>
      </c>
      <c r="G294" s="43">
        <v>1071.8</v>
      </c>
      <c r="H294" s="41"/>
      <c r="I294" s="43">
        <v>1063</v>
      </c>
      <c r="J294" s="43">
        <v>1080.7</v>
      </c>
      <c r="K294" s="6">
        <f t="shared" si="15"/>
        <v>1659.5</v>
      </c>
      <c r="L294" s="6"/>
      <c r="M294" s="6"/>
      <c r="N294" s="6"/>
    </row>
    <row r="295" spans="1:14" x14ac:dyDescent="0.25">
      <c r="A295" s="42" t="s">
        <v>43</v>
      </c>
      <c r="B295" s="42" t="s">
        <v>82</v>
      </c>
      <c r="C295" s="42" t="s">
        <v>86</v>
      </c>
      <c r="D295" s="42" t="s">
        <v>97</v>
      </c>
      <c r="E295" s="4">
        <v>10836</v>
      </c>
      <c r="F295" s="3">
        <v>1281079</v>
      </c>
      <c r="G295" s="3">
        <v>481.1</v>
      </c>
      <c r="H295" s="41"/>
      <c r="I295" s="3">
        <v>471.6</v>
      </c>
      <c r="J295" s="3">
        <v>490.5</v>
      </c>
      <c r="K295" s="6">
        <f t="shared" si="15"/>
        <v>845.8</v>
      </c>
      <c r="L295" s="6"/>
      <c r="M295" s="6"/>
      <c r="N295" s="6"/>
    </row>
    <row r="296" spans="1:14" x14ac:dyDescent="0.25">
      <c r="A296" s="42" t="s">
        <v>43</v>
      </c>
      <c r="B296" s="42" t="s">
        <v>82</v>
      </c>
      <c r="C296" s="42" t="s">
        <v>87</v>
      </c>
      <c r="D296" s="42" t="s">
        <v>97</v>
      </c>
      <c r="E296" s="4">
        <v>50456</v>
      </c>
      <c r="F296" s="3">
        <v>2487529</v>
      </c>
      <c r="G296" s="3">
        <v>764.7</v>
      </c>
      <c r="H296" s="41"/>
      <c r="I296" s="3">
        <v>719</v>
      </c>
      <c r="J296" s="3">
        <v>810.4</v>
      </c>
      <c r="K296" s="6">
        <f t="shared" si="15"/>
        <v>2028.4</v>
      </c>
      <c r="L296" s="6"/>
      <c r="M296" s="6"/>
      <c r="N296" s="6"/>
    </row>
    <row r="297" spans="1:14" x14ac:dyDescent="0.25">
      <c r="A297" s="42" t="s">
        <v>43</v>
      </c>
      <c r="B297" s="42" t="s">
        <v>82</v>
      </c>
      <c r="C297" s="42" t="s">
        <v>88</v>
      </c>
      <c r="D297" s="42" t="s">
        <v>97</v>
      </c>
      <c r="E297" s="3">
        <v>0</v>
      </c>
      <c r="F297" s="3">
        <v>0</v>
      </c>
      <c r="G297" s="3" t="s">
        <v>91</v>
      </c>
      <c r="H297" s="41"/>
      <c r="I297" s="3" t="s">
        <v>91</v>
      </c>
      <c r="J297" s="3" t="s">
        <v>91</v>
      </c>
      <c r="K297" s="6" t="e">
        <f t="shared" si="15"/>
        <v>#DIV/0!</v>
      </c>
      <c r="L297" s="6"/>
      <c r="M297" s="6"/>
      <c r="N297" s="6"/>
    </row>
    <row r="298" spans="1:14" x14ac:dyDescent="0.25">
      <c r="A298" s="42" t="s">
        <v>43</v>
      </c>
      <c r="B298" s="42" t="s">
        <v>82</v>
      </c>
      <c r="C298" s="42" t="s">
        <v>89</v>
      </c>
      <c r="D298" s="42" t="s">
        <v>97</v>
      </c>
      <c r="E298" s="3">
        <v>0</v>
      </c>
      <c r="F298" s="3">
        <v>0</v>
      </c>
      <c r="G298" s="3" t="s">
        <v>91</v>
      </c>
      <c r="H298" s="41"/>
      <c r="I298" s="3" t="s">
        <v>91</v>
      </c>
      <c r="J298" s="3" t="s">
        <v>91</v>
      </c>
      <c r="K298" s="6" t="e">
        <f t="shared" si="15"/>
        <v>#DIV/0!</v>
      </c>
      <c r="L298" s="6"/>
      <c r="M298" s="6"/>
      <c r="N298" s="6"/>
    </row>
    <row r="299" spans="1:14" x14ac:dyDescent="0.25">
      <c r="A299" s="42" t="s">
        <v>43</v>
      </c>
      <c r="B299" s="42" t="s">
        <v>98</v>
      </c>
      <c r="C299" s="42" t="s">
        <v>9</v>
      </c>
      <c r="D299" s="42" t="s">
        <v>90</v>
      </c>
      <c r="E299" s="3">
        <v>369</v>
      </c>
      <c r="F299" s="3">
        <v>1359635</v>
      </c>
      <c r="G299" s="3">
        <v>29.6</v>
      </c>
      <c r="H299" s="41"/>
      <c r="I299" s="3">
        <v>26.6</v>
      </c>
      <c r="J299" s="3">
        <v>32.700000000000003</v>
      </c>
      <c r="K299" s="6">
        <f t="shared" si="15"/>
        <v>27.1</v>
      </c>
      <c r="L299" s="6">
        <f>ROUND(E299*100000/F299,1)</f>
        <v>27.1</v>
      </c>
      <c r="M299" s="6"/>
      <c r="N299" s="6"/>
    </row>
    <row r="300" spans="1:14" x14ac:dyDescent="0.25">
      <c r="A300" s="42" t="s">
        <v>43</v>
      </c>
      <c r="B300" s="42" t="s">
        <v>98</v>
      </c>
      <c r="C300" s="42" t="s">
        <v>84</v>
      </c>
      <c r="D300" s="42" t="s">
        <v>90</v>
      </c>
      <c r="E300" s="3">
        <v>15</v>
      </c>
      <c r="F300" s="3">
        <v>147074</v>
      </c>
      <c r="G300" s="3">
        <v>19.8</v>
      </c>
      <c r="H300" s="3" t="s">
        <v>99</v>
      </c>
      <c r="I300" s="3">
        <v>9.6</v>
      </c>
      <c r="J300" s="3">
        <v>35</v>
      </c>
      <c r="K300" s="6">
        <f t="shared" si="15"/>
        <v>10.199999999999999</v>
      </c>
      <c r="L300" s="6">
        <f>ROUND(SUM(E300:E305)*100000/SUM(F300:F305),1)</f>
        <v>27.5</v>
      </c>
      <c r="M300" s="6"/>
      <c r="N300" s="6"/>
    </row>
    <row r="301" spans="1:14" x14ac:dyDescent="0.25">
      <c r="A301" s="42" t="s">
        <v>43</v>
      </c>
      <c r="B301" s="42" t="s">
        <v>98</v>
      </c>
      <c r="C301" s="42" t="s">
        <v>85</v>
      </c>
      <c r="D301" s="42" t="s">
        <v>90</v>
      </c>
      <c r="E301" s="3">
        <v>231</v>
      </c>
      <c r="F301" s="3">
        <v>762155</v>
      </c>
      <c r="G301" s="3">
        <v>36.1</v>
      </c>
      <c r="H301" s="41"/>
      <c r="I301" s="3">
        <v>31.3</v>
      </c>
      <c r="J301" s="3">
        <v>40.9</v>
      </c>
      <c r="K301" s="6">
        <f t="shared" si="15"/>
        <v>30.3</v>
      </c>
      <c r="L301" s="6"/>
      <c r="M301" s="6"/>
      <c r="N301" s="6"/>
    </row>
    <row r="302" spans="1:14" x14ac:dyDescent="0.25">
      <c r="A302" s="42" t="s">
        <v>43</v>
      </c>
      <c r="B302" s="42" t="s">
        <v>98</v>
      </c>
      <c r="C302" s="42" t="s">
        <v>86</v>
      </c>
      <c r="D302" s="42" t="s">
        <v>90</v>
      </c>
      <c r="E302" s="3">
        <v>19</v>
      </c>
      <c r="F302" s="3">
        <v>326860</v>
      </c>
      <c r="G302" s="3">
        <v>6.1</v>
      </c>
      <c r="H302" s="3" t="s">
        <v>99</v>
      </c>
      <c r="I302" s="3">
        <v>3.7</v>
      </c>
      <c r="J302" s="3">
        <v>9.6</v>
      </c>
      <c r="K302" s="6">
        <f t="shared" si="15"/>
        <v>5.8</v>
      </c>
      <c r="L302" s="6"/>
      <c r="M302" s="6"/>
      <c r="N302" s="6"/>
    </row>
    <row r="303" spans="1:14" x14ac:dyDescent="0.25">
      <c r="A303" s="42" t="s">
        <v>43</v>
      </c>
      <c r="B303" s="42" t="s">
        <v>98</v>
      </c>
      <c r="C303" s="42" t="s">
        <v>87</v>
      </c>
      <c r="D303" s="42" t="s">
        <v>90</v>
      </c>
      <c r="E303" s="3">
        <v>823</v>
      </c>
      <c r="F303" s="3">
        <v>2772961</v>
      </c>
      <c r="G303" s="3">
        <v>28.9</v>
      </c>
      <c r="H303" s="41"/>
      <c r="I303" s="3">
        <v>26.9</v>
      </c>
      <c r="J303" s="3">
        <v>30.9</v>
      </c>
      <c r="K303" s="6">
        <f t="shared" si="15"/>
        <v>29.7</v>
      </c>
      <c r="L303" s="6"/>
      <c r="M303" s="6"/>
      <c r="N303" s="6"/>
    </row>
    <row r="304" spans="1:14" x14ac:dyDescent="0.25">
      <c r="A304" s="42" t="s">
        <v>43</v>
      </c>
      <c r="B304" s="42" t="s">
        <v>98</v>
      </c>
      <c r="C304" s="42" t="s">
        <v>88</v>
      </c>
      <c r="D304" s="42" t="s">
        <v>90</v>
      </c>
      <c r="E304" s="3">
        <v>32</v>
      </c>
      <c r="F304" s="3">
        <v>164354</v>
      </c>
      <c r="G304" s="3">
        <v>18.5</v>
      </c>
      <c r="H304" s="41"/>
      <c r="I304" s="3">
        <v>12.5</v>
      </c>
      <c r="J304" s="3">
        <v>26.2</v>
      </c>
      <c r="K304" s="6">
        <f t="shared" si="15"/>
        <v>19.5</v>
      </c>
      <c r="L304" s="6"/>
      <c r="M304" s="6"/>
      <c r="N304" s="6"/>
    </row>
    <row r="305" spans="1:14" x14ac:dyDescent="0.25">
      <c r="A305" s="42" t="s">
        <v>43</v>
      </c>
      <c r="B305" s="42" t="s">
        <v>98</v>
      </c>
      <c r="C305" s="42" t="s">
        <v>89</v>
      </c>
      <c r="D305" s="42" t="s">
        <v>90</v>
      </c>
      <c r="E305" s="3">
        <v>53</v>
      </c>
      <c r="F305" s="4">
        <v>93208</v>
      </c>
      <c r="G305" s="3">
        <v>53.9</v>
      </c>
      <c r="H305" s="41"/>
      <c r="I305" s="3">
        <v>39</v>
      </c>
      <c r="J305" s="3">
        <v>72.2</v>
      </c>
      <c r="K305" s="6">
        <f t="shared" si="15"/>
        <v>56.9</v>
      </c>
      <c r="L305" s="6"/>
      <c r="M305" s="6"/>
      <c r="N305" s="6"/>
    </row>
    <row r="306" spans="1:14" x14ac:dyDescent="0.25">
      <c r="A306" s="42" t="s">
        <v>43</v>
      </c>
      <c r="B306" s="42" t="s">
        <v>98</v>
      </c>
      <c r="C306" s="42" t="s">
        <v>9</v>
      </c>
      <c r="D306" s="42" t="s">
        <v>92</v>
      </c>
      <c r="E306" s="3">
        <v>500</v>
      </c>
      <c r="F306" s="3">
        <v>366687</v>
      </c>
      <c r="G306" s="3">
        <v>143.1</v>
      </c>
      <c r="H306" s="41"/>
      <c r="I306" s="3">
        <v>130.5</v>
      </c>
      <c r="J306" s="3">
        <v>155.80000000000001</v>
      </c>
      <c r="K306" s="6">
        <f t="shared" si="15"/>
        <v>136.4</v>
      </c>
      <c r="L306" s="6">
        <f>ROUND(E306*100000/F306,1)</f>
        <v>136.4</v>
      </c>
      <c r="M306" s="6"/>
      <c r="N306" s="6"/>
    </row>
    <row r="307" spans="1:14" x14ac:dyDescent="0.25">
      <c r="A307" s="42" t="s">
        <v>43</v>
      </c>
      <c r="B307" s="42" t="s">
        <v>98</v>
      </c>
      <c r="C307" s="42" t="s">
        <v>84</v>
      </c>
      <c r="D307" s="42" t="s">
        <v>92</v>
      </c>
      <c r="E307" s="3">
        <v>11</v>
      </c>
      <c r="F307" s="4">
        <v>10298</v>
      </c>
      <c r="G307" s="3">
        <v>112.2</v>
      </c>
      <c r="H307" s="3" t="s">
        <v>99</v>
      </c>
      <c r="I307" s="3">
        <v>55.1</v>
      </c>
      <c r="J307" s="3">
        <v>202.1</v>
      </c>
      <c r="K307" s="6">
        <f t="shared" si="15"/>
        <v>106.8</v>
      </c>
      <c r="L307" s="6">
        <f>ROUND(SUM(E307:E312)*100000/SUM(F307:F312),1)</f>
        <v>110</v>
      </c>
      <c r="M307" s="6"/>
      <c r="N307" s="6"/>
    </row>
    <row r="308" spans="1:14" x14ac:dyDescent="0.25">
      <c r="A308" s="42" t="s">
        <v>43</v>
      </c>
      <c r="B308" s="42" t="s">
        <v>98</v>
      </c>
      <c r="C308" s="42" t="s">
        <v>85</v>
      </c>
      <c r="D308" s="42" t="s">
        <v>92</v>
      </c>
      <c r="E308" s="3">
        <v>316</v>
      </c>
      <c r="F308" s="3">
        <v>134217</v>
      </c>
      <c r="G308" s="3">
        <v>254.8</v>
      </c>
      <c r="H308" s="41"/>
      <c r="I308" s="3">
        <v>226.3</v>
      </c>
      <c r="J308" s="3">
        <v>283.39999999999998</v>
      </c>
      <c r="K308" s="6">
        <f t="shared" si="15"/>
        <v>235.4</v>
      </c>
      <c r="L308" s="6"/>
      <c r="M308" s="6"/>
      <c r="N308" s="6"/>
    </row>
    <row r="309" spans="1:14" x14ac:dyDescent="0.25">
      <c r="A309" s="42" t="s">
        <v>43</v>
      </c>
      <c r="B309" s="42" t="s">
        <v>98</v>
      </c>
      <c r="C309" s="42" t="s">
        <v>86</v>
      </c>
      <c r="D309" s="42" t="s">
        <v>92</v>
      </c>
      <c r="E309" s="3">
        <v>59</v>
      </c>
      <c r="F309" s="3">
        <v>119063</v>
      </c>
      <c r="G309" s="3">
        <v>50.3</v>
      </c>
      <c r="H309" s="41"/>
      <c r="I309" s="3">
        <v>38.200000000000003</v>
      </c>
      <c r="J309" s="3">
        <v>65</v>
      </c>
      <c r="K309" s="6">
        <f t="shared" si="15"/>
        <v>49.6</v>
      </c>
      <c r="L309" s="6"/>
      <c r="M309" s="6"/>
      <c r="N309" s="6"/>
    </row>
    <row r="310" spans="1:14" x14ac:dyDescent="0.25">
      <c r="A310" s="42" t="s">
        <v>43</v>
      </c>
      <c r="B310" s="42" t="s">
        <v>98</v>
      </c>
      <c r="C310" s="42" t="s">
        <v>87</v>
      </c>
      <c r="D310" s="42" t="s">
        <v>92</v>
      </c>
      <c r="E310" s="4">
        <v>2029</v>
      </c>
      <c r="F310" s="3">
        <v>1873696</v>
      </c>
      <c r="G310" s="3">
        <v>106.7</v>
      </c>
      <c r="H310" s="41"/>
      <c r="I310" s="3">
        <v>102.1</v>
      </c>
      <c r="J310" s="3">
        <v>111.4</v>
      </c>
      <c r="K310" s="6">
        <f t="shared" si="15"/>
        <v>108.3</v>
      </c>
      <c r="L310" s="6"/>
      <c r="M310" s="6"/>
      <c r="N310" s="6"/>
    </row>
    <row r="311" spans="1:14" x14ac:dyDescent="0.25">
      <c r="A311" s="42" t="s">
        <v>43</v>
      </c>
      <c r="B311" s="42" t="s">
        <v>98</v>
      </c>
      <c r="C311" s="42" t="s">
        <v>88</v>
      </c>
      <c r="D311" s="42" t="s">
        <v>92</v>
      </c>
      <c r="E311" s="3">
        <v>69</v>
      </c>
      <c r="F311" s="3">
        <v>157083</v>
      </c>
      <c r="G311" s="3">
        <v>43</v>
      </c>
      <c r="H311" s="41"/>
      <c r="I311" s="3">
        <v>33.4</v>
      </c>
      <c r="J311" s="3">
        <v>54.5</v>
      </c>
      <c r="K311" s="6">
        <f t="shared" si="15"/>
        <v>43.9</v>
      </c>
      <c r="L311" s="6"/>
      <c r="M311" s="6"/>
      <c r="N311" s="6"/>
    </row>
    <row r="312" spans="1:14" x14ac:dyDescent="0.25">
      <c r="A312" s="42" t="s">
        <v>43</v>
      </c>
      <c r="B312" s="42" t="s">
        <v>98</v>
      </c>
      <c r="C312" s="42" t="s">
        <v>89</v>
      </c>
      <c r="D312" s="42" t="s">
        <v>92</v>
      </c>
      <c r="E312" s="3">
        <v>152</v>
      </c>
      <c r="F312" s="3">
        <v>102618</v>
      </c>
      <c r="G312" s="3">
        <v>143.30000000000001</v>
      </c>
      <c r="H312" s="41"/>
      <c r="I312" s="3">
        <v>120.3</v>
      </c>
      <c r="J312" s="3">
        <v>166.3</v>
      </c>
      <c r="K312" s="6">
        <f t="shared" si="15"/>
        <v>148.1</v>
      </c>
      <c r="L312" s="6"/>
      <c r="M312" s="6"/>
      <c r="N312" s="6"/>
    </row>
    <row r="313" spans="1:14" x14ac:dyDescent="0.25">
      <c r="A313" s="42" t="s">
        <v>43</v>
      </c>
      <c r="B313" s="42" t="s">
        <v>98</v>
      </c>
      <c r="C313" s="42" t="s">
        <v>9</v>
      </c>
      <c r="D313" s="42" t="s">
        <v>93</v>
      </c>
      <c r="E313" s="4">
        <v>1107</v>
      </c>
      <c r="F313" s="3">
        <v>238162</v>
      </c>
      <c r="G313" s="3">
        <v>469.5</v>
      </c>
      <c r="H313" s="41"/>
      <c r="I313" s="3">
        <v>441.8</v>
      </c>
      <c r="J313" s="3">
        <v>497.2</v>
      </c>
      <c r="K313" s="6">
        <f t="shared" si="15"/>
        <v>464.8</v>
      </c>
      <c r="L313" s="6">
        <f>ROUND(E313*100000/F313,1)</f>
        <v>464.8</v>
      </c>
      <c r="M313" s="6"/>
      <c r="N313" s="6"/>
    </row>
    <row r="314" spans="1:14" x14ac:dyDescent="0.25">
      <c r="A314" s="42" t="s">
        <v>43</v>
      </c>
      <c r="B314" s="42" t="s">
        <v>98</v>
      </c>
      <c r="C314" s="42" t="s">
        <v>84</v>
      </c>
      <c r="D314" s="42" t="s">
        <v>93</v>
      </c>
      <c r="E314" s="3">
        <v>9</v>
      </c>
      <c r="F314" s="4">
        <v>4476</v>
      </c>
      <c r="G314" s="3">
        <v>220.8</v>
      </c>
      <c r="H314" s="3" t="s">
        <v>99</v>
      </c>
      <c r="I314" s="3">
        <v>100.3</v>
      </c>
      <c r="J314" s="3">
        <v>420.1</v>
      </c>
      <c r="K314" s="6">
        <f t="shared" si="15"/>
        <v>201.1</v>
      </c>
      <c r="L314" s="6">
        <f>ROUND(SUM(E314:E319)*100000/SUM(F314:F319),1)</f>
        <v>295.89999999999998</v>
      </c>
      <c r="M314" s="6"/>
      <c r="N314" s="6"/>
    </row>
    <row r="315" spans="1:14" x14ac:dyDescent="0.25">
      <c r="A315" s="42" t="s">
        <v>43</v>
      </c>
      <c r="B315" s="42" t="s">
        <v>98</v>
      </c>
      <c r="C315" s="42" t="s">
        <v>85</v>
      </c>
      <c r="D315" s="42" t="s">
        <v>93</v>
      </c>
      <c r="E315" s="3">
        <v>764</v>
      </c>
      <c r="F315" s="4">
        <v>52490</v>
      </c>
      <c r="G315" s="43">
        <v>1503.6</v>
      </c>
      <c r="H315" s="41"/>
      <c r="I315" s="43">
        <v>1396.3</v>
      </c>
      <c r="J315" s="43">
        <v>1610.9</v>
      </c>
      <c r="K315" s="6">
        <f t="shared" si="15"/>
        <v>1455.5</v>
      </c>
      <c r="L315" s="6"/>
      <c r="M315" s="6"/>
      <c r="N315" s="6"/>
    </row>
    <row r="316" spans="1:14" x14ac:dyDescent="0.25">
      <c r="A316" s="42" t="s">
        <v>43</v>
      </c>
      <c r="B316" s="42" t="s">
        <v>98</v>
      </c>
      <c r="C316" s="42" t="s">
        <v>86</v>
      </c>
      <c r="D316" s="42" t="s">
        <v>93</v>
      </c>
      <c r="E316" s="3">
        <v>58</v>
      </c>
      <c r="F316" s="4">
        <v>24225</v>
      </c>
      <c r="G316" s="3">
        <v>248.1</v>
      </c>
      <c r="H316" s="41"/>
      <c r="I316" s="3">
        <v>187.1</v>
      </c>
      <c r="J316" s="3">
        <v>322.2</v>
      </c>
      <c r="K316" s="6">
        <f t="shared" si="15"/>
        <v>239.4</v>
      </c>
      <c r="L316" s="6"/>
      <c r="M316" s="6"/>
      <c r="N316" s="6"/>
    </row>
    <row r="317" spans="1:14" x14ac:dyDescent="0.25">
      <c r="A317" s="42" t="s">
        <v>43</v>
      </c>
      <c r="B317" s="42" t="s">
        <v>98</v>
      </c>
      <c r="C317" s="42" t="s">
        <v>87</v>
      </c>
      <c r="D317" s="42" t="s">
        <v>93</v>
      </c>
      <c r="E317" s="4">
        <v>7162</v>
      </c>
      <c r="F317" s="3">
        <v>2412442</v>
      </c>
      <c r="G317" s="3">
        <v>293.39999999999998</v>
      </c>
      <c r="H317" s="41"/>
      <c r="I317" s="3">
        <v>286.60000000000002</v>
      </c>
      <c r="J317" s="3">
        <v>300.2</v>
      </c>
      <c r="K317" s="6">
        <f t="shared" si="15"/>
        <v>296.89999999999998</v>
      </c>
      <c r="L317" s="6"/>
      <c r="M317" s="6"/>
      <c r="N317" s="6"/>
    </row>
    <row r="318" spans="1:14" x14ac:dyDescent="0.25">
      <c r="A318" s="42" t="s">
        <v>43</v>
      </c>
      <c r="B318" s="42" t="s">
        <v>98</v>
      </c>
      <c r="C318" s="42" t="s">
        <v>88</v>
      </c>
      <c r="D318" s="42" t="s">
        <v>93</v>
      </c>
      <c r="E318" s="3">
        <v>308</v>
      </c>
      <c r="F318" s="3">
        <v>264213</v>
      </c>
      <c r="G318" s="3">
        <v>113.4</v>
      </c>
      <c r="H318" s="41"/>
      <c r="I318" s="3">
        <v>100.7</v>
      </c>
      <c r="J318" s="3">
        <v>126.1</v>
      </c>
      <c r="K318" s="6">
        <f t="shared" si="15"/>
        <v>116.6</v>
      </c>
      <c r="L318" s="6"/>
      <c r="M318" s="6"/>
      <c r="N318" s="6"/>
    </row>
    <row r="319" spans="1:14" x14ac:dyDescent="0.25">
      <c r="A319" s="42" t="s">
        <v>43</v>
      </c>
      <c r="B319" s="42" t="s">
        <v>98</v>
      </c>
      <c r="C319" s="42" t="s">
        <v>89</v>
      </c>
      <c r="D319" s="42" t="s">
        <v>93</v>
      </c>
      <c r="E319" s="3">
        <v>566</v>
      </c>
      <c r="F319" s="3">
        <v>238682</v>
      </c>
      <c r="G319" s="3">
        <v>230.4</v>
      </c>
      <c r="H319" s="41"/>
      <c r="I319" s="3">
        <v>211.3</v>
      </c>
      <c r="J319" s="3">
        <v>249.6</v>
      </c>
      <c r="K319" s="6">
        <f t="shared" si="15"/>
        <v>237.1</v>
      </c>
      <c r="L319" s="6"/>
      <c r="M319" s="6"/>
      <c r="N319" s="6"/>
    </row>
    <row r="320" spans="1:14" x14ac:dyDescent="0.25">
      <c r="A320" s="42" t="s">
        <v>43</v>
      </c>
      <c r="B320" s="42" t="s">
        <v>98</v>
      </c>
      <c r="C320" s="42" t="s">
        <v>9</v>
      </c>
      <c r="D320" s="42" t="s">
        <v>94</v>
      </c>
      <c r="E320" s="4">
        <v>1595</v>
      </c>
      <c r="F320" s="3">
        <v>131589</v>
      </c>
      <c r="G320" s="43">
        <v>1255.4000000000001</v>
      </c>
      <c r="H320" s="41"/>
      <c r="I320" s="43">
        <v>1193.2</v>
      </c>
      <c r="J320" s="43">
        <v>1317.6</v>
      </c>
      <c r="K320" s="6">
        <f t="shared" si="15"/>
        <v>1212.0999999999999</v>
      </c>
      <c r="L320" s="6">
        <f>ROUND(E320*100000/F320,1)</f>
        <v>1212.0999999999999</v>
      </c>
      <c r="M320" s="6"/>
      <c r="N320" s="6"/>
    </row>
    <row r="321" spans="1:14" x14ac:dyDescent="0.25">
      <c r="A321" s="42" t="s">
        <v>43</v>
      </c>
      <c r="B321" s="42" t="s">
        <v>98</v>
      </c>
      <c r="C321" s="42" t="s">
        <v>84</v>
      </c>
      <c r="D321" s="42" t="s">
        <v>94</v>
      </c>
      <c r="E321" s="3">
        <v>17</v>
      </c>
      <c r="F321" s="4">
        <v>1707</v>
      </c>
      <c r="G321" s="43">
        <v>1023.8</v>
      </c>
      <c r="H321" s="3" t="s">
        <v>99</v>
      </c>
      <c r="I321" s="3">
        <v>583.29999999999995</v>
      </c>
      <c r="J321" s="43">
        <v>1658</v>
      </c>
      <c r="K321" s="6">
        <f t="shared" si="15"/>
        <v>995.9</v>
      </c>
      <c r="L321" s="6">
        <f>ROUND(SUM(E321:E326)*100000/SUM(F321:F326),1)</f>
        <v>796.5</v>
      </c>
      <c r="M321" s="6"/>
      <c r="N321" s="6"/>
    </row>
    <row r="322" spans="1:14" x14ac:dyDescent="0.25">
      <c r="A322" s="42" t="s">
        <v>43</v>
      </c>
      <c r="B322" s="42" t="s">
        <v>98</v>
      </c>
      <c r="C322" s="42" t="s">
        <v>85</v>
      </c>
      <c r="D322" s="42" t="s">
        <v>94</v>
      </c>
      <c r="E322" s="4">
        <v>1167</v>
      </c>
      <c r="F322" s="4">
        <v>23512</v>
      </c>
      <c r="G322" s="43">
        <v>5321.7</v>
      </c>
      <c r="H322" s="41"/>
      <c r="I322" s="43">
        <v>5010.8999999999996</v>
      </c>
      <c r="J322" s="43">
        <v>5632.5</v>
      </c>
      <c r="K322" s="6">
        <f t="shared" si="15"/>
        <v>4963.3999999999996</v>
      </c>
      <c r="L322" s="6"/>
      <c r="M322" s="6"/>
      <c r="N322" s="6"/>
    </row>
    <row r="323" spans="1:14" x14ac:dyDescent="0.25">
      <c r="A323" s="42" t="s">
        <v>43</v>
      </c>
      <c r="B323" s="42" t="s">
        <v>98</v>
      </c>
      <c r="C323" s="42" t="s">
        <v>86</v>
      </c>
      <c r="D323" s="42" t="s">
        <v>94</v>
      </c>
      <c r="E323" s="3">
        <v>82</v>
      </c>
      <c r="F323" s="4">
        <v>6691</v>
      </c>
      <c r="G323" s="43">
        <v>1415.2</v>
      </c>
      <c r="H323" s="41"/>
      <c r="I323" s="43">
        <v>1112.9000000000001</v>
      </c>
      <c r="J323" s="43">
        <v>1771.6</v>
      </c>
      <c r="K323" s="6">
        <f t="shared" si="15"/>
        <v>1225.5</v>
      </c>
      <c r="L323" s="6"/>
      <c r="M323" s="6"/>
      <c r="N323" s="6"/>
    </row>
    <row r="324" spans="1:14" x14ac:dyDescent="0.25">
      <c r="A324" s="42" t="s">
        <v>43</v>
      </c>
      <c r="B324" s="42" t="s">
        <v>98</v>
      </c>
      <c r="C324" s="42" t="s">
        <v>87</v>
      </c>
      <c r="D324" s="42" t="s">
        <v>94</v>
      </c>
      <c r="E324" s="4">
        <v>16234</v>
      </c>
      <c r="F324" s="3">
        <v>1931856</v>
      </c>
      <c r="G324" s="3">
        <v>853</v>
      </c>
      <c r="H324" s="41"/>
      <c r="I324" s="3">
        <v>839.9</v>
      </c>
      <c r="J324" s="3">
        <v>866.2</v>
      </c>
      <c r="K324" s="6">
        <f t="shared" si="15"/>
        <v>840.3</v>
      </c>
      <c r="L324" s="6"/>
      <c r="M324" s="6"/>
      <c r="N324" s="6"/>
    </row>
    <row r="325" spans="1:14" x14ac:dyDescent="0.25">
      <c r="A325" s="42" t="s">
        <v>43</v>
      </c>
      <c r="B325" s="42" t="s">
        <v>98</v>
      </c>
      <c r="C325" s="42" t="s">
        <v>88</v>
      </c>
      <c r="D325" s="42" t="s">
        <v>94</v>
      </c>
      <c r="E325" s="3">
        <v>871</v>
      </c>
      <c r="F325" s="3">
        <v>257310</v>
      </c>
      <c r="G325" s="3">
        <v>338.4</v>
      </c>
      <c r="H325" s="41"/>
      <c r="I325" s="3">
        <v>315.89999999999998</v>
      </c>
      <c r="J325" s="3">
        <v>360.8</v>
      </c>
      <c r="K325" s="6">
        <f t="shared" si="15"/>
        <v>338.5</v>
      </c>
      <c r="L325" s="6"/>
      <c r="M325" s="6"/>
      <c r="N325" s="6"/>
    </row>
    <row r="326" spans="1:14" x14ac:dyDescent="0.25">
      <c r="A326" s="42" t="s">
        <v>43</v>
      </c>
      <c r="B326" s="42" t="s">
        <v>98</v>
      </c>
      <c r="C326" s="42" t="s">
        <v>89</v>
      </c>
      <c r="D326" s="42" t="s">
        <v>94</v>
      </c>
      <c r="E326" s="4">
        <v>1813</v>
      </c>
      <c r="F326" s="3">
        <v>312912</v>
      </c>
      <c r="G326" s="3">
        <v>562.29999999999995</v>
      </c>
      <c r="H326" s="41"/>
      <c r="I326" s="3">
        <v>536.20000000000005</v>
      </c>
      <c r="J326" s="3">
        <v>588.4</v>
      </c>
      <c r="K326" s="6">
        <f t="shared" si="15"/>
        <v>579.4</v>
      </c>
      <c r="L326" s="6"/>
      <c r="M326" s="6"/>
      <c r="N326" s="6"/>
    </row>
    <row r="327" spans="1:14" x14ac:dyDescent="0.25">
      <c r="A327" s="42" t="s">
        <v>43</v>
      </c>
      <c r="B327" s="42" t="s">
        <v>98</v>
      </c>
      <c r="C327" s="42" t="s">
        <v>9</v>
      </c>
      <c r="D327" s="42" t="s">
        <v>95</v>
      </c>
      <c r="E327" s="4">
        <v>1973</v>
      </c>
      <c r="F327" s="4">
        <v>62368</v>
      </c>
      <c r="G327" s="43">
        <v>3306.3</v>
      </c>
      <c r="H327" s="41"/>
      <c r="I327" s="43">
        <v>3158.9</v>
      </c>
      <c r="J327" s="43">
        <v>3453.7</v>
      </c>
      <c r="K327" s="6">
        <f t="shared" si="15"/>
        <v>3163.5</v>
      </c>
      <c r="L327" s="6">
        <f>ROUND(E327*100000/F327,1)</f>
        <v>3163.5</v>
      </c>
      <c r="M327" s="6"/>
      <c r="N327" s="6"/>
    </row>
    <row r="328" spans="1:14" x14ac:dyDescent="0.25">
      <c r="A328" s="42" t="s">
        <v>43</v>
      </c>
      <c r="B328" s="42" t="s">
        <v>98</v>
      </c>
      <c r="C328" s="42" t="s">
        <v>84</v>
      </c>
      <c r="D328" s="42" t="s">
        <v>95</v>
      </c>
      <c r="E328" s="3">
        <v>19</v>
      </c>
      <c r="F328" s="3">
        <v>592</v>
      </c>
      <c r="G328" s="43">
        <v>3278.4</v>
      </c>
      <c r="H328" s="3" t="s">
        <v>99</v>
      </c>
      <c r="I328" s="43">
        <v>1964.1</v>
      </c>
      <c r="J328" s="43">
        <v>5133.3999999999996</v>
      </c>
      <c r="K328" s="6">
        <f t="shared" si="15"/>
        <v>3209.5</v>
      </c>
      <c r="L328" s="6">
        <f>ROUND(SUM(E328:E333)*100000/SUM(F328:F333),1)</f>
        <v>2194.8000000000002</v>
      </c>
      <c r="M328" s="6"/>
      <c r="N328" s="6"/>
    </row>
    <row r="329" spans="1:14" x14ac:dyDescent="0.25">
      <c r="A329" s="42" t="s">
        <v>43</v>
      </c>
      <c r="B329" s="42" t="s">
        <v>98</v>
      </c>
      <c r="C329" s="42" t="s">
        <v>85</v>
      </c>
      <c r="D329" s="42" t="s">
        <v>95</v>
      </c>
      <c r="E329" s="4">
        <v>1504</v>
      </c>
      <c r="F329" s="4">
        <v>10676</v>
      </c>
      <c r="G329" s="43">
        <v>14322.5</v>
      </c>
      <c r="H329" s="41"/>
      <c r="I329" s="43">
        <v>13596.8</v>
      </c>
      <c r="J329" s="43">
        <v>15048.1</v>
      </c>
      <c r="K329" s="6">
        <f t="shared" si="15"/>
        <v>14087.7</v>
      </c>
      <c r="L329" s="6"/>
      <c r="M329" s="6"/>
      <c r="N329" s="6"/>
    </row>
    <row r="330" spans="1:14" x14ac:dyDescent="0.25">
      <c r="A330" s="42" t="s">
        <v>43</v>
      </c>
      <c r="B330" s="42" t="s">
        <v>98</v>
      </c>
      <c r="C330" s="42" t="s">
        <v>86</v>
      </c>
      <c r="D330" s="42" t="s">
        <v>95</v>
      </c>
      <c r="E330" s="3">
        <v>97</v>
      </c>
      <c r="F330" s="4">
        <v>1916</v>
      </c>
      <c r="G330" s="43">
        <v>5187.3</v>
      </c>
      <c r="H330" s="41"/>
      <c r="I330" s="43">
        <v>4201</v>
      </c>
      <c r="J330" s="43">
        <v>6334.5</v>
      </c>
      <c r="K330" s="6">
        <f t="shared" si="15"/>
        <v>5062.6000000000004</v>
      </c>
      <c r="L330" s="6"/>
      <c r="M330" s="6"/>
      <c r="N330" s="6"/>
    </row>
    <row r="331" spans="1:14" x14ac:dyDescent="0.25">
      <c r="A331" s="42" t="s">
        <v>43</v>
      </c>
      <c r="B331" s="42" t="s">
        <v>98</v>
      </c>
      <c r="C331" s="42" t="s">
        <v>87</v>
      </c>
      <c r="D331" s="42" t="s">
        <v>95</v>
      </c>
      <c r="E331" s="4">
        <v>35875</v>
      </c>
      <c r="F331" s="3">
        <v>1422111</v>
      </c>
      <c r="G331" s="43">
        <v>2558.9</v>
      </c>
      <c r="H331" s="41"/>
      <c r="I331" s="43">
        <v>2532.3000000000002</v>
      </c>
      <c r="J331" s="43">
        <v>2585.4</v>
      </c>
      <c r="K331" s="6">
        <f t="shared" si="15"/>
        <v>2522.6999999999998</v>
      </c>
      <c r="L331" s="6"/>
      <c r="M331" s="6"/>
      <c r="N331" s="6"/>
    </row>
    <row r="332" spans="1:14" x14ac:dyDescent="0.25">
      <c r="A332" s="42" t="s">
        <v>43</v>
      </c>
      <c r="B332" s="42" t="s">
        <v>98</v>
      </c>
      <c r="C332" s="42" t="s">
        <v>88</v>
      </c>
      <c r="D332" s="42" t="s">
        <v>95</v>
      </c>
      <c r="E332" s="4">
        <v>2276</v>
      </c>
      <c r="F332" s="3">
        <v>229355</v>
      </c>
      <c r="G332" s="3">
        <v>994</v>
      </c>
      <c r="H332" s="41"/>
      <c r="I332" s="3">
        <v>953.2</v>
      </c>
      <c r="J332" s="43">
        <v>1034.9000000000001</v>
      </c>
      <c r="K332" s="6">
        <f t="shared" si="15"/>
        <v>992.3</v>
      </c>
      <c r="L332" s="6"/>
      <c r="M332" s="6"/>
      <c r="N332" s="6"/>
    </row>
    <row r="333" spans="1:14" x14ac:dyDescent="0.25">
      <c r="A333" s="42" t="s">
        <v>43</v>
      </c>
      <c r="B333" s="42" t="s">
        <v>98</v>
      </c>
      <c r="C333" s="42" t="s">
        <v>89</v>
      </c>
      <c r="D333" s="42" t="s">
        <v>95</v>
      </c>
      <c r="E333" s="4">
        <v>6620</v>
      </c>
      <c r="F333" s="3">
        <v>449042</v>
      </c>
      <c r="G333" s="43">
        <v>1439.2</v>
      </c>
      <c r="H333" s="41"/>
      <c r="I333" s="43">
        <v>1404.4</v>
      </c>
      <c r="J333" s="43">
        <v>1474</v>
      </c>
      <c r="K333" s="6">
        <f t="shared" si="15"/>
        <v>1474.2</v>
      </c>
      <c r="L333" s="6"/>
      <c r="M333" s="6"/>
      <c r="N333" s="6"/>
    </row>
    <row r="334" spans="1:14" x14ac:dyDescent="0.25">
      <c r="A334" s="42" t="s">
        <v>43</v>
      </c>
      <c r="B334" s="42" t="s">
        <v>98</v>
      </c>
      <c r="C334" s="42" t="s">
        <v>9</v>
      </c>
      <c r="D334" s="42" t="s">
        <v>96</v>
      </c>
      <c r="E334" s="4">
        <v>2345</v>
      </c>
      <c r="F334" s="4">
        <v>25496</v>
      </c>
      <c r="G334" s="43">
        <v>9092</v>
      </c>
      <c r="H334" s="41"/>
      <c r="I334" s="43">
        <v>8723.6</v>
      </c>
      <c r="J334" s="43">
        <v>9460.4</v>
      </c>
      <c r="K334" s="6">
        <f t="shared" si="15"/>
        <v>9197.5</v>
      </c>
      <c r="L334" s="6">
        <f>ROUND(E334*100000/F334,1)</f>
        <v>9197.5</v>
      </c>
      <c r="M334" s="6"/>
      <c r="N334" s="6"/>
    </row>
    <row r="335" spans="1:14" x14ac:dyDescent="0.25">
      <c r="A335" s="42" t="s">
        <v>43</v>
      </c>
      <c r="B335" s="42" t="s">
        <v>98</v>
      </c>
      <c r="C335" s="42" t="s">
        <v>84</v>
      </c>
      <c r="D335" s="42" t="s">
        <v>96</v>
      </c>
      <c r="E335" s="3">
        <v>24</v>
      </c>
      <c r="F335" s="3">
        <v>252</v>
      </c>
      <c r="G335" s="43">
        <v>9616.6</v>
      </c>
      <c r="H335" s="41"/>
      <c r="I335" s="43">
        <v>6154.9</v>
      </c>
      <c r="J335" s="43">
        <v>14317.7</v>
      </c>
      <c r="K335" s="6">
        <f t="shared" si="15"/>
        <v>9523.7999999999993</v>
      </c>
      <c r="L335" s="6">
        <f>ROUND(SUM(E335:E340)*100000/SUM(F335:F340),1)</f>
        <v>6853.9</v>
      </c>
      <c r="M335" s="6"/>
      <c r="N335" s="6"/>
    </row>
    <row r="336" spans="1:14" x14ac:dyDescent="0.25">
      <c r="A336" s="42" t="s">
        <v>43</v>
      </c>
      <c r="B336" s="42" t="s">
        <v>98</v>
      </c>
      <c r="C336" s="42" t="s">
        <v>85</v>
      </c>
      <c r="D336" s="42" t="s">
        <v>96</v>
      </c>
      <c r="E336" s="4">
        <v>1702</v>
      </c>
      <c r="F336" s="4">
        <v>5551</v>
      </c>
      <c r="G336" s="43">
        <v>29996.3</v>
      </c>
      <c r="H336" s="41"/>
      <c r="I336" s="43">
        <v>28557.8</v>
      </c>
      <c r="J336" s="43">
        <v>31434.799999999999</v>
      </c>
      <c r="K336" s="6">
        <f t="shared" si="15"/>
        <v>30661.1</v>
      </c>
      <c r="L336" s="6"/>
      <c r="M336" s="6"/>
      <c r="N336" s="6"/>
    </row>
    <row r="337" spans="1:14" x14ac:dyDescent="0.25">
      <c r="A337" s="42" t="s">
        <v>43</v>
      </c>
      <c r="B337" s="42" t="s">
        <v>98</v>
      </c>
      <c r="C337" s="42" t="s">
        <v>86</v>
      </c>
      <c r="D337" s="42" t="s">
        <v>96</v>
      </c>
      <c r="E337" s="3">
        <v>106</v>
      </c>
      <c r="F337" s="3">
        <v>886</v>
      </c>
      <c r="G337" s="43">
        <v>11724.5</v>
      </c>
      <c r="H337" s="41"/>
      <c r="I337" s="43">
        <v>9479.6</v>
      </c>
      <c r="J337" s="43">
        <v>13969.4</v>
      </c>
      <c r="K337" s="6">
        <f t="shared" si="15"/>
        <v>11963.9</v>
      </c>
      <c r="L337" s="6"/>
      <c r="M337" s="6"/>
      <c r="N337" s="6"/>
    </row>
    <row r="338" spans="1:14" x14ac:dyDescent="0.25">
      <c r="A338" s="42" t="s">
        <v>43</v>
      </c>
      <c r="B338" s="42" t="s">
        <v>98</v>
      </c>
      <c r="C338" s="42" t="s">
        <v>87</v>
      </c>
      <c r="D338" s="42" t="s">
        <v>96</v>
      </c>
      <c r="E338" s="4">
        <v>50438</v>
      </c>
      <c r="F338" s="3">
        <v>621609</v>
      </c>
      <c r="G338" s="43">
        <v>8047.6</v>
      </c>
      <c r="H338" s="41"/>
      <c r="I338" s="43">
        <v>7977.4</v>
      </c>
      <c r="J338" s="43">
        <v>8117.9</v>
      </c>
      <c r="K338" s="6">
        <f t="shared" si="15"/>
        <v>8114.1</v>
      </c>
      <c r="L338" s="6"/>
      <c r="M338" s="6"/>
      <c r="N338" s="6"/>
    </row>
    <row r="339" spans="1:14" x14ac:dyDescent="0.25">
      <c r="A339" s="42" t="s">
        <v>43</v>
      </c>
      <c r="B339" s="42" t="s">
        <v>98</v>
      </c>
      <c r="C339" s="42" t="s">
        <v>88</v>
      </c>
      <c r="D339" s="42" t="s">
        <v>96</v>
      </c>
      <c r="E339" s="4">
        <v>3709</v>
      </c>
      <c r="F339" s="3">
        <v>108322</v>
      </c>
      <c r="G339" s="43">
        <v>3408.7</v>
      </c>
      <c r="H339" s="41"/>
      <c r="I339" s="43">
        <v>3299</v>
      </c>
      <c r="J339" s="43">
        <v>3518.4</v>
      </c>
      <c r="K339" s="6">
        <f t="shared" si="15"/>
        <v>3424.1</v>
      </c>
      <c r="L339" s="6"/>
      <c r="M339" s="6"/>
      <c r="N339" s="6"/>
    </row>
    <row r="340" spans="1:14" x14ac:dyDescent="0.25">
      <c r="A340" s="42" t="s">
        <v>43</v>
      </c>
      <c r="B340" s="42" t="s">
        <v>98</v>
      </c>
      <c r="C340" s="42" t="s">
        <v>89</v>
      </c>
      <c r="D340" s="42" t="s">
        <v>96</v>
      </c>
      <c r="E340" s="4">
        <v>13147</v>
      </c>
      <c r="F340" s="3">
        <v>271946</v>
      </c>
      <c r="G340" s="43">
        <v>4818.3</v>
      </c>
      <c r="H340" s="41"/>
      <c r="I340" s="43">
        <v>4735.8999999999996</v>
      </c>
      <c r="J340" s="43">
        <v>4900.7</v>
      </c>
      <c r="K340" s="6">
        <f t="shared" si="15"/>
        <v>4834.3999999999996</v>
      </c>
      <c r="L340" s="6"/>
      <c r="M340" s="6"/>
      <c r="N340" s="6"/>
    </row>
    <row r="341" spans="1:14" x14ac:dyDescent="0.25">
      <c r="A341" s="42" t="s">
        <v>43</v>
      </c>
      <c r="B341" s="42" t="s">
        <v>98</v>
      </c>
      <c r="C341" s="42" t="s">
        <v>9</v>
      </c>
      <c r="D341" s="42" t="s">
        <v>35</v>
      </c>
      <c r="E341" s="4">
        <v>1531</v>
      </c>
      <c r="F341" s="4">
        <v>7445</v>
      </c>
      <c r="G341" s="43">
        <v>20564.599999999999</v>
      </c>
      <c r="H341" s="41"/>
      <c r="I341" s="43">
        <v>19547.3</v>
      </c>
      <c r="J341" s="43">
        <v>21621.200000000001</v>
      </c>
      <c r="K341" s="6">
        <f t="shared" si="15"/>
        <v>20564.099999999999</v>
      </c>
      <c r="L341" s="6">
        <f>ROUND(E341*100000/F341,1)</f>
        <v>20564.099999999999</v>
      </c>
      <c r="M341" s="6"/>
      <c r="N341" s="6"/>
    </row>
    <row r="342" spans="1:14" x14ac:dyDescent="0.25">
      <c r="A342" s="42" t="s">
        <v>43</v>
      </c>
      <c r="B342" s="42" t="s">
        <v>98</v>
      </c>
      <c r="C342" s="42" t="s">
        <v>84</v>
      </c>
      <c r="D342" s="42" t="s">
        <v>35</v>
      </c>
      <c r="E342" s="3">
        <v>25</v>
      </c>
      <c r="F342" s="3">
        <v>75</v>
      </c>
      <c r="G342" s="43">
        <v>33449</v>
      </c>
      <c r="H342" s="41"/>
      <c r="I342" s="43">
        <v>21640.3</v>
      </c>
      <c r="J342" s="43">
        <v>49379.7</v>
      </c>
      <c r="K342" s="6">
        <f t="shared" si="15"/>
        <v>33333.300000000003</v>
      </c>
      <c r="L342" s="6">
        <f>ROUND(SUM(E342:E347)*100000/SUM(F342:F347),1)</f>
        <v>20326.900000000001</v>
      </c>
      <c r="M342" s="6"/>
      <c r="N342" s="6"/>
    </row>
    <row r="343" spans="1:14" x14ac:dyDescent="0.25">
      <c r="A343" s="42" t="s">
        <v>43</v>
      </c>
      <c r="B343" s="42" t="s">
        <v>98</v>
      </c>
      <c r="C343" s="42" t="s">
        <v>85</v>
      </c>
      <c r="D343" s="42" t="s">
        <v>35</v>
      </c>
      <c r="E343" s="4">
        <v>1031</v>
      </c>
      <c r="F343" s="4">
        <v>1992</v>
      </c>
      <c r="G343" s="43">
        <v>51753.5</v>
      </c>
      <c r="H343" s="41"/>
      <c r="I343" s="43">
        <v>48642.2</v>
      </c>
      <c r="J343" s="43">
        <v>55011.7</v>
      </c>
      <c r="K343" s="6">
        <f t="shared" si="15"/>
        <v>51757</v>
      </c>
      <c r="L343" s="6"/>
      <c r="M343" s="6"/>
      <c r="N343" s="6"/>
    </row>
    <row r="344" spans="1:14" x14ac:dyDescent="0.25">
      <c r="A344" s="42" t="s">
        <v>43</v>
      </c>
      <c r="B344" s="42" t="s">
        <v>98</v>
      </c>
      <c r="C344" s="42" t="s">
        <v>86</v>
      </c>
      <c r="D344" s="42" t="s">
        <v>35</v>
      </c>
      <c r="E344" s="3">
        <v>67</v>
      </c>
      <c r="F344" s="3">
        <v>311</v>
      </c>
      <c r="G344" s="43">
        <v>21553.599999999999</v>
      </c>
      <c r="H344" s="41"/>
      <c r="I344" s="43">
        <v>16702.900000000001</v>
      </c>
      <c r="J344" s="43">
        <v>27372.799999999999</v>
      </c>
      <c r="K344" s="6">
        <f t="shared" si="15"/>
        <v>21543.4</v>
      </c>
      <c r="L344" s="6"/>
      <c r="M344" s="6"/>
      <c r="N344" s="6"/>
    </row>
    <row r="345" spans="1:14" x14ac:dyDescent="0.25">
      <c r="A345" s="42" t="s">
        <v>43</v>
      </c>
      <c r="B345" s="42" t="s">
        <v>98</v>
      </c>
      <c r="C345" s="42" t="s">
        <v>87</v>
      </c>
      <c r="D345" s="42" t="s">
        <v>35</v>
      </c>
      <c r="E345" s="4">
        <v>32233</v>
      </c>
      <c r="F345" s="3">
        <v>144311</v>
      </c>
      <c r="G345" s="43">
        <v>22335.8</v>
      </c>
      <c r="H345" s="41"/>
      <c r="I345" s="43">
        <v>22092.6</v>
      </c>
      <c r="J345" s="43">
        <v>22581</v>
      </c>
      <c r="K345" s="6">
        <f t="shared" si="15"/>
        <v>22335.8</v>
      </c>
      <c r="L345" s="6"/>
      <c r="M345" s="6"/>
      <c r="N345" s="6"/>
    </row>
    <row r="346" spans="1:14" x14ac:dyDescent="0.25">
      <c r="A346" s="42" t="s">
        <v>43</v>
      </c>
      <c r="B346" s="42" t="s">
        <v>98</v>
      </c>
      <c r="C346" s="42" t="s">
        <v>88</v>
      </c>
      <c r="D346" s="42" t="s">
        <v>35</v>
      </c>
      <c r="E346" s="4">
        <v>2795</v>
      </c>
      <c r="F346" s="4">
        <v>23118</v>
      </c>
      <c r="G346" s="43">
        <v>12089.9</v>
      </c>
      <c r="H346" s="41"/>
      <c r="I346" s="43">
        <v>11645.8</v>
      </c>
      <c r="J346" s="43">
        <v>12546.6</v>
      </c>
      <c r="K346" s="6">
        <f t="shared" si="15"/>
        <v>12090.1</v>
      </c>
      <c r="L346" s="6"/>
      <c r="M346" s="6"/>
      <c r="N346" s="6"/>
    </row>
    <row r="347" spans="1:14" x14ac:dyDescent="0.25">
      <c r="A347" s="42" t="s">
        <v>43</v>
      </c>
      <c r="B347" s="42" t="s">
        <v>98</v>
      </c>
      <c r="C347" s="42" t="s">
        <v>89</v>
      </c>
      <c r="D347" s="42" t="s">
        <v>35</v>
      </c>
      <c r="E347" s="4">
        <v>9264</v>
      </c>
      <c r="F347" s="4">
        <v>53616</v>
      </c>
      <c r="G347" s="43">
        <v>17278.400000000001</v>
      </c>
      <c r="H347" s="41"/>
      <c r="I347" s="43">
        <v>16928.3</v>
      </c>
      <c r="J347" s="43">
        <v>17633.900000000001</v>
      </c>
      <c r="K347" s="6">
        <f t="shared" si="15"/>
        <v>17278.400000000001</v>
      </c>
      <c r="L347" s="6"/>
      <c r="M347" s="6"/>
      <c r="N347" s="6"/>
    </row>
    <row r="348" spans="1:14" x14ac:dyDescent="0.25">
      <c r="A348" s="42" t="s">
        <v>43</v>
      </c>
      <c r="B348" s="42" t="s">
        <v>98</v>
      </c>
      <c r="C348" s="42" t="s">
        <v>9</v>
      </c>
      <c r="D348" s="42" t="s">
        <v>97</v>
      </c>
      <c r="E348" s="4">
        <v>9498</v>
      </c>
      <c r="F348" s="3">
        <v>3736102</v>
      </c>
      <c r="G348" s="43">
        <v>1232.7</v>
      </c>
      <c r="H348" s="41"/>
      <c r="I348" s="43">
        <v>1206.0999999999999</v>
      </c>
      <c r="J348" s="43">
        <v>1259.4000000000001</v>
      </c>
      <c r="K348" s="6">
        <f t="shared" si="15"/>
        <v>254.2</v>
      </c>
      <c r="L348" s="6">
        <f>ROUND(E348*100000/F348,1)</f>
        <v>254.2</v>
      </c>
      <c r="M348" s="6"/>
      <c r="N348" s="6"/>
    </row>
    <row r="349" spans="1:14" x14ac:dyDescent="0.25">
      <c r="A349" s="42" t="s">
        <v>43</v>
      </c>
      <c r="B349" s="42" t="s">
        <v>98</v>
      </c>
      <c r="C349" s="42" t="s">
        <v>84</v>
      </c>
      <c r="D349" s="42" t="s">
        <v>97</v>
      </c>
      <c r="E349" s="3">
        <v>121</v>
      </c>
      <c r="F349" s="3">
        <v>266539</v>
      </c>
      <c r="G349" s="43">
        <v>1321.8</v>
      </c>
      <c r="H349" s="41"/>
      <c r="I349" s="43">
        <v>1042.0999999999999</v>
      </c>
      <c r="J349" s="43">
        <v>1601.4</v>
      </c>
      <c r="K349" s="6">
        <f t="shared" si="15"/>
        <v>45.4</v>
      </c>
      <c r="L349" s="6">
        <f>ROUND(SUM(E349:E354)*100000/SUM(F349:F354),1)</f>
        <v>1214.4000000000001</v>
      </c>
      <c r="M349" s="6"/>
      <c r="N349" s="6"/>
    </row>
    <row r="350" spans="1:14" x14ac:dyDescent="0.25">
      <c r="A350" s="42" t="s">
        <v>43</v>
      </c>
      <c r="B350" s="42" t="s">
        <v>98</v>
      </c>
      <c r="C350" s="42" t="s">
        <v>85</v>
      </c>
      <c r="D350" s="42" t="s">
        <v>97</v>
      </c>
      <c r="E350" s="4">
        <v>6733</v>
      </c>
      <c r="F350" s="3">
        <v>1245588</v>
      </c>
      <c r="G350" s="43">
        <v>4321.3999999999996</v>
      </c>
      <c r="H350" s="41"/>
      <c r="I350" s="43">
        <v>4209.3</v>
      </c>
      <c r="J350" s="43">
        <v>4433.6000000000004</v>
      </c>
      <c r="K350" s="6">
        <f t="shared" si="15"/>
        <v>540.5</v>
      </c>
      <c r="L350" s="6"/>
      <c r="M350" s="6"/>
      <c r="N350" s="6"/>
    </row>
    <row r="351" spans="1:14" x14ac:dyDescent="0.25">
      <c r="A351" s="42" t="s">
        <v>43</v>
      </c>
      <c r="B351" s="42" t="s">
        <v>98</v>
      </c>
      <c r="C351" s="42" t="s">
        <v>86</v>
      </c>
      <c r="D351" s="42" t="s">
        <v>97</v>
      </c>
      <c r="E351" s="3">
        <v>488</v>
      </c>
      <c r="F351" s="3">
        <v>501220</v>
      </c>
      <c r="G351" s="43">
        <v>1515.5</v>
      </c>
      <c r="H351" s="41"/>
      <c r="I351" s="43">
        <v>1354</v>
      </c>
      <c r="J351" s="43">
        <v>1677</v>
      </c>
      <c r="K351" s="6">
        <f t="shared" si="15"/>
        <v>97.4</v>
      </c>
      <c r="L351" s="6"/>
      <c r="M351" s="6"/>
      <c r="N351" s="6"/>
    </row>
    <row r="352" spans="1:14" x14ac:dyDescent="0.25">
      <c r="A352" s="42" t="s">
        <v>43</v>
      </c>
      <c r="B352" s="42" t="s">
        <v>98</v>
      </c>
      <c r="C352" s="42" t="s">
        <v>87</v>
      </c>
      <c r="D352" s="42" t="s">
        <v>97</v>
      </c>
      <c r="E352" s="3">
        <v>144820</v>
      </c>
      <c r="F352" s="3">
        <v>11220443</v>
      </c>
      <c r="G352" s="43">
        <v>1060.5999999999999</v>
      </c>
      <c r="H352" s="41"/>
      <c r="I352" s="43">
        <v>1049.2</v>
      </c>
      <c r="J352" s="43">
        <v>1072.0999999999999</v>
      </c>
      <c r="K352" s="6">
        <f t="shared" si="15"/>
        <v>1290.7</v>
      </c>
      <c r="L352" s="6"/>
      <c r="M352" s="6"/>
      <c r="N352" s="6"/>
    </row>
    <row r="353" spans="1:14" x14ac:dyDescent="0.25">
      <c r="A353" s="42" t="s">
        <v>43</v>
      </c>
      <c r="B353" s="42" t="s">
        <v>98</v>
      </c>
      <c r="C353" s="42" t="s">
        <v>88</v>
      </c>
      <c r="D353" s="42" t="s">
        <v>97</v>
      </c>
      <c r="E353" s="4">
        <v>10061</v>
      </c>
      <c r="F353" s="3">
        <v>1205043</v>
      </c>
      <c r="G353" s="3">
        <v>507.2</v>
      </c>
      <c r="H353" s="41"/>
      <c r="I353" s="3">
        <v>415.1</v>
      </c>
      <c r="J353" s="3">
        <v>599.29999999999995</v>
      </c>
      <c r="K353" s="6">
        <f t="shared" si="15"/>
        <v>834.9</v>
      </c>
      <c r="L353" s="6"/>
      <c r="M353" s="6"/>
      <c r="N353" s="6"/>
    </row>
    <row r="354" spans="1:14" x14ac:dyDescent="0.25">
      <c r="A354" s="42" t="s">
        <v>43</v>
      </c>
      <c r="B354" s="42" t="s">
        <v>98</v>
      </c>
      <c r="C354" s="42" t="s">
        <v>89</v>
      </c>
      <c r="D354" s="42" t="s">
        <v>97</v>
      </c>
      <c r="E354" s="4">
        <v>31616</v>
      </c>
      <c r="F354" s="3">
        <v>1522806</v>
      </c>
      <c r="G354" s="3">
        <v>702.6</v>
      </c>
      <c r="H354" s="41"/>
      <c r="I354" s="3">
        <v>691.1</v>
      </c>
      <c r="J354" s="3">
        <v>714.1</v>
      </c>
      <c r="K354" s="6">
        <f t="shared" si="15"/>
        <v>2076.1999999999998</v>
      </c>
      <c r="L354" s="6"/>
      <c r="M354" s="6"/>
      <c r="N354" s="6"/>
    </row>
    <row r="355" spans="1:14" x14ac:dyDescent="0.25">
      <c r="A355" s="6"/>
      <c r="B355" s="6"/>
      <c r="C355" s="6"/>
      <c r="D355" s="6"/>
      <c r="E355" s="6"/>
      <c r="F355" s="6"/>
      <c r="G355" s="6"/>
      <c r="H355" s="6"/>
      <c r="I355" s="6"/>
      <c r="J355" s="6"/>
      <c r="K355" s="6"/>
      <c r="L355" s="6"/>
      <c r="M355" s="6"/>
      <c r="N355" s="6"/>
    </row>
    <row r="356" spans="1:14" x14ac:dyDescent="0.25">
      <c r="A356" s="37" t="s">
        <v>68</v>
      </c>
      <c r="B356" s="6"/>
      <c r="C356" s="6"/>
      <c r="D356" s="6"/>
      <c r="E356" s="6"/>
      <c r="F356" s="6"/>
      <c r="G356" s="6"/>
      <c r="H356" s="6"/>
      <c r="I356" s="6"/>
      <c r="J356" s="6"/>
      <c r="K356" s="6"/>
      <c r="L356" s="6"/>
      <c r="M356" s="6"/>
      <c r="N356" s="6"/>
    </row>
    <row r="357" spans="1:14" x14ac:dyDescent="0.25">
      <c r="A357" s="38"/>
      <c r="B357" s="38"/>
      <c r="C357" s="38"/>
      <c r="D357" s="38"/>
      <c r="E357" s="38"/>
      <c r="F357" s="38"/>
      <c r="G357" s="38"/>
      <c r="H357" s="6"/>
      <c r="I357" s="6"/>
      <c r="J357" s="6"/>
      <c r="K357" s="6"/>
      <c r="L357" s="6"/>
      <c r="M357" s="6"/>
      <c r="N357" s="6"/>
    </row>
    <row r="358" spans="1:14" x14ac:dyDescent="0.25">
      <c r="A358" s="39" t="s">
        <v>69</v>
      </c>
      <c r="B358" s="38"/>
      <c r="C358" s="38"/>
      <c r="D358" s="38"/>
      <c r="E358" s="38"/>
      <c r="F358" s="38"/>
      <c r="G358" s="38"/>
      <c r="H358" s="6"/>
      <c r="I358" s="6"/>
      <c r="J358" s="6"/>
      <c r="K358" s="6"/>
      <c r="L358" s="6"/>
      <c r="M358" s="6"/>
      <c r="N358" s="6"/>
    </row>
    <row r="359" spans="1:14" x14ac:dyDescent="0.25">
      <c r="A359" s="48" t="s">
        <v>101</v>
      </c>
      <c r="B359" s="45"/>
      <c r="C359" s="45"/>
      <c r="D359" s="45"/>
      <c r="E359" s="45"/>
      <c r="F359" s="45"/>
      <c r="G359" s="45"/>
      <c r="H359" s="45"/>
      <c r="I359" s="45"/>
      <c r="J359" s="45"/>
      <c r="K359" s="45"/>
      <c r="L359" s="45"/>
      <c r="M359" s="45"/>
      <c r="N359" s="6"/>
    </row>
    <row r="360" spans="1:14" x14ac:dyDescent="0.25">
      <c r="A360" s="49" t="s">
        <v>102</v>
      </c>
      <c r="B360" s="45"/>
      <c r="C360" s="45"/>
      <c r="D360" s="45"/>
      <c r="E360" s="45"/>
      <c r="F360" s="45"/>
      <c r="G360" s="45"/>
      <c r="H360" s="45"/>
      <c r="I360" s="45"/>
      <c r="J360" s="45"/>
      <c r="K360" s="45"/>
      <c r="L360" s="45"/>
      <c r="M360" s="45"/>
      <c r="N360" s="6"/>
    </row>
    <row r="361" spans="1:14" x14ac:dyDescent="0.25">
      <c r="A361" s="44" t="s">
        <v>103</v>
      </c>
      <c r="B361" s="45"/>
      <c r="C361" s="45"/>
      <c r="D361" s="45"/>
      <c r="E361" s="45"/>
      <c r="F361" s="45"/>
      <c r="G361" s="45"/>
      <c r="H361" s="45"/>
      <c r="I361" s="45"/>
      <c r="J361" s="45"/>
      <c r="K361" s="45"/>
      <c r="L361" s="45"/>
      <c r="M361" s="45"/>
      <c r="N361" s="6"/>
    </row>
    <row r="362" spans="1:14" x14ac:dyDescent="0.25">
      <c r="A362" s="46" t="s">
        <v>104</v>
      </c>
      <c r="B362" s="45"/>
      <c r="C362" s="45"/>
      <c r="D362" s="45"/>
      <c r="E362" s="45"/>
      <c r="F362" s="45"/>
      <c r="G362" s="45"/>
      <c r="H362" s="45"/>
      <c r="I362" s="45"/>
      <c r="J362" s="45"/>
      <c r="K362" s="45"/>
      <c r="L362" s="45"/>
      <c r="M362" s="45"/>
      <c r="N362" s="6"/>
    </row>
    <row r="363" spans="1:14" x14ac:dyDescent="0.25">
      <c r="A363" s="50" t="s">
        <v>105</v>
      </c>
      <c r="B363" s="45"/>
      <c r="C363" s="45"/>
      <c r="D363" s="45"/>
      <c r="E363" s="45"/>
      <c r="F363" s="45"/>
      <c r="G363" s="45"/>
      <c r="H363" s="45"/>
      <c r="I363" s="45"/>
      <c r="J363" s="45"/>
      <c r="K363" s="45"/>
      <c r="L363" s="45"/>
      <c r="M363" s="45"/>
      <c r="N363" s="6"/>
    </row>
    <row r="364" spans="1:14" x14ac:dyDescent="0.25">
      <c r="A364" s="46" t="s">
        <v>106</v>
      </c>
      <c r="B364" s="45"/>
      <c r="C364" s="45"/>
      <c r="D364" s="45"/>
      <c r="E364" s="45"/>
      <c r="F364" s="45"/>
      <c r="G364" s="45"/>
      <c r="H364" s="45"/>
      <c r="I364" s="45"/>
      <c r="J364" s="45"/>
      <c r="K364" s="45"/>
      <c r="L364" s="45"/>
      <c r="M364" s="45"/>
      <c r="N364" s="6"/>
    </row>
    <row r="365" spans="1:14" x14ac:dyDescent="0.25">
      <c r="A365" s="39" t="s">
        <v>107</v>
      </c>
      <c r="B365" s="38"/>
      <c r="C365" s="38"/>
      <c r="D365" s="38"/>
      <c r="E365" s="38"/>
      <c r="F365" s="38"/>
      <c r="G365" s="38"/>
      <c r="H365" s="38"/>
      <c r="I365" s="38"/>
      <c r="J365" s="38"/>
      <c r="K365" s="38"/>
      <c r="L365" s="38"/>
      <c r="M365" s="38"/>
      <c r="N365" s="6"/>
    </row>
    <row r="366" spans="1:14" x14ac:dyDescent="0.25">
      <c r="A366" s="39" t="s">
        <v>108</v>
      </c>
      <c r="B366" s="38"/>
      <c r="C366" s="38"/>
      <c r="D366" s="38"/>
      <c r="E366" s="38"/>
      <c r="F366" s="38"/>
      <c r="G366" s="38"/>
      <c r="H366" s="38"/>
      <c r="I366" s="38"/>
      <c r="J366" s="38"/>
      <c r="K366" s="38"/>
      <c r="L366" s="38"/>
      <c r="M366" s="38"/>
      <c r="N366" s="6"/>
    </row>
    <row r="367" spans="1:14" x14ac:dyDescent="0.25">
      <c r="A367" s="44" t="s">
        <v>109</v>
      </c>
      <c r="B367" s="45"/>
      <c r="C367" s="45"/>
      <c r="D367" s="45"/>
      <c r="E367" s="45"/>
      <c r="F367" s="45"/>
      <c r="G367" s="45"/>
      <c r="H367" s="45"/>
      <c r="I367" s="45"/>
      <c r="J367" s="45"/>
      <c r="K367" s="45"/>
      <c r="L367" s="45"/>
      <c r="M367" s="45"/>
      <c r="N367" s="6"/>
    </row>
    <row r="368" spans="1:14" x14ac:dyDescent="0.25">
      <c r="A368" s="46" t="s">
        <v>110</v>
      </c>
      <c r="B368" s="45"/>
      <c r="C368" s="45"/>
      <c r="D368" s="45"/>
      <c r="E368" s="45"/>
      <c r="F368" s="45"/>
      <c r="G368" s="45"/>
      <c r="H368" s="45"/>
      <c r="I368" s="45"/>
      <c r="J368" s="45"/>
      <c r="K368" s="45"/>
      <c r="L368" s="45"/>
      <c r="M368" s="45"/>
      <c r="N368" s="6"/>
    </row>
    <row r="369" spans="1:14" x14ac:dyDescent="0.25">
      <c r="A369" s="46" t="s">
        <v>111</v>
      </c>
      <c r="B369" s="45"/>
      <c r="C369" s="45"/>
      <c r="D369" s="45"/>
      <c r="E369" s="45"/>
      <c r="F369" s="45"/>
      <c r="G369" s="45"/>
      <c r="H369" s="45"/>
      <c r="I369" s="45"/>
      <c r="J369" s="45"/>
      <c r="K369" s="45"/>
      <c r="L369" s="45"/>
      <c r="M369" s="45"/>
      <c r="N369" s="6"/>
    </row>
  </sheetData>
  <mergeCells count="10">
    <mergeCell ref="A367:M367"/>
    <mergeCell ref="A368:M368"/>
    <mergeCell ref="A369:M369"/>
    <mergeCell ref="A2:Z2"/>
    <mergeCell ref="A359:M359"/>
    <mergeCell ref="A360:M360"/>
    <mergeCell ref="A361:M361"/>
    <mergeCell ref="A362:M362"/>
    <mergeCell ref="A363:M363"/>
    <mergeCell ref="A364:M364"/>
  </mergeCells>
  <hyperlinks>
    <hyperlink ref="A1" r:id="rId1" location="Contents.A1" xr:uid="{00000000-0004-0000-0200-000000000000}"/>
    <hyperlink ref="A359" r:id="rId2" xr:uid="{00000000-0004-0000-0200-000001000000}"/>
    <hyperlink ref="A360" r:id="rId3" xr:uid="{00000000-0004-0000-0200-000002000000}"/>
    <hyperlink ref="A363" r:id="rId4" location="age-standardised-mortality-rates" xr:uid="{00000000-0004-0000-02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uk-death-rate-by-status</vt:lpstr>
      <vt:lpstr>DataSourceReferenceTable31-Tabl</vt:lpstr>
      <vt:lpstr>DataSource2ReferenceTable2-Tabl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 Vakil</cp:lastModifiedBy>
  <dcterms:modified xsi:type="dcterms:W3CDTF">2023-12-15T15:46:47Z</dcterms:modified>
</cp:coreProperties>
</file>