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kavinranganathan/Downloads/"/>
    </mc:Choice>
  </mc:AlternateContent>
  <xr:revisionPtr revIDLastSave="0" documentId="8_{E31D7B3E-ADA9-F442-8243-6853BDD8B59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nputs" sheetId="1" r:id="rId1"/>
    <sheet name="WACC" sheetId="2" r:id="rId2"/>
    <sheet name="FC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H6" i="3" s="1"/>
  <c r="C6" i="3"/>
  <c r="D5" i="3"/>
  <c r="H5" i="3" s="1"/>
  <c r="C5" i="3"/>
  <c r="H4" i="3"/>
  <c r="D4" i="3"/>
  <c r="C4" i="3"/>
  <c r="D3" i="3"/>
  <c r="H3" i="3" s="1"/>
  <c r="C3" i="3"/>
  <c r="D2" i="3"/>
  <c r="H2" i="3" s="1"/>
  <c r="C2" i="3"/>
  <c r="C6" i="2"/>
  <c r="I2" i="3" s="1"/>
  <c r="C5" i="2"/>
  <c r="C4" i="2"/>
  <c r="C3" i="2"/>
  <c r="C2" i="2"/>
  <c r="I4" i="3" l="1"/>
  <c r="J4" i="3" s="1"/>
  <c r="C7" i="2"/>
  <c r="J2" i="3"/>
  <c r="B8" i="3"/>
  <c r="B9" i="3" s="1"/>
  <c r="I3" i="3"/>
  <c r="J3" i="3" s="1"/>
  <c r="I5" i="3"/>
  <c r="J5" i="3" s="1"/>
  <c r="I6" i="3"/>
  <c r="J6" i="3" s="1"/>
  <c r="B10" i="3" l="1"/>
</calcChain>
</file>

<file path=xl/sharedStrings.xml><?xml version="1.0" encoding="utf-8"?>
<sst xmlns="http://schemas.openxmlformats.org/spreadsheetml/2006/main" count="34" uniqueCount="33">
  <si>
    <t>Parameter</t>
  </si>
  <si>
    <t>Value</t>
  </si>
  <si>
    <t>Beta (β)</t>
  </si>
  <si>
    <t>Metric</t>
  </si>
  <si>
    <t>Weight of Equity</t>
  </si>
  <si>
    <t>Weight of Debt</t>
  </si>
  <si>
    <t>Weight of Preferred</t>
  </si>
  <si>
    <t>After-Tax Cost of Debt</t>
  </si>
  <si>
    <t>WACC</t>
  </si>
  <si>
    <t>Year</t>
  </si>
  <si>
    <t>EBIT</t>
  </si>
  <si>
    <t>Tax</t>
  </si>
  <si>
    <t>NOPAT</t>
  </si>
  <si>
    <t>Depreciation</t>
  </si>
  <si>
    <t>CapEx</t>
  </si>
  <si>
    <t>ΔWC</t>
  </si>
  <si>
    <t>FCFF</t>
  </si>
  <si>
    <t>DF</t>
  </si>
  <si>
    <t>PV of FCFF</t>
  </si>
  <si>
    <t>Terminal Value</t>
  </si>
  <si>
    <t>PV of Terminal Value</t>
  </si>
  <si>
    <t>Enterprise Value</t>
  </si>
  <si>
    <t xml:space="preserve">Risk-free rate </t>
  </si>
  <si>
    <t xml:space="preserve">Expected Market Return </t>
  </si>
  <si>
    <t xml:space="preserve">Cost of Debt </t>
  </si>
  <si>
    <t xml:space="preserve">Tax Rate </t>
  </si>
  <si>
    <t xml:space="preserve">Cost of Preferred </t>
  </si>
  <si>
    <t xml:space="preserve">Equity Value </t>
  </si>
  <si>
    <t xml:space="preserve">Debt Value </t>
  </si>
  <si>
    <t xml:space="preserve">Preferred Value </t>
  </si>
  <si>
    <t xml:space="preserve">Terminal Growth Rate </t>
  </si>
  <si>
    <t xml:space="preserve">Projection Years </t>
  </si>
  <si>
    <t xml:space="preserve">Cost of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</si>
</sst>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0" fillId="2" borderId="0" xfId="0" applyNumberForma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/>
    </xf>
    <xf numFmtId="10" fontId="3" fillId="2" borderId="1" xfId="0" applyNumberFormat="1" applyFont="1" applyFill="1" applyBorder="1" applyAlignment="1">
      <alignment horizontal="center" vertical="center"/>
    </xf>
    <xf numFmtId="10" fontId="2" fillId="2" borderId="0" xfId="0" applyNumberFormat="1" applyFont="1" applyFill="1" applyAlignment="1">
      <alignment horizontal="center"/>
    </xf>
    <xf numFmtId="9" fontId="2" fillId="2" borderId="0" xfId="2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1640625" style="3" customWidth="1"/>
    <col min="2" max="2" width="12.83203125" style="3" customWidth="1"/>
    <col min="3" max="3" width="11" style="3" customWidth="1"/>
    <col min="4" max="16384" width="8.83203125" style="3"/>
  </cols>
  <sheetData>
    <row r="1" spans="1:3" ht="28" customHeight="1" thickBot="1" x14ac:dyDescent="0.25">
      <c r="A1" s="4" t="s">
        <v>0</v>
      </c>
      <c r="B1" s="11" t="s">
        <v>1</v>
      </c>
      <c r="C1" s="9"/>
    </row>
    <row r="2" spans="1:3" x14ac:dyDescent="0.2">
      <c r="A2" s="3" t="s">
        <v>22</v>
      </c>
      <c r="B2" s="12">
        <v>0.04</v>
      </c>
    </row>
    <row r="3" spans="1:3" x14ac:dyDescent="0.2">
      <c r="A3" s="3" t="s">
        <v>23</v>
      </c>
      <c r="B3" s="12">
        <v>0.1</v>
      </c>
    </row>
    <row r="4" spans="1:3" x14ac:dyDescent="0.2">
      <c r="A4" s="3" t="s">
        <v>2</v>
      </c>
      <c r="B4" s="12">
        <v>1.2</v>
      </c>
    </row>
    <row r="5" spans="1:3" x14ac:dyDescent="0.2">
      <c r="A5" s="3" t="s">
        <v>24</v>
      </c>
      <c r="B5" s="12">
        <v>0.06</v>
      </c>
    </row>
    <row r="6" spans="1:3" x14ac:dyDescent="0.2">
      <c r="A6" s="3" t="s">
        <v>25</v>
      </c>
      <c r="B6" s="12">
        <v>0.3</v>
      </c>
    </row>
    <row r="7" spans="1:3" x14ac:dyDescent="0.2">
      <c r="A7" s="3" t="s">
        <v>26</v>
      </c>
      <c r="B7" s="12">
        <v>0.08</v>
      </c>
    </row>
    <row r="8" spans="1:3" x14ac:dyDescent="0.2">
      <c r="A8" s="3" t="s">
        <v>27</v>
      </c>
      <c r="B8" s="14">
        <v>600</v>
      </c>
    </row>
    <row r="9" spans="1:3" x14ac:dyDescent="0.2">
      <c r="A9" s="3" t="s">
        <v>28</v>
      </c>
      <c r="B9" s="14">
        <v>400</v>
      </c>
    </row>
    <row r="10" spans="1:3" x14ac:dyDescent="0.2">
      <c r="A10" s="3" t="s">
        <v>29</v>
      </c>
      <c r="B10" s="14">
        <v>100</v>
      </c>
    </row>
    <row r="11" spans="1:3" x14ac:dyDescent="0.2">
      <c r="A11" s="3" t="s">
        <v>30</v>
      </c>
      <c r="B11" s="13">
        <v>0.03</v>
      </c>
    </row>
    <row r="12" spans="1:3" x14ac:dyDescent="0.2">
      <c r="A12" s="3" t="s">
        <v>31</v>
      </c>
      <c r="B12" s="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workbookViewId="0">
      <selection activeCell="D27" sqref="D27"/>
    </sheetView>
  </sheetViews>
  <sheetFormatPr baseColWidth="10" defaultColWidth="17.6640625" defaultRowHeight="15" x14ac:dyDescent="0.2"/>
  <cols>
    <col min="1" max="1" width="3.5" style="1" customWidth="1"/>
    <col min="2" max="16384" width="17.6640625" style="1"/>
  </cols>
  <sheetData>
    <row r="1" spans="2:3" ht="28" customHeight="1" thickBot="1" x14ac:dyDescent="0.25">
      <c r="B1" s="5" t="s">
        <v>3</v>
      </c>
      <c r="C1" s="5" t="s">
        <v>1</v>
      </c>
    </row>
    <row r="2" spans="2:3" x14ac:dyDescent="0.2">
      <c r="B2" s="2" t="s">
        <v>32</v>
      </c>
      <c r="C2" s="6">
        <f>Inputs!B2 + Inputs!B4*(Inputs!B3-Inputs!B2)</f>
        <v>0.11200000000000002</v>
      </c>
    </row>
    <row r="3" spans="2:3" x14ac:dyDescent="0.2">
      <c r="B3" s="2" t="s">
        <v>4</v>
      </c>
      <c r="C3" s="6">
        <f>Inputs!B8/(Inputs!B8+Inputs!B9+Inputs!B10)</f>
        <v>0.54545454545454541</v>
      </c>
    </row>
    <row r="4" spans="2:3" x14ac:dyDescent="0.2">
      <c r="B4" s="2" t="s">
        <v>5</v>
      </c>
      <c r="C4" s="6">
        <f>Inputs!B9/(Inputs!B8+Inputs!B9+Inputs!B10)</f>
        <v>0.36363636363636365</v>
      </c>
    </row>
    <row r="5" spans="2:3" x14ac:dyDescent="0.2">
      <c r="B5" s="2" t="s">
        <v>6</v>
      </c>
      <c r="C5" s="6">
        <f>Inputs!B10/(Inputs!B8+Inputs!B9+Inputs!B10)</f>
        <v>9.0909090909090912E-2</v>
      </c>
    </row>
    <row r="6" spans="2:3" x14ac:dyDescent="0.2">
      <c r="B6" s="2" t="s">
        <v>7</v>
      </c>
      <c r="C6" s="6">
        <f>Inputs!B5*(1-Inputs!B6)</f>
        <v>4.1999999999999996E-2</v>
      </c>
    </row>
    <row r="7" spans="2:3" x14ac:dyDescent="0.2">
      <c r="B7" s="2" t="s">
        <v>8</v>
      </c>
      <c r="C7" s="6">
        <f>(C2*C3)+(C4*C5)+(C6*Inputs!B7)</f>
        <v>9.7508760330578523E-2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8.33203125" style="3" customWidth="1"/>
    <col min="2" max="2" width="10.1640625" style="3" bestFit="1" customWidth="1"/>
    <col min="3" max="4" width="8.83203125" style="3"/>
    <col min="5" max="5" width="15.1640625" style="3" customWidth="1"/>
    <col min="6" max="16384" width="8.83203125" style="3"/>
  </cols>
  <sheetData>
    <row r="1" spans="1:10" ht="33" customHeight="1" thickBo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">
      <c r="A2" s="3">
        <v>1</v>
      </c>
      <c r="B2" s="10">
        <v>120</v>
      </c>
      <c r="C2" s="10">
        <f>B2*Inputs!B6</f>
        <v>36</v>
      </c>
      <c r="D2" s="10">
        <f>B2*(1-Inputs!B6)</f>
        <v>84</v>
      </c>
      <c r="E2" s="10">
        <v>20</v>
      </c>
      <c r="F2" s="10">
        <v>30</v>
      </c>
      <c r="G2" s="10">
        <v>5</v>
      </c>
      <c r="H2" s="10">
        <f>D2+E2-F2-G2</f>
        <v>69</v>
      </c>
      <c r="I2" s="10">
        <f>1/(1+WACC!C6)^1</f>
        <v>0.95969289827255277</v>
      </c>
      <c r="J2" s="10">
        <f>H2*I2</f>
        <v>66.218809980806142</v>
      </c>
    </row>
    <row r="3" spans="1:10" x14ac:dyDescent="0.2">
      <c r="A3" s="3">
        <v>2</v>
      </c>
      <c r="B3" s="10">
        <v>140</v>
      </c>
      <c r="C3" s="10">
        <f>B3*Inputs!B6</f>
        <v>42</v>
      </c>
      <c r="D3" s="10">
        <f>B3*(1-Inputs!B6)</f>
        <v>98</v>
      </c>
      <c r="E3" s="10">
        <v>22</v>
      </c>
      <c r="F3" s="10">
        <v>35</v>
      </c>
      <c r="G3" s="10">
        <v>6</v>
      </c>
      <c r="H3" s="10">
        <f>D3+E3-F3-G3</f>
        <v>79</v>
      </c>
      <c r="I3" s="10">
        <f>1/(1+WACC!C6)^2</f>
        <v>0.92101045899477219</v>
      </c>
      <c r="J3" s="10">
        <f>H3*I3</f>
        <v>72.759826260587005</v>
      </c>
    </row>
    <row r="4" spans="1:10" x14ac:dyDescent="0.2">
      <c r="A4" s="3">
        <v>3</v>
      </c>
      <c r="B4" s="10">
        <v>160</v>
      </c>
      <c r="C4" s="10">
        <f>B4*Inputs!B6</f>
        <v>48</v>
      </c>
      <c r="D4" s="10">
        <f>B4*(1-Inputs!B6)</f>
        <v>112</v>
      </c>
      <c r="E4" s="10">
        <v>24</v>
      </c>
      <c r="F4" s="10">
        <v>40</v>
      </c>
      <c r="G4" s="10">
        <v>7</v>
      </c>
      <c r="H4" s="10">
        <f>D4+E4-F4-G4</f>
        <v>89</v>
      </c>
      <c r="I4" s="10">
        <f>1/(1+WACC!C6)^3</f>
        <v>0.88388719673202698</v>
      </c>
      <c r="J4" s="10">
        <f>H4*I4</f>
        <v>78.665960509150395</v>
      </c>
    </row>
    <row r="5" spans="1:10" x14ac:dyDescent="0.2">
      <c r="A5" s="3">
        <v>4</v>
      </c>
      <c r="B5" s="10">
        <v>180</v>
      </c>
      <c r="C5" s="10">
        <f>B5*Inputs!B6</f>
        <v>54</v>
      </c>
      <c r="D5" s="10">
        <f>B5*(1-Inputs!B6)</f>
        <v>125.99999999999999</v>
      </c>
      <c r="E5" s="10">
        <v>26</v>
      </c>
      <c r="F5" s="10">
        <v>45</v>
      </c>
      <c r="G5" s="10">
        <v>8</v>
      </c>
      <c r="H5" s="10">
        <f>D5+E5-F5-G5</f>
        <v>99</v>
      </c>
      <c r="I5" s="10">
        <f>1/(1+WACC!C6)^4</f>
        <v>0.84826026557776091</v>
      </c>
      <c r="J5" s="10">
        <f>H5*I5</f>
        <v>83.977766292198325</v>
      </c>
    </row>
    <row r="6" spans="1:10" x14ac:dyDescent="0.2">
      <c r="A6" s="3">
        <v>5</v>
      </c>
      <c r="B6" s="10">
        <v>200</v>
      </c>
      <c r="C6" s="10">
        <f>B6*Inputs!B6</f>
        <v>60</v>
      </c>
      <c r="D6" s="10">
        <f>B6*(1-Inputs!B6)</f>
        <v>140</v>
      </c>
      <c r="E6" s="10">
        <v>28</v>
      </c>
      <c r="F6" s="10">
        <v>50</v>
      </c>
      <c r="G6" s="10">
        <v>9</v>
      </c>
      <c r="H6" s="10">
        <f>D6+E6-F6-G6</f>
        <v>109</v>
      </c>
      <c r="I6" s="10">
        <f>1/(1+WACC!C6)^5</f>
        <v>0.81406935276176673</v>
      </c>
      <c r="J6" s="10">
        <f>H6*I6</f>
        <v>88.733559451032576</v>
      </c>
    </row>
    <row r="8" spans="1:10" ht="16" thickBot="1" x14ac:dyDescent="0.25">
      <c r="A8" s="7" t="s">
        <v>19</v>
      </c>
      <c r="B8" s="10">
        <f>H6*(1+Inputs!B11)/(WACC!C6-Inputs!B11)</f>
        <v>9355.8333333333358</v>
      </c>
    </row>
    <row r="9" spans="1:10" ht="16" thickBot="1" x14ac:dyDescent="0.25">
      <c r="A9" s="8" t="s">
        <v>20</v>
      </c>
      <c r="B9" s="10">
        <f>B8/(1+WACC!C6)^Inputs!B12</f>
        <v>7616.297186213631</v>
      </c>
    </row>
    <row r="10" spans="1:10" ht="16" thickBot="1" x14ac:dyDescent="0.25">
      <c r="A10" s="8" t="s">
        <v>21</v>
      </c>
      <c r="B10" s="10">
        <f>SUM(J2:J6)+B9</f>
        <v>8006.6531087074054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WACC</vt:lpstr>
      <vt:lpstr>FCFF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 kavin</cp:lastModifiedBy>
  <dcterms:created xsi:type="dcterms:W3CDTF">2025-09-10T08:13:28Z</dcterms:created>
  <dcterms:modified xsi:type="dcterms:W3CDTF">2025-09-10T08:33:41Z</dcterms:modified>
</cp:coreProperties>
</file>