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87" documentId="11_0B1D56BE9CDCCE836B02CE7A5FB0D4A9BBFD1C62" xr6:coauthVersionLast="47" xr6:coauthVersionMax="47" xr10:uidLastSave="{F7ED55DD-E1F7-4420-A62A-5EC5A834AD1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M16" i="1"/>
  <c r="N15" i="1"/>
  <c r="M15" i="1"/>
  <c r="N14" i="1"/>
  <c r="M14" i="1"/>
  <c r="J15" i="1"/>
  <c r="J14" i="1"/>
  <c r="J13" i="1"/>
  <c r="I3" i="1"/>
  <c r="M3" i="1"/>
  <c r="I4" i="1" s="1"/>
  <c r="K3" i="1"/>
  <c r="L3" i="1" s="1"/>
  <c r="J3" i="1"/>
  <c r="J4" i="1"/>
  <c r="J5" i="1"/>
  <c r="K2" i="1"/>
  <c r="J2" i="1"/>
  <c r="I2" i="1"/>
  <c r="B15" i="1"/>
  <c r="B14" i="1"/>
  <c r="B13" i="1"/>
  <c r="C3" i="1"/>
  <c r="C4" i="1"/>
  <c r="C5" i="1"/>
  <c r="C6" i="1"/>
  <c r="C7" i="1"/>
  <c r="C8" i="1"/>
  <c r="C9" i="1"/>
  <c r="C2" i="1"/>
  <c r="F2" i="1"/>
  <c r="B3" i="1"/>
  <c r="F3" i="1" s="1"/>
  <c r="E2" i="1"/>
  <c r="D2" i="1"/>
  <c r="B2" i="1"/>
  <c r="M2" i="1" l="1"/>
  <c r="L2" i="1"/>
  <c r="D3" i="1"/>
  <c r="E3" i="1"/>
  <c r="B4" i="1" s="1"/>
  <c r="D4" i="1"/>
  <c r="E4" i="1"/>
  <c r="F4" i="1" l="1"/>
  <c r="B5" i="1" s="1"/>
  <c r="D5" i="1"/>
  <c r="E5" i="1"/>
  <c r="M4" i="1" l="1"/>
  <c r="I5" i="1" s="1"/>
  <c r="K4" i="1"/>
  <c r="L4" i="1" s="1"/>
  <c r="F5" i="1"/>
  <c r="B6" i="1" s="1"/>
  <c r="D6" i="1"/>
  <c r="E6" i="1"/>
  <c r="M5" i="1" l="1"/>
  <c r="K5" i="1"/>
  <c r="L5" i="1" s="1"/>
  <c r="F6" i="1"/>
  <c r="B7" i="1" s="1"/>
  <c r="D7" i="1"/>
  <c r="E7" i="1"/>
  <c r="F7" i="1" l="1"/>
  <c r="B8" i="1" s="1"/>
  <c r="D8" i="1"/>
  <c r="E8" i="1"/>
  <c r="F8" i="1" l="1"/>
  <c r="B9" i="1" s="1"/>
  <c r="D9" i="1"/>
  <c r="E9" i="1"/>
  <c r="F9" i="1" l="1"/>
</calcChain>
</file>

<file path=xl/sharedStrings.xml><?xml version="1.0" encoding="utf-8"?>
<sst xmlns="http://schemas.openxmlformats.org/spreadsheetml/2006/main" count="27" uniqueCount="15">
  <si>
    <t>Year</t>
  </si>
  <si>
    <t>Opening Balance</t>
  </si>
  <si>
    <t>Principal</t>
  </si>
  <si>
    <t>Interest</t>
  </si>
  <si>
    <t>Total payment</t>
  </si>
  <si>
    <t>Closing Balance</t>
  </si>
  <si>
    <t>Advanceanalysis</t>
  </si>
  <si>
    <t>Comparative Engine</t>
  </si>
  <si>
    <t>Total Interest</t>
  </si>
  <si>
    <t>Metric</t>
  </si>
  <si>
    <t>8 Years @ 10%</t>
  </si>
  <si>
    <t>4 Years @ 12%</t>
  </si>
  <si>
    <t>Total Paid</t>
  </si>
  <si>
    <t>Interest % of Total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</si>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</sst>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164" fontId="1" fillId="2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Interest vs Principal over 8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Sheet1!E1:E9</c:f>
              <c:strCache>
                <c:ptCount val="9"/>
                <c:pt idx="0">
                  <c:v>Total payment</c:v>
                </c:pt>
                <c:pt idx="1">
                  <c:v>₹ 22,500.00</c:v>
                </c:pt>
                <c:pt idx="2">
                  <c:v>₹ 21,250.00</c:v>
                </c:pt>
                <c:pt idx="3">
                  <c:v>₹ 20,000.00</c:v>
                </c:pt>
                <c:pt idx="4">
                  <c:v>₹ 18,750.00</c:v>
                </c:pt>
                <c:pt idx="5">
                  <c:v>₹ 17,500.00</c:v>
                </c:pt>
                <c:pt idx="6">
                  <c:v>₹ 16,250.00</c:v>
                </c:pt>
                <c:pt idx="7">
                  <c:v>₹ 15,000.00</c:v>
                </c:pt>
                <c:pt idx="8">
                  <c:v>₹ 13,750.00</c:v>
                </c:pt>
              </c:strCache>
            </c:strRef>
          </c:cat>
          <c: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66-4710-9281-AE3FE0406C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Sheet1!E1:E9</c:f>
              <c:strCache>
                <c:ptCount val="9"/>
                <c:pt idx="0">
                  <c:v>Total payment</c:v>
                </c:pt>
                <c:pt idx="1">
                  <c:v>₹ 22,500.00</c:v>
                </c:pt>
                <c:pt idx="2">
                  <c:v>₹ 21,250.00</c:v>
                </c:pt>
                <c:pt idx="3">
                  <c:v>₹ 20,000.00</c:v>
                </c:pt>
                <c:pt idx="4">
                  <c:v>₹ 18,750.00</c:v>
                </c:pt>
                <c:pt idx="5">
                  <c:v>₹ 17,500.00</c:v>
                </c:pt>
                <c:pt idx="6">
                  <c:v>₹ 16,250.00</c:v>
                </c:pt>
                <c:pt idx="7">
                  <c:v>₹ 15,000.00</c:v>
                </c:pt>
                <c:pt idx="8">
                  <c:v>₹ 13,750.00</c:v>
                </c:pt>
              </c:strCache>
            </c:strRef>
          </c:cat>
          <c:val>
            <c:numRef>
              <c:f>Sheet1!E1:E9</c:f>
              <c:numCache>
                <c:formatCode>"₹"\ #,##0.00</c:formatCode>
                <c:ptCount val="9"/>
                <c:pt idx="0" formatCode="General">
                  <c:v>0</c:v>
                </c:pt>
                <c:pt idx="1">
                  <c:v>22500</c:v>
                </c:pt>
                <c:pt idx="2">
                  <c:v>21250</c:v>
                </c:pt>
                <c:pt idx="3">
                  <c:v>20000</c:v>
                </c:pt>
                <c:pt idx="4">
                  <c:v>18750</c:v>
                </c:pt>
                <c:pt idx="5">
                  <c:v>17500</c:v>
                </c:pt>
                <c:pt idx="6">
                  <c:v>16250</c:v>
                </c:pt>
                <c:pt idx="7">
                  <c:v>15000</c:v>
                </c:pt>
                <c:pt idx="8">
                  <c:v>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6-4710-9281-AE3FE0406CE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D501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Sheet1!E1:E9</c:f>
              <c:strCache>
                <c:ptCount val="9"/>
                <c:pt idx="0">
                  <c:v>Total payment</c:v>
                </c:pt>
                <c:pt idx="1">
                  <c:v>₹ 22,500.00</c:v>
                </c:pt>
                <c:pt idx="2">
                  <c:v>₹ 21,250.00</c:v>
                </c:pt>
                <c:pt idx="3">
                  <c:v>₹ 20,000.00</c:v>
                </c:pt>
                <c:pt idx="4">
                  <c:v>₹ 18,750.00</c:v>
                </c:pt>
                <c:pt idx="5">
                  <c:v>₹ 17,500.00</c:v>
                </c:pt>
                <c:pt idx="6">
                  <c:v>₹ 16,250.00</c:v>
                </c:pt>
                <c:pt idx="7">
                  <c:v>₹ 15,000.00</c:v>
                </c:pt>
                <c:pt idx="8">
                  <c:v>₹ 13,750.00</c:v>
                </c:pt>
              </c:strCache>
            </c:strRef>
          </c:cat>
          <c:val>
            <c:numRef>
              <c:f>Sheet1!$D$2:$D$9</c:f>
              <c:numCache>
                <c:formatCode>"₹"\ #,##0.00</c:formatCode>
                <c:ptCount val="8"/>
                <c:pt idx="0">
                  <c:v>10000</c:v>
                </c:pt>
                <c:pt idx="1">
                  <c:v>8750</c:v>
                </c:pt>
                <c:pt idx="2">
                  <c:v>7500</c:v>
                </c:pt>
                <c:pt idx="3">
                  <c:v>6250</c:v>
                </c:pt>
                <c:pt idx="4">
                  <c:v>5000</c:v>
                </c:pt>
                <c:pt idx="5">
                  <c:v>3750</c:v>
                </c:pt>
                <c:pt idx="6">
                  <c:v>2500</c:v>
                </c:pt>
                <c:pt idx="7">
                  <c:v>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E66-4710-9281-AE3FE040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0232"/>
        <c:axId val="1215115784"/>
      </c:lineChart>
      <c:catAx>
        <c:axId val="214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15784"/>
        <c:crosses val="autoZero"/>
        <c:auto val="1"/>
        <c:lblAlgn val="ctr"/>
        <c:lblOffset val="100"/>
        <c:noMultiLvlLbl val="0"/>
      </c:catAx>
      <c:valAx>
        <c:axId val="12151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Total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Sheet1!$E$2:$E$9</c:f>
              <c:numCache>
                <c:formatCode>"₹"\ #,##0.00</c:formatCode>
                <c:ptCount val="8"/>
                <c:pt idx="0">
                  <c:v>22500</c:v>
                </c:pt>
                <c:pt idx="1">
                  <c:v>21250</c:v>
                </c:pt>
                <c:pt idx="2">
                  <c:v>20000</c:v>
                </c:pt>
                <c:pt idx="3">
                  <c:v>18750</c:v>
                </c:pt>
                <c:pt idx="4">
                  <c:v>17500</c:v>
                </c:pt>
                <c:pt idx="5">
                  <c:v>16250</c:v>
                </c:pt>
                <c:pt idx="6">
                  <c:v>15000</c:v>
                </c:pt>
                <c:pt idx="7">
                  <c:v>13750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5-43CA-B993-5952334B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561975</xdr:rowOff>
    </xdr:from>
    <xdr:to>
      <xdr:col>7</xdr:col>
      <xdr:colOff>295275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F11D1-DB26-00CE-39F1-949EF77DB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1028700</xdr:colOff>
      <xdr:row>10</xdr:row>
      <xdr:rowOff>190500</xdr:rowOff>
    </xdr:from>
    <xdr:to>
      <xdr:col>7</xdr:col>
      <xdr:colOff>228600</xdr:colOff>
      <xdr:row>14</xdr:row>
      <xdr:rowOff>542925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FD265-1F37-A89E-274B-D7962C3FF46B}"/>
            </a:ext>
            <a:ext uri="{147F2762-F138-4A5C-976F-8EAC2B608ADB}">
              <a16:predDERef xmlns:a16="http://schemas.microsoft.com/office/drawing/2014/main" pred="{C33F11D1-DB26-00CE-39F1-949EF77DB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N1" sqref="N1"/>
    </sheetView>
  </sheetViews>
  <sheetFormatPr defaultRowHeight="15"/>
  <cols>
    <col min="1" max="1" width="8.5703125" style="1" customWidth="1"/>
    <col min="2" max="2" width="15.5703125" style="1" bestFit="1" customWidth="1"/>
    <col min="3" max="4" width="11.140625" style="1" bestFit="1" customWidth="1"/>
    <col min="5" max="5" width="13.42578125" style="1" bestFit="1" customWidth="1"/>
    <col min="6" max="6" width="16" style="1" bestFit="1" customWidth="1"/>
    <col min="7" max="8" width="9.140625" style="1"/>
    <col min="9" max="9" width="14.85546875" style="1" customWidth="1"/>
    <col min="10" max="10" width="11.42578125" style="1" customWidth="1"/>
    <col min="11" max="11" width="12.42578125" style="1" customWidth="1"/>
    <col min="12" max="12" width="14.5703125" style="1" customWidth="1"/>
    <col min="13" max="13" width="15.5703125" style="1" customWidth="1"/>
    <col min="14" max="14" width="13.5703125" style="1" bestFit="1" customWidth="1"/>
    <col min="15" max="16384" width="9.140625" style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</row>
    <row r="2" spans="1:14">
      <c r="A2" s="2">
        <v>1</v>
      </c>
      <c r="B2" s="3">
        <f>100000</f>
        <v>100000</v>
      </c>
      <c r="C2" s="3">
        <f>$B$2/8</f>
        <v>12500</v>
      </c>
      <c r="D2" s="3">
        <f>B2*10%</f>
        <v>10000</v>
      </c>
      <c r="E2" s="3">
        <f>C2+D2</f>
        <v>22500</v>
      </c>
      <c r="F2" s="3">
        <f>B2-C2</f>
        <v>87500</v>
      </c>
      <c r="H2" s="2">
        <v>1</v>
      </c>
      <c r="I2" s="3">
        <f>100000</f>
        <v>100000</v>
      </c>
      <c r="J2" s="3">
        <f>$B$2/4</f>
        <v>25000</v>
      </c>
      <c r="K2" s="3">
        <f>I2*12%</f>
        <v>12000</v>
      </c>
      <c r="L2" s="3">
        <f>J2+K2</f>
        <v>37000</v>
      </c>
      <c r="M2" s="3">
        <f>I2-J2</f>
        <v>75000</v>
      </c>
    </row>
    <row r="3" spans="1:14">
      <c r="A3" s="2">
        <v>2</v>
      </c>
      <c r="B3" s="3">
        <f>F2</f>
        <v>87500</v>
      </c>
      <c r="C3" s="3">
        <f t="shared" ref="C3:C9" si="0">$B$2/8</f>
        <v>12500</v>
      </c>
      <c r="D3" s="3">
        <f t="shared" ref="D3:D9" si="1">B3*10%</f>
        <v>8750</v>
      </c>
      <c r="E3" s="3">
        <f t="shared" ref="E3:E9" si="2">C3+D3</f>
        <v>21250</v>
      </c>
      <c r="F3" s="3">
        <f t="shared" ref="F3:F9" si="3">B3-C3</f>
        <v>75000</v>
      </c>
      <c r="H3" s="2">
        <v>2</v>
      </c>
      <c r="I3" s="3">
        <f>M2</f>
        <v>75000</v>
      </c>
      <c r="J3" s="3">
        <f t="shared" ref="J3:J5" si="4">$B$2/4</f>
        <v>25000</v>
      </c>
      <c r="K3" s="3">
        <f t="shared" ref="K3:K5" si="5">I3*12%</f>
        <v>9000</v>
      </c>
      <c r="L3" s="3">
        <f t="shared" ref="L3:L6" si="6">J3+K3</f>
        <v>34000</v>
      </c>
      <c r="M3" s="3">
        <f t="shared" ref="M3:M5" si="7">I3-J3</f>
        <v>50000</v>
      </c>
    </row>
    <row r="4" spans="1:14">
      <c r="A4" s="2">
        <v>3</v>
      </c>
      <c r="B4" s="3">
        <f t="shared" ref="B4:B9" si="8">F3</f>
        <v>75000</v>
      </c>
      <c r="C4" s="3">
        <f t="shared" si="0"/>
        <v>12500</v>
      </c>
      <c r="D4" s="3">
        <f t="shared" si="1"/>
        <v>7500</v>
      </c>
      <c r="E4" s="3">
        <f t="shared" si="2"/>
        <v>20000</v>
      </c>
      <c r="F4" s="3">
        <f t="shared" si="3"/>
        <v>62500</v>
      </c>
      <c r="H4" s="2">
        <v>3</v>
      </c>
      <c r="I4" s="3">
        <f t="shared" ref="I4:I5" si="9">M3</f>
        <v>50000</v>
      </c>
      <c r="J4" s="3">
        <f t="shared" si="4"/>
        <v>25000</v>
      </c>
      <c r="K4" s="3">
        <f t="shared" si="5"/>
        <v>6000</v>
      </c>
      <c r="L4" s="3">
        <f t="shared" si="6"/>
        <v>31000</v>
      </c>
      <c r="M4" s="3">
        <f t="shared" si="7"/>
        <v>25000</v>
      </c>
    </row>
    <row r="5" spans="1:14">
      <c r="A5" s="2">
        <v>4</v>
      </c>
      <c r="B5" s="3">
        <f t="shared" si="8"/>
        <v>62500</v>
      </c>
      <c r="C5" s="3">
        <f t="shared" si="0"/>
        <v>12500</v>
      </c>
      <c r="D5" s="3">
        <f t="shared" si="1"/>
        <v>6250</v>
      </c>
      <c r="E5" s="3">
        <f t="shared" si="2"/>
        <v>18750</v>
      </c>
      <c r="F5" s="3">
        <f t="shared" si="3"/>
        <v>50000</v>
      </c>
      <c r="H5" s="2">
        <v>4</v>
      </c>
      <c r="I5" s="3">
        <f t="shared" si="9"/>
        <v>25000</v>
      </c>
      <c r="J5" s="3">
        <f t="shared" si="4"/>
        <v>25000</v>
      </c>
      <c r="K5" s="3">
        <f t="shared" si="5"/>
        <v>3000</v>
      </c>
      <c r="L5" s="3">
        <f t="shared" si="6"/>
        <v>28000</v>
      </c>
      <c r="M5" s="3">
        <f t="shared" si="7"/>
        <v>0</v>
      </c>
    </row>
    <row r="6" spans="1:14">
      <c r="A6" s="2">
        <v>5</v>
      </c>
      <c r="B6" s="3">
        <f t="shared" si="8"/>
        <v>50000</v>
      </c>
      <c r="C6" s="3">
        <f t="shared" si="0"/>
        <v>12500</v>
      </c>
      <c r="D6" s="3">
        <f t="shared" si="1"/>
        <v>5000</v>
      </c>
      <c r="E6" s="3">
        <f t="shared" si="2"/>
        <v>17500</v>
      </c>
      <c r="F6" s="3">
        <f t="shared" si="3"/>
        <v>37500</v>
      </c>
      <c r="I6" s="9"/>
      <c r="J6" s="9"/>
      <c r="K6" s="9"/>
      <c r="L6" s="9"/>
      <c r="M6" s="9"/>
    </row>
    <row r="7" spans="1:14">
      <c r="A7" s="2">
        <v>6</v>
      </c>
      <c r="B7" s="3">
        <f t="shared" si="8"/>
        <v>37500</v>
      </c>
      <c r="C7" s="3">
        <f t="shared" si="0"/>
        <v>12500</v>
      </c>
      <c r="D7" s="3">
        <f t="shared" si="1"/>
        <v>3750</v>
      </c>
      <c r="E7" s="3">
        <f t="shared" si="2"/>
        <v>16250</v>
      </c>
      <c r="F7" s="3">
        <f t="shared" si="3"/>
        <v>25000</v>
      </c>
      <c r="I7" s="9"/>
      <c r="J7" s="9"/>
      <c r="K7" s="9"/>
      <c r="L7" s="9"/>
      <c r="M7" s="9"/>
    </row>
    <row r="8" spans="1:14">
      <c r="A8" s="2">
        <v>7</v>
      </c>
      <c r="B8" s="3">
        <f t="shared" si="8"/>
        <v>25000</v>
      </c>
      <c r="C8" s="3">
        <f t="shared" si="0"/>
        <v>12500</v>
      </c>
      <c r="D8" s="3">
        <f t="shared" si="1"/>
        <v>2500</v>
      </c>
      <c r="E8" s="3">
        <f t="shared" si="2"/>
        <v>15000</v>
      </c>
      <c r="F8" s="3">
        <f t="shared" si="3"/>
        <v>12500</v>
      </c>
      <c r="I8" s="9"/>
      <c r="J8" s="9"/>
      <c r="K8" s="9"/>
      <c r="L8" s="9"/>
      <c r="M8" s="9"/>
    </row>
    <row r="9" spans="1:14">
      <c r="A9" s="2">
        <v>8</v>
      </c>
      <c r="B9" s="3">
        <f t="shared" si="8"/>
        <v>12500</v>
      </c>
      <c r="C9" s="3">
        <f t="shared" si="0"/>
        <v>12500</v>
      </c>
      <c r="D9" s="3">
        <f t="shared" si="1"/>
        <v>1250</v>
      </c>
      <c r="E9" s="3">
        <f t="shared" si="2"/>
        <v>13750</v>
      </c>
      <c r="F9" s="3">
        <f t="shared" si="3"/>
        <v>0</v>
      </c>
      <c r="I9" s="9"/>
      <c r="J9" s="9"/>
      <c r="K9" s="9"/>
      <c r="L9" s="9"/>
      <c r="M9" s="9"/>
    </row>
    <row r="11" spans="1:14" ht="15.75">
      <c r="A11" s="5"/>
    </row>
    <row r="12" spans="1:14" ht="30.75">
      <c r="A12" s="7" t="s">
        <v>6</v>
      </c>
      <c r="B12" s="2"/>
      <c r="I12" s="7" t="s">
        <v>6</v>
      </c>
      <c r="J12" s="2"/>
      <c r="L12" s="10" t="s">
        <v>7</v>
      </c>
    </row>
    <row r="13" spans="1:14" ht="30.75">
      <c r="A13" s="7" t="s">
        <v>8</v>
      </c>
      <c r="B13" s="3">
        <f>SUM(D2:D9)</f>
        <v>45000</v>
      </c>
      <c r="I13" s="7" t="s">
        <v>8</v>
      </c>
      <c r="J13" s="3">
        <f>SUM(K2:K5)</f>
        <v>30000</v>
      </c>
      <c r="L13" s="11" t="s">
        <v>9</v>
      </c>
      <c r="M13" s="11" t="s">
        <v>10</v>
      </c>
      <c r="N13" s="11" t="s">
        <v>11</v>
      </c>
    </row>
    <row r="14" spans="1:14" ht="32.25">
      <c r="A14" s="8" t="s">
        <v>12</v>
      </c>
      <c r="B14" s="3">
        <f>SUM(E2:E9)</f>
        <v>145000</v>
      </c>
      <c r="I14" s="8" t="s">
        <v>12</v>
      </c>
      <c r="J14" s="3">
        <f>SUM(L2:L5)</f>
        <v>130000</v>
      </c>
      <c r="L14" s="11" t="s">
        <v>8</v>
      </c>
      <c r="M14" s="12">
        <f>B13</f>
        <v>45000</v>
      </c>
      <c r="N14" s="12">
        <f>J13</f>
        <v>30000</v>
      </c>
    </row>
    <row r="15" spans="1:14" ht="45.75">
      <c r="A15" s="7" t="s">
        <v>13</v>
      </c>
      <c r="B15" s="3">
        <f>B13/B14*100</f>
        <v>31.03448275862069</v>
      </c>
      <c r="I15" s="7" t="s">
        <v>13</v>
      </c>
      <c r="J15" s="3">
        <f>J13/J14*100</f>
        <v>23.076923076923077</v>
      </c>
      <c r="L15" s="11" t="s">
        <v>12</v>
      </c>
      <c r="M15" s="12">
        <f>B14</f>
        <v>145000</v>
      </c>
      <c r="N15" s="12">
        <f>J14</f>
        <v>130000</v>
      </c>
    </row>
    <row r="16" spans="1:14">
      <c r="A16" s="6"/>
      <c r="L16" s="11" t="s">
        <v>14</v>
      </c>
      <c r="M16" s="13">
        <f>PMT(10%,8,100000)</f>
        <v>-18744.401757481348</v>
      </c>
      <c r="N16" s="12">
        <f>PMT(12%,4,100000)</f>
        <v>-32923.443630568981</v>
      </c>
    </row>
    <row r="17" spans="1:1" ht="15.75">
      <c r="A17" s="5"/>
    </row>
    <row r="18" spans="1:1">
      <c r="A18" s="6"/>
    </row>
    <row r="19" spans="1:1">
      <c r="A19" s="6"/>
    </row>
    <row r="20" spans="1:1" ht="15.75">
      <c r="A20" s="5"/>
    </row>
    <row r="21" spans="1:1">
      <c r="A21" s="6"/>
    </row>
    <row r="22" spans="1:1">
      <c r="A2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2025-08-01T02:49:48Z</dcterms:created>
  <dcterms:modified xsi:type="dcterms:W3CDTF">2025-08-01T03:45:40Z</dcterms:modified>
  <cp:category/>
  <cp:contentStatus/>
</cp:coreProperties>
</file>