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30"/>
  <workbookPr/>
  <xr:revisionPtr revIDLastSave="1203" documentId="11_0B1D56BE9CDCCE836B02CE7A5FB0D4A9BBFD1C62" xr6:coauthVersionLast="47" xr6:coauthVersionMax="47" xr10:uidLastSave="{37BF513F-30C2-4757-B9D7-8F159E0CD211}"/>
  <bookViews>
    <workbookView xWindow="240" yWindow="105" windowWidth="14805" windowHeight="8010" firstSheet="1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3" i="2" l="1"/>
  <c r="B103" i="2"/>
  <c r="K68" i="2"/>
  <c r="K69" i="2"/>
  <c r="K70" i="2"/>
  <c r="K71" i="2"/>
  <c r="K72" i="2"/>
  <c r="K73" i="2"/>
  <c r="K74" i="2"/>
  <c r="K75" i="2"/>
  <c r="K67" i="2"/>
  <c r="J68" i="2"/>
  <c r="J69" i="2"/>
  <c r="J70" i="2"/>
  <c r="J71" i="2"/>
  <c r="J72" i="2"/>
  <c r="J73" i="2"/>
  <c r="J74" i="2"/>
  <c r="J75" i="2"/>
  <c r="J67" i="2"/>
  <c r="H68" i="2"/>
  <c r="H69" i="2"/>
  <c r="H70" i="2"/>
  <c r="H71" i="2"/>
  <c r="H72" i="2"/>
  <c r="H73" i="2"/>
  <c r="H74" i="2"/>
  <c r="H75" i="2"/>
  <c r="H67" i="2"/>
  <c r="G68" i="2"/>
  <c r="G69" i="2"/>
  <c r="G70" i="2"/>
  <c r="G71" i="2"/>
  <c r="G72" i="2"/>
  <c r="G73" i="2"/>
  <c r="G74" i="2"/>
  <c r="G75" i="2"/>
  <c r="G67" i="2"/>
  <c r="I67" i="2"/>
  <c r="I68" i="2"/>
  <c r="I69" i="2"/>
  <c r="I70" i="2"/>
  <c r="I71" i="2"/>
  <c r="I72" i="2"/>
  <c r="I73" i="2"/>
  <c r="I74" i="2"/>
  <c r="I75" i="2"/>
  <c r="F67" i="2"/>
  <c r="F68" i="2"/>
  <c r="F69" i="2"/>
  <c r="F70" i="2"/>
  <c r="F71" i="2"/>
  <c r="F72" i="2"/>
  <c r="F73" i="2"/>
  <c r="F74" i="2"/>
  <c r="F75" i="2"/>
  <c r="F66" i="2"/>
  <c r="I66" i="2"/>
  <c r="E67" i="2"/>
  <c r="E68" i="2"/>
  <c r="E69" i="2"/>
  <c r="E70" i="2"/>
  <c r="E71" i="2"/>
  <c r="E72" i="2"/>
  <c r="E73" i="2"/>
  <c r="E74" i="2"/>
  <c r="E75" i="2"/>
  <c r="E66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D43" i="2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C43" i="2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21" i="2"/>
  <c r="E20" i="2"/>
  <c r="D20" i="2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C20" i="2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I8" i="2"/>
  <c r="D8" i="2"/>
  <c r="AC13" i="1"/>
  <c r="AE4" i="1"/>
  <c r="AE5" i="1"/>
  <c r="AE6" i="1"/>
  <c r="AE7" i="1"/>
  <c r="AE3" i="1"/>
  <c r="Y3" i="1"/>
  <c r="AD7" i="1"/>
  <c r="AD6" i="1"/>
  <c r="AD5" i="1"/>
  <c r="AD4" i="1"/>
  <c r="AD3" i="1"/>
  <c r="X4" i="1"/>
  <c r="X5" i="1"/>
  <c r="X6" i="1"/>
  <c r="X7" i="1"/>
  <c r="X3" i="1"/>
  <c r="Y4" i="1"/>
  <c r="Y5" i="1"/>
  <c r="Y6" i="1"/>
  <c r="Y7" i="1"/>
  <c r="R4" i="1"/>
  <c r="R5" i="1"/>
  <c r="R6" i="1"/>
  <c r="R7" i="1"/>
  <c r="R8" i="1"/>
  <c r="R9" i="1"/>
  <c r="R10" i="1"/>
  <c r="R3" i="1"/>
  <c r="Q10" i="1"/>
  <c r="Q9" i="1"/>
  <c r="Q8" i="1"/>
  <c r="Q7" i="1"/>
  <c r="Q6" i="1"/>
  <c r="Q5" i="1"/>
  <c r="Q4" i="1"/>
  <c r="Q3" i="1"/>
  <c r="A4" i="1"/>
  <c r="A3" i="1"/>
  <c r="E3" i="1" s="1"/>
  <c r="A5" i="1"/>
  <c r="A6" i="1"/>
  <c r="A7" i="1"/>
  <c r="A8" i="1"/>
  <c r="A9" i="1"/>
  <c r="A10" i="1"/>
  <c r="E4" i="1"/>
  <c r="E5" i="1"/>
  <c r="E6" i="1"/>
  <c r="E7" i="1"/>
  <c r="E8" i="1"/>
  <c r="E9" i="1"/>
  <c r="E10" i="1"/>
  <c r="D4" i="1"/>
  <c r="D5" i="1"/>
  <c r="D6" i="1"/>
  <c r="D7" i="1"/>
  <c r="D8" i="1"/>
  <c r="D9" i="1"/>
  <c r="D10" i="1"/>
  <c r="D3" i="1"/>
  <c r="J5" i="2" l="1"/>
  <c r="D67" i="2"/>
  <c r="D68" i="2" s="1"/>
  <c r="D69" i="2" s="1"/>
  <c r="D70" i="2" s="1"/>
  <c r="D71" i="2" s="1"/>
  <c r="D72" i="2" s="1"/>
  <c r="D73" i="2" s="1"/>
  <c r="D74" i="2" s="1"/>
  <c r="D75" i="2" s="1"/>
  <c r="C67" i="2"/>
  <c r="C68" i="2" s="1"/>
  <c r="C69" i="2" s="1"/>
  <c r="C70" i="2" s="1"/>
  <c r="C71" i="2" s="1"/>
  <c r="C72" i="2" s="1"/>
  <c r="C73" i="2" s="1"/>
  <c r="C74" i="2" s="1"/>
  <c r="C75" i="2" s="1"/>
</calcChain>
</file>

<file path=xl/sharedStrings.xml><?xml version="1.0" encoding="utf-8"?>
<sst xmlns="http://schemas.openxmlformats.org/spreadsheetml/2006/main" count="91" uniqueCount="59">
  <si>
    <t>FUTURE VALUE</t>
  </si>
  <si>
    <t>WITHOUT COMPUNDNG INTEREST</t>
  </si>
  <si>
    <t>y/12</t>
  </si>
  <si>
    <t xml:space="preserve">YEAR </t>
  </si>
  <si>
    <t xml:space="preserve">PV </t>
  </si>
  <si>
    <t xml:space="preserve">RATE </t>
  </si>
  <si>
    <t xml:space="preserve">FV </t>
  </si>
  <si>
    <t>PMT</t>
  </si>
  <si>
    <t xml:space="preserve">YEAR OF PAYMENT </t>
  </si>
  <si>
    <t>AMOUNT</t>
  </si>
  <si>
    <t xml:space="preserve">TIMES TO LEFT TO GROM </t>
  </si>
  <si>
    <t>INTERSET</t>
  </si>
  <si>
    <t>FV OF THE PAYMENT</t>
  </si>
  <si>
    <t>YEAR OF PAYMENTS</t>
  </si>
  <si>
    <t>TIMES LEFT TO GROWTH</t>
  </si>
  <si>
    <t>INTEREST</t>
  </si>
  <si>
    <t>FV OF PAYMENT</t>
  </si>
  <si>
    <t>YEAR1</t>
  </si>
  <si>
    <t>YEAR 1</t>
  </si>
  <si>
    <t xml:space="preserve">MATHEMTICAL FORMULA </t>
  </si>
  <si>
    <t>YEAR 2</t>
  </si>
  <si>
    <t>MATHIMATICAL OPERATION</t>
  </si>
  <si>
    <t>FV= PV (1+R)^N</t>
  </si>
  <si>
    <t>YEAR 3</t>
  </si>
  <si>
    <t>FV=PV*</t>
  </si>
  <si>
    <t>(1+r)^n</t>
  </si>
  <si>
    <t>FV=PV*R*N</t>
  </si>
  <si>
    <t>YEAR 4</t>
  </si>
  <si>
    <t>PV=FV/(1+R)^N</t>
  </si>
  <si>
    <t>YEAR 5</t>
  </si>
  <si>
    <t>THE NUMBER IS REPRESENTED IN 000'S THOUSANDS</t>
  </si>
  <si>
    <t>TOTAL FV</t>
  </si>
  <si>
    <t>QUESTIONS</t>
  </si>
  <si>
    <t xml:space="preserve"> "Why does FV not grow linearly with time, even though the rate is constant?"</t>
  </si>
  <si>
    <t>In year 1, you earn interest on just the original principal.</t>
  </si>
  <si>
    <t>In year 2, you earn interest on:</t>
  </si>
  <si>
    <t>Principal</t>
  </si>
  <si>
    <t>Plus the interest earned in year 1</t>
  </si>
  <si>
    <t>In year 3, you earn interest on:</t>
  </si>
  <si>
    <t>Interest from year 1</t>
  </si>
  <si>
    <t>Interest on interest from year 2</t>
  </si>
  <si>
    <t>Future value grows exponentially because each period’s interest is calculated on a base that keeps growing.</t>
  </si>
  <si>
    <t>The interest from previous periods becomes part of the principal, so we’re multiplying an ever-growing amount, not just adding fixed interest.</t>
  </si>
  <si>
    <t>This is why compound interest creates exponential curves—it’s interest earning interest.</t>
  </si>
  <si>
    <t>FV OF 100</t>
  </si>
  <si>
    <t>YEAR</t>
  </si>
  <si>
    <t>VS</t>
  </si>
  <si>
    <t xml:space="preserve">EXPONENTIAL GROWTH </t>
  </si>
  <si>
    <t>AT 5 YEARS THE DIFEREBCE IS 10.51</t>
  </si>
  <si>
    <t>COMPOUND INTEREST:</t>
  </si>
  <si>
    <t>EXPONTENIAL</t>
  </si>
  <si>
    <t>SIMPLE INTEREST : GROWS LINEAR</t>
  </si>
  <si>
    <t>FV=PV*(1+r)^R</t>
  </si>
  <si>
    <t>FV=PV*(1+R*N)</t>
  </si>
  <si>
    <t>SIMPLE INTEREST</t>
  </si>
  <si>
    <t>COMPOUND INTEREST</t>
  </si>
  <si>
    <t>SI</t>
  </si>
  <si>
    <t>CI</t>
  </si>
  <si>
    <t>THE COMPARARION OF EXPONENTIAL GROWTH BASED ON INETEREST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</si>
</sst>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;[Red]\-&quot;£&quot;#,##0.00"/>
    <numFmt numFmtId="165" formatCode="_-[$$-409]* #,##0.00_ ;_-[$$-409]* \-#,##0.00\ ;_-[$$-409]* &quot;-&quot;??_ ;_-@_ "/>
    <numFmt numFmtId="166" formatCode="&quot;£&quot;#,##0.00"/>
  </numFmts>
  <fonts count="3">
    <font>
      <sz val="11"/>
      <color theme="1"/>
      <name val="Aptos Narrow"/>
      <family val="2"/>
      <scheme val="minor"/>
    </font>
    <font>
      <sz val="11"/>
      <color theme="1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4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 wrapText="1"/>
    </xf>
    <xf numFmtId="49" fontId="1" fillId="2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 wrapText="1"/>
    </xf>
    <xf numFmtId="2" fontId="1" fillId="2" borderId="0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0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2" borderId="0" xfId="0" applyFont="1" applyFill="1"/>
    <xf numFmtId="0" fontId="1" fillId="5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6" borderId="0" xfId="0" applyFont="1" applyFill="1" applyBorder="1" applyAlignment="1">
      <alignment horizontal="center"/>
    </xf>
    <xf numFmtId="0" fontId="2" fillId="2" borderId="0" xfId="0" applyFont="1" applyFill="1" applyBorder="1"/>
    <xf numFmtId="0" fontId="1" fillId="2" borderId="0" xfId="0" applyFont="1" applyFill="1" applyBorder="1" applyAlignment="1">
      <alignment wrapText="1"/>
    </xf>
    <xf numFmtId="0" fontId="1" fillId="5" borderId="0" xfId="0" applyFont="1" applyFill="1" applyBorder="1" applyAlignment="1"/>
    <xf numFmtId="0" fontId="1" fillId="5" borderId="0" xfId="0" applyFont="1" applyFill="1" applyBorder="1"/>
    <xf numFmtId="166" fontId="1" fillId="6" borderId="0" xfId="0" applyNumberFormat="1" applyFont="1" applyFill="1" applyBorder="1" applyAlignment="1"/>
    <xf numFmtId="0" fontId="1" fillId="6" borderId="0" xfId="0" applyFont="1" applyFill="1" applyBorder="1"/>
    <xf numFmtId="166" fontId="1" fillId="2" borderId="0" xfId="0" applyNumberFormat="1" applyFont="1" applyFill="1" applyBorder="1"/>
    <xf numFmtId="166" fontId="1" fillId="2" borderId="0" xfId="0" applyNumberFormat="1" applyFont="1" applyFill="1" applyBorder="1" applyAlignment="1"/>
    <xf numFmtId="2" fontId="1" fillId="6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FV VALUE</a:t>
            </a:r>
          </a:p>
        </c:rich>
      </c:tx>
      <c:layout>
        <c:manualLayout>
          <c:xMode val="edge"/>
          <c:yMode val="edge"/>
          <c:x val="0.26162489063867012"/>
          <c:y val="0.3708333333333333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Sheet1!$A$2:$C$11</c:f>
              <c:multiLvlStrCache>
                <c:ptCount val="10"/>
                <c:lvl>
                  <c:pt idx="0">
                    <c:v>PV 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</c:lvl>
                <c:lvl>
                  <c:pt idx="0">
                    <c:v>YEAR 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THE NUMBER IS REPRESENTED IN 000'S THOUSANDS</c:v>
                  </c:pt>
                </c:lvl>
                <c:lvl>
                  <c:pt idx="0">
                    <c:v>y/12</c:v>
                  </c:pt>
                  <c:pt idx="1">
                    <c:v>0</c:v>
                  </c:pt>
                  <c:pt idx="2">
                    <c:v>0.083333333</c:v>
                  </c:pt>
                  <c:pt idx="3">
                    <c:v>0.166666667</c:v>
                  </c:pt>
                  <c:pt idx="4">
                    <c:v>0.25</c:v>
                  </c:pt>
                  <c:pt idx="5">
                    <c:v>0.333333333</c:v>
                  </c:pt>
                  <c:pt idx="6">
                    <c:v>0.416666667</c:v>
                  </c:pt>
                  <c:pt idx="7">
                    <c:v>0.5</c:v>
                  </c:pt>
                  <c:pt idx="8">
                    <c:v>0.583333333</c:v>
                  </c:pt>
                </c:lvl>
              </c:multiLvlStrCache>
            </c:multiLvlStrRef>
          </c:xVal>
          <c:yVal>
            <c:numRef>
              <c:f>Sheet1!$E$2:$E$11</c:f>
              <c:numCache>
                <c:formatCode>General</c:formatCode>
                <c:ptCount val="10"/>
                <c:pt idx="0" formatCode="@">
                  <c:v>0</c:v>
                </c:pt>
                <c:pt idx="1">
                  <c:v>0</c:v>
                </c:pt>
                <c:pt idx="2">
                  <c:v>1.4690168630587714</c:v>
                </c:pt>
                <c:pt idx="3">
                  <c:v>4.3160210879020671</c:v>
                </c:pt>
                <c:pt idx="4">
                  <c:v>9.5104616391681027</c:v>
                </c:pt>
                <c:pt idx="5">
                  <c:v>18.62803803121534</c:v>
                </c:pt>
                <c:pt idx="6">
                  <c:v>34.206127491944329</c:v>
                </c:pt>
                <c:pt idx="7">
                  <c:v>60.29925372672534</c:v>
                </c:pt>
                <c:pt idx="8">
                  <c:v>103.34405731348886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5-4EE0-A693-352E346DE114}"/>
            </c:ext>
          </c:extLst>
        </c:ser>
        <c:ser>
          <c:idx val="2"/>
          <c:order val="1"/>
          <c:tx>
            <c:strRef>
              <c:f>Sheet1!$F$1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Sheet1!$C$1:$E$10</c:f>
              <c:multiLvlStrCache>
                <c:ptCount val="10"/>
                <c:lvl>
                  <c:pt idx="1">
                    <c:v>FV </c:v>
                  </c:pt>
                  <c:pt idx="2">
                    <c:v>0</c:v>
                  </c:pt>
                  <c:pt idx="3">
                    <c:v>1.469016863</c:v>
                  </c:pt>
                  <c:pt idx="4">
                    <c:v>4.316021088</c:v>
                  </c:pt>
                  <c:pt idx="5">
                    <c:v>9.510461639</c:v>
                  </c:pt>
                  <c:pt idx="6">
                    <c:v>18.62803803</c:v>
                  </c:pt>
                  <c:pt idx="7">
                    <c:v>34.20612749</c:v>
                  </c:pt>
                  <c:pt idx="8">
                    <c:v>60.29925373</c:v>
                  </c:pt>
                  <c:pt idx="9">
                    <c:v>103.3440573</c:v>
                  </c:pt>
                </c:lvl>
                <c:lvl>
                  <c:pt idx="0">
                    <c:v>FUTURE VALUE</c:v>
                  </c:pt>
                  <c:pt idx="1">
                    <c:v>RATE </c:v>
                  </c:pt>
                  <c:pt idx="2">
                    <c:v>0.07</c:v>
                  </c:pt>
                  <c:pt idx="3">
                    <c:v>0.07</c:v>
                  </c:pt>
                  <c:pt idx="4">
                    <c:v>0.07</c:v>
                  </c:pt>
                  <c:pt idx="5">
                    <c:v>0.07</c:v>
                  </c:pt>
                  <c:pt idx="6">
                    <c:v>0.07</c:v>
                  </c:pt>
                  <c:pt idx="7">
                    <c:v>0.07</c:v>
                  </c:pt>
                  <c:pt idx="8">
                    <c:v>0.07</c:v>
                  </c:pt>
                  <c:pt idx="9">
                    <c:v>0.07</c:v>
                  </c:pt>
                </c:lvl>
                <c:lvl>
                  <c:pt idx="1">
                    <c:v>PV 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100</c:v>
                  </c:pt>
                </c:lvl>
              </c:multiLvlStrCache>
            </c:multiLvlStrRef>
          </c:xVal>
          <c:yVal>
            <c:numRef>
              <c:f>Sheet1!$B$1:$B$10</c:f>
              <c:numCache>
                <c:formatCode>General</c:formatCode>
                <c:ptCount val="10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E5-4EE0-A693-352E346DE114}"/>
            </c:ext>
          </c:extLst>
        </c:ser>
        <c:ser>
          <c:idx val="3"/>
          <c:order val="2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Sheet1!$A$2:$C$11</c:f>
              <c:multiLvlStrCache>
                <c:ptCount val="10"/>
                <c:lvl>
                  <c:pt idx="0">
                    <c:v>PV 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</c:lvl>
                <c:lvl>
                  <c:pt idx="0">
                    <c:v>YEAR 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THE NUMBER IS REPRESENTED IN 000'S THOUSANDS</c:v>
                  </c:pt>
                </c:lvl>
                <c:lvl>
                  <c:pt idx="0">
                    <c:v>y/12</c:v>
                  </c:pt>
                  <c:pt idx="1">
                    <c:v>0</c:v>
                  </c:pt>
                  <c:pt idx="2">
                    <c:v>0.083333333</c:v>
                  </c:pt>
                  <c:pt idx="3">
                    <c:v>0.166666667</c:v>
                  </c:pt>
                  <c:pt idx="4">
                    <c:v>0.25</c:v>
                  </c:pt>
                  <c:pt idx="5">
                    <c:v>0.333333333</c:v>
                  </c:pt>
                  <c:pt idx="6">
                    <c:v>0.416666667</c:v>
                  </c:pt>
                  <c:pt idx="7">
                    <c:v>0.5</c:v>
                  </c:pt>
                  <c:pt idx="8">
                    <c:v>0.583333333</c:v>
                  </c:pt>
                </c:lvl>
              </c:multiLvlStrCache>
            </c:multiLvlStrRef>
          </c:xVal>
          <c:yVal>
            <c:numRef>
              <c:f>Sheet1!$G$2:$G$11</c:f>
              <c:numCache>
                <c:formatCode>0.00%</c:formatCode>
                <c:ptCount val="10"/>
                <c:pt idx="2">
                  <c:v>0</c:v>
                </c:pt>
                <c:pt idx="3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E5-4EE0-A693-352E346DE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90471"/>
        <c:axId val="249233928"/>
      </c:scatterChart>
      <c:valAx>
        <c:axId val="123390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3928"/>
        <c:crosses val="autoZero"/>
        <c:crossBetween val="midCat"/>
      </c:valAx>
      <c:valAx>
        <c:axId val="24923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0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PV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Sheet1!$O$3:$O$10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Sheet1!$P$3:$P$10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EA-4360-A272-0E8E9382711A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RATE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Sheet1!$O$3:$O$10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Sheet1!$Q$3:$Q$10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EA-4360-A272-0E8E9382711A}"/>
            </c:ext>
          </c:extLst>
        </c:ser>
        <c:ser>
          <c:idx val="2"/>
          <c:order val="2"/>
          <c:tx>
            <c:strRef>
              <c:f>Sheet1!$R$2</c:f>
              <c:strCache>
                <c:ptCount val="1"/>
                <c:pt idx="0">
                  <c:v>FV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Sheet1!$O$3:$O$10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Sheet1!$R$3:$R$10</c:f>
              <c:numCache>
                <c:formatCode>General</c:formatCode>
                <c:ptCount val="8"/>
                <c:pt idx="0">
                  <c:v>0</c:v>
                </c:pt>
                <c:pt idx="1">
                  <c:v>7.0000000000000009</c:v>
                </c:pt>
                <c:pt idx="2">
                  <c:v>14.000000000000002</c:v>
                </c:pt>
                <c:pt idx="3">
                  <c:v>21.000000000000004</c:v>
                </c:pt>
                <c:pt idx="4">
                  <c:v>28.000000000000004</c:v>
                </c:pt>
                <c:pt idx="5">
                  <c:v>35</c:v>
                </c:pt>
                <c:pt idx="6">
                  <c:v>42.000000000000007</c:v>
                </c:pt>
                <c:pt idx="7">
                  <c:v>49.000000000000007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EA-4360-A272-0E8E93827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124936"/>
        <c:axId val="1976126984"/>
      </c:scatterChart>
      <c:valAx>
        <c:axId val="197612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26984"/>
        <c:crosses val="autoZero"/>
        <c:crossBetween val="midCat"/>
      </c:valAx>
      <c:valAx>
        <c:axId val="197612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2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Sheet1!$U$3:$U$7</c:f>
              <c:strCache>
                <c:ptCount val="5"/>
                <c:pt idx="0">
                  <c:v>YEAR1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xVal>
          <c:yVal>
            <c:numRef>
              <c:f>Sheet1!$V$3:$V$7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68-4544-99FA-D5A36379A1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Sheet1!$U$3:$U$7</c:f>
              <c:strCache>
                <c:ptCount val="5"/>
                <c:pt idx="0">
                  <c:v>YEAR1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xVal>
          <c:yVal>
            <c:numRef>
              <c:f>Sheet1!$W$3:$W$7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68-4544-99FA-D5A36379A11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Sheet1!$U$3:$U$7</c:f>
              <c:strCache>
                <c:ptCount val="5"/>
                <c:pt idx="0">
                  <c:v>YEAR1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xVal>
          <c:yVal>
            <c:numRef>
              <c:f>Sheet1!$X$3:$X$7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68-4544-99FA-D5A36379A11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Sheet1!$U$3:$U$7</c:f>
              <c:strCache>
                <c:ptCount val="5"/>
                <c:pt idx="0">
                  <c:v>YEAR1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xVal>
          <c:yVal>
            <c:numRef>
              <c:f>Sheet1!$Y$3:$Y$7</c:f>
              <c:numCache>
                <c:formatCode>General</c:formatCode>
                <c:ptCount val="5"/>
                <c:pt idx="0">
                  <c:v>140</c:v>
                </c:pt>
                <c:pt idx="1">
                  <c:v>130</c:v>
                </c:pt>
                <c:pt idx="2">
                  <c:v>120</c:v>
                </c:pt>
                <c:pt idx="3">
                  <c:v>110.00000000000001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A68-4544-99FA-D5A36379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447623"/>
        <c:axId val="950453767"/>
      </c:scatterChart>
      <c:valAx>
        <c:axId val="950447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53767"/>
        <c:crosses val="autoZero"/>
        <c:crossBetween val="midCat"/>
      </c:valAx>
      <c:valAx>
        <c:axId val="95045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47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Sheet1!$AB$2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Sheet1!$AA$3:$AA$7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xVal>
          <c:yVal>
            <c:numRef>
              <c:f>Sheet1!$AB$3:$AB$7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25-4415-94CF-C912238D1049}"/>
            </c:ext>
          </c:extLst>
        </c:ser>
        <c:ser>
          <c:idx val="1"/>
          <c:order val="1"/>
          <c:tx>
            <c:strRef>
              <c:f>Sheet1!$AC$2</c:f>
              <c:strCache>
                <c:ptCount val="1"/>
                <c:pt idx="0">
                  <c:v>TIMES LEFT TO GROWTH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Sheet1!$AA$3:$AA$7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xVal>
          <c:yVal>
            <c:numRef>
              <c:f>Sheet1!$AC$3:$AC$7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25-4415-94CF-C912238D1049}"/>
            </c:ext>
          </c:extLst>
        </c:ser>
        <c:ser>
          <c:idx val="2"/>
          <c:order val="2"/>
          <c:tx>
            <c:strRef>
              <c:f>Sheet1!$AD$2</c:f>
              <c:strCache>
                <c:ptCount val="1"/>
                <c:pt idx="0">
                  <c:v>INTEREST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Sheet1!$AA$3:$AA$7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xVal>
          <c:yVal>
            <c:numRef>
              <c:f>Sheet1!$AD$3:$AD$7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25-4415-94CF-C912238D1049}"/>
            </c:ext>
          </c:extLst>
        </c:ser>
        <c:ser>
          <c:idx val="3"/>
          <c:order val="3"/>
          <c:tx>
            <c:strRef>
              <c:f>Sheet1!$AE$2</c:f>
              <c:strCache>
                <c:ptCount val="1"/>
                <c:pt idx="0">
                  <c:v>FV OF PAYMENT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Sheet1!$AA$3:$AA$7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xVal>
          <c:yVal>
            <c:numRef>
              <c:f>Sheet1!$AE$3:$AE$7</c:f>
              <c:numCache>
                <c:formatCode>General</c:formatCode>
                <c:ptCount val="5"/>
                <c:pt idx="0">
                  <c:v>146.41000000000005</c:v>
                </c:pt>
                <c:pt idx="1">
                  <c:v>133.10000000000005</c:v>
                </c:pt>
                <c:pt idx="2">
                  <c:v>121.00000000000001</c:v>
                </c:pt>
                <c:pt idx="3">
                  <c:v>110.00000000000001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25-4415-94CF-C912238D1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5847"/>
        <c:axId val="41637895"/>
      </c:scatterChart>
      <c:valAx>
        <c:axId val="41635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7895"/>
        <c:crosses val="autoZero"/>
        <c:crossBetween val="midCat"/>
      </c:valAx>
      <c:valAx>
        <c:axId val="4163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5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 VS 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YEAR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Sheet2!$B$20:$B$39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1-44D6-925B-77A3CF53F590}"/>
            </c:ext>
          </c:extLst>
        </c:ser>
        <c:ser>
          <c:idx val="1"/>
          <c:order val="1"/>
          <c:tx>
            <c:strRef>
              <c:f>Sheet2!$C$19</c:f>
              <c:strCache>
                <c:ptCount val="1"/>
                <c:pt idx="0">
                  <c:v>SIMPLE INTEREST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Sheet2!$C$20:$C$39</c:f>
              <c:numCache>
                <c:formatCode>"£"#,##0.00</c:formatCode>
                <c:ptCount val="20"/>
                <c:pt idx="0">
                  <c:v>100</c:v>
                </c:pt>
                <c:pt idx="1">
                  <c:v>120</c:v>
                </c:pt>
                <c:pt idx="2">
                  <c:v>156</c:v>
                </c:pt>
                <c:pt idx="3">
                  <c:v>218.39999999999998</c:v>
                </c:pt>
                <c:pt idx="4">
                  <c:v>327.59999999999997</c:v>
                </c:pt>
                <c:pt idx="5">
                  <c:v>524.16</c:v>
                </c:pt>
                <c:pt idx="6">
                  <c:v>891.072</c:v>
                </c:pt>
                <c:pt idx="7">
                  <c:v>1603.9295999999999</c:v>
                </c:pt>
                <c:pt idx="8">
                  <c:v>3047.4662399999997</c:v>
                </c:pt>
                <c:pt idx="9">
                  <c:v>6094.9324799999995</c:v>
                </c:pt>
                <c:pt idx="10">
                  <c:v>12799.358208</c:v>
                </c:pt>
                <c:pt idx="11">
                  <c:v>28158.588057600002</c:v>
                </c:pt>
                <c:pt idx="12">
                  <c:v>64764.752532480001</c:v>
                </c:pt>
                <c:pt idx="13">
                  <c:v>155435.40607795204</c:v>
                </c:pt>
                <c:pt idx="14">
                  <c:v>388588.51519488008</c:v>
                </c:pt>
                <c:pt idx="15">
                  <c:v>1010330.1395066882</c:v>
                </c:pt>
                <c:pt idx="16">
                  <c:v>2727891.3766680583</c:v>
                </c:pt>
                <c:pt idx="17">
                  <c:v>7638095.8546705628</c:v>
                </c:pt>
                <c:pt idx="18">
                  <c:v>22150477.978544634</c:v>
                </c:pt>
                <c:pt idx="19">
                  <c:v>66451433.935633898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41-44D6-925B-77A3CF53F590}"/>
            </c:ext>
          </c:extLst>
        </c:ser>
        <c:ser>
          <c:idx val="2"/>
          <c:order val="2"/>
          <c:tx>
            <c:strRef>
              <c:f>Sheet2!$D$19</c:f>
              <c:strCache>
                <c:ptCount val="1"/>
                <c:pt idx="0">
                  <c:v>COMPOUND INTEREST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Sheet2!$D$20:$D$39</c:f>
              <c:numCache>
                <c:formatCode>"£"#,##0.00</c:formatCode>
                <c:ptCount val="20"/>
                <c:pt idx="0">
                  <c:v>100</c:v>
                </c:pt>
                <c:pt idx="1">
                  <c:v>121.00000000000001</c:v>
                </c:pt>
                <c:pt idx="2">
                  <c:v>161.05100000000007</c:v>
                </c:pt>
                <c:pt idx="3">
                  <c:v>235.79476910000017</c:v>
                </c:pt>
                <c:pt idx="4">
                  <c:v>379.74983358324141</c:v>
                </c:pt>
                <c:pt idx="5">
                  <c:v>672.74999493256109</c:v>
                </c:pt>
                <c:pt idx="6">
                  <c:v>1310.9994191499959</c:v>
                </c:pt>
                <c:pt idx="7">
                  <c:v>2810.2436848064326</c:v>
                </c:pt>
                <c:pt idx="8">
                  <c:v>6626.4076077366635</c:v>
                </c:pt>
                <c:pt idx="9">
                  <c:v>17187.194770116261</c:v>
                </c:pt>
                <c:pt idx="10">
                  <c:v>49037.072529785168</c:v>
                </c:pt>
                <c:pt idx="11">
                  <c:v>153899.33993880372</c:v>
                </c:pt>
                <c:pt idx="12">
                  <c:v>531302.26118483092</c:v>
                </c:pt>
                <c:pt idx="13">
                  <c:v>2017619.452673394</c:v>
                </c:pt>
                <c:pt idx="14">
                  <c:v>8428097.1652573515</c:v>
                </c:pt>
                <c:pt idx="15">
                  <c:v>38726878.800751403</c:v>
                </c:pt>
                <c:pt idx="16">
                  <c:v>195743858.12892112</c:v>
                </c:pt>
                <c:pt idx="17">
                  <c:v>1088319665.8207569</c:v>
                </c:pt>
                <c:pt idx="18">
                  <c:v>6656064087.8720055</c:v>
                </c:pt>
                <c:pt idx="19">
                  <c:v>44778670813.86692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41-44D6-925B-77A3CF53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226887"/>
        <c:axId val="1015251975"/>
      </c:lineChart>
      <c:catAx>
        <c:axId val="10152268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51975"/>
        <c:crosses val="autoZero"/>
        <c:auto val="1"/>
        <c:lblAlgn val="ctr"/>
        <c:lblOffset val="100"/>
        <c:noMultiLvlLbl val="0"/>
      </c:catAx>
      <c:valAx>
        <c:axId val="1015251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26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 VS 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Sheet2!$C$42</c:f>
              <c:strCache>
                <c:ptCount val="1"/>
                <c:pt idx="0">
                  <c:v>SIMPLE INTEREST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Sheet2!$B$43:$B$62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Sheet2!$C$43:$C$62</c:f>
              <c:numCache>
                <c:formatCode>"£"#,##0.00</c:formatCode>
                <c:ptCount val="20"/>
                <c:pt idx="0">
                  <c:v>100</c:v>
                </c:pt>
                <c:pt idx="1">
                  <c:v>120</c:v>
                </c:pt>
                <c:pt idx="2">
                  <c:v>156</c:v>
                </c:pt>
                <c:pt idx="3">
                  <c:v>218.39999999999998</c:v>
                </c:pt>
                <c:pt idx="4">
                  <c:v>327.59999999999997</c:v>
                </c:pt>
                <c:pt idx="5">
                  <c:v>524.16</c:v>
                </c:pt>
                <c:pt idx="6">
                  <c:v>891.072</c:v>
                </c:pt>
                <c:pt idx="7">
                  <c:v>1603.9295999999999</c:v>
                </c:pt>
                <c:pt idx="8">
                  <c:v>3047.4662399999997</c:v>
                </c:pt>
                <c:pt idx="9">
                  <c:v>6094.9324799999995</c:v>
                </c:pt>
                <c:pt idx="10">
                  <c:v>12799.358208</c:v>
                </c:pt>
                <c:pt idx="11">
                  <c:v>28158.588057600002</c:v>
                </c:pt>
                <c:pt idx="12">
                  <c:v>64764.752532480001</c:v>
                </c:pt>
                <c:pt idx="13">
                  <c:v>155435.40607795204</c:v>
                </c:pt>
                <c:pt idx="14">
                  <c:v>388588.51519488008</c:v>
                </c:pt>
                <c:pt idx="15">
                  <c:v>1010330.1395066882</c:v>
                </c:pt>
                <c:pt idx="16">
                  <c:v>2727891.3766680583</c:v>
                </c:pt>
                <c:pt idx="17">
                  <c:v>7638095.8546705628</c:v>
                </c:pt>
                <c:pt idx="18">
                  <c:v>22150477.978544634</c:v>
                </c:pt>
                <c:pt idx="19">
                  <c:v>66451433.935633898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80-4D07-8DEC-73B175D0BD20}"/>
            </c:ext>
          </c:extLst>
        </c:ser>
        <c:ser>
          <c:idx val="1"/>
          <c:order val="1"/>
          <c:tx>
            <c:strRef>
              <c:f>Sheet2!$D$42</c:f>
              <c:strCache>
                <c:ptCount val="1"/>
                <c:pt idx="0">
                  <c:v>COMPOUND INTEREST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Sheet2!$B$43:$B$62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Sheet2!$D$43:$D$62</c:f>
              <c:numCache>
                <c:formatCode>"£"#,##0.00</c:formatCode>
                <c:ptCount val="20"/>
                <c:pt idx="0">
                  <c:v>100</c:v>
                </c:pt>
                <c:pt idx="1">
                  <c:v>121.00000000000001</c:v>
                </c:pt>
                <c:pt idx="2">
                  <c:v>161.05100000000007</c:v>
                </c:pt>
                <c:pt idx="3">
                  <c:v>235.79476910000017</c:v>
                </c:pt>
                <c:pt idx="4">
                  <c:v>379.74983358324141</c:v>
                </c:pt>
                <c:pt idx="5">
                  <c:v>672.74999493256109</c:v>
                </c:pt>
                <c:pt idx="6">
                  <c:v>1310.9994191499959</c:v>
                </c:pt>
                <c:pt idx="7">
                  <c:v>2810.2436848064326</c:v>
                </c:pt>
                <c:pt idx="8">
                  <c:v>6626.4076077366635</c:v>
                </c:pt>
                <c:pt idx="9">
                  <c:v>17187.194770116261</c:v>
                </c:pt>
                <c:pt idx="10">
                  <c:v>49037.072529785168</c:v>
                </c:pt>
                <c:pt idx="11">
                  <c:v>153899.33993880372</c:v>
                </c:pt>
                <c:pt idx="12">
                  <c:v>531302.26118483092</c:v>
                </c:pt>
                <c:pt idx="13">
                  <c:v>2017619.452673394</c:v>
                </c:pt>
                <c:pt idx="14">
                  <c:v>8428097.1652573515</c:v>
                </c:pt>
                <c:pt idx="15">
                  <c:v>38726878.800751403</c:v>
                </c:pt>
                <c:pt idx="16">
                  <c:v>195743858.12892112</c:v>
                </c:pt>
                <c:pt idx="17">
                  <c:v>1088319665.8207569</c:v>
                </c:pt>
                <c:pt idx="18">
                  <c:v>6656064087.8720055</c:v>
                </c:pt>
                <c:pt idx="19">
                  <c:v>44778670813.86692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80-4D07-8DEC-73B175D0B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483848"/>
        <c:axId val="1313143816"/>
      </c:scatterChart>
      <c:valAx>
        <c:axId val="119248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43816"/>
        <c:crosses val="autoZero"/>
        <c:crossBetween val="midCat"/>
      </c:valAx>
      <c:valAx>
        <c:axId val="131314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8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Sheet2!$B$65:$K$65</c:f>
              <c:strCache>
                <c:ptCount val="10"/>
                <c:pt idx="0">
                  <c:v>YEAR </c:v>
                </c:pt>
                <c:pt idx="1">
                  <c:v>SIMPLE INTEREST</c:v>
                </c:pt>
                <c:pt idx="2">
                  <c:v>COMPOUND INTEREST</c:v>
                </c:pt>
                <c:pt idx="3">
                  <c:v>INTEREST</c:v>
                </c:pt>
                <c:pt idx="4">
                  <c:v>INTEREST</c:v>
                </c:pt>
                <c:pt idx="5">
                  <c:v>SI</c:v>
                </c:pt>
                <c:pt idx="6">
                  <c:v>CI</c:v>
                </c:pt>
                <c:pt idx="7">
                  <c:v>INTEREST</c:v>
                </c:pt>
                <c:pt idx="8">
                  <c:v>SI</c:v>
                </c:pt>
                <c:pt idx="9">
                  <c:v>CI</c:v>
                </c:pt>
              </c:strCache>
            </c:strRef>
          </c:xVal>
          <c:yVal>
            <c:numRef>
              <c:f>Sheet2!$B$66:$K$66</c:f>
              <c:numCache>
                <c:formatCode>General</c:formatCode>
                <c:ptCount val="10"/>
                <c:pt idx="0">
                  <c:v>1</c:v>
                </c:pt>
                <c:pt idx="1">
                  <c:v>1000</c:v>
                </c:pt>
                <c:pt idx="2">
                  <c:v>1000</c:v>
                </c:pt>
                <c:pt idx="3" formatCode="0.00">
                  <c:v>0.1</c:v>
                </c:pt>
                <c:pt idx="4">
                  <c:v>0.03</c:v>
                </c:pt>
                <c:pt idx="5">
                  <c:v>1000</c:v>
                </c:pt>
                <c:pt idx="6">
                  <c:v>1000</c:v>
                </c:pt>
                <c:pt idx="7">
                  <c:v>0.05</c:v>
                </c:pt>
                <c:pt idx="8">
                  <c:v>1000</c:v>
                </c:pt>
                <c:pt idx="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D-417E-B470-C3100C362D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Sheet2!$B$65:$K$65</c:f>
              <c:strCache>
                <c:ptCount val="10"/>
                <c:pt idx="0">
                  <c:v>YEAR </c:v>
                </c:pt>
                <c:pt idx="1">
                  <c:v>SIMPLE INTEREST</c:v>
                </c:pt>
                <c:pt idx="2">
                  <c:v>COMPOUND INTEREST</c:v>
                </c:pt>
                <c:pt idx="3">
                  <c:v>INTEREST</c:v>
                </c:pt>
                <c:pt idx="4">
                  <c:v>INTEREST</c:v>
                </c:pt>
                <c:pt idx="5">
                  <c:v>SI</c:v>
                </c:pt>
                <c:pt idx="6">
                  <c:v>CI</c:v>
                </c:pt>
                <c:pt idx="7">
                  <c:v>INTEREST</c:v>
                </c:pt>
                <c:pt idx="8">
                  <c:v>SI</c:v>
                </c:pt>
                <c:pt idx="9">
                  <c:v>CI</c:v>
                </c:pt>
              </c:strCache>
            </c:strRef>
          </c:xVal>
          <c:yVal>
            <c:numRef>
              <c:f>Sheet2!$B$67:$K$67</c:f>
              <c:numCache>
                <c:formatCode>General</c:formatCode>
                <c:ptCount val="10"/>
                <c:pt idx="0">
                  <c:v>2</c:v>
                </c:pt>
                <c:pt idx="1">
                  <c:v>1200</c:v>
                </c:pt>
                <c:pt idx="2">
                  <c:v>1210.0000000000002</c:v>
                </c:pt>
                <c:pt idx="3" formatCode="0.00">
                  <c:v>0.1</c:v>
                </c:pt>
                <c:pt idx="4">
                  <c:v>0.03</c:v>
                </c:pt>
                <c:pt idx="5">
                  <c:v>1060</c:v>
                </c:pt>
                <c:pt idx="6">
                  <c:v>1102.5</c:v>
                </c:pt>
                <c:pt idx="7">
                  <c:v>0.05</c:v>
                </c:pt>
                <c:pt idx="8">
                  <c:v>1100</c:v>
                </c:pt>
                <c:pt idx="9">
                  <c:v>1102.5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5D-417E-B470-C3100C362D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Sheet2!$B$65:$K$65</c:f>
              <c:strCache>
                <c:ptCount val="10"/>
                <c:pt idx="0">
                  <c:v>YEAR </c:v>
                </c:pt>
                <c:pt idx="1">
                  <c:v>SIMPLE INTEREST</c:v>
                </c:pt>
                <c:pt idx="2">
                  <c:v>COMPOUND INTEREST</c:v>
                </c:pt>
                <c:pt idx="3">
                  <c:v>INTEREST</c:v>
                </c:pt>
                <c:pt idx="4">
                  <c:v>INTEREST</c:v>
                </c:pt>
                <c:pt idx="5">
                  <c:v>SI</c:v>
                </c:pt>
                <c:pt idx="6">
                  <c:v>CI</c:v>
                </c:pt>
                <c:pt idx="7">
                  <c:v>INTEREST</c:v>
                </c:pt>
                <c:pt idx="8">
                  <c:v>SI</c:v>
                </c:pt>
                <c:pt idx="9">
                  <c:v>CI</c:v>
                </c:pt>
              </c:strCache>
            </c:strRef>
          </c:xVal>
          <c:yVal>
            <c:numRef>
              <c:f>Sheet2!$B$68:$K$68</c:f>
              <c:numCache>
                <c:formatCode>General</c:formatCode>
                <c:ptCount val="10"/>
                <c:pt idx="0">
                  <c:v>3</c:v>
                </c:pt>
                <c:pt idx="1">
                  <c:v>1560</c:v>
                </c:pt>
                <c:pt idx="2">
                  <c:v>1610.5100000000009</c:v>
                </c:pt>
                <c:pt idx="3" formatCode="0.00">
                  <c:v>0.1</c:v>
                </c:pt>
                <c:pt idx="4">
                  <c:v>0.03</c:v>
                </c:pt>
                <c:pt idx="5">
                  <c:v>1155.4000000000001</c:v>
                </c:pt>
                <c:pt idx="6">
                  <c:v>1276.2815625000001</c:v>
                </c:pt>
                <c:pt idx="7">
                  <c:v>0.05</c:v>
                </c:pt>
                <c:pt idx="8">
                  <c:v>1265</c:v>
                </c:pt>
                <c:pt idx="9">
                  <c:v>1276.2815625000001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5D-417E-B470-C3100C362D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Sheet2!$B$65:$K$65</c:f>
              <c:strCache>
                <c:ptCount val="10"/>
                <c:pt idx="0">
                  <c:v>YEAR </c:v>
                </c:pt>
                <c:pt idx="1">
                  <c:v>SIMPLE INTEREST</c:v>
                </c:pt>
                <c:pt idx="2">
                  <c:v>COMPOUND INTEREST</c:v>
                </c:pt>
                <c:pt idx="3">
                  <c:v>INTEREST</c:v>
                </c:pt>
                <c:pt idx="4">
                  <c:v>INTEREST</c:v>
                </c:pt>
                <c:pt idx="5">
                  <c:v>SI</c:v>
                </c:pt>
                <c:pt idx="6">
                  <c:v>CI</c:v>
                </c:pt>
                <c:pt idx="7">
                  <c:v>INTEREST</c:v>
                </c:pt>
                <c:pt idx="8">
                  <c:v>SI</c:v>
                </c:pt>
                <c:pt idx="9">
                  <c:v>CI</c:v>
                </c:pt>
              </c:strCache>
            </c:strRef>
          </c:xVal>
          <c:yVal>
            <c:numRef>
              <c:f>Sheet2!$B$69:$K$69</c:f>
              <c:numCache>
                <c:formatCode>General</c:formatCode>
                <c:ptCount val="10"/>
                <c:pt idx="0">
                  <c:v>4</c:v>
                </c:pt>
                <c:pt idx="1">
                  <c:v>2184</c:v>
                </c:pt>
                <c:pt idx="2">
                  <c:v>2357.9476910000021</c:v>
                </c:pt>
                <c:pt idx="3" formatCode="0.00">
                  <c:v>0.1</c:v>
                </c:pt>
                <c:pt idx="4">
                  <c:v>0.03</c:v>
                </c:pt>
                <c:pt idx="5">
                  <c:v>1294.0480000000002</c:v>
                </c:pt>
                <c:pt idx="6">
                  <c:v>1551.3282159785158</c:v>
                </c:pt>
                <c:pt idx="7">
                  <c:v>0.05</c:v>
                </c:pt>
                <c:pt idx="8">
                  <c:v>1518</c:v>
                </c:pt>
                <c:pt idx="9">
                  <c:v>1551.3282159785158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5D-417E-B470-C3100C362D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Sheet2!$B$65:$K$65</c:f>
              <c:strCache>
                <c:ptCount val="10"/>
                <c:pt idx="0">
                  <c:v>YEAR </c:v>
                </c:pt>
                <c:pt idx="1">
                  <c:v>SIMPLE INTEREST</c:v>
                </c:pt>
                <c:pt idx="2">
                  <c:v>COMPOUND INTEREST</c:v>
                </c:pt>
                <c:pt idx="3">
                  <c:v>INTEREST</c:v>
                </c:pt>
                <c:pt idx="4">
                  <c:v>INTEREST</c:v>
                </c:pt>
                <c:pt idx="5">
                  <c:v>SI</c:v>
                </c:pt>
                <c:pt idx="6">
                  <c:v>CI</c:v>
                </c:pt>
                <c:pt idx="7">
                  <c:v>INTEREST</c:v>
                </c:pt>
                <c:pt idx="8">
                  <c:v>SI</c:v>
                </c:pt>
                <c:pt idx="9">
                  <c:v>CI</c:v>
                </c:pt>
              </c:strCache>
            </c:strRef>
          </c:xVal>
          <c:yVal>
            <c:numRef>
              <c:f>Sheet2!$B$70:$K$70</c:f>
              <c:numCache>
                <c:formatCode>General</c:formatCode>
                <c:ptCount val="10"/>
                <c:pt idx="0">
                  <c:v>5</c:v>
                </c:pt>
                <c:pt idx="1">
                  <c:v>3276</c:v>
                </c:pt>
                <c:pt idx="2">
                  <c:v>3797.4983358324148</c:v>
                </c:pt>
                <c:pt idx="3" formatCode="0.00">
                  <c:v>0.1</c:v>
                </c:pt>
                <c:pt idx="4">
                  <c:v>0.03</c:v>
                </c:pt>
                <c:pt idx="5">
                  <c:v>1488.1552000000001</c:v>
                </c:pt>
                <c:pt idx="6">
                  <c:v>1979.9315994393978</c:v>
                </c:pt>
                <c:pt idx="7">
                  <c:v>0.05</c:v>
                </c:pt>
                <c:pt idx="8">
                  <c:v>1897.5</c:v>
                </c:pt>
                <c:pt idx="9">
                  <c:v>1979.9315994393978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25D-417E-B470-C3100C362DE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Sheet2!$B$65:$K$65</c:f>
              <c:strCache>
                <c:ptCount val="10"/>
                <c:pt idx="0">
                  <c:v>YEAR </c:v>
                </c:pt>
                <c:pt idx="1">
                  <c:v>SIMPLE INTEREST</c:v>
                </c:pt>
                <c:pt idx="2">
                  <c:v>COMPOUND INTEREST</c:v>
                </c:pt>
                <c:pt idx="3">
                  <c:v>INTEREST</c:v>
                </c:pt>
                <c:pt idx="4">
                  <c:v>INTEREST</c:v>
                </c:pt>
                <c:pt idx="5">
                  <c:v>SI</c:v>
                </c:pt>
                <c:pt idx="6">
                  <c:v>CI</c:v>
                </c:pt>
                <c:pt idx="7">
                  <c:v>INTEREST</c:v>
                </c:pt>
                <c:pt idx="8">
                  <c:v>SI</c:v>
                </c:pt>
                <c:pt idx="9">
                  <c:v>CI</c:v>
                </c:pt>
              </c:strCache>
            </c:strRef>
          </c:xVal>
          <c:yVal>
            <c:numRef>
              <c:f>Sheet2!$B$71:$K$71</c:f>
              <c:numCache>
                <c:formatCode>General</c:formatCode>
                <c:ptCount val="10"/>
                <c:pt idx="0">
                  <c:v>6</c:v>
                </c:pt>
                <c:pt idx="1">
                  <c:v>5241.6000000000004</c:v>
                </c:pt>
                <c:pt idx="2">
                  <c:v>6727.4999493256119</c:v>
                </c:pt>
                <c:pt idx="3" formatCode="0.00">
                  <c:v>0.1</c:v>
                </c:pt>
                <c:pt idx="4">
                  <c:v>0.03</c:v>
                </c:pt>
                <c:pt idx="5">
                  <c:v>1756.023136</c:v>
                </c:pt>
                <c:pt idx="6">
                  <c:v>2653.2977051444204</c:v>
                </c:pt>
                <c:pt idx="7">
                  <c:v>0.05</c:v>
                </c:pt>
                <c:pt idx="8">
                  <c:v>2466.75</c:v>
                </c:pt>
                <c:pt idx="9">
                  <c:v>2653.2977051444204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25D-417E-B470-C3100C362DE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Sheet2!$B$65:$K$65</c:f>
              <c:strCache>
                <c:ptCount val="10"/>
                <c:pt idx="0">
                  <c:v>YEAR </c:v>
                </c:pt>
                <c:pt idx="1">
                  <c:v>SIMPLE INTEREST</c:v>
                </c:pt>
                <c:pt idx="2">
                  <c:v>COMPOUND INTEREST</c:v>
                </c:pt>
                <c:pt idx="3">
                  <c:v>INTEREST</c:v>
                </c:pt>
                <c:pt idx="4">
                  <c:v>INTEREST</c:v>
                </c:pt>
                <c:pt idx="5">
                  <c:v>SI</c:v>
                </c:pt>
                <c:pt idx="6">
                  <c:v>CI</c:v>
                </c:pt>
                <c:pt idx="7">
                  <c:v>INTEREST</c:v>
                </c:pt>
                <c:pt idx="8">
                  <c:v>SI</c:v>
                </c:pt>
                <c:pt idx="9">
                  <c:v>CI</c:v>
                </c:pt>
              </c:strCache>
            </c:strRef>
          </c:xVal>
          <c:yVal>
            <c:numRef>
              <c:f>Sheet2!$B$72:$K$72</c:f>
              <c:numCache>
                <c:formatCode>General</c:formatCode>
                <c:ptCount val="10"/>
                <c:pt idx="0">
                  <c:v>7</c:v>
                </c:pt>
                <c:pt idx="1">
                  <c:v>8910.7200000000012</c:v>
                </c:pt>
                <c:pt idx="2">
                  <c:v>13109.994191499962</c:v>
                </c:pt>
                <c:pt idx="3" formatCode="0.00">
                  <c:v>0.1</c:v>
                </c:pt>
                <c:pt idx="4">
                  <c:v>0.03</c:v>
                </c:pt>
                <c:pt idx="5">
                  <c:v>2124.7879945599998</c:v>
                </c:pt>
                <c:pt idx="6">
                  <c:v>3733.456322341573</c:v>
                </c:pt>
                <c:pt idx="7">
                  <c:v>0.05</c:v>
                </c:pt>
                <c:pt idx="8">
                  <c:v>3330.1125000000002</c:v>
                </c:pt>
                <c:pt idx="9">
                  <c:v>3733.456322341573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25D-417E-B470-C3100C362DE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Sheet2!$B$65:$K$65</c:f>
              <c:strCache>
                <c:ptCount val="10"/>
                <c:pt idx="0">
                  <c:v>YEAR </c:v>
                </c:pt>
                <c:pt idx="1">
                  <c:v>SIMPLE INTEREST</c:v>
                </c:pt>
                <c:pt idx="2">
                  <c:v>COMPOUND INTEREST</c:v>
                </c:pt>
                <c:pt idx="3">
                  <c:v>INTEREST</c:v>
                </c:pt>
                <c:pt idx="4">
                  <c:v>INTEREST</c:v>
                </c:pt>
                <c:pt idx="5">
                  <c:v>SI</c:v>
                </c:pt>
                <c:pt idx="6">
                  <c:v>CI</c:v>
                </c:pt>
                <c:pt idx="7">
                  <c:v>INTEREST</c:v>
                </c:pt>
                <c:pt idx="8">
                  <c:v>SI</c:v>
                </c:pt>
                <c:pt idx="9">
                  <c:v>CI</c:v>
                </c:pt>
              </c:strCache>
            </c:strRef>
          </c:xVal>
          <c:yVal>
            <c:numRef>
              <c:f>Sheet2!$B$73:$K$73</c:f>
              <c:numCache>
                <c:formatCode>General</c:formatCode>
                <c:ptCount val="10"/>
                <c:pt idx="0">
                  <c:v>8</c:v>
                </c:pt>
                <c:pt idx="1">
                  <c:v>16039.296000000002</c:v>
                </c:pt>
                <c:pt idx="2">
                  <c:v>28102.436848064332</c:v>
                </c:pt>
                <c:pt idx="3" formatCode="0.00">
                  <c:v>0.1</c:v>
                </c:pt>
                <c:pt idx="4">
                  <c:v>0.03</c:v>
                </c:pt>
                <c:pt idx="5">
                  <c:v>2634.7371132543999</c:v>
                </c:pt>
                <c:pt idx="6">
                  <c:v>5516.0153675922502</c:v>
                </c:pt>
                <c:pt idx="7">
                  <c:v>0.05</c:v>
                </c:pt>
                <c:pt idx="8">
                  <c:v>4662.1575000000003</c:v>
                </c:pt>
                <c:pt idx="9">
                  <c:v>5516.0153675922502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25D-417E-B470-C3100C362DE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Sheet2!$B$65:$K$65</c:f>
              <c:strCache>
                <c:ptCount val="10"/>
                <c:pt idx="0">
                  <c:v>YEAR </c:v>
                </c:pt>
                <c:pt idx="1">
                  <c:v>SIMPLE INTEREST</c:v>
                </c:pt>
                <c:pt idx="2">
                  <c:v>COMPOUND INTEREST</c:v>
                </c:pt>
                <c:pt idx="3">
                  <c:v>INTEREST</c:v>
                </c:pt>
                <c:pt idx="4">
                  <c:v>INTEREST</c:v>
                </c:pt>
                <c:pt idx="5">
                  <c:v>SI</c:v>
                </c:pt>
                <c:pt idx="6">
                  <c:v>CI</c:v>
                </c:pt>
                <c:pt idx="7">
                  <c:v>INTEREST</c:v>
                </c:pt>
                <c:pt idx="8">
                  <c:v>SI</c:v>
                </c:pt>
                <c:pt idx="9">
                  <c:v>CI</c:v>
                </c:pt>
              </c:strCache>
            </c:strRef>
          </c:xVal>
          <c:yVal>
            <c:numRef>
              <c:f>Sheet2!$B$74:$K$74</c:f>
              <c:numCache>
                <c:formatCode>General</c:formatCode>
                <c:ptCount val="10"/>
                <c:pt idx="0">
                  <c:v>9</c:v>
                </c:pt>
                <c:pt idx="1">
                  <c:v>30474.662400000001</c:v>
                </c:pt>
                <c:pt idx="2">
                  <c:v>66264.076077366655</c:v>
                </c:pt>
                <c:pt idx="3" formatCode="0.00">
                  <c:v>0.1</c:v>
                </c:pt>
                <c:pt idx="4">
                  <c:v>0.03</c:v>
                </c:pt>
                <c:pt idx="5">
                  <c:v>3346.116133833088</c:v>
                </c:pt>
                <c:pt idx="6">
                  <c:v>8557.1502795169617</c:v>
                </c:pt>
                <c:pt idx="7">
                  <c:v>0.05</c:v>
                </c:pt>
                <c:pt idx="8">
                  <c:v>6760.1283750000002</c:v>
                </c:pt>
                <c:pt idx="9">
                  <c:v>8557.1502795169617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25D-417E-B470-C3100C362DE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Sheet2!$B$65:$K$65</c:f>
              <c:strCache>
                <c:ptCount val="10"/>
                <c:pt idx="0">
                  <c:v>YEAR </c:v>
                </c:pt>
                <c:pt idx="1">
                  <c:v>SIMPLE INTEREST</c:v>
                </c:pt>
                <c:pt idx="2">
                  <c:v>COMPOUND INTEREST</c:v>
                </c:pt>
                <c:pt idx="3">
                  <c:v>INTEREST</c:v>
                </c:pt>
                <c:pt idx="4">
                  <c:v>INTEREST</c:v>
                </c:pt>
                <c:pt idx="5">
                  <c:v>SI</c:v>
                </c:pt>
                <c:pt idx="6">
                  <c:v>CI</c:v>
                </c:pt>
                <c:pt idx="7">
                  <c:v>INTEREST</c:v>
                </c:pt>
                <c:pt idx="8">
                  <c:v>SI</c:v>
                </c:pt>
                <c:pt idx="9">
                  <c:v>CI</c:v>
                </c:pt>
              </c:strCache>
            </c:strRef>
          </c:xVal>
          <c:yVal>
            <c:numRef>
              <c:f>Sheet2!$B$75:$K$75</c:f>
              <c:numCache>
                <c:formatCode>General</c:formatCode>
                <c:ptCount val="10"/>
                <c:pt idx="0">
                  <c:v>10</c:v>
                </c:pt>
                <c:pt idx="1">
                  <c:v>60949.324800000002</c:v>
                </c:pt>
                <c:pt idx="2">
                  <c:v>171871.94770116266</c:v>
                </c:pt>
                <c:pt idx="3" formatCode="0.00">
                  <c:v>0.1</c:v>
                </c:pt>
                <c:pt idx="4">
                  <c:v>0.03</c:v>
                </c:pt>
                <c:pt idx="5">
                  <c:v>4349.9509739830146</c:v>
                </c:pt>
                <c:pt idx="6">
                  <c:v>13938.696110832261</c:v>
                </c:pt>
                <c:pt idx="7">
                  <c:v>0.05</c:v>
                </c:pt>
                <c:pt idx="8">
                  <c:v>10140.1925625</c:v>
                </c:pt>
                <c:pt idx="9">
                  <c:v>13938.696110832261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25D-417E-B470-C3100C362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61863"/>
        <c:axId val="1200784391"/>
      </c:scatterChart>
      <c:valAx>
        <c:axId val="1200761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84391"/>
        <c:crosses val="autoZero"/>
        <c:crossBetween val="midCat"/>
      </c:valAx>
      <c:valAx>
        <c:axId val="1200784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61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0</xdr:rowOff>
    </xdr:from>
    <xdr:to>
      <xdr:col>13</xdr:col>
      <xdr:colOff>190500</xdr:colOff>
      <xdr:row>11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8D2AD-87B9-B9CA-33AA-17BCC2DA2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19050</xdr:rowOff>
    </xdr:from>
    <xdr:to>
      <xdr:col>13</xdr:col>
      <xdr:colOff>190500</xdr:colOff>
      <xdr:row>22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62A4FB-2266-6E1F-4DBE-C1C582E1AF55}"/>
            </a:ext>
            <a:ext uri="{147F2762-F138-4A5C-976F-8EAC2B608ADB}">
              <a16:predDERef xmlns:a16="http://schemas.microsoft.com/office/drawing/2014/main" pred="{12D8D2AD-87B9-B9CA-33AA-17BCC2DA2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8</xdr:row>
      <xdr:rowOff>133350</xdr:rowOff>
    </xdr:from>
    <xdr:to>
      <xdr:col>23</xdr:col>
      <xdr:colOff>142875</xdr:colOff>
      <xdr:row>20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34AF0D-3E68-15CB-4C73-B9A6F69B7986}"/>
            </a:ext>
            <a:ext uri="{147F2762-F138-4A5C-976F-8EAC2B608ADB}">
              <a16:predDERef xmlns:a16="http://schemas.microsoft.com/office/drawing/2014/main" pred="{0862A4FB-2266-6E1F-4DBE-C1C582E1A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1047750</xdr:colOff>
      <xdr:row>13</xdr:row>
      <xdr:rowOff>114300</xdr:rowOff>
    </xdr:from>
    <xdr:to>
      <xdr:col>29</xdr:col>
      <xdr:colOff>514350</xdr:colOff>
      <xdr:row>25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197165-4790-DA28-6E73-80389852EFDC}"/>
            </a:ext>
            <a:ext uri="{147F2762-F138-4A5C-976F-8EAC2B608ADB}">
              <a16:predDERef xmlns:a16="http://schemas.microsoft.com/office/drawing/2014/main" pred="{A434AF0D-3E68-15CB-4C73-B9A6F69B7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18</xdr:row>
      <xdr:rowOff>38100</xdr:rowOff>
    </xdr:from>
    <xdr:to>
      <xdr:col>9</xdr:col>
      <xdr:colOff>152400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E14FC-E1E1-A64A-19CE-3831A083A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40</xdr:row>
      <xdr:rowOff>161925</xdr:rowOff>
    </xdr:from>
    <xdr:to>
      <xdr:col>9</xdr:col>
      <xdr:colOff>76200</xdr:colOff>
      <xdr:row>55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E58B9C-EEC0-7CFF-66D2-289D0D2666C5}"/>
            </a:ext>
            <a:ext uri="{147F2762-F138-4A5C-976F-8EAC2B608ADB}">
              <a16:predDERef xmlns:a16="http://schemas.microsoft.com/office/drawing/2014/main" pred="{F4EE14FC-E1E1-A64A-19CE-3831A083A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485775</xdr:colOff>
      <xdr:row>77</xdr:row>
      <xdr:rowOff>114300</xdr:rowOff>
    </xdr:from>
    <xdr:to>
      <xdr:col>5</xdr:col>
      <xdr:colOff>742950</xdr:colOff>
      <xdr:row>92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C81858-0540-9EEF-1810-15912C12B770}"/>
            </a:ext>
            <a:ext uri="{147F2762-F138-4A5C-976F-8EAC2B608ADB}">
              <a16:predDERef xmlns:a16="http://schemas.microsoft.com/office/drawing/2014/main" pred="{6FE58B9C-EEC0-7CFF-66D2-289D0D266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1"/>
  <sheetViews>
    <sheetView workbookViewId="0">
      <selection activeCell="B1" sqref="B1"/>
    </sheetView>
  </sheetViews>
  <sheetFormatPr defaultRowHeight="15"/>
  <cols>
    <col min="1" max="1" width="8.85546875" style="19" customWidth="1"/>
    <col min="2" max="2" width="36.5703125" style="19" bestFit="1" customWidth="1"/>
    <col min="3" max="3" width="10.42578125" style="19" customWidth="1"/>
    <col min="4" max="4" width="19.5703125" style="19" bestFit="1" customWidth="1"/>
    <col min="5" max="5" width="10.42578125" style="19" bestFit="1" customWidth="1"/>
    <col min="6" max="6" width="17.140625" style="19" customWidth="1"/>
    <col min="7" max="7" width="33.140625" style="19" bestFit="1" customWidth="1"/>
    <col min="8" max="8" width="9.140625" style="19"/>
    <col min="9" max="9" width="10.85546875" style="19" customWidth="1"/>
    <col min="10" max="10" width="12.5703125" style="19" bestFit="1" customWidth="1"/>
    <col min="11" max="12" width="9.140625" style="19"/>
    <col min="13" max="13" width="16.7109375" style="19" bestFit="1" customWidth="1"/>
    <col min="14" max="14" width="9.140625" style="19"/>
    <col min="15" max="15" width="36.5703125" style="19" bestFit="1" customWidth="1"/>
    <col min="16" max="17" width="9.140625" style="19"/>
    <col min="18" max="18" width="17.28515625" style="19" bestFit="1" customWidth="1"/>
    <col min="19" max="19" width="9.140625" style="19"/>
    <col min="20" max="20" width="33.5703125" style="19" bestFit="1" customWidth="1"/>
    <col min="21" max="21" width="23.85546875" style="19" bestFit="1" customWidth="1"/>
    <col min="22" max="22" width="11.140625" style="19" bestFit="1" customWidth="1"/>
    <col min="23" max="23" width="31.42578125" style="19" bestFit="1" customWidth="1"/>
    <col min="24" max="24" width="12.7109375" style="19" bestFit="1" customWidth="1"/>
    <col min="25" max="25" width="25.42578125" style="19" bestFit="1" customWidth="1"/>
    <col min="26" max="26" width="9.140625" style="19"/>
    <col min="27" max="27" width="24.5703125" style="19" bestFit="1" customWidth="1"/>
    <col min="28" max="28" width="21.85546875" style="19" bestFit="1" customWidth="1"/>
    <col min="29" max="29" width="30.140625" style="19" bestFit="1" customWidth="1"/>
    <col min="30" max="30" width="12.7109375" style="19" bestFit="1" customWidth="1"/>
    <col min="31" max="31" width="19.85546875" style="19" bestFit="1" customWidth="1"/>
    <col min="32" max="32" width="9.140625" style="19"/>
    <col min="33" max="33" width="9.42578125" style="19" bestFit="1" customWidth="1"/>
    <col min="34" max="16384" width="9.140625" style="19"/>
  </cols>
  <sheetData>
    <row r="1" spans="1:36">
      <c r="D1" s="19" t="s">
        <v>0</v>
      </c>
      <c r="O1" s="20" t="s">
        <v>1</v>
      </c>
    </row>
    <row r="2" spans="1:36">
      <c r="A2" s="22" t="s">
        <v>2</v>
      </c>
      <c r="B2" s="1" t="s">
        <v>3</v>
      </c>
      <c r="C2" s="2" t="s">
        <v>4</v>
      </c>
      <c r="D2" s="3" t="s">
        <v>5</v>
      </c>
      <c r="E2" s="4" t="s">
        <v>6</v>
      </c>
      <c r="F2" s="5" t="s">
        <v>7</v>
      </c>
      <c r="G2" s="6"/>
      <c r="H2" s="6"/>
      <c r="I2" s="7"/>
      <c r="J2" s="6"/>
      <c r="O2" s="8" t="s">
        <v>3</v>
      </c>
      <c r="P2" s="2" t="s">
        <v>4</v>
      </c>
      <c r="Q2" s="3" t="s">
        <v>5</v>
      </c>
      <c r="R2" s="4" t="s">
        <v>6</v>
      </c>
      <c r="S2" s="7"/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AA2" s="1" t="s">
        <v>13</v>
      </c>
      <c r="AB2" s="1" t="s">
        <v>9</v>
      </c>
      <c r="AC2" s="1" t="s">
        <v>14</v>
      </c>
      <c r="AD2" s="1" t="s">
        <v>15</v>
      </c>
      <c r="AE2" s="1" t="s">
        <v>16</v>
      </c>
    </row>
    <row r="3" spans="1:36">
      <c r="A3" s="23">
        <f>B3/12</f>
        <v>0</v>
      </c>
      <c r="B3" s="9">
        <v>0</v>
      </c>
      <c r="C3" s="10">
        <v>100</v>
      </c>
      <c r="D3" s="10">
        <f>7/100</f>
        <v>7.0000000000000007E-2</v>
      </c>
      <c r="E3" s="9">
        <f t="shared" ref="E3:E10" si="0" xml:space="preserve"> B3 * (1 + C3)^A3</f>
        <v>0</v>
      </c>
      <c r="F3" s="11">
        <v>100</v>
      </c>
      <c r="G3" s="12"/>
      <c r="H3" s="13"/>
      <c r="I3" s="14"/>
      <c r="J3" s="13"/>
      <c r="O3" s="9">
        <v>0</v>
      </c>
      <c r="P3" s="10">
        <v>100</v>
      </c>
      <c r="Q3" s="10">
        <f>7/100</f>
        <v>7.0000000000000007E-2</v>
      </c>
      <c r="R3" s="9">
        <f>P3*O3*Q3</f>
        <v>0</v>
      </c>
      <c r="S3" s="15"/>
      <c r="U3" s="9" t="s">
        <v>17</v>
      </c>
      <c r="V3" s="9">
        <v>100</v>
      </c>
      <c r="W3" s="9">
        <v>4</v>
      </c>
      <c r="X3" s="9">
        <f>10/100</f>
        <v>0.1</v>
      </c>
      <c r="Y3" s="9">
        <f>V3*(1 + X3*W3)</f>
        <v>140</v>
      </c>
      <c r="AA3" s="9" t="s">
        <v>18</v>
      </c>
      <c r="AB3" s="9">
        <v>100</v>
      </c>
      <c r="AC3" s="9">
        <v>4</v>
      </c>
      <c r="AD3" s="9">
        <f>10/100</f>
        <v>0.1</v>
      </c>
      <c r="AE3" s="16">
        <f>AB3*(1+AD3)^AC3</f>
        <v>146.41000000000005</v>
      </c>
    </row>
    <row r="4" spans="1:36">
      <c r="A4" s="23">
        <f t="shared" ref="A4:A10" si="1">B4/12</f>
        <v>8.3333333333333329E-2</v>
      </c>
      <c r="B4" s="9">
        <v>1</v>
      </c>
      <c r="C4" s="10">
        <v>100</v>
      </c>
      <c r="D4" s="10">
        <f t="shared" ref="D4:D10" si="2">7/100</f>
        <v>7.0000000000000007E-2</v>
      </c>
      <c r="E4" s="9">
        <f t="shared" si="0"/>
        <v>1.4690168630587714</v>
      </c>
      <c r="F4" s="11">
        <v>200</v>
      </c>
      <c r="G4" s="17" t="s">
        <v>19</v>
      </c>
      <c r="H4" s="13"/>
      <c r="I4" s="14"/>
      <c r="J4" s="13"/>
      <c r="L4" s="24"/>
      <c r="N4" s="21"/>
      <c r="O4" s="9">
        <v>1</v>
      </c>
      <c r="P4" s="10">
        <v>100</v>
      </c>
      <c r="Q4" s="10">
        <f t="shared" ref="Q4:Q10" si="3">7/100</f>
        <v>7.0000000000000007E-2</v>
      </c>
      <c r="R4" s="9">
        <f t="shared" ref="R4:R10" si="4">P4*O4*Q4</f>
        <v>7.0000000000000009</v>
      </c>
      <c r="S4" s="15"/>
      <c r="U4" s="9" t="s">
        <v>20</v>
      </c>
      <c r="V4" s="9">
        <v>100</v>
      </c>
      <c r="W4" s="9">
        <v>3</v>
      </c>
      <c r="X4" s="9">
        <f t="shared" ref="X4:X7" si="5">10/100</f>
        <v>0.1</v>
      </c>
      <c r="Y4" s="9">
        <f t="shared" ref="Y4:Y7" si="6">V4*(1 + X4*W4)</f>
        <v>130</v>
      </c>
      <c r="AA4" s="9" t="s">
        <v>20</v>
      </c>
      <c r="AB4" s="9">
        <v>100</v>
      </c>
      <c r="AC4" s="9">
        <v>3</v>
      </c>
      <c r="AD4" s="9">
        <f t="shared" ref="AD4:AD7" si="7">10/100</f>
        <v>0.1</v>
      </c>
      <c r="AE4" s="16">
        <f t="shared" ref="AE4:AE7" si="8">AB4*(1+AD4)^AC4</f>
        <v>133.10000000000005</v>
      </c>
      <c r="AG4" s="18" t="s">
        <v>21</v>
      </c>
      <c r="AH4" s="18"/>
      <c r="AI4" s="18"/>
      <c r="AJ4" s="18"/>
    </row>
    <row r="5" spans="1:36">
      <c r="A5" s="23">
        <f t="shared" si="1"/>
        <v>0.16666666666666666</v>
      </c>
      <c r="B5" s="9">
        <v>2</v>
      </c>
      <c r="C5" s="10">
        <v>100</v>
      </c>
      <c r="D5" s="10">
        <f t="shared" si="2"/>
        <v>7.0000000000000007E-2</v>
      </c>
      <c r="E5" s="9">
        <f t="shared" si="0"/>
        <v>4.3160210879020671</v>
      </c>
      <c r="F5" s="11">
        <v>300</v>
      </c>
      <c r="G5" s="17" t="s">
        <v>22</v>
      </c>
      <c r="H5" s="13"/>
      <c r="I5" s="14"/>
      <c r="J5" s="13"/>
      <c r="L5" s="24"/>
      <c r="O5" s="9">
        <v>2</v>
      </c>
      <c r="P5" s="10">
        <v>100</v>
      </c>
      <c r="Q5" s="10">
        <f t="shared" si="3"/>
        <v>7.0000000000000007E-2</v>
      </c>
      <c r="R5" s="9">
        <f t="shared" si="4"/>
        <v>14.000000000000002</v>
      </c>
      <c r="S5" s="15"/>
      <c r="T5" s="18" t="s">
        <v>21</v>
      </c>
      <c r="U5" s="9" t="s">
        <v>23</v>
      </c>
      <c r="V5" s="9">
        <v>100</v>
      </c>
      <c r="W5" s="9">
        <v>2</v>
      </c>
      <c r="X5" s="9">
        <f t="shared" si="5"/>
        <v>0.1</v>
      </c>
      <c r="Y5" s="9">
        <f t="shared" si="6"/>
        <v>120</v>
      </c>
      <c r="AA5" s="9" t="s">
        <v>23</v>
      </c>
      <c r="AB5" s="9">
        <v>100</v>
      </c>
      <c r="AC5" s="9">
        <v>2</v>
      </c>
      <c r="AD5" s="9">
        <f t="shared" si="7"/>
        <v>0.1</v>
      </c>
      <c r="AE5" s="16">
        <f t="shared" si="8"/>
        <v>121.00000000000001</v>
      </c>
      <c r="AG5" s="18" t="s">
        <v>24</v>
      </c>
      <c r="AH5" s="18" t="s">
        <v>25</v>
      </c>
      <c r="AI5" s="18"/>
      <c r="AJ5" s="18"/>
    </row>
    <row r="6" spans="1:36">
      <c r="A6" s="23">
        <f t="shared" si="1"/>
        <v>0.25</v>
      </c>
      <c r="B6" s="9">
        <v>3</v>
      </c>
      <c r="C6" s="10">
        <v>100</v>
      </c>
      <c r="D6" s="10">
        <f t="shared" si="2"/>
        <v>7.0000000000000007E-2</v>
      </c>
      <c r="E6" s="9">
        <f t="shared" si="0"/>
        <v>9.5104616391681027</v>
      </c>
      <c r="F6" s="11">
        <v>400</v>
      </c>
      <c r="G6" s="12"/>
      <c r="H6" s="13"/>
      <c r="I6" s="14"/>
      <c r="J6" s="13"/>
      <c r="L6" s="24"/>
      <c r="O6" s="9">
        <v>3</v>
      </c>
      <c r="P6" s="10">
        <v>100</v>
      </c>
      <c r="Q6" s="10">
        <f t="shared" si="3"/>
        <v>7.0000000000000007E-2</v>
      </c>
      <c r="R6" s="9">
        <f t="shared" si="4"/>
        <v>21.000000000000004</v>
      </c>
      <c r="S6" s="15"/>
      <c r="T6" s="18" t="s">
        <v>26</v>
      </c>
      <c r="U6" s="9" t="s">
        <v>27</v>
      </c>
      <c r="V6" s="9">
        <v>100</v>
      </c>
      <c r="W6" s="9">
        <v>1</v>
      </c>
      <c r="X6" s="9">
        <f t="shared" si="5"/>
        <v>0.1</v>
      </c>
      <c r="Y6" s="9">
        <f t="shared" si="6"/>
        <v>110.00000000000001</v>
      </c>
      <c r="AA6" s="9" t="s">
        <v>27</v>
      </c>
      <c r="AB6" s="9">
        <v>100</v>
      </c>
      <c r="AC6" s="9">
        <v>1</v>
      </c>
      <c r="AD6" s="9">
        <f t="shared" si="7"/>
        <v>0.1</v>
      </c>
      <c r="AE6" s="16">
        <f t="shared" si="8"/>
        <v>110.00000000000001</v>
      </c>
    </row>
    <row r="7" spans="1:36">
      <c r="A7" s="23">
        <f t="shared" si="1"/>
        <v>0.33333333333333331</v>
      </c>
      <c r="B7" s="9">
        <v>4</v>
      </c>
      <c r="C7" s="10">
        <v>100</v>
      </c>
      <c r="D7" s="10">
        <f t="shared" si="2"/>
        <v>7.0000000000000007E-2</v>
      </c>
      <c r="E7" s="9">
        <f t="shared" si="0"/>
        <v>18.62803803121534</v>
      </c>
      <c r="F7" s="11">
        <v>500</v>
      </c>
      <c r="G7" s="12" t="s">
        <v>28</v>
      </c>
      <c r="H7" s="13"/>
      <c r="I7" s="14"/>
      <c r="J7" s="13"/>
      <c r="L7" s="24"/>
      <c r="O7" s="9">
        <v>4</v>
      </c>
      <c r="P7" s="10">
        <v>100</v>
      </c>
      <c r="Q7" s="10">
        <f t="shared" si="3"/>
        <v>7.0000000000000007E-2</v>
      </c>
      <c r="R7" s="9">
        <f t="shared" si="4"/>
        <v>28.000000000000004</v>
      </c>
      <c r="S7" s="15"/>
      <c r="U7" s="9" t="s">
        <v>29</v>
      </c>
      <c r="V7" s="9">
        <v>100</v>
      </c>
      <c r="W7" s="9">
        <v>0</v>
      </c>
      <c r="X7" s="9">
        <f t="shared" si="5"/>
        <v>0.1</v>
      </c>
      <c r="Y7" s="9">
        <f t="shared" si="6"/>
        <v>100</v>
      </c>
      <c r="AA7" s="9" t="s">
        <v>29</v>
      </c>
      <c r="AB7" s="9">
        <v>100</v>
      </c>
      <c r="AC7" s="9">
        <v>0</v>
      </c>
      <c r="AD7" s="9">
        <f t="shared" si="7"/>
        <v>0.1</v>
      </c>
      <c r="AE7" s="16">
        <f t="shared" si="8"/>
        <v>100</v>
      </c>
    </row>
    <row r="8" spans="1:36">
      <c r="A8" s="23">
        <f t="shared" si="1"/>
        <v>0.41666666666666669</v>
      </c>
      <c r="B8" s="9">
        <v>5</v>
      </c>
      <c r="C8" s="10">
        <v>100</v>
      </c>
      <c r="D8" s="10">
        <f t="shared" si="2"/>
        <v>7.0000000000000007E-2</v>
      </c>
      <c r="E8" s="9">
        <f t="shared" si="0"/>
        <v>34.206127491944329</v>
      </c>
      <c r="F8" s="11">
        <v>600</v>
      </c>
      <c r="G8" s="12"/>
      <c r="H8" s="13"/>
      <c r="I8" s="14"/>
      <c r="J8" s="13"/>
      <c r="L8" s="24"/>
      <c r="O8" s="9">
        <v>5</v>
      </c>
      <c r="P8" s="10">
        <v>100</v>
      </c>
      <c r="Q8" s="10">
        <f t="shared" si="3"/>
        <v>7.0000000000000007E-2</v>
      </c>
      <c r="R8" s="9">
        <f t="shared" si="4"/>
        <v>35</v>
      </c>
      <c r="S8" s="15"/>
      <c r="V8" s="19" t="s">
        <v>30</v>
      </c>
      <c r="AB8" s="19" t="s">
        <v>30</v>
      </c>
    </row>
    <row r="9" spans="1:36">
      <c r="A9" s="23">
        <f t="shared" si="1"/>
        <v>0.5</v>
      </c>
      <c r="B9" s="9">
        <v>6</v>
      </c>
      <c r="C9" s="10">
        <v>100</v>
      </c>
      <c r="D9" s="10">
        <f t="shared" si="2"/>
        <v>7.0000000000000007E-2</v>
      </c>
      <c r="E9" s="9">
        <f t="shared" si="0"/>
        <v>60.29925372672534</v>
      </c>
      <c r="F9" s="11">
        <v>700</v>
      </c>
      <c r="G9" s="12"/>
      <c r="H9" s="13"/>
      <c r="I9" s="14"/>
      <c r="J9" s="13"/>
      <c r="O9" s="9">
        <v>6</v>
      </c>
      <c r="P9" s="10">
        <v>100</v>
      </c>
      <c r="Q9" s="10">
        <f t="shared" si="3"/>
        <v>7.0000000000000007E-2</v>
      </c>
      <c r="R9" s="9">
        <f t="shared" si="4"/>
        <v>42.000000000000007</v>
      </c>
      <c r="S9" s="15"/>
      <c r="AE9" s="20"/>
    </row>
    <row r="10" spans="1:36">
      <c r="A10" s="23">
        <f t="shared" si="1"/>
        <v>0.58333333333333337</v>
      </c>
      <c r="B10" s="9">
        <v>7</v>
      </c>
      <c r="C10" s="10">
        <v>100</v>
      </c>
      <c r="D10" s="10">
        <f t="shared" si="2"/>
        <v>7.0000000000000007E-2</v>
      </c>
      <c r="E10" s="9">
        <f t="shared" si="0"/>
        <v>103.34405731348886</v>
      </c>
      <c r="F10" s="11">
        <v>800</v>
      </c>
      <c r="G10" s="12"/>
      <c r="H10" s="13"/>
      <c r="I10" s="14"/>
      <c r="J10" s="13"/>
      <c r="O10" s="9">
        <v>7</v>
      </c>
      <c r="P10" s="10">
        <v>100</v>
      </c>
      <c r="Q10" s="10">
        <f t="shared" si="3"/>
        <v>7.0000000000000007E-2</v>
      </c>
      <c r="R10" s="9">
        <f t="shared" si="4"/>
        <v>49.000000000000007</v>
      </c>
      <c r="S10" s="15"/>
      <c r="AE10" s="20"/>
    </row>
    <row r="11" spans="1:36">
      <c r="B11" s="19" t="s">
        <v>30</v>
      </c>
      <c r="F11" s="15"/>
      <c r="G11" s="12"/>
      <c r="H11" s="13"/>
      <c r="I11" s="14"/>
      <c r="J11" s="13"/>
      <c r="P11" s="19" t="s">
        <v>30</v>
      </c>
      <c r="AE11" s="20"/>
    </row>
    <row r="12" spans="1:36">
      <c r="C12" s="15"/>
      <c r="E12" s="21"/>
      <c r="AE12" s="20"/>
    </row>
    <row r="13" spans="1:36">
      <c r="E13" s="21"/>
      <c r="AB13" s="19" t="s">
        <v>31</v>
      </c>
      <c r="AC13" s="19">
        <f>SUM(AE3:AE7)</f>
        <v>610.5100000000001</v>
      </c>
      <c r="AE13" s="20"/>
    </row>
    <row r="17" spans="2:9">
      <c r="B17" s="1" t="s">
        <v>32</v>
      </c>
    </row>
    <row r="18" spans="2:9" ht="30.75">
      <c r="B18" s="16" t="s">
        <v>33</v>
      </c>
    </row>
    <row r="19" spans="2:9">
      <c r="B19" s="9"/>
    </row>
    <row r="20" spans="2:9" ht="30.75">
      <c r="B20" s="25" t="s">
        <v>34</v>
      </c>
    </row>
    <row r="21" spans="2:9">
      <c r="B21" s="26" t="s">
        <v>35</v>
      </c>
    </row>
    <row r="22" spans="2:9">
      <c r="B22" s="26" t="s">
        <v>36</v>
      </c>
    </row>
    <row r="23" spans="2:9">
      <c r="B23" s="26" t="s">
        <v>37</v>
      </c>
    </row>
    <row r="24" spans="2:9">
      <c r="B24" s="26" t="s">
        <v>38</v>
      </c>
    </row>
    <row r="25" spans="2:9">
      <c r="B25" s="26" t="s">
        <v>36</v>
      </c>
    </row>
    <row r="26" spans="2:9">
      <c r="B26" s="26" t="s">
        <v>39</v>
      </c>
      <c r="F26" s="20"/>
    </row>
    <row r="27" spans="2:9">
      <c r="B27" s="26" t="s">
        <v>40</v>
      </c>
      <c r="I27" s="20"/>
    </row>
    <row r="28" spans="2:9">
      <c r="B28" s="9"/>
    </row>
    <row r="29" spans="2:9" ht="45.75">
      <c r="B29" s="25" t="s">
        <v>41</v>
      </c>
    </row>
    <row r="30" spans="2:9" ht="60.75">
      <c r="B30" s="25" t="s">
        <v>42</v>
      </c>
    </row>
    <row r="31" spans="2:9" ht="45.75">
      <c r="B31" s="25" t="s">
        <v>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54C4-E745-46F7-A2DE-BCD237A6640A}">
  <dimension ref="A3:K105"/>
  <sheetViews>
    <sheetView tabSelected="1" topLeftCell="A84" workbookViewId="0">
      <selection activeCell="C104" sqref="C104"/>
    </sheetView>
  </sheetViews>
  <sheetFormatPr defaultRowHeight="15"/>
  <cols>
    <col min="1" max="1" width="9.140625" style="27"/>
    <col min="2" max="2" width="36.5703125" style="29" bestFit="1" customWidth="1"/>
    <col min="3" max="3" width="25.28515625" style="29" bestFit="1" customWidth="1"/>
    <col min="4" max="4" width="26.7109375" style="29" bestFit="1" customWidth="1"/>
    <col min="5" max="6" width="12.7109375" style="29" bestFit="1" customWidth="1"/>
    <col min="7" max="7" width="27.42578125" style="29" bestFit="1" customWidth="1"/>
    <col min="8" max="8" width="17.42578125" style="29" bestFit="1" customWidth="1"/>
    <col min="9" max="9" width="12.5703125" style="29" bestFit="1" customWidth="1"/>
    <col min="10" max="10" width="9.140625" style="29"/>
    <col min="11" max="11" width="29.28515625" style="29" bestFit="1" customWidth="1"/>
    <col min="12" max="16384" width="9.140625" style="29"/>
  </cols>
  <sheetData>
    <row r="3" spans="2:11">
      <c r="B3" s="28" t="s">
        <v>3</v>
      </c>
      <c r="C3" s="28" t="s">
        <v>44</v>
      </c>
      <c r="D3" s="28" t="s">
        <v>31</v>
      </c>
      <c r="E3" s="19"/>
      <c r="F3" s="19"/>
      <c r="G3" s="28" t="s">
        <v>45</v>
      </c>
      <c r="H3" s="28" t="s">
        <v>44</v>
      </c>
      <c r="I3" s="28" t="s">
        <v>31</v>
      </c>
    </row>
    <row r="4" spans="2:11">
      <c r="B4" s="30">
        <v>1</v>
      </c>
      <c r="C4" s="30">
        <v>140</v>
      </c>
      <c r="D4" s="30"/>
      <c r="E4" s="19"/>
      <c r="F4" s="19"/>
      <c r="G4" s="30">
        <v>1</v>
      </c>
      <c r="H4" s="30">
        <v>146.41</v>
      </c>
      <c r="I4" s="30"/>
    </row>
    <row r="5" spans="2:11">
      <c r="B5" s="30">
        <v>2</v>
      </c>
      <c r="C5" s="30">
        <v>130</v>
      </c>
      <c r="D5" s="30"/>
      <c r="E5" s="19"/>
      <c r="F5" s="19" t="s">
        <v>46</v>
      </c>
      <c r="G5" s="30">
        <v>2</v>
      </c>
      <c r="H5" s="30">
        <v>133.1</v>
      </c>
      <c r="I5" s="30"/>
      <c r="J5" s="29">
        <f>I8-D8</f>
        <v>10.509999999999991</v>
      </c>
      <c r="K5" s="31" t="s">
        <v>47</v>
      </c>
    </row>
    <row r="6" spans="2:11">
      <c r="B6" s="30">
        <v>3</v>
      </c>
      <c r="C6" s="30">
        <v>120</v>
      </c>
      <c r="D6" s="30"/>
      <c r="E6" s="19"/>
      <c r="F6" s="19"/>
      <c r="G6" s="30">
        <v>3</v>
      </c>
      <c r="H6" s="30">
        <v>121</v>
      </c>
      <c r="I6" s="30"/>
    </row>
    <row r="7" spans="2:11">
      <c r="B7" s="30">
        <v>4</v>
      </c>
      <c r="C7" s="30">
        <v>110</v>
      </c>
      <c r="D7" s="30"/>
      <c r="E7" s="19"/>
      <c r="F7" s="19"/>
      <c r="G7" s="30">
        <v>4</v>
      </c>
      <c r="H7" s="30">
        <v>110</v>
      </c>
      <c r="I7" s="30"/>
    </row>
    <row r="8" spans="2:11">
      <c r="B8" s="30">
        <v>5</v>
      </c>
      <c r="C8" s="30">
        <v>100</v>
      </c>
      <c r="D8" s="30">
        <f>SUM(C4:C8)</f>
        <v>600</v>
      </c>
      <c r="E8" s="19"/>
      <c r="F8" s="19"/>
      <c r="G8" s="30">
        <v>5</v>
      </c>
      <c r="H8" s="30">
        <v>100</v>
      </c>
      <c r="I8" s="30">
        <f>SUM(H4:H8)</f>
        <v>610.51</v>
      </c>
    </row>
    <row r="9" spans="2:11">
      <c r="B9" s="19"/>
      <c r="C9" s="19"/>
      <c r="D9" s="19"/>
      <c r="E9" s="19"/>
      <c r="F9" s="19"/>
      <c r="G9" s="19"/>
      <c r="H9" s="19"/>
      <c r="I9" s="19"/>
    </row>
    <row r="10" spans="2:11">
      <c r="B10" s="19"/>
      <c r="C10" s="19"/>
      <c r="D10" s="19"/>
      <c r="E10" s="19"/>
      <c r="F10" s="19"/>
      <c r="G10" s="19"/>
      <c r="H10" s="19"/>
      <c r="I10" s="19"/>
    </row>
    <row r="11" spans="2:11">
      <c r="B11" s="19"/>
      <c r="C11" s="19"/>
      <c r="D11" s="19"/>
      <c r="E11" s="19"/>
      <c r="F11" s="19" t="s">
        <v>48</v>
      </c>
      <c r="G11" s="19"/>
      <c r="H11" s="19"/>
      <c r="I11" s="19"/>
    </row>
    <row r="13" spans="2:11">
      <c r="G13" s="29" t="s">
        <v>49</v>
      </c>
      <c r="H13" s="29" t="s">
        <v>50</v>
      </c>
    </row>
    <row r="14" spans="2:11">
      <c r="B14" s="32" t="s">
        <v>51</v>
      </c>
    </row>
    <row r="15" spans="2:11">
      <c r="G15" s="29" t="s">
        <v>52</v>
      </c>
    </row>
    <row r="16" spans="2:11">
      <c r="B16" s="29" t="s">
        <v>53</v>
      </c>
    </row>
    <row r="19" spans="2:6">
      <c r="B19" s="28" t="s">
        <v>3</v>
      </c>
      <c r="C19" s="33" t="s">
        <v>54</v>
      </c>
      <c r="D19" s="33" t="s">
        <v>55</v>
      </c>
      <c r="E19" s="34" t="s">
        <v>15</v>
      </c>
    </row>
    <row r="20" spans="2:6">
      <c r="B20" s="30">
        <v>1</v>
      </c>
      <c r="C20" s="35">
        <f>100</f>
        <v>100</v>
      </c>
      <c r="D20" s="35">
        <f>100</f>
        <v>100</v>
      </c>
      <c r="E20" s="36">
        <f>10/100</f>
        <v>0.1</v>
      </c>
    </row>
    <row r="21" spans="2:6">
      <c r="B21" s="30">
        <v>2</v>
      </c>
      <c r="C21" s="35">
        <f>C20*(1+E21*B21)</f>
        <v>120</v>
      </c>
      <c r="D21" s="35">
        <f>D20*(1+E20)^B21</f>
        <v>121.00000000000001</v>
      </c>
      <c r="E21" s="36">
        <f>10/100</f>
        <v>0.1</v>
      </c>
      <c r="F21" s="37"/>
    </row>
    <row r="22" spans="2:6">
      <c r="B22" s="30">
        <v>3</v>
      </c>
      <c r="C22" s="35">
        <f t="shared" ref="C22:C39" si="0">C21*(1+E22*B22)</f>
        <v>156</v>
      </c>
      <c r="D22" s="35">
        <f t="shared" ref="D22:D40" si="1">D21*(1+E21)^B22</f>
        <v>161.05100000000007</v>
      </c>
      <c r="E22" s="36">
        <f t="shared" ref="E22:E39" si="2">10/100</f>
        <v>0.1</v>
      </c>
    </row>
    <row r="23" spans="2:6">
      <c r="B23" s="30">
        <v>4</v>
      </c>
      <c r="C23" s="35">
        <f t="shared" si="0"/>
        <v>218.39999999999998</v>
      </c>
      <c r="D23" s="35">
        <f t="shared" si="1"/>
        <v>235.79476910000017</v>
      </c>
      <c r="E23" s="36">
        <f t="shared" si="2"/>
        <v>0.1</v>
      </c>
    </row>
    <row r="24" spans="2:6">
      <c r="B24" s="30">
        <v>5</v>
      </c>
      <c r="C24" s="35">
        <f t="shared" si="0"/>
        <v>327.59999999999997</v>
      </c>
      <c r="D24" s="35">
        <f t="shared" si="1"/>
        <v>379.74983358324141</v>
      </c>
      <c r="E24" s="36">
        <f t="shared" si="2"/>
        <v>0.1</v>
      </c>
    </row>
    <row r="25" spans="2:6">
      <c r="B25" s="30">
        <v>6</v>
      </c>
      <c r="C25" s="35">
        <f t="shared" si="0"/>
        <v>524.16</v>
      </c>
      <c r="D25" s="35">
        <f t="shared" si="1"/>
        <v>672.74999493256109</v>
      </c>
      <c r="E25" s="36">
        <f t="shared" si="2"/>
        <v>0.1</v>
      </c>
    </row>
    <row r="26" spans="2:6">
      <c r="B26" s="30">
        <v>7</v>
      </c>
      <c r="C26" s="35">
        <f t="shared" si="0"/>
        <v>891.072</v>
      </c>
      <c r="D26" s="35">
        <f t="shared" si="1"/>
        <v>1310.9994191499959</v>
      </c>
      <c r="E26" s="36">
        <f t="shared" si="2"/>
        <v>0.1</v>
      </c>
    </row>
    <row r="27" spans="2:6">
      <c r="B27" s="30">
        <v>8</v>
      </c>
      <c r="C27" s="35">
        <f t="shared" si="0"/>
        <v>1603.9295999999999</v>
      </c>
      <c r="D27" s="35">
        <f t="shared" si="1"/>
        <v>2810.2436848064326</v>
      </c>
      <c r="E27" s="36">
        <f t="shared" si="2"/>
        <v>0.1</v>
      </c>
    </row>
    <row r="28" spans="2:6">
      <c r="B28" s="30">
        <v>9</v>
      </c>
      <c r="C28" s="35">
        <f t="shared" si="0"/>
        <v>3047.4662399999997</v>
      </c>
      <c r="D28" s="35">
        <f t="shared" si="1"/>
        <v>6626.4076077366635</v>
      </c>
      <c r="E28" s="36">
        <f t="shared" si="2"/>
        <v>0.1</v>
      </c>
    </row>
    <row r="29" spans="2:6">
      <c r="B29" s="30">
        <v>10</v>
      </c>
      <c r="C29" s="35">
        <f t="shared" si="0"/>
        <v>6094.9324799999995</v>
      </c>
      <c r="D29" s="35">
        <f t="shared" si="1"/>
        <v>17187.194770116261</v>
      </c>
      <c r="E29" s="36">
        <f t="shared" si="2"/>
        <v>0.1</v>
      </c>
    </row>
    <row r="30" spans="2:6">
      <c r="B30" s="30">
        <v>11</v>
      </c>
      <c r="C30" s="35">
        <f t="shared" si="0"/>
        <v>12799.358208</v>
      </c>
      <c r="D30" s="35">
        <f t="shared" si="1"/>
        <v>49037.072529785168</v>
      </c>
      <c r="E30" s="36">
        <f t="shared" si="2"/>
        <v>0.1</v>
      </c>
    </row>
    <row r="31" spans="2:6">
      <c r="B31" s="30">
        <v>12</v>
      </c>
      <c r="C31" s="35">
        <f t="shared" si="0"/>
        <v>28158.588057600002</v>
      </c>
      <c r="D31" s="35">
        <f t="shared" si="1"/>
        <v>153899.33993880372</v>
      </c>
      <c r="E31" s="36">
        <f t="shared" si="2"/>
        <v>0.1</v>
      </c>
    </row>
    <row r="32" spans="2:6">
      <c r="B32" s="30">
        <v>13</v>
      </c>
      <c r="C32" s="35">
        <f t="shared" si="0"/>
        <v>64764.752532480001</v>
      </c>
      <c r="D32" s="35">
        <f t="shared" si="1"/>
        <v>531302.26118483092</v>
      </c>
      <c r="E32" s="36">
        <f t="shared" si="2"/>
        <v>0.1</v>
      </c>
    </row>
    <row r="33" spans="2:9">
      <c r="B33" s="30">
        <v>14</v>
      </c>
      <c r="C33" s="35">
        <f t="shared" si="0"/>
        <v>155435.40607795204</v>
      </c>
      <c r="D33" s="35">
        <f t="shared" si="1"/>
        <v>2017619.452673394</v>
      </c>
      <c r="E33" s="36">
        <f t="shared" si="2"/>
        <v>0.1</v>
      </c>
    </row>
    <row r="34" spans="2:9">
      <c r="B34" s="30">
        <v>15</v>
      </c>
      <c r="C34" s="35">
        <f t="shared" si="0"/>
        <v>388588.51519488008</v>
      </c>
      <c r="D34" s="35">
        <f t="shared" si="1"/>
        <v>8428097.1652573515</v>
      </c>
      <c r="E34" s="36">
        <f t="shared" si="2"/>
        <v>0.1</v>
      </c>
    </row>
    <row r="35" spans="2:9">
      <c r="B35" s="30">
        <v>16</v>
      </c>
      <c r="C35" s="35">
        <f t="shared" si="0"/>
        <v>1010330.1395066882</v>
      </c>
      <c r="D35" s="35">
        <f t="shared" si="1"/>
        <v>38726878.800751403</v>
      </c>
      <c r="E35" s="36">
        <f t="shared" si="2"/>
        <v>0.1</v>
      </c>
    </row>
    <row r="36" spans="2:9">
      <c r="B36" s="30">
        <v>17</v>
      </c>
      <c r="C36" s="35">
        <f t="shared" si="0"/>
        <v>2727891.3766680583</v>
      </c>
      <c r="D36" s="35">
        <f t="shared" si="1"/>
        <v>195743858.12892112</v>
      </c>
      <c r="E36" s="36">
        <f t="shared" si="2"/>
        <v>0.1</v>
      </c>
    </row>
    <row r="37" spans="2:9">
      <c r="B37" s="30">
        <v>18</v>
      </c>
      <c r="C37" s="35">
        <f t="shared" si="0"/>
        <v>7638095.8546705628</v>
      </c>
      <c r="D37" s="35">
        <f t="shared" si="1"/>
        <v>1088319665.8207569</v>
      </c>
      <c r="E37" s="36">
        <f t="shared" si="2"/>
        <v>0.1</v>
      </c>
    </row>
    <row r="38" spans="2:9">
      <c r="B38" s="30">
        <v>19</v>
      </c>
      <c r="C38" s="35">
        <f t="shared" si="0"/>
        <v>22150477.978544634</v>
      </c>
      <c r="D38" s="35">
        <f t="shared" si="1"/>
        <v>6656064087.8720055</v>
      </c>
      <c r="E38" s="36">
        <f t="shared" si="2"/>
        <v>0.1</v>
      </c>
    </row>
    <row r="39" spans="2:9">
      <c r="B39" s="30">
        <v>20</v>
      </c>
      <c r="C39" s="35">
        <f t="shared" si="0"/>
        <v>66451433.935633898</v>
      </c>
      <c r="D39" s="35">
        <f t="shared" si="1"/>
        <v>44778670813.86692</v>
      </c>
      <c r="E39" s="36">
        <f t="shared" si="2"/>
        <v>0.1</v>
      </c>
    </row>
    <row r="40" spans="2:9">
      <c r="B40" s="19"/>
      <c r="D40" s="38"/>
    </row>
    <row r="42" spans="2:9">
      <c r="B42" s="28" t="s">
        <v>3</v>
      </c>
      <c r="C42" s="33" t="s">
        <v>54</v>
      </c>
      <c r="D42" s="33" t="s">
        <v>55</v>
      </c>
      <c r="E42" s="34" t="s">
        <v>15</v>
      </c>
    </row>
    <row r="43" spans="2:9">
      <c r="B43" s="30">
        <v>1</v>
      </c>
      <c r="C43" s="35">
        <f>100</f>
        <v>100</v>
      </c>
      <c r="D43" s="35">
        <f>100</f>
        <v>100</v>
      </c>
      <c r="E43" s="36">
        <f>10/100</f>
        <v>0.1</v>
      </c>
      <c r="I43" s="19"/>
    </row>
    <row r="44" spans="2:9">
      <c r="B44" s="30">
        <v>2</v>
      </c>
      <c r="C44" s="35">
        <f>C43*(1+E44*B44)</f>
        <v>120</v>
      </c>
      <c r="D44" s="35">
        <f>D43*(1+E43)^B44</f>
        <v>121.00000000000001</v>
      </c>
      <c r="E44" s="36">
        <f>10/100</f>
        <v>0.1</v>
      </c>
    </row>
    <row r="45" spans="2:9">
      <c r="B45" s="30">
        <v>3</v>
      </c>
      <c r="C45" s="35">
        <f t="shared" ref="C45:C62" si="3">C44*(1+E45*B45)</f>
        <v>156</v>
      </c>
      <c r="D45" s="35">
        <f t="shared" ref="D45:D62" si="4">D44*(1+E44)^B45</f>
        <v>161.05100000000007</v>
      </c>
      <c r="E45" s="36">
        <f t="shared" ref="E45:E62" si="5">10/100</f>
        <v>0.1</v>
      </c>
    </row>
    <row r="46" spans="2:9">
      <c r="B46" s="30">
        <v>4</v>
      </c>
      <c r="C46" s="35">
        <f t="shared" si="3"/>
        <v>218.39999999999998</v>
      </c>
      <c r="D46" s="35">
        <f t="shared" si="4"/>
        <v>235.79476910000017</v>
      </c>
      <c r="E46" s="36">
        <f t="shared" si="5"/>
        <v>0.1</v>
      </c>
    </row>
    <row r="47" spans="2:9">
      <c r="B47" s="30">
        <v>5</v>
      </c>
      <c r="C47" s="35">
        <f t="shared" si="3"/>
        <v>327.59999999999997</v>
      </c>
      <c r="D47" s="35">
        <f t="shared" si="4"/>
        <v>379.74983358324141</v>
      </c>
      <c r="E47" s="36">
        <f t="shared" si="5"/>
        <v>0.1</v>
      </c>
    </row>
    <row r="48" spans="2:9">
      <c r="B48" s="30">
        <v>6</v>
      </c>
      <c r="C48" s="35">
        <f t="shared" si="3"/>
        <v>524.16</v>
      </c>
      <c r="D48" s="35">
        <f t="shared" si="4"/>
        <v>672.74999493256109</v>
      </c>
      <c r="E48" s="36">
        <f t="shared" si="5"/>
        <v>0.1</v>
      </c>
    </row>
    <row r="49" spans="2:5">
      <c r="B49" s="30">
        <v>7</v>
      </c>
      <c r="C49" s="35">
        <f t="shared" si="3"/>
        <v>891.072</v>
      </c>
      <c r="D49" s="35">
        <f t="shared" si="4"/>
        <v>1310.9994191499959</v>
      </c>
      <c r="E49" s="36">
        <f t="shared" si="5"/>
        <v>0.1</v>
      </c>
    </row>
    <row r="50" spans="2:5">
      <c r="B50" s="30">
        <v>8</v>
      </c>
      <c r="C50" s="35">
        <f t="shared" si="3"/>
        <v>1603.9295999999999</v>
      </c>
      <c r="D50" s="35">
        <f t="shared" si="4"/>
        <v>2810.2436848064326</v>
      </c>
      <c r="E50" s="36">
        <f t="shared" si="5"/>
        <v>0.1</v>
      </c>
    </row>
    <row r="51" spans="2:5">
      <c r="B51" s="30">
        <v>9</v>
      </c>
      <c r="C51" s="35">
        <f t="shared" si="3"/>
        <v>3047.4662399999997</v>
      </c>
      <c r="D51" s="35">
        <f t="shared" si="4"/>
        <v>6626.4076077366635</v>
      </c>
      <c r="E51" s="36">
        <f t="shared" si="5"/>
        <v>0.1</v>
      </c>
    </row>
    <row r="52" spans="2:5">
      <c r="B52" s="30">
        <v>10</v>
      </c>
      <c r="C52" s="35">
        <f t="shared" si="3"/>
        <v>6094.9324799999995</v>
      </c>
      <c r="D52" s="35">
        <f t="shared" si="4"/>
        <v>17187.194770116261</v>
      </c>
      <c r="E52" s="36">
        <f t="shared" si="5"/>
        <v>0.1</v>
      </c>
    </row>
    <row r="53" spans="2:5">
      <c r="B53" s="30">
        <v>11</v>
      </c>
      <c r="C53" s="35">
        <f t="shared" si="3"/>
        <v>12799.358208</v>
      </c>
      <c r="D53" s="35">
        <f t="shared" si="4"/>
        <v>49037.072529785168</v>
      </c>
      <c r="E53" s="36">
        <f t="shared" si="5"/>
        <v>0.1</v>
      </c>
    </row>
    <row r="54" spans="2:5">
      <c r="B54" s="30">
        <v>12</v>
      </c>
      <c r="C54" s="35">
        <f t="shared" si="3"/>
        <v>28158.588057600002</v>
      </c>
      <c r="D54" s="35">
        <f t="shared" si="4"/>
        <v>153899.33993880372</v>
      </c>
      <c r="E54" s="36">
        <f t="shared" si="5"/>
        <v>0.1</v>
      </c>
    </row>
    <row r="55" spans="2:5">
      <c r="B55" s="30">
        <v>13</v>
      </c>
      <c r="C55" s="35">
        <f t="shared" si="3"/>
        <v>64764.752532480001</v>
      </c>
      <c r="D55" s="35">
        <f t="shared" si="4"/>
        <v>531302.26118483092</v>
      </c>
      <c r="E55" s="36">
        <f t="shared" si="5"/>
        <v>0.1</v>
      </c>
    </row>
    <row r="56" spans="2:5">
      <c r="B56" s="30">
        <v>14</v>
      </c>
      <c r="C56" s="35">
        <f t="shared" si="3"/>
        <v>155435.40607795204</v>
      </c>
      <c r="D56" s="35">
        <f t="shared" si="4"/>
        <v>2017619.452673394</v>
      </c>
      <c r="E56" s="36">
        <f t="shared" si="5"/>
        <v>0.1</v>
      </c>
    </row>
    <row r="57" spans="2:5">
      <c r="B57" s="30">
        <v>15</v>
      </c>
      <c r="C57" s="35">
        <f t="shared" si="3"/>
        <v>388588.51519488008</v>
      </c>
      <c r="D57" s="35">
        <f t="shared" si="4"/>
        <v>8428097.1652573515</v>
      </c>
      <c r="E57" s="36">
        <f t="shared" si="5"/>
        <v>0.1</v>
      </c>
    </row>
    <row r="58" spans="2:5">
      <c r="B58" s="30">
        <v>16</v>
      </c>
      <c r="C58" s="35">
        <f t="shared" si="3"/>
        <v>1010330.1395066882</v>
      </c>
      <c r="D58" s="35">
        <f t="shared" si="4"/>
        <v>38726878.800751403</v>
      </c>
      <c r="E58" s="36">
        <f t="shared" si="5"/>
        <v>0.1</v>
      </c>
    </row>
    <row r="59" spans="2:5">
      <c r="B59" s="30">
        <v>17</v>
      </c>
      <c r="C59" s="35">
        <f t="shared" si="3"/>
        <v>2727891.3766680583</v>
      </c>
      <c r="D59" s="35">
        <f t="shared" si="4"/>
        <v>195743858.12892112</v>
      </c>
      <c r="E59" s="36">
        <f t="shared" si="5"/>
        <v>0.1</v>
      </c>
    </row>
    <row r="60" spans="2:5">
      <c r="B60" s="30">
        <v>18</v>
      </c>
      <c r="C60" s="35">
        <f t="shared" si="3"/>
        <v>7638095.8546705628</v>
      </c>
      <c r="D60" s="35">
        <f t="shared" si="4"/>
        <v>1088319665.8207569</v>
      </c>
      <c r="E60" s="36">
        <f t="shared" si="5"/>
        <v>0.1</v>
      </c>
    </row>
    <row r="61" spans="2:5">
      <c r="B61" s="30">
        <v>19</v>
      </c>
      <c r="C61" s="35">
        <f t="shared" si="3"/>
        <v>22150477.978544634</v>
      </c>
      <c r="D61" s="35">
        <f t="shared" si="4"/>
        <v>6656064087.8720055</v>
      </c>
      <c r="E61" s="36">
        <f t="shared" si="5"/>
        <v>0.1</v>
      </c>
    </row>
    <row r="62" spans="2:5">
      <c r="B62" s="30">
        <v>20</v>
      </c>
      <c r="C62" s="35">
        <f t="shared" si="3"/>
        <v>66451433.935633898</v>
      </c>
      <c r="D62" s="35">
        <f t="shared" si="4"/>
        <v>44778670813.86692</v>
      </c>
      <c r="E62" s="36">
        <f t="shared" si="5"/>
        <v>0.1</v>
      </c>
    </row>
    <row r="65" spans="2:11">
      <c r="B65" s="28" t="s">
        <v>3</v>
      </c>
      <c r="C65" s="28" t="s">
        <v>54</v>
      </c>
      <c r="D65" s="28" t="s">
        <v>55</v>
      </c>
      <c r="E65" s="28" t="s">
        <v>15</v>
      </c>
      <c r="F65" s="28" t="s">
        <v>15</v>
      </c>
      <c r="G65" s="28" t="s">
        <v>56</v>
      </c>
      <c r="H65" s="28" t="s">
        <v>57</v>
      </c>
      <c r="I65" s="28" t="s">
        <v>15</v>
      </c>
      <c r="J65" s="28" t="s">
        <v>56</v>
      </c>
      <c r="K65" s="34" t="s">
        <v>57</v>
      </c>
    </row>
    <row r="66" spans="2:11">
      <c r="B66" s="30">
        <v>1</v>
      </c>
      <c r="C66" s="30">
        <v>1000</v>
      </c>
      <c r="D66" s="30">
        <v>1000</v>
      </c>
      <c r="E66" s="39">
        <f>10/100</f>
        <v>0.1</v>
      </c>
      <c r="F66" s="36">
        <f>3/100</f>
        <v>0.03</v>
      </c>
      <c r="G66" s="36">
        <v>1000</v>
      </c>
      <c r="H66" s="36">
        <v>1000</v>
      </c>
      <c r="I66" s="36">
        <f>5/100</f>
        <v>0.05</v>
      </c>
      <c r="J66" s="36">
        <v>1000</v>
      </c>
      <c r="K66" s="36">
        <v>1000</v>
      </c>
    </row>
    <row r="67" spans="2:11">
      <c r="B67" s="30">
        <v>2</v>
      </c>
      <c r="C67" s="30">
        <f>C66*(1+E66*B67)</f>
        <v>1200</v>
      </c>
      <c r="D67" s="30">
        <f>D66*(1+E66)^B67</f>
        <v>1210.0000000000002</v>
      </c>
      <c r="E67" s="39">
        <f t="shared" ref="E67:E75" si="6">10/100</f>
        <v>0.1</v>
      </c>
      <c r="F67" s="36">
        <f t="shared" ref="F67:F75" si="7">3/100</f>
        <v>0.03</v>
      </c>
      <c r="G67" s="36">
        <f>G66*(1+F67*B67)</f>
        <v>1060</v>
      </c>
      <c r="H67" s="36">
        <f>H66*(1+I67)^B67</f>
        <v>1102.5</v>
      </c>
      <c r="I67" s="36">
        <f t="shared" ref="I67:I75" si="8">5/100</f>
        <v>0.05</v>
      </c>
      <c r="J67" s="36">
        <f>J66*(1+I67*B67)</f>
        <v>1100</v>
      </c>
      <c r="K67" s="36">
        <f>K66*(1+I67)^B67</f>
        <v>1102.5</v>
      </c>
    </row>
    <row r="68" spans="2:11">
      <c r="B68" s="30">
        <v>3</v>
      </c>
      <c r="C68" s="30">
        <f t="shared" ref="C68:C75" si="9">C67*(1+E67*B68)</f>
        <v>1560</v>
      </c>
      <c r="D68" s="30">
        <f t="shared" ref="D68:D75" si="10">D67*(1+E67)^B68</f>
        <v>1610.5100000000009</v>
      </c>
      <c r="E68" s="39">
        <f t="shared" si="6"/>
        <v>0.1</v>
      </c>
      <c r="F68" s="36">
        <f t="shared" si="7"/>
        <v>0.03</v>
      </c>
      <c r="G68" s="36">
        <f t="shared" ref="G68:G75" si="11">G67*(1+F68*B68)</f>
        <v>1155.4000000000001</v>
      </c>
      <c r="H68" s="36">
        <f t="shared" ref="H68:H75" si="12">H67*(1+I68)^B68</f>
        <v>1276.2815625000001</v>
      </c>
      <c r="I68" s="36">
        <f t="shared" si="8"/>
        <v>0.05</v>
      </c>
      <c r="J68" s="36">
        <f t="shared" ref="J68:J75" si="13">J67*(1+I68*B68)</f>
        <v>1265</v>
      </c>
      <c r="K68" s="36">
        <f t="shared" ref="K68:K75" si="14">K67*(1+I68)^B68</f>
        <v>1276.2815625000001</v>
      </c>
    </row>
    <row r="69" spans="2:11">
      <c r="B69" s="30">
        <v>4</v>
      </c>
      <c r="C69" s="30">
        <f t="shared" si="9"/>
        <v>2184</v>
      </c>
      <c r="D69" s="30">
        <f t="shared" si="10"/>
        <v>2357.9476910000021</v>
      </c>
      <c r="E69" s="39">
        <f t="shared" si="6"/>
        <v>0.1</v>
      </c>
      <c r="F69" s="36">
        <f t="shared" si="7"/>
        <v>0.03</v>
      </c>
      <c r="G69" s="36">
        <f t="shared" si="11"/>
        <v>1294.0480000000002</v>
      </c>
      <c r="H69" s="36">
        <f t="shared" si="12"/>
        <v>1551.3282159785158</v>
      </c>
      <c r="I69" s="36">
        <f t="shared" si="8"/>
        <v>0.05</v>
      </c>
      <c r="J69" s="36">
        <f t="shared" si="13"/>
        <v>1518</v>
      </c>
      <c r="K69" s="36">
        <f t="shared" si="14"/>
        <v>1551.3282159785158</v>
      </c>
    </row>
    <row r="70" spans="2:11">
      <c r="B70" s="30">
        <v>5</v>
      </c>
      <c r="C70" s="30">
        <f t="shared" si="9"/>
        <v>3276</v>
      </c>
      <c r="D70" s="30">
        <f t="shared" si="10"/>
        <v>3797.4983358324148</v>
      </c>
      <c r="E70" s="39">
        <f t="shared" si="6"/>
        <v>0.1</v>
      </c>
      <c r="F70" s="36">
        <f t="shared" si="7"/>
        <v>0.03</v>
      </c>
      <c r="G70" s="36">
        <f t="shared" si="11"/>
        <v>1488.1552000000001</v>
      </c>
      <c r="H70" s="36">
        <f t="shared" si="12"/>
        <v>1979.9315994393978</v>
      </c>
      <c r="I70" s="36">
        <f t="shared" si="8"/>
        <v>0.05</v>
      </c>
      <c r="J70" s="36">
        <f t="shared" si="13"/>
        <v>1897.5</v>
      </c>
      <c r="K70" s="36">
        <f t="shared" si="14"/>
        <v>1979.9315994393978</v>
      </c>
    </row>
    <row r="71" spans="2:11">
      <c r="B71" s="30">
        <v>6</v>
      </c>
      <c r="C71" s="30">
        <f t="shared" si="9"/>
        <v>5241.6000000000004</v>
      </c>
      <c r="D71" s="30">
        <f t="shared" si="10"/>
        <v>6727.4999493256119</v>
      </c>
      <c r="E71" s="39">
        <f t="shared" si="6"/>
        <v>0.1</v>
      </c>
      <c r="F71" s="36">
        <f t="shared" si="7"/>
        <v>0.03</v>
      </c>
      <c r="G71" s="36">
        <f t="shared" si="11"/>
        <v>1756.023136</v>
      </c>
      <c r="H71" s="36">
        <f t="shared" si="12"/>
        <v>2653.2977051444204</v>
      </c>
      <c r="I71" s="36">
        <f t="shared" si="8"/>
        <v>0.05</v>
      </c>
      <c r="J71" s="36">
        <f t="shared" si="13"/>
        <v>2466.75</v>
      </c>
      <c r="K71" s="36">
        <f t="shared" si="14"/>
        <v>2653.2977051444204</v>
      </c>
    </row>
    <row r="72" spans="2:11">
      <c r="B72" s="30">
        <v>7</v>
      </c>
      <c r="C72" s="30">
        <f t="shared" si="9"/>
        <v>8910.7200000000012</v>
      </c>
      <c r="D72" s="30">
        <f t="shared" si="10"/>
        <v>13109.994191499962</v>
      </c>
      <c r="E72" s="39">
        <f t="shared" si="6"/>
        <v>0.1</v>
      </c>
      <c r="F72" s="36">
        <f t="shared" si="7"/>
        <v>0.03</v>
      </c>
      <c r="G72" s="36">
        <f t="shared" si="11"/>
        <v>2124.7879945599998</v>
      </c>
      <c r="H72" s="36">
        <f t="shared" si="12"/>
        <v>3733.456322341573</v>
      </c>
      <c r="I72" s="36">
        <f t="shared" si="8"/>
        <v>0.05</v>
      </c>
      <c r="J72" s="36">
        <f t="shared" si="13"/>
        <v>3330.1125000000002</v>
      </c>
      <c r="K72" s="36">
        <f t="shared" si="14"/>
        <v>3733.456322341573</v>
      </c>
    </row>
    <row r="73" spans="2:11">
      <c r="B73" s="30">
        <v>8</v>
      </c>
      <c r="C73" s="30">
        <f t="shared" si="9"/>
        <v>16039.296000000002</v>
      </c>
      <c r="D73" s="30">
        <f t="shared" si="10"/>
        <v>28102.436848064332</v>
      </c>
      <c r="E73" s="39">
        <f t="shared" si="6"/>
        <v>0.1</v>
      </c>
      <c r="F73" s="36">
        <f t="shared" si="7"/>
        <v>0.03</v>
      </c>
      <c r="G73" s="36">
        <f t="shared" si="11"/>
        <v>2634.7371132543999</v>
      </c>
      <c r="H73" s="36">
        <f t="shared" si="12"/>
        <v>5516.0153675922502</v>
      </c>
      <c r="I73" s="36">
        <f t="shared" si="8"/>
        <v>0.05</v>
      </c>
      <c r="J73" s="36">
        <f t="shared" si="13"/>
        <v>4662.1575000000003</v>
      </c>
      <c r="K73" s="36">
        <f t="shared" si="14"/>
        <v>5516.0153675922502</v>
      </c>
    </row>
    <row r="74" spans="2:11">
      <c r="B74" s="30">
        <v>9</v>
      </c>
      <c r="C74" s="30">
        <f t="shared" si="9"/>
        <v>30474.662400000001</v>
      </c>
      <c r="D74" s="30">
        <f t="shared" si="10"/>
        <v>66264.076077366655</v>
      </c>
      <c r="E74" s="39">
        <f t="shared" si="6"/>
        <v>0.1</v>
      </c>
      <c r="F74" s="36">
        <f t="shared" si="7"/>
        <v>0.03</v>
      </c>
      <c r="G74" s="36">
        <f t="shared" si="11"/>
        <v>3346.116133833088</v>
      </c>
      <c r="H74" s="36">
        <f t="shared" si="12"/>
        <v>8557.1502795169617</v>
      </c>
      <c r="I74" s="36">
        <f t="shared" si="8"/>
        <v>0.05</v>
      </c>
      <c r="J74" s="36">
        <f t="shared" si="13"/>
        <v>6760.1283750000002</v>
      </c>
      <c r="K74" s="36">
        <f t="shared" si="14"/>
        <v>8557.1502795169617</v>
      </c>
    </row>
    <row r="75" spans="2:11">
      <c r="B75" s="30">
        <v>10</v>
      </c>
      <c r="C75" s="30">
        <f t="shared" si="9"/>
        <v>60949.324800000002</v>
      </c>
      <c r="D75" s="30">
        <f t="shared" si="10"/>
        <v>171871.94770116266</v>
      </c>
      <c r="E75" s="39">
        <f t="shared" si="6"/>
        <v>0.1</v>
      </c>
      <c r="F75" s="36">
        <f t="shared" si="7"/>
        <v>0.03</v>
      </c>
      <c r="G75" s="36">
        <f t="shared" si="11"/>
        <v>4349.9509739830146</v>
      </c>
      <c r="H75" s="36">
        <f t="shared" si="12"/>
        <v>13938.696110832261</v>
      </c>
      <c r="I75" s="36">
        <f t="shared" si="8"/>
        <v>0.05</v>
      </c>
      <c r="J75" s="36">
        <f t="shared" si="13"/>
        <v>10140.1925625</v>
      </c>
      <c r="K75" s="36">
        <f t="shared" si="14"/>
        <v>13938.696110832261</v>
      </c>
    </row>
    <row r="77" spans="2:11">
      <c r="C77" s="29" t="s">
        <v>58</v>
      </c>
    </row>
    <row r="95" spans="2:4">
      <c r="B95" s="19"/>
      <c r="C95" s="19"/>
      <c r="D95" s="19"/>
    </row>
    <row r="96" spans="2:4">
      <c r="B96" s="19"/>
      <c r="C96" s="19"/>
      <c r="D96" s="19"/>
    </row>
    <row r="97" spans="2:4">
      <c r="B97" s="19"/>
      <c r="C97" s="19"/>
      <c r="D97" s="19"/>
    </row>
    <row r="98" spans="2:4">
      <c r="B98" s="19"/>
      <c r="C98" s="19"/>
      <c r="D98" s="19"/>
    </row>
    <row r="99" spans="2:4">
      <c r="B99" s="19"/>
      <c r="C99" s="19"/>
      <c r="D99" s="19"/>
    </row>
    <row r="100" spans="2:4">
      <c r="B100" s="19"/>
      <c r="C100" s="19"/>
      <c r="D100" s="19"/>
    </row>
    <row r="101" spans="2:4">
      <c r="B101" s="19"/>
      <c r="C101" s="19"/>
      <c r="D101" s="19"/>
    </row>
    <row r="102" spans="2:4">
      <c r="B102" s="19"/>
      <c r="C102" s="19"/>
      <c r="D102" s="19"/>
    </row>
    <row r="103" spans="2:4">
      <c r="B103" s="19">
        <f>1000*(1+8%)^2</f>
        <v>1166.4000000000001</v>
      </c>
      <c r="C103" s="19">
        <f>1200*(1+8%)^2</f>
        <v>1399.68</v>
      </c>
      <c r="D103" s="19"/>
    </row>
    <row r="104" spans="2:4">
      <c r="B104" s="19"/>
      <c r="C104" s="19"/>
      <c r="D104" s="19"/>
    </row>
    <row r="105" spans="2:4">
      <c r="B105" s="19"/>
      <c r="C105" s="19"/>
      <c r="D105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Adithiya R</cp:lastModifiedBy>
  <cp:revision/>
  <dcterms:created xsi:type="dcterms:W3CDTF">2025-07-18T10:44:44Z</dcterms:created>
  <dcterms:modified xsi:type="dcterms:W3CDTF">2025-08-07T05:00:13Z</dcterms:modified>
  <cp:category/>
  <cp:contentStatus/>
</cp:coreProperties>
</file>