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12"/>
  <workbookPr/>
  <xr:revisionPtr revIDLastSave="294" documentId="11_0B1D56BE9CDCCE836B02CE7A5FB0D4A9BBFD1C62" xr6:coauthVersionLast="47" xr6:coauthVersionMax="47" xr10:uidLastSave="{5672A124-20A8-4C82-9E20-2A6C61B9760B}"/>
  <bookViews>
    <workbookView xWindow="240" yWindow="105" windowWidth="14805" windowHeight="8010" firstSheet="2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3" l="1"/>
  <c r="D11" i="3"/>
  <c r="C11" i="3"/>
  <c r="C12" i="3"/>
  <c r="D12" i="3" s="1"/>
  <c r="E12" i="3" s="1"/>
  <c r="C13" i="3"/>
  <c r="D13" i="3" s="1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E10" i="3"/>
  <c r="D10" i="3"/>
  <c r="C10" i="3"/>
  <c r="B10" i="3"/>
  <c r="E9" i="3"/>
  <c r="D9" i="3"/>
  <c r="C9" i="3"/>
  <c r="B9" i="3"/>
  <c r="B6" i="3"/>
  <c r="I4" i="2"/>
  <c r="I5" i="2"/>
  <c r="I6" i="2"/>
  <c r="I7" i="2"/>
  <c r="I3" i="2"/>
  <c r="B7" i="2"/>
  <c r="C7" i="2" s="1"/>
  <c r="B6" i="2"/>
  <c r="C6" i="2" s="1"/>
  <c r="B5" i="2"/>
  <c r="C5" i="2" s="1"/>
  <c r="B4" i="2"/>
  <c r="C4" i="2" s="1"/>
  <c r="B3" i="2"/>
  <c r="C3" i="2" s="1"/>
  <c r="B2" i="2"/>
  <c r="E4" i="1"/>
  <c r="E5" i="1"/>
  <c r="E6" i="1"/>
  <c r="E7" i="1"/>
  <c r="E8" i="1"/>
  <c r="E9" i="1"/>
  <c r="E10" i="1"/>
  <c r="E11" i="1"/>
  <c r="E12" i="1"/>
  <c r="E3" i="1"/>
  <c r="B8" i="1"/>
  <c r="B7" i="1"/>
  <c r="B2" i="1"/>
  <c r="E13" i="3" l="1"/>
  <c r="F5" i="2"/>
  <c r="C2" i="2"/>
  <c r="F4" i="2" s="1"/>
  <c r="C14" i="3" l="1"/>
  <c r="D14" i="3" s="1"/>
  <c r="E14" i="3" s="1"/>
  <c r="C15" i="3" l="1"/>
  <c r="D15" i="3" s="1"/>
  <c r="E15" i="3" s="1"/>
  <c r="C16" i="3" l="1"/>
  <c r="D16" i="3" s="1"/>
  <c r="E16" i="3" s="1"/>
  <c r="C17" i="3" l="1"/>
  <c r="D17" i="3" s="1"/>
  <c r="E17" i="3" s="1"/>
  <c r="C18" i="3" l="1"/>
  <c r="D18" i="3" s="1"/>
  <c r="E18" i="3" s="1"/>
  <c r="C19" i="3" l="1"/>
  <c r="D19" i="3" s="1"/>
  <c r="E19" i="3" s="1"/>
  <c r="C20" i="3" l="1"/>
  <c r="D20" i="3" s="1"/>
  <c r="E20" i="3" s="1"/>
  <c r="C21" i="3" l="1"/>
  <c r="D21" i="3" s="1"/>
  <c r="E21" i="3" s="1"/>
  <c r="C22" i="3" l="1"/>
  <c r="D22" i="3" s="1"/>
  <c r="E22" i="3" s="1"/>
  <c r="C23" i="3" l="1"/>
  <c r="D23" i="3" s="1"/>
  <c r="E23" i="3" s="1"/>
  <c r="C24" i="3" l="1"/>
  <c r="D24" i="3" s="1"/>
  <c r="E24" i="3" s="1"/>
  <c r="C25" i="3" l="1"/>
  <c r="D25" i="3" s="1"/>
  <c r="E25" i="3" s="1"/>
  <c r="C26" i="3" l="1"/>
  <c r="D26" i="3" s="1"/>
  <c r="E26" i="3" s="1"/>
  <c r="C27" i="3" l="1"/>
  <c r="D27" i="3" s="1"/>
  <c r="E27" i="3" s="1"/>
  <c r="C28" i="3" l="1"/>
  <c r="D28" i="3" s="1"/>
  <c r="E28" i="3" s="1"/>
  <c r="C29" i="3" l="1"/>
  <c r="D29" i="3" s="1"/>
  <c r="E29" i="3" s="1"/>
  <c r="C30" i="3" l="1"/>
  <c r="D30" i="3" s="1"/>
  <c r="E30" i="3" s="1"/>
  <c r="C31" i="3" l="1"/>
  <c r="D31" i="3" s="1"/>
  <c r="E31" i="3" s="1"/>
  <c r="C32" i="3" l="1"/>
  <c r="D32" i="3" s="1"/>
  <c r="E32" i="3" s="1"/>
  <c r="C33" i="3" l="1"/>
  <c r="D33" i="3" s="1"/>
  <c r="E33" i="3" s="1"/>
  <c r="C34" i="3" l="1"/>
  <c r="D34" i="3" s="1"/>
  <c r="E34" i="3" s="1"/>
  <c r="C35" i="3" l="1"/>
  <c r="D35" i="3" s="1"/>
  <c r="E35" i="3" s="1"/>
  <c r="C36" i="3" l="1"/>
  <c r="D36" i="3" s="1"/>
  <c r="E36" i="3" s="1"/>
  <c r="C37" i="3" l="1"/>
  <c r="D37" i="3" s="1"/>
  <c r="E37" i="3" s="1"/>
  <c r="C38" i="3" l="1"/>
  <c r="D38" i="3" s="1"/>
  <c r="E38" i="3" s="1"/>
  <c r="C39" i="3" l="1"/>
  <c r="D39" i="3" s="1"/>
  <c r="E39" i="3" s="1"/>
  <c r="C40" i="3" l="1"/>
  <c r="D40" i="3" s="1"/>
  <c r="E40" i="3" s="1"/>
  <c r="C41" i="3" l="1"/>
  <c r="D41" i="3" s="1"/>
  <c r="E41" i="3" s="1"/>
  <c r="C42" i="3" l="1"/>
  <c r="D42" i="3" s="1"/>
  <c r="E42" i="3" s="1"/>
  <c r="C43" i="3" l="1"/>
  <c r="D43" i="3" s="1"/>
  <c r="E43" i="3" s="1"/>
  <c r="C44" i="3" l="1"/>
  <c r="D44" i="3" s="1"/>
  <c r="E44" i="3" s="1"/>
  <c r="C45" i="3" l="1"/>
  <c r="D45" i="3" s="1"/>
  <c r="E45" i="3" s="1"/>
  <c r="C46" i="3" l="1"/>
  <c r="D46" i="3" s="1"/>
  <c r="E46" i="3" s="1"/>
  <c r="C47" i="3" l="1"/>
  <c r="D47" i="3" s="1"/>
  <c r="E47" i="3" s="1"/>
  <c r="C48" i="3" l="1"/>
  <c r="D48" i="3" s="1"/>
  <c r="E48" i="3" s="1"/>
  <c r="C49" i="3" l="1"/>
  <c r="D49" i="3" s="1"/>
  <c r="E49" i="3" s="1"/>
  <c r="C50" i="3" l="1"/>
  <c r="D50" i="3" s="1"/>
  <c r="E50" i="3" s="1"/>
  <c r="C51" i="3" l="1"/>
  <c r="D51" i="3" s="1"/>
  <c r="E51" i="3" s="1"/>
  <c r="C52" i="3" l="1"/>
  <c r="D52" i="3" s="1"/>
  <c r="E52" i="3" s="1"/>
  <c r="C53" i="3" l="1"/>
  <c r="D53" i="3" s="1"/>
  <c r="E53" i="3" s="1"/>
  <c r="C54" i="3" l="1"/>
  <c r="D54" i="3" s="1"/>
  <c r="E54" i="3" s="1"/>
  <c r="C55" i="3" l="1"/>
  <c r="D55" i="3" s="1"/>
  <c r="E55" i="3" s="1"/>
  <c r="C56" i="3" l="1"/>
  <c r="D56" i="3" s="1"/>
  <c r="E56" i="3" s="1"/>
  <c r="C57" i="3" l="1"/>
  <c r="D57" i="3" s="1"/>
  <c r="E57" i="3" s="1"/>
  <c r="C58" i="3" l="1"/>
  <c r="D58" i="3" s="1"/>
  <c r="E58" i="3" s="1"/>
  <c r="C59" i="3" l="1"/>
  <c r="D59" i="3" s="1"/>
  <c r="E59" i="3" s="1"/>
  <c r="C60" i="3" l="1"/>
  <c r="D60" i="3" s="1"/>
  <c r="E60" i="3" s="1"/>
  <c r="C61" i="3" l="1"/>
  <c r="D61" i="3" s="1"/>
  <c r="E61" i="3" s="1"/>
  <c r="C62" i="3" l="1"/>
  <c r="D62" i="3" s="1"/>
  <c r="E62" i="3" s="1"/>
  <c r="C63" i="3" l="1"/>
  <c r="D63" i="3" s="1"/>
  <c r="E63" i="3" s="1"/>
  <c r="C64" i="3" l="1"/>
  <c r="D64" i="3" s="1"/>
  <c r="E64" i="3" s="1"/>
  <c r="C65" i="3" l="1"/>
  <c r="D65" i="3" s="1"/>
  <c r="E65" i="3" s="1"/>
  <c r="C66" i="3" l="1"/>
  <c r="D66" i="3" s="1"/>
  <c r="E66" i="3" s="1"/>
  <c r="C67" i="3" l="1"/>
  <c r="D67" i="3" s="1"/>
  <c r="E67" i="3" s="1"/>
  <c r="C68" i="3" l="1"/>
  <c r="D68" i="3" s="1"/>
  <c r="E68" i="3" s="1"/>
</calcChain>
</file>

<file path=xl/sharedStrings.xml><?xml version="1.0" encoding="utf-8"?>
<sst xmlns="http://schemas.openxmlformats.org/spreadsheetml/2006/main" count="27" uniqueCount="23">
  <si>
    <t>PV</t>
  </si>
  <si>
    <t>Years</t>
  </si>
  <si>
    <t>FV</t>
  </si>
  <si>
    <t>r</t>
  </si>
  <si>
    <t>n</t>
  </si>
  <si>
    <t>Mode</t>
  </si>
  <si>
    <t>Year</t>
  </si>
  <si>
    <t>Cash Flow</t>
  </si>
  <si>
    <t>Dsicounted CF</t>
  </si>
  <si>
    <t>Dsicount Rate</t>
  </si>
  <si>
    <t>Disocunt Factor</t>
  </si>
  <si>
    <t>NPV</t>
  </si>
  <si>
    <t xml:space="preserve">NPV </t>
  </si>
  <si>
    <t>IRR</t>
  </si>
  <si>
    <t>Loan Amount</t>
  </si>
  <si>
    <t>Annual  Rate</t>
  </si>
  <si>
    <t>Payment Per Year</t>
  </si>
  <si>
    <t>PMT</t>
  </si>
  <si>
    <t>Period</t>
  </si>
  <si>
    <t>Payment</t>
  </si>
  <si>
    <t>Interest</t>
  </si>
  <si>
    <t>Principal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</si>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</sst>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₹&quot;\ #,##0.00;[Red]&quot;₹&quot;\ \-#,##0.00"/>
    <numFmt numFmtId="164" formatCode="&quot;₹&quot;\ #,##0.00"/>
  </numFmts>
  <fonts count="2">
    <font>
      <sz val="11"/>
      <color theme="1"/>
      <name val="Aptos Narrow"/>
      <family val="2"/>
      <scheme val="minor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3" borderId="0" xfId="0" applyFill="1" applyBorder="1" applyAlignment="1">
      <alignment horizontal="center"/>
    </xf>
    <xf numFmtId="8" fontId="0" fillId="0" borderId="0" xfId="0" applyNumberForma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Border="1" applyAlignment="1">
      <alignment horizontal="center"/>
    </xf>
    <xf numFmtId="9" fontId="1" fillId="4" borderId="0" xfId="0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9" fontId="0" fillId="4" borderId="0" xfId="0" applyNumberFormat="1" applyFill="1" applyAlignment="1">
      <alignment horizontal="center"/>
    </xf>
    <xf numFmtId="8" fontId="0" fillId="4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4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Sheet2!$I$2</c:f>
              <c:strCache>
                <c:ptCount val="1"/>
                <c:pt idx="0">
                  <c:v>NPV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Sheet2!$H$3:$H$7</c:f>
              <c:numCache>
                <c:formatCode>0%</c:formatCode>
                <c:ptCount val="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</c:numCache>
            </c:numRef>
          </c:xVal>
          <c:yVal>
            <c:numRef>
              <c:f>Sheet2!$I$3:$I$7</c:f>
              <c:numCache>
                <c:formatCode>"₹"#,##0.00_);[Red]\("₹"#,##0.00\)</c:formatCode>
                <c:ptCount val="5"/>
                <c:pt idx="0">
                  <c:v>700</c:v>
                </c:pt>
                <c:pt idx="1">
                  <c:v>1493.2167446397627</c:v>
                </c:pt>
                <c:pt idx="2">
                  <c:v>1125.9476811693187</c:v>
                </c:pt>
                <c:pt idx="3">
                  <c:v>740.85641489274269</c:v>
                </c:pt>
                <c:pt idx="4">
                  <c:v>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33-411E-90C2-7591A84E0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606407"/>
        <c:axId val="653616647"/>
      </c:scatterChart>
      <c:valAx>
        <c:axId val="653606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16647"/>
        <c:crosses val="autoZero"/>
        <c:crossBetween val="midCat"/>
      </c:valAx>
      <c:valAx>
        <c:axId val="653616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#,##0.00_);[Red]\(&quot;₹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06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Sheet3!$E$8</c:f>
              <c:strCache>
                <c:ptCount val="1"/>
                <c:pt idx="0">
                  <c:v>Balance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Sheet3!$A$9:$A$68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Sheet3!$E$9:$E$68</c:f>
              <c:numCache>
                <c:formatCode>"₹"\ #,##0.00</c:formatCode>
                <c:ptCount val="60"/>
                <c:pt idx="0">
                  <c:v>98708.628862206504</c:v>
                </c:pt>
                <c:pt idx="1">
                  <c:v>97406.496298264727</c:v>
                </c:pt>
                <c:pt idx="2">
                  <c:v>96093.512629623438</c:v>
                </c:pt>
                <c:pt idx="3">
                  <c:v>94769.587430410145</c:v>
                </c:pt>
                <c:pt idx="4">
                  <c:v>93434.629521203402</c:v>
                </c:pt>
                <c:pt idx="5">
                  <c:v>92088.546962753273</c:v>
                </c:pt>
                <c:pt idx="6">
                  <c:v>90731.247049649392</c:v>
                </c:pt>
                <c:pt idx="7">
                  <c:v>89362.636303936306</c:v>
                </c:pt>
                <c:pt idx="8">
                  <c:v>87982.62046867561</c:v>
                </c:pt>
                <c:pt idx="9">
                  <c:v>86591.104501454407</c:v>
                </c:pt>
                <c:pt idx="10">
                  <c:v>85187.992567839698</c:v>
                </c:pt>
                <c:pt idx="11">
                  <c:v>83773.188034778199</c:v>
                </c:pt>
                <c:pt idx="12">
                  <c:v>82346.593463941186</c:v>
                </c:pt>
                <c:pt idx="13">
                  <c:v>80908.110605013862</c:v>
                </c:pt>
                <c:pt idx="14">
                  <c:v>79457.640388928819</c:v>
                </c:pt>
                <c:pt idx="15">
                  <c:v>77995.082921043067</c:v>
                </c:pt>
                <c:pt idx="16">
                  <c:v>76520.337474258267</c:v>
                </c:pt>
                <c:pt idx="17">
                  <c:v>75033.302482083585</c:v>
                </c:pt>
                <c:pt idx="18">
                  <c:v>73533.875531640791</c:v>
                </c:pt>
                <c:pt idx="19">
                  <c:v>72021.953356610975</c:v>
                </c:pt>
                <c:pt idx="20">
                  <c:v>70497.431830122572</c:v>
                </c:pt>
                <c:pt idx="21">
                  <c:v>68960.205957580096</c:v>
                </c:pt>
                <c:pt idx="22">
                  <c:v>67410.169869433099</c:v>
                </c:pt>
                <c:pt idx="23">
                  <c:v>65847.216813884879</c:v>
                </c:pt>
                <c:pt idx="24">
                  <c:v>64271.239149540423</c:v>
                </c:pt>
                <c:pt idx="25">
                  <c:v>62682.128337993097</c:v>
                </c:pt>
                <c:pt idx="26">
                  <c:v>61079.774936349546</c:v>
                </c:pt>
                <c:pt idx="27">
                  <c:v>59464.068589692295</c:v>
                </c:pt>
                <c:pt idx="28">
                  <c:v>57834.898023479567</c:v>
                </c:pt>
                <c:pt idx="29">
                  <c:v>56192.151035881732</c:v>
                </c:pt>
                <c:pt idx="30">
                  <c:v>54535.714490053921</c:v>
                </c:pt>
                <c:pt idx="31">
                  <c:v>52865.474306344207</c:v>
                </c:pt>
                <c:pt idx="32">
                  <c:v>51181.315454436917</c:v>
                </c:pt>
                <c:pt idx="33">
                  <c:v>49483.121945430394</c:v>
                </c:pt>
                <c:pt idx="34">
                  <c:v>47770.776823848821</c:v>
                </c:pt>
                <c:pt idx="35">
                  <c:v>46044.162159587402</c:v>
                </c:pt>
                <c:pt idx="36">
                  <c:v>44303.159039790473</c:v>
                </c:pt>
                <c:pt idx="37">
                  <c:v>42547.647560661899</c:v>
                </c:pt>
                <c:pt idx="38">
                  <c:v>40777.50681920725</c:v>
                </c:pt>
                <c:pt idx="39">
                  <c:v>38992.614904907146</c:v>
                </c:pt>
                <c:pt idx="40">
                  <c:v>37192.848891321213</c:v>
                </c:pt>
                <c:pt idx="41">
                  <c:v>35378.084827622064</c:v>
                </c:pt>
                <c:pt idx="42">
                  <c:v>33548.197730058753</c:v>
                </c:pt>
                <c:pt idx="43">
                  <c:v>31703.061573349081</c:v>
                </c:pt>
                <c:pt idx="44">
                  <c:v>29842.549282000164</c:v>
                </c:pt>
                <c:pt idx="45">
                  <c:v>27966.532721556672</c:v>
                </c:pt>
                <c:pt idx="46">
                  <c:v>26074.88268977615</c:v>
                </c:pt>
                <c:pt idx="47">
                  <c:v>24167.468907730792</c:v>
                </c:pt>
                <c:pt idx="48">
                  <c:v>22244.160010835054</c:v>
                </c:pt>
                <c:pt idx="49">
                  <c:v>20304.823539798519</c:v>
                </c:pt>
                <c:pt idx="50">
                  <c:v>18349.325931503347</c:v>
                </c:pt>
                <c:pt idx="51">
                  <c:v>16377.532509805713</c:v>
                </c:pt>
                <c:pt idx="52">
                  <c:v>14389.307476260599</c:v>
                </c:pt>
                <c:pt idx="53">
                  <c:v>12384.513900769276</c:v>
                </c:pt>
                <c:pt idx="54">
                  <c:v>10363.013712148859</c:v>
                </c:pt>
                <c:pt idx="55">
                  <c:v>8324.6676886232708</c:v>
                </c:pt>
                <c:pt idx="56">
                  <c:v>6269.3354482349705</c:v>
                </c:pt>
                <c:pt idx="57">
                  <c:v>4196.875439176767</c:v>
                </c:pt>
                <c:pt idx="58">
                  <c:v>2107.1449300430791</c:v>
                </c:pt>
                <c:pt idx="59">
                  <c:v>-5.6388671509921551E-11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A7B-45E4-AD05-5405CF5E6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344072"/>
        <c:axId val="1409040904"/>
      </c:scatterChart>
      <c:valAx>
        <c:axId val="1472344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40904"/>
        <c:crosses val="autoZero"/>
        <c:crossBetween val="midCat"/>
      </c:valAx>
      <c:valAx>
        <c:axId val="140904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34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0</xdr:row>
      <xdr:rowOff>57150</xdr:rowOff>
    </xdr:from>
    <xdr:to>
      <xdr:col>16</xdr:col>
      <xdr:colOff>400050</xdr:colOff>
      <xdr:row>11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D20193-E432-3DB7-D066-46F4C4895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50</xdr:row>
      <xdr:rowOff>95250</xdr:rowOff>
    </xdr:from>
    <xdr:to>
      <xdr:col>12</xdr:col>
      <xdr:colOff>304800</xdr:colOff>
      <xdr:row>64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0D3E02-5A36-792A-B180-28DEC3C27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2"/>
  <sheetViews>
    <sheetView workbookViewId="0">
      <selection activeCell="D3" sqref="D3:E12"/>
    </sheetView>
  </sheetViews>
  <sheetFormatPr defaultRowHeight="15"/>
  <cols>
    <col min="1" max="5" width="9.140625" style="7"/>
    <col min="6" max="16384" width="9.140625" style="8"/>
  </cols>
  <sheetData>
    <row r="2" spans="1:5">
      <c r="A2" s="6" t="s">
        <v>0</v>
      </c>
      <c r="B2" s="9">
        <f>1000</f>
        <v>1000</v>
      </c>
      <c r="D2" s="6" t="s">
        <v>1</v>
      </c>
      <c r="E2" s="6" t="s">
        <v>2</v>
      </c>
    </row>
    <row r="3" spans="1:5">
      <c r="A3" s="6" t="s">
        <v>3</v>
      </c>
      <c r="B3" s="10">
        <v>0.1</v>
      </c>
      <c r="D3" s="9">
        <v>1</v>
      </c>
      <c r="E3" s="9">
        <f>$B$2*(1+$B$3)^D3</f>
        <v>1100</v>
      </c>
    </row>
    <row r="4" spans="1:5">
      <c r="A4" s="6" t="s">
        <v>4</v>
      </c>
      <c r="B4" s="9">
        <v>3</v>
      </c>
      <c r="D4" s="9">
        <v>2</v>
      </c>
      <c r="E4" s="9">
        <f t="shared" ref="E4:E12" si="0">$B$2*(1+$B$3)^D4</f>
        <v>1210.0000000000002</v>
      </c>
    </row>
    <row r="5" spans="1:5">
      <c r="A5" s="6" t="s">
        <v>5</v>
      </c>
      <c r="B5" s="6" t="s">
        <v>2</v>
      </c>
      <c r="D5" s="9">
        <v>3</v>
      </c>
      <c r="E5" s="9">
        <f t="shared" si="0"/>
        <v>1331.0000000000005</v>
      </c>
    </row>
    <row r="6" spans="1:5">
      <c r="A6" s="6"/>
      <c r="B6" s="9"/>
      <c r="D6" s="9">
        <v>4</v>
      </c>
      <c r="E6" s="9">
        <f t="shared" si="0"/>
        <v>1464.1000000000004</v>
      </c>
    </row>
    <row r="7" spans="1:5">
      <c r="A7" s="6" t="s">
        <v>2</v>
      </c>
      <c r="B7" s="9">
        <f>B2*(1+B3)^B4</f>
        <v>1331.0000000000005</v>
      </c>
      <c r="D7" s="9">
        <v>5</v>
      </c>
      <c r="E7" s="9">
        <f t="shared" si="0"/>
        <v>1610.5100000000004</v>
      </c>
    </row>
    <row r="8" spans="1:5">
      <c r="A8" s="6" t="s">
        <v>0</v>
      </c>
      <c r="B8" s="9">
        <f>B7/(1+B3)^B4</f>
        <v>1000</v>
      </c>
      <c r="D8" s="9">
        <v>6</v>
      </c>
      <c r="E8" s="9">
        <f t="shared" si="0"/>
        <v>1771.5610000000008</v>
      </c>
    </row>
    <row r="9" spans="1:5">
      <c r="D9" s="9">
        <v>7</v>
      </c>
      <c r="E9" s="9">
        <f t="shared" si="0"/>
        <v>1948.7171000000012</v>
      </c>
    </row>
    <row r="10" spans="1:5">
      <c r="D10" s="9">
        <v>8</v>
      </c>
      <c r="E10" s="9">
        <f t="shared" si="0"/>
        <v>2143.5888100000011</v>
      </c>
    </row>
    <row r="11" spans="1:5">
      <c r="D11" s="9">
        <v>9</v>
      </c>
      <c r="E11" s="9">
        <f t="shared" si="0"/>
        <v>2357.9476910000017</v>
      </c>
    </row>
    <row r="12" spans="1:5">
      <c r="D12" s="9">
        <v>10</v>
      </c>
      <c r="E12" s="9">
        <f t="shared" si="0"/>
        <v>2593.7424601000021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1F3E7-28CE-478B-9410-D526D363EA19}">
  <dimension ref="A1:I13"/>
  <sheetViews>
    <sheetView topLeftCell="K1" workbookViewId="0">
      <selection activeCell="AA3" sqref="AA3"/>
    </sheetView>
  </sheetViews>
  <sheetFormatPr defaultRowHeight="15"/>
  <cols>
    <col min="1" max="1" width="9.140625" style="2"/>
    <col min="2" max="2" width="9.7109375" style="2" bestFit="1" customWidth="1"/>
    <col min="3" max="3" width="13.42578125" style="2" bestFit="1" customWidth="1"/>
    <col min="4" max="4" width="9.140625" style="2"/>
    <col min="5" max="5" width="12.85546875" style="2" bestFit="1" customWidth="1"/>
    <col min="6" max="7" width="9.140625" style="2"/>
    <col min="8" max="8" width="14.42578125" style="2" bestFit="1" customWidth="1"/>
    <col min="9" max="9" width="19" style="2" bestFit="1" customWidth="1"/>
    <col min="10" max="16384" width="9.140625" style="2"/>
  </cols>
  <sheetData>
    <row r="1" spans="1:9">
      <c r="A1" s="1" t="s">
        <v>6</v>
      </c>
      <c r="B1" s="1" t="s">
        <v>7</v>
      </c>
      <c r="C1" s="1" t="s">
        <v>8</v>
      </c>
      <c r="E1" s="1" t="s">
        <v>9</v>
      </c>
      <c r="F1" s="12">
        <v>0.1</v>
      </c>
    </row>
    <row r="2" spans="1:9">
      <c r="A2" s="11">
        <v>0</v>
      </c>
      <c r="B2" s="11">
        <f>-1000</f>
        <v>-1000</v>
      </c>
      <c r="C2" s="11">
        <f>B2*(1+$F$1)^A2</f>
        <v>-1000</v>
      </c>
      <c r="H2" s="1" t="s">
        <v>10</v>
      </c>
      <c r="I2" s="1" t="s">
        <v>11</v>
      </c>
    </row>
    <row r="3" spans="1:9">
      <c r="A3" s="11">
        <v>1</v>
      </c>
      <c r="B3" s="11">
        <f>300</f>
        <v>300</v>
      </c>
      <c r="C3" s="11">
        <f t="shared" ref="C3:C7" si="0">B3*(1+$F$1)^A3</f>
        <v>330</v>
      </c>
      <c r="H3" s="12">
        <v>0</v>
      </c>
      <c r="I3" s="13">
        <f>NPV(H3,B3:B7,B2)</f>
        <v>700</v>
      </c>
    </row>
    <row r="4" spans="1:9">
      <c r="A4" s="11">
        <v>2</v>
      </c>
      <c r="B4" s="11">
        <f>400</f>
        <v>400</v>
      </c>
      <c r="C4" s="11">
        <f t="shared" si="0"/>
        <v>484.00000000000006</v>
      </c>
      <c r="E4" s="1" t="s">
        <v>12</v>
      </c>
      <c r="F4" s="11">
        <f>SUM(C2:C7)</f>
        <v>1240.8320000000006</v>
      </c>
      <c r="H4" s="12">
        <v>0.05</v>
      </c>
      <c r="I4" s="13">
        <f t="shared" ref="I4:I13" si="1">NPV(H4,B4:B8,B3)</f>
        <v>1493.2167446397627</v>
      </c>
    </row>
    <row r="5" spans="1:9">
      <c r="A5" s="11">
        <v>3</v>
      </c>
      <c r="B5" s="11">
        <f>500</f>
        <v>500</v>
      </c>
      <c r="C5" s="11">
        <f t="shared" si="0"/>
        <v>665.50000000000023</v>
      </c>
      <c r="E5" s="1" t="s">
        <v>13</v>
      </c>
      <c r="F5" s="12">
        <f>IRR(B2:B7)</f>
        <v>0.2197192812563511</v>
      </c>
      <c r="H5" s="12">
        <v>0.1</v>
      </c>
      <c r="I5" s="13">
        <f t="shared" si="1"/>
        <v>1125.9476811693187</v>
      </c>
    </row>
    <row r="6" spans="1:9">
      <c r="A6" s="11">
        <v>4</v>
      </c>
      <c r="B6" s="11">
        <f>300</f>
        <v>300</v>
      </c>
      <c r="C6" s="11">
        <f t="shared" si="0"/>
        <v>439.23000000000013</v>
      </c>
      <c r="H6" s="12">
        <v>0.15</v>
      </c>
      <c r="I6" s="13">
        <f t="shared" si="1"/>
        <v>740.85641489274269</v>
      </c>
    </row>
    <row r="7" spans="1:9">
      <c r="A7" s="11">
        <v>5</v>
      </c>
      <c r="B7" s="11">
        <f>200</f>
        <v>200</v>
      </c>
      <c r="C7" s="11">
        <f t="shared" si="0"/>
        <v>322.10200000000009</v>
      </c>
      <c r="H7" s="12">
        <v>0.2</v>
      </c>
      <c r="I7" s="13">
        <f t="shared" si="1"/>
        <v>375</v>
      </c>
    </row>
    <row r="8" spans="1:9">
      <c r="H8" s="3"/>
      <c r="I8" s="5"/>
    </row>
    <row r="9" spans="1:9">
      <c r="H9" s="3"/>
      <c r="I9" s="5"/>
    </row>
    <row r="10" spans="1:9">
      <c r="H10" s="3"/>
      <c r="I10" s="5"/>
    </row>
    <row r="11" spans="1:9">
      <c r="H11" s="3"/>
      <c r="I11" s="5"/>
    </row>
    <row r="12" spans="1:9">
      <c r="H12" s="3"/>
      <c r="I12" s="5"/>
    </row>
    <row r="13" spans="1:9">
      <c r="H13" s="3"/>
      <c r="I13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2A8E6-B7EE-40A2-A05A-7B7D323411A3}">
  <dimension ref="A2:E68"/>
  <sheetViews>
    <sheetView tabSelected="1" workbookViewId="0"/>
  </sheetViews>
  <sheetFormatPr defaultRowHeight="15"/>
  <cols>
    <col min="1" max="1" width="16.42578125" style="2" customWidth="1"/>
    <col min="2" max="2" width="9.5703125" style="2" customWidth="1"/>
    <col min="3" max="3" width="10.42578125" style="2" customWidth="1"/>
    <col min="4" max="4" width="13.85546875" style="2" customWidth="1"/>
    <col min="5" max="5" width="18.5703125" style="2" customWidth="1"/>
    <col min="6" max="16384" width="9.140625" style="2"/>
  </cols>
  <sheetData>
    <row r="2" spans="1:5">
      <c r="A2" s="1" t="s">
        <v>14</v>
      </c>
      <c r="B2" s="11">
        <v>100000</v>
      </c>
    </row>
    <row r="3" spans="1:5">
      <c r="A3" s="1" t="s">
        <v>15</v>
      </c>
      <c r="B3" s="12">
        <v>0.1</v>
      </c>
    </row>
    <row r="4" spans="1:5">
      <c r="A4" s="1" t="s">
        <v>1</v>
      </c>
      <c r="B4" s="11">
        <v>5</v>
      </c>
    </row>
    <row r="5" spans="1:5">
      <c r="A5" s="1" t="s">
        <v>16</v>
      </c>
      <c r="B5" s="11">
        <v>12</v>
      </c>
    </row>
    <row r="6" spans="1:5">
      <c r="A6" s="1" t="s">
        <v>17</v>
      </c>
      <c r="B6" s="14">
        <f>PMT(B3/B5, B4*B5, -B2)</f>
        <v>2124.7044711268277</v>
      </c>
    </row>
    <row r="8" spans="1:5">
      <c r="A8" s="4" t="s">
        <v>18</v>
      </c>
      <c r="B8" s="1" t="s">
        <v>19</v>
      </c>
      <c r="C8" s="4" t="s">
        <v>20</v>
      </c>
      <c r="D8" s="4" t="s">
        <v>21</v>
      </c>
      <c r="E8" s="1" t="s">
        <v>22</v>
      </c>
    </row>
    <row r="9" spans="1:5">
      <c r="A9" s="11">
        <v>1</v>
      </c>
      <c r="B9" s="15">
        <f>$B$6</f>
        <v>2124.7044711268277</v>
      </c>
      <c r="C9" s="16">
        <f>$B$2*($B$3/$B$5)</f>
        <v>833.33333333333337</v>
      </c>
      <c r="D9" s="16">
        <f>B9-C9</f>
        <v>1291.3711377934942</v>
      </c>
      <c r="E9" s="16">
        <f>$B$2-D9</f>
        <v>98708.628862206504</v>
      </c>
    </row>
    <row r="10" spans="1:5">
      <c r="A10" s="11">
        <v>2</v>
      </c>
      <c r="B10" s="14">
        <f>$B$6</f>
        <v>2124.7044711268277</v>
      </c>
      <c r="C10" s="16">
        <f>E9*($B$3/$B$5)</f>
        <v>822.57190718505422</v>
      </c>
      <c r="D10" s="16">
        <f>B10-C10</f>
        <v>1302.1325639417735</v>
      </c>
      <c r="E10" s="16">
        <f>E9-D10</f>
        <v>97406.496298264727</v>
      </c>
    </row>
    <row r="11" spans="1:5">
      <c r="A11" s="11">
        <v>3</v>
      </c>
      <c r="B11" s="14">
        <f t="shared" ref="B11:B68" si="0">$B$6</f>
        <v>2124.7044711268277</v>
      </c>
      <c r="C11" s="16">
        <f t="shared" ref="C11:C68" si="1">E10*($B$3/$B$5)</f>
        <v>811.72080248553937</v>
      </c>
      <c r="D11" s="16">
        <f t="shared" ref="D11:D68" si="2">B11-C11</f>
        <v>1312.9836686412882</v>
      </c>
      <c r="E11" s="16">
        <f t="shared" ref="E11:E68" si="3">E10-D11</f>
        <v>96093.512629623438</v>
      </c>
    </row>
    <row r="12" spans="1:5">
      <c r="A12" s="11">
        <v>4</v>
      </c>
      <c r="B12" s="14">
        <f t="shared" si="0"/>
        <v>2124.7044711268277</v>
      </c>
      <c r="C12" s="16">
        <f t="shared" si="1"/>
        <v>800.77927191352865</v>
      </c>
      <c r="D12" s="16">
        <f t="shared" si="2"/>
        <v>1323.925199213299</v>
      </c>
      <c r="E12" s="16">
        <f t="shared" si="3"/>
        <v>94769.587430410145</v>
      </c>
    </row>
    <row r="13" spans="1:5">
      <c r="A13" s="11">
        <v>5</v>
      </c>
      <c r="B13" s="14">
        <f t="shared" si="0"/>
        <v>2124.7044711268277</v>
      </c>
      <c r="C13" s="16">
        <f t="shared" si="1"/>
        <v>789.74656192008456</v>
      </c>
      <c r="D13" s="16">
        <f t="shared" si="2"/>
        <v>1334.9579092067431</v>
      </c>
      <c r="E13" s="16">
        <f t="shared" si="3"/>
        <v>93434.629521203402</v>
      </c>
    </row>
    <row r="14" spans="1:5">
      <c r="A14" s="11">
        <v>6</v>
      </c>
      <c r="B14" s="14">
        <f t="shared" si="0"/>
        <v>2124.7044711268277</v>
      </c>
      <c r="C14" s="16">
        <f t="shared" si="1"/>
        <v>778.62191267669505</v>
      </c>
      <c r="D14" s="16">
        <f t="shared" si="2"/>
        <v>1346.0825584501326</v>
      </c>
      <c r="E14" s="16">
        <f t="shared" si="3"/>
        <v>92088.546962753273</v>
      </c>
    </row>
    <row r="15" spans="1:5">
      <c r="A15" s="11">
        <v>7</v>
      </c>
      <c r="B15" s="14">
        <f t="shared" si="0"/>
        <v>2124.7044711268277</v>
      </c>
      <c r="C15" s="16">
        <f t="shared" si="1"/>
        <v>767.40455802294389</v>
      </c>
      <c r="D15" s="16">
        <f t="shared" si="2"/>
        <v>1357.2999131038837</v>
      </c>
      <c r="E15" s="16">
        <f t="shared" si="3"/>
        <v>90731.247049649392</v>
      </c>
    </row>
    <row r="16" spans="1:5">
      <c r="A16" s="11">
        <v>8</v>
      </c>
      <c r="B16" s="14">
        <f t="shared" si="0"/>
        <v>2124.7044711268277</v>
      </c>
      <c r="C16" s="16">
        <f t="shared" si="1"/>
        <v>756.09372541374489</v>
      </c>
      <c r="D16" s="16">
        <f t="shared" si="2"/>
        <v>1368.6107457130829</v>
      </c>
      <c r="E16" s="16">
        <f t="shared" si="3"/>
        <v>89362.636303936306</v>
      </c>
    </row>
    <row r="17" spans="1:5">
      <c r="A17" s="11">
        <v>9</v>
      </c>
      <c r="B17" s="14">
        <f t="shared" si="0"/>
        <v>2124.7044711268277</v>
      </c>
      <c r="C17" s="16">
        <f t="shared" si="1"/>
        <v>744.68863586613588</v>
      </c>
      <c r="D17" s="16">
        <f t="shared" si="2"/>
        <v>1380.0158352606918</v>
      </c>
      <c r="E17" s="16">
        <f t="shared" si="3"/>
        <v>87982.62046867561</v>
      </c>
    </row>
    <row r="18" spans="1:5">
      <c r="A18" s="11">
        <v>10</v>
      </c>
      <c r="B18" s="14">
        <f t="shared" si="0"/>
        <v>2124.7044711268277</v>
      </c>
      <c r="C18" s="16">
        <f t="shared" si="1"/>
        <v>733.18850390563011</v>
      </c>
      <c r="D18" s="16">
        <f t="shared" si="2"/>
        <v>1391.5159672211976</v>
      </c>
      <c r="E18" s="16">
        <f t="shared" si="3"/>
        <v>86591.104501454407</v>
      </c>
    </row>
    <row r="19" spans="1:5">
      <c r="A19" s="11">
        <v>11</v>
      </c>
      <c r="B19" s="14">
        <f t="shared" si="0"/>
        <v>2124.7044711268277</v>
      </c>
      <c r="C19" s="16">
        <f t="shared" si="1"/>
        <v>721.59253751212009</v>
      </c>
      <c r="D19" s="16">
        <f t="shared" si="2"/>
        <v>1403.1119336147076</v>
      </c>
      <c r="E19" s="16">
        <f t="shared" si="3"/>
        <v>85187.992567839698</v>
      </c>
    </row>
    <row r="20" spans="1:5">
      <c r="A20" s="11">
        <v>12</v>
      </c>
      <c r="B20" s="14">
        <f t="shared" si="0"/>
        <v>2124.7044711268277</v>
      </c>
      <c r="C20" s="16">
        <f t="shared" si="1"/>
        <v>709.89993806533084</v>
      </c>
      <c r="D20" s="16">
        <f t="shared" si="2"/>
        <v>1414.8045330614968</v>
      </c>
      <c r="E20" s="16">
        <f t="shared" si="3"/>
        <v>83773.188034778199</v>
      </c>
    </row>
    <row r="21" spans="1:5">
      <c r="A21" s="11">
        <v>13</v>
      </c>
      <c r="B21" s="14">
        <f t="shared" si="0"/>
        <v>2124.7044711268277</v>
      </c>
      <c r="C21" s="16">
        <f t="shared" si="1"/>
        <v>698.10990028981837</v>
      </c>
      <c r="D21" s="16">
        <f t="shared" si="2"/>
        <v>1426.5945708370093</v>
      </c>
      <c r="E21" s="16">
        <f t="shared" si="3"/>
        <v>82346.593463941186</v>
      </c>
    </row>
    <row r="22" spans="1:5">
      <c r="A22" s="11">
        <v>14</v>
      </c>
      <c r="B22" s="14">
        <f t="shared" si="0"/>
        <v>2124.7044711268277</v>
      </c>
      <c r="C22" s="16">
        <f t="shared" si="1"/>
        <v>686.22161219950988</v>
      </c>
      <c r="D22" s="16">
        <f t="shared" si="2"/>
        <v>1438.4828589273179</v>
      </c>
      <c r="E22" s="16">
        <f t="shared" si="3"/>
        <v>80908.110605013862</v>
      </c>
    </row>
    <row r="23" spans="1:5">
      <c r="A23" s="11">
        <v>15</v>
      </c>
      <c r="B23" s="14">
        <f t="shared" si="0"/>
        <v>2124.7044711268277</v>
      </c>
      <c r="C23" s="16">
        <f t="shared" si="1"/>
        <v>674.23425504178215</v>
      </c>
      <c r="D23" s="16">
        <f t="shared" si="2"/>
        <v>1450.4702160850456</v>
      </c>
      <c r="E23" s="16">
        <f t="shared" si="3"/>
        <v>79457.640388928819</v>
      </c>
    </row>
    <row r="24" spans="1:5">
      <c r="A24" s="11">
        <v>16</v>
      </c>
      <c r="B24" s="14">
        <f t="shared" si="0"/>
        <v>2124.7044711268277</v>
      </c>
      <c r="C24" s="16">
        <f t="shared" si="1"/>
        <v>662.14700324107343</v>
      </c>
      <c r="D24" s="16">
        <f t="shared" si="2"/>
        <v>1462.5574678857542</v>
      </c>
      <c r="E24" s="16">
        <f t="shared" si="3"/>
        <v>77995.082921043067</v>
      </c>
    </row>
    <row r="25" spans="1:5">
      <c r="A25" s="11">
        <v>17</v>
      </c>
      <c r="B25" s="14">
        <f t="shared" si="0"/>
        <v>2124.7044711268277</v>
      </c>
      <c r="C25" s="16">
        <f t="shared" si="1"/>
        <v>649.9590243420256</v>
      </c>
      <c r="D25" s="16">
        <f t="shared" si="2"/>
        <v>1474.745446784802</v>
      </c>
      <c r="E25" s="16">
        <f t="shared" si="3"/>
        <v>76520.337474258267</v>
      </c>
    </row>
    <row r="26" spans="1:5">
      <c r="A26" s="11">
        <v>18</v>
      </c>
      <c r="B26" s="14">
        <f t="shared" si="0"/>
        <v>2124.7044711268277</v>
      </c>
      <c r="C26" s="16">
        <f t="shared" si="1"/>
        <v>637.66947895215219</v>
      </c>
      <c r="D26" s="16">
        <f t="shared" si="2"/>
        <v>1487.0349921746756</v>
      </c>
      <c r="E26" s="16">
        <f t="shared" si="3"/>
        <v>75033.302482083585</v>
      </c>
    </row>
    <row r="27" spans="1:5">
      <c r="A27" s="11">
        <v>19</v>
      </c>
      <c r="B27" s="14">
        <f t="shared" si="0"/>
        <v>2124.7044711268277</v>
      </c>
      <c r="C27" s="16">
        <f t="shared" si="1"/>
        <v>625.27752068402992</v>
      </c>
      <c r="D27" s="16">
        <f t="shared" si="2"/>
        <v>1499.4269504427978</v>
      </c>
      <c r="E27" s="16">
        <f t="shared" si="3"/>
        <v>73533.875531640791</v>
      </c>
    </row>
    <row r="28" spans="1:5">
      <c r="A28" s="11">
        <v>20</v>
      </c>
      <c r="B28" s="14">
        <f t="shared" si="0"/>
        <v>2124.7044711268277</v>
      </c>
      <c r="C28" s="16">
        <f t="shared" si="1"/>
        <v>612.78229609700657</v>
      </c>
      <c r="D28" s="16">
        <f t="shared" si="2"/>
        <v>1511.9221750298211</v>
      </c>
      <c r="E28" s="16">
        <f t="shared" si="3"/>
        <v>72021.953356610975</v>
      </c>
    </row>
    <row r="29" spans="1:5">
      <c r="A29" s="11">
        <v>21</v>
      </c>
      <c r="B29" s="14">
        <f t="shared" si="0"/>
        <v>2124.7044711268277</v>
      </c>
      <c r="C29" s="16">
        <f t="shared" si="1"/>
        <v>600.18294463842483</v>
      </c>
      <c r="D29" s="16">
        <f t="shared" si="2"/>
        <v>1524.5215264884027</v>
      </c>
      <c r="E29" s="16">
        <f t="shared" si="3"/>
        <v>70497.431830122572</v>
      </c>
    </row>
    <row r="30" spans="1:5">
      <c r="A30" s="11">
        <v>22</v>
      </c>
      <c r="B30" s="14">
        <f t="shared" si="0"/>
        <v>2124.7044711268277</v>
      </c>
      <c r="C30" s="16">
        <f t="shared" si="1"/>
        <v>587.47859858435481</v>
      </c>
      <c r="D30" s="16">
        <f t="shared" si="2"/>
        <v>1537.2258725424729</v>
      </c>
      <c r="E30" s="16">
        <f t="shared" si="3"/>
        <v>68960.205957580096</v>
      </c>
    </row>
    <row r="31" spans="1:5">
      <c r="A31" s="11">
        <v>23</v>
      </c>
      <c r="B31" s="14">
        <f t="shared" si="0"/>
        <v>2124.7044711268277</v>
      </c>
      <c r="C31" s="16">
        <f t="shared" si="1"/>
        <v>574.66838297983418</v>
      </c>
      <c r="D31" s="16">
        <f t="shared" si="2"/>
        <v>1550.0360881469935</v>
      </c>
      <c r="E31" s="16">
        <f t="shared" si="3"/>
        <v>67410.169869433099</v>
      </c>
    </row>
    <row r="32" spans="1:5">
      <c r="A32" s="11">
        <v>24</v>
      </c>
      <c r="B32" s="14">
        <f t="shared" si="0"/>
        <v>2124.7044711268277</v>
      </c>
      <c r="C32" s="16">
        <f t="shared" si="1"/>
        <v>561.75141557860911</v>
      </c>
      <c r="D32" s="16">
        <f t="shared" si="2"/>
        <v>1562.9530555482186</v>
      </c>
      <c r="E32" s="16">
        <f t="shared" si="3"/>
        <v>65847.216813884879</v>
      </c>
    </row>
    <row r="33" spans="1:5">
      <c r="A33" s="11">
        <v>25</v>
      </c>
      <c r="B33" s="14">
        <f t="shared" si="0"/>
        <v>2124.7044711268277</v>
      </c>
      <c r="C33" s="16">
        <f t="shared" si="1"/>
        <v>548.72680678237396</v>
      </c>
      <c r="D33" s="16">
        <f t="shared" si="2"/>
        <v>1575.9776643444538</v>
      </c>
      <c r="E33" s="16">
        <f t="shared" si="3"/>
        <v>64271.239149540423</v>
      </c>
    </row>
    <row r="34" spans="1:5">
      <c r="A34" s="11">
        <v>26</v>
      </c>
      <c r="B34" s="14">
        <f t="shared" si="0"/>
        <v>2124.7044711268277</v>
      </c>
      <c r="C34" s="16">
        <f t="shared" si="1"/>
        <v>535.59365957950354</v>
      </c>
      <c r="D34" s="16">
        <f t="shared" si="2"/>
        <v>1589.1108115473241</v>
      </c>
      <c r="E34" s="16">
        <f t="shared" si="3"/>
        <v>62682.128337993097</v>
      </c>
    </row>
    <row r="35" spans="1:5">
      <c r="A35" s="11">
        <v>27</v>
      </c>
      <c r="B35" s="14">
        <f t="shared" si="0"/>
        <v>2124.7044711268277</v>
      </c>
      <c r="C35" s="16">
        <f t="shared" si="1"/>
        <v>522.35106948327575</v>
      </c>
      <c r="D35" s="16">
        <f t="shared" si="2"/>
        <v>1602.3534016435519</v>
      </c>
      <c r="E35" s="16">
        <f t="shared" si="3"/>
        <v>61079.774936349546</v>
      </c>
    </row>
    <row r="36" spans="1:5">
      <c r="A36" s="11">
        <v>28</v>
      </c>
      <c r="B36" s="14">
        <f t="shared" si="0"/>
        <v>2124.7044711268277</v>
      </c>
      <c r="C36" s="16">
        <f t="shared" si="1"/>
        <v>508.99812446957952</v>
      </c>
      <c r="D36" s="16">
        <f t="shared" si="2"/>
        <v>1615.7063466572481</v>
      </c>
      <c r="E36" s="16">
        <f t="shared" si="3"/>
        <v>59464.068589692295</v>
      </c>
    </row>
    <row r="37" spans="1:5">
      <c r="A37" s="11">
        <v>29</v>
      </c>
      <c r="B37" s="14">
        <f t="shared" si="0"/>
        <v>2124.7044711268277</v>
      </c>
      <c r="C37" s="16">
        <f t="shared" si="1"/>
        <v>495.53390491410244</v>
      </c>
      <c r="D37" s="16">
        <f t="shared" si="2"/>
        <v>1629.1705662127251</v>
      </c>
      <c r="E37" s="16">
        <f t="shared" si="3"/>
        <v>57834.898023479567</v>
      </c>
    </row>
    <row r="38" spans="1:5">
      <c r="A38" s="11">
        <v>30</v>
      </c>
      <c r="B38" s="14">
        <f t="shared" si="0"/>
        <v>2124.7044711268277</v>
      </c>
      <c r="C38" s="16">
        <f t="shared" si="1"/>
        <v>481.95748352899636</v>
      </c>
      <c r="D38" s="16">
        <f t="shared" si="2"/>
        <v>1642.7469875978313</v>
      </c>
      <c r="E38" s="16">
        <f t="shared" si="3"/>
        <v>56192.151035881732</v>
      </c>
    </row>
    <row r="39" spans="1:5">
      <c r="A39" s="11">
        <v>31</v>
      </c>
      <c r="B39" s="14">
        <f t="shared" si="0"/>
        <v>2124.7044711268277</v>
      </c>
      <c r="C39" s="16">
        <f t="shared" si="1"/>
        <v>468.26792529901445</v>
      </c>
      <c r="D39" s="16">
        <f t="shared" si="2"/>
        <v>1656.4365458278132</v>
      </c>
      <c r="E39" s="16">
        <f t="shared" si="3"/>
        <v>54535.714490053921</v>
      </c>
    </row>
    <row r="40" spans="1:5">
      <c r="A40" s="11">
        <v>32</v>
      </c>
      <c r="B40" s="14">
        <f t="shared" si="0"/>
        <v>2124.7044711268277</v>
      </c>
      <c r="C40" s="16">
        <f t="shared" si="1"/>
        <v>454.464287417116</v>
      </c>
      <c r="D40" s="16">
        <f t="shared" si="2"/>
        <v>1670.2401837097118</v>
      </c>
      <c r="E40" s="16">
        <f t="shared" si="3"/>
        <v>52865.474306344207</v>
      </c>
    </row>
    <row r="41" spans="1:5">
      <c r="A41" s="11">
        <v>33</v>
      </c>
      <c r="B41" s="14">
        <f t="shared" si="0"/>
        <v>2124.7044711268277</v>
      </c>
      <c r="C41" s="16">
        <f t="shared" si="1"/>
        <v>440.54561921953507</v>
      </c>
      <c r="D41" s="16">
        <f t="shared" si="2"/>
        <v>1684.1588519072925</v>
      </c>
      <c r="E41" s="16">
        <f t="shared" si="3"/>
        <v>51181.315454436917</v>
      </c>
    </row>
    <row r="42" spans="1:5">
      <c r="A42" s="11">
        <v>34</v>
      </c>
      <c r="B42" s="14">
        <f t="shared" si="0"/>
        <v>2124.7044711268277</v>
      </c>
      <c r="C42" s="16">
        <f t="shared" si="1"/>
        <v>426.51096212030762</v>
      </c>
      <c r="D42" s="16">
        <f t="shared" si="2"/>
        <v>1698.1935090065201</v>
      </c>
      <c r="E42" s="16">
        <f t="shared" si="3"/>
        <v>49483.121945430394</v>
      </c>
    </row>
    <row r="43" spans="1:5">
      <c r="A43" s="11">
        <v>35</v>
      </c>
      <c r="B43" s="14">
        <f t="shared" si="0"/>
        <v>2124.7044711268277</v>
      </c>
      <c r="C43" s="16">
        <f t="shared" si="1"/>
        <v>412.35934954525328</v>
      </c>
      <c r="D43" s="16">
        <f t="shared" si="2"/>
        <v>1712.3451215815744</v>
      </c>
      <c r="E43" s="16">
        <f t="shared" si="3"/>
        <v>47770.776823848821</v>
      </c>
    </row>
    <row r="44" spans="1:5">
      <c r="A44" s="11">
        <v>36</v>
      </c>
      <c r="B44" s="14">
        <f t="shared" si="0"/>
        <v>2124.7044711268277</v>
      </c>
      <c r="C44" s="16">
        <f t="shared" si="1"/>
        <v>398.08980686540684</v>
      </c>
      <c r="D44" s="16">
        <f t="shared" si="2"/>
        <v>1726.6146642614208</v>
      </c>
      <c r="E44" s="16">
        <f t="shared" si="3"/>
        <v>46044.162159587402</v>
      </c>
    </row>
    <row r="45" spans="1:5">
      <c r="A45" s="11">
        <v>37</v>
      </c>
      <c r="B45" s="14">
        <f t="shared" si="0"/>
        <v>2124.7044711268277</v>
      </c>
      <c r="C45" s="16">
        <f t="shared" si="1"/>
        <v>383.70135132989503</v>
      </c>
      <c r="D45" s="16">
        <f t="shared" si="2"/>
        <v>1741.0031197969327</v>
      </c>
      <c r="E45" s="16">
        <f t="shared" si="3"/>
        <v>44303.159039790473</v>
      </c>
    </row>
    <row r="46" spans="1:5">
      <c r="A46" s="11">
        <v>38</v>
      </c>
      <c r="B46" s="14">
        <f t="shared" si="0"/>
        <v>2124.7044711268277</v>
      </c>
      <c r="C46" s="16">
        <f t="shared" si="1"/>
        <v>369.19299199825394</v>
      </c>
      <c r="D46" s="16">
        <f t="shared" si="2"/>
        <v>1755.5114791285737</v>
      </c>
      <c r="E46" s="16">
        <f t="shared" si="3"/>
        <v>42547.647560661899</v>
      </c>
    </row>
    <row r="47" spans="1:5">
      <c r="A47" s="11">
        <v>39</v>
      </c>
      <c r="B47" s="14">
        <f t="shared" si="0"/>
        <v>2124.7044711268277</v>
      </c>
      <c r="C47" s="16">
        <f t="shared" si="1"/>
        <v>354.56372967218249</v>
      </c>
      <c r="D47" s="16">
        <f t="shared" si="2"/>
        <v>1770.1407414546452</v>
      </c>
      <c r="E47" s="16">
        <f t="shared" si="3"/>
        <v>40777.50681920725</v>
      </c>
    </row>
    <row r="48" spans="1:5">
      <c r="A48" s="11">
        <v>40</v>
      </c>
      <c r="B48" s="14">
        <f t="shared" si="0"/>
        <v>2124.7044711268277</v>
      </c>
      <c r="C48" s="16">
        <f t="shared" si="1"/>
        <v>339.81255682672708</v>
      </c>
      <c r="D48" s="16">
        <f t="shared" si="2"/>
        <v>1784.8919143001006</v>
      </c>
      <c r="E48" s="16">
        <f t="shared" si="3"/>
        <v>38992.614904907146</v>
      </c>
    </row>
    <row r="49" spans="1:5">
      <c r="A49" s="11">
        <v>41</v>
      </c>
      <c r="B49" s="14">
        <f t="shared" si="0"/>
        <v>2124.7044711268277</v>
      </c>
      <c r="C49" s="16">
        <f t="shared" si="1"/>
        <v>324.9384575408929</v>
      </c>
      <c r="D49" s="16">
        <f t="shared" si="2"/>
        <v>1799.7660135859348</v>
      </c>
      <c r="E49" s="16">
        <f t="shared" si="3"/>
        <v>37192.848891321213</v>
      </c>
    </row>
    <row r="50" spans="1:5">
      <c r="A50" s="11">
        <v>42</v>
      </c>
      <c r="B50" s="14">
        <f t="shared" si="0"/>
        <v>2124.7044711268277</v>
      </c>
      <c r="C50" s="16">
        <f t="shared" si="1"/>
        <v>309.94040742767675</v>
      </c>
      <c r="D50" s="16">
        <f t="shared" si="2"/>
        <v>1814.7640636991509</v>
      </c>
      <c r="E50" s="16">
        <f t="shared" si="3"/>
        <v>35378.084827622064</v>
      </c>
    </row>
    <row r="51" spans="1:5">
      <c r="A51" s="11">
        <v>43</v>
      </c>
      <c r="B51" s="14">
        <f t="shared" si="0"/>
        <v>2124.7044711268277</v>
      </c>
      <c r="C51" s="16">
        <f t="shared" si="1"/>
        <v>294.81737356351721</v>
      </c>
      <c r="D51" s="16">
        <f t="shared" si="2"/>
        <v>1829.8870975633104</v>
      </c>
      <c r="E51" s="16">
        <f t="shared" si="3"/>
        <v>33548.197730058753</v>
      </c>
    </row>
    <row r="52" spans="1:5">
      <c r="A52" s="11">
        <v>44</v>
      </c>
      <c r="B52" s="14">
        <f t="shared" si="0"/>
        <v>2124.7044711268277</v>
      </c>
      <c r="C52" s="16">
        <f t="shared" si="1"/>
        <v>279.56831441715627</v>
      </c>
      <c r="D52" s="16">
        <f t="shared" si="2"/>
        <v>1845.1361567096715</v>
      </c>
      <c r="E52" s="16">
        <f t="shared" si="3"/>
        <v>31703.061573349081</v>
      </c>
    </row>
    <row r="53" spans="1:5">
      <c r="A53" s="11">
        <v>45</v>
      </c>
      <c r="B53" s="14">
        <f t="shared" si="0"/>
        <v>2124.7044711268277</v>
      </c>
      <c r="C53" s="16">
        <f t="shared" si="1"/>
        <v>264.19217977790902</v>
      </c>
      <c r="D53" s="16">
        <f t="shared" si="2"/>
        <v>1860.5122913489186</v>
      </c>
      <c r="E53" s="16">
        <f t="shared" si="3"/>
        <v>29842.549282000164</v>
      </c>
    </row>
    <row r="54" spans="1:5">
      <c r="A54" s="11">
        <v>46</v>
      </c>
      <c r="B54" s="14">
        <f t="shared" si="0"/>
        <v>2124.7044711268277</v>
      </c>
      <c r="C54" s="16">
        <f t="shared" si="1"/>
        <v>248.68791068333471</v>
      </c>
      <c r="D54" s="16">
        <f t="shared" si="2"/>
        <v>1876.0165604434931</v>
      </c>
      <c r="E54" s="16">
        <f t="shared" si="3"/>
        <v>27966.532721556672</v>
      </c>
    </row>
    <row r="55" spans="1:5">
      <c r="A55" s="11">
        <v>47</v>
      </c>
      <c r="B55" s="14">
        <f t="shared" si="0"/>
        <v>2124.7044711268277</v>
      </c>
      <c r="C55" s="16">
        <f t="shared" si="1"/>
        <v>233.0544393463056</v>
      </c>
      <c r="D55" s="16">
        <f t="shared" si="2"/>
        <v>1891.6500317805221</v>
      </c>
      <c r="E55" s="16">
        <f t="shared" si="3"/>
        <v>26074.88268977615</v>
      </c>
    </row>
    <row r="56" spans="1:5">
      <c r="A56" s="11">
        <v>48</v>
      </c>
      <c r="B56" s="14">
        <f t="shared" si="0"/>
        <v>2124.7044711268277</v>
      </c>
      <c r="C56" s="16">
        <f t="shared" si="1"/>
        <v>217.29068908146792</v>
      </c>
      <c r="D56" s="16">
        <f t="shared" si="2"/>
        <v>1907.4137820453598</v>
      </c>
      <c r="E56" s="16">
        <f t="shared" si="3"/>
        <v>24167.468907730792</v>
      </c>
    </row>
    <row r="57" spans="1:5">
      <c r="A57" s="11">
        <v>49</v>
      </c>
      <c r="B57" s="14">
        <f t="shared" si="0"/>
        <v>2124.7044711268277</v>
      </c>
      <c r="C57" s="16">
        <f t="shared" si="1"/>
        <v>201.39557423108994</v>
      </c>
      <c r="D57" s="16">
        <f t="shared" si="2"/>
        <v>1923.3088968957377</v>
      </c>
      <c r="E57" s="16">
        <f t="shared" si="3"/>
        <v>22244.160010835054</v>
      </c>
    </row>
    <row r="58" spans="1:5">
      <c r="A58" s="11">
        <v>50</v>
      </c>
      <c r="B58" s="14">
        <f t="shared" si="0"/>
        <v>2124.7044711268277</v>
      </c>
      <c r="C58" s="16">
        <f t="shared" si="1"/>
        <v>185.36800009029213</v>
      </c>
      <c r="D58" s="16">
        <f t="shared" si="2"/>
        <v>1939.3364710365356</v>
      </c>
      <c r="E58" s="16">
        <f t="shared" si="3"/>
        <v>20304.823539798519</v>
      </c>
    </row>
    <row r="59" spans="1:5">
      <c r="A59" s="11">
        <v>51</v>
      </c>
      <c r="B59" s="14">
        <f t="shared" si="0"/>
        <v>2124.7044711268277</v>
      </c>
      <c r="C59" s="16">
        <f t="shared" si="1"/>
        <v>169.20686283165432</v>
      </c>
      <c r="D59" s="16">
        <f t="shared" si="2"/>
        <v>1955.4976082951734</v>
      </c>
      <c r="E59" s="16">
        <f t="shared" si="3"/>
        <v>18349.325931503347</v>
      </c>
    </row>
    <row r="60" spans="1:5">
      <c r="A60" s="11">
        <v>52</v>
      </c>
      <c r="B60" s="14">
        <f t="shared" si="0"/>
        <v>2124.7044711268277</v>
      </c>
      <c r="C60" s="16">
        <f t="shared" si="1"/>
        <v>152.91104942919455</v>
      </c>
      <c r="D60" s="16">
        <f t="shared" si="2"/>
        <v>1971.7934216976332</v>
      </c>
      <c r="E60" s="16">
        <f t="shared" si="3"/>
        <v>16377.532509805713</v>
      </c>
    </row>
    <row r="61" spans="1:5">
      <c r="A61" s="11">
        <v>53</v>
      </c>
      <c r="B61" s="14">
        <f t="shared" si="0"/>
        <v>2124.7044711268277</v>
      </c>
      <c r="C61" s="16">
        <f t="shared" si="1"/>
        <v>136.47943758171428</v>
      </c>
      <c r="D61" s="16">
        <f t="shared" si="2"/>
        <v>1988.2250335451133</v>
      </c>
      <c r="E61" s="16">
        <f t="shared" si="3"/>
        <v>14389.307476260599</v>
      </c>
    </row>
    <row r="62" spans="1:5">
      <c r="A62" s="11">
        <v>54</v>
      </c>
      <c r="B62" s="14">
        <f t="shared" si="0"/>
        <v>2124.7044711268277</v>
      </c>
      <c r="C62" s="16">
        <f t="shared" si="1"/>
        <v>119.91089563550499</v>
      </c>
      <c r="D62" s="16">
        <f t="shared" si="2"/>
        <v>2004.7935754913226</v>
      </c>
      <c r="E62" s="16">
        <f t="shared" si="3"/>
        <v>12384.513900769276</v>
      </c>
    </row>
    <row r="63" spans="1:5">
      <c r="A63" s="11">
        <v>55</v>
      </c>
      <c r="B63" s="14">
        <f t="shared" si="0"/>
        <v>2124.7044711268277</v>
      </c>
      <c r="C63" s="16">
        <f t="shared" si="1"/>
        <v>103.20428250641064</v>
      </c>
      <c r="D63" s="16">
        <f t="shared" si="2"/>
        <v>2021.500188620417</v>
      </c>
      <c r="E63" s="16">
        <f t="shared" si="3"/>
        <v>10363.013712148859</v>
      </c>
    </row>
    <row r="64" spans="1:5">
      <c r="A64" s="11">
        <v>56</v>
      </c>
      <c r="B64" s="14">
        <f t="shared" si="0"/>
        <v>2124.7044711268277</v>
      </c>
      <c r="C64" s="16">
        <f t="shared" si="1"/>
        <v>86.358447601240485</v>
      </c>
      <c r="D64" s="16">
        <f t="shared" si="2"/>
        <v>2038.3460235255873</v>
      </c>
      <c r="E64" s="16">
        <f t="shared" si="3"/>
        <v>8324.6676886232708</v>
      </c>
    </row>
    <row r="65" spans="1:5">
      <c r="A65" s="11">
        <v>57</v>
      </c>
      <c r="B65" s="14">
        <f t="shared" si="0"/>
        <v>2124.7044711268277</v>
      </c>
      <c r="C65" s="16">
        <f t="shared" si="1"/>
        <v>69.37223073852725</v>
      </c>
      <c r="D65" s="16">
        <f t="shared" si="2"/>
        <v>2055.3322403883003</v>
      </c>
      <c r="E65" s="16">
        <f t="shared" si="3"/>
        <v>6269.3354482349705</v>
      </c>
    </row>
    <row r="66" spans="1:5">
      <c r="A66" s="11">
        <v>58</v>
      </c>
      <c r="B66" s="14">
        <f t="shared" si="0"/>
        <v>2124.7044711268277</v>
      </c>
      <c r="C66" s="16">
        <f t="shared" si="1"/>
        <v>52.244462068624756</v>
      </c>
      <c r="D66" s="16">
        <f t="shared" si="2"/>
        <v>2072.460009058203</v>
      </c>
      <c r="E66" s="16">
        <f t="shared" si="3"/>
        <v>4196.875439176767</v>
      </c>
    </row>
    <row r="67" spans="1:5">
      <c r="A67" s="11">
        <v>59</v>
      </c>
      <c r="B67" s="14">
        <f t="shared" si="0"/>
        <v>2124.7044711268277</v>
      </c>
      <c r="C67" s="16">
        <f t="shared" si="1"/>
        <v>34.973961993139724</v>
      </c>
      <c r="D67" s="16">
        <f t="shared" si="2"/>
        <v>2089.730509133688</v>
      </c>
      <c r="E67" s="16">
        <f t="shared" si="3"/>
        <v>2107.1449300430791</v>
      </c>
    </row>
    <row r="68" spans="1:5">
      <c r="A68" s="11">
        <v>60</v>
      </c>
      <c r="B68" s="14">
        <f t="shared" si="0"/>
        <v>2124.7044711268277</v>
      </c>
      <c r="C68" s="16">
        <f t="shared" si="1"/>
        <v>17.559541083692324</v>
      </c>
      <c r="D68" s="16">
        <f t="shared" si="2"/>
        <v>2107.1449300431354</v>
      </c>
      <c r="E68" s="16">
        <f t="shared" si="3"/>
        <v>-5.6388671509921551E-11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Adithiya R</cp:lastModifiedBy>
  <cp:revision/>
  <dcterms:created xsi:type="dcterms:W3CDTF">2025-08-16T11:06:34Z</dcterms:created>
  <dcterms:modified xsi:type="dcterms:W3CDTF">2025-08-16T12:13:15Z</dcterms:modified>
  <cp:category/>
  <cp:contentStatus/>
</cp:coreProperties>
</file>