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C:\Softwares\STRUCT Assist v5.1\Samples\"/>
    </mc:Choice>
  </mc:AlternateContent>
  <xr:revisionPtr revIDLastSave="0" documentId="13_ncr:1_{885D3D0F-543E-460E-973A-1ADDD61A0487}" xr6:coauthVersionLast="47" xr6:coauthVersionMax="47" xr10:uidLastSave="{00000000-0000-0000-0000-000000000000}"/>
  <bookViews>
    <workbookView xWindow="-120" yWindow="-120" windowWidth="29040" windowHeight="17520" tabRatio="785" xr2:uid="{00000000-000D-0000-FFFF-FFFF00000000}"/>
  </bookViews>
  <sheets>
    <sheet name="INPUT" sheetId="1" r:id="rId1"/>
    <sheet name="OUTPUT" sheetId="2" r:id="rId2"/>
  </sheets>
  <definedNames>
    <definedName name="Analysistype" localSheetId="0">INPUT!$D$4</definedName>
    <definedName name="_xlnm.Print_Area" localSheetId="0">INPUT!$A$1:$K$293</definedName>
    <definedName name="_xlnm.Print_Area" localSheetId="1">OUTPUT!$A$9:$G$201</definedName>
    <definedName name="SDPBI_BarNos" localSheetId="1">OUTPUT!$E$12</definedName>
    <definedName name="SDPBi_CCCharStrain" localSheetId="0">INPUT!$E$84</definedName>
    <definedName name="SDPBi_CCExponent" localSheetId="0">INPUT!$E$85</definedName>
    <definedName name="SDPBi_CCLateralStress" localSheetId="0">INPUT!$E$86</definedName>
    <definedName name="SDPBi_CCUltStrain" localSheetId="0">INPUT!$E$83</definedName>
    <definedName name="SDPBI_Circledim" localSheetId="0">INPUT!$E$157</definedName>
    <definedName name="SDPBi_Circlereinf1" localSheetId="0">INPUT!$D$203</definedName>
    <definedName name="SDPBi_Circlereinf2" localSheetId="0">INPUT!$D$204</definedName>
    <definedName name="SDPBi_Circlereinf3" localSheetId="0">INPUT!$D$205</definedName>
    <definedName name="SDPBi_CircleSpacer1" localSheetId="0">INPUT!$E$206</definedName>
    <definedName name="SDPBi_Clearcover" localSheetId="0">INPUT!$E$178</definedName>
    <definedName name="SDPBi_cnom" localSheetId="0">INPUT!$E$60</definedName>
    <definedName name="SDPBi_ConcreteCurve" localSheetId="0">INPUT!$E$82</definedName>
    <definedName name="SDPBI_Core_XArea" localSheetId="1">OUTPUT!$E$13</definedName>
    <definedName name="SDPBi_crackcheck" localSheetId="0">INPUT!$E$25</definedName>
    <definedName name="SDPBi_crackcheckIRC" localSheetId="0">INPUT!$E$26</definedName>
    <definedName name="SDPBi_Crackdesign" localSheetId="1">OUTPUT!$A$65</definedName>
    <definedName name="SDPBi_CrackEnd" localSheetId="1">OUTPUT!$E$94</definedName>
    <definedName name="SDPBi_Crackoutput" localSheetId="1">OUTPUT!$E$67</definedName>
    <definedName name="SDPBi_Crackstart" localSheetId="0">INPUT!$B$229</definedName>
    <definedName name="SDPBi_crackwidth" localSheetId="0">INPUT!$E$61</definedName>
    <definedName name="SDPBi_CreepCrack" localSheetId="0">INPUT!$E$64</definedName>
    <definedName name="SDPBi_CreepStress" localSheetId="0">INPUT!$E$55</definedName>
    <definedName name="SDPBi_Diastirrup" localSheetId="0">INPUT!$E$179</definedName>
    <definedName name="SDPBi_Ec" localSheetId="0">INPUT!$E$40</definedName>
    <definedName name="SDPBi_End" localSheetId="0">INPUT!$E$34</definedName>
    <definedName name="SDPBi_Es" localSheetId="0">INPUT!$E$45</definedName>
    <definedName name="SDPBi_fck" localSheetId="0">INPUT!$E$38</definedName>
    <definedName name="SDPBi_Fy" localSheetId="0">INPUT!$E$43</definedName>
    <definedName name="SDPBi_gmconc" localSheetId="0">INPUT!$E$39</definedName>
    <definedName name="SDPBi_gmsteel" localSheetId="0">INPUT!$E$44</definedName>
    <definedName name="SDPBi_importdxf" localSheetId="0">INPUT!$E$150</definedName>
    <definedName name="SDPBi_IRCCover" localSheetId="0">INPUT!$E$70</definedName>
    <definedName name="SDPBi_IRCCrackend" localSheetId="1">OUTPUT!$E$124</definedName>
    <definedName name="SDPBi_IRCCrackoutput" localSheetId="1">OUTPUT!$E$97</definedName>
    <definedName name="SDPBi_IRCCrackstart" localSheetId="0">INPUT!$B$254</definedName>
    <definedName name="SDPBi_IRCcrackwidth" localSheetId="0">INPUT!$E$69</definedName>
    <definedName name="SDPBi_IRCCreepCrack" localSheetId="0">INPUT!$E$76</definedName>
    <definedName name="SDPBi_IRCfcteff" localSheetId="0">INPUT!$E$71</definedName>
    <definedName name="SDPBi_IRCk1" localSheetId="0">INPUT!$E$73</definedName>
    <definedName name="SDPBi_IRCLoadDur" localSheetId="0">INPUT!$E$72</definedName>
    <definedName name="SDPBi_IRCmcracktype" localSheetId="0">INPUT!$E$75</definedName>
    <definedName name="SDPBI_Ixx_withReinf" localSheetId="1">OUTPUT!$E$16</definedName>
    <definedName name="SDPBI_Ixx_woReinf" localSheetId="1">OUTPUT!$E$14</definedName>
    <definedName name="SDPBI_Iyy_withReinf" localSheetId="1">OUTPUT!$E$17</definedName>
    <definedName name="SDPBI_Iyy_woReinf" localSheetId="1">OUTPUT!$E$15</definedName>
    <definedName name="SDPBi_mcompcrack" localSheetId="0">INPUT!$E$66</definedName>
    <definedName name="SDPBi_mcompstress" localSheetId="0">INPUT!$E$57</definedName>
    <definedName name="SDPBi_mcrack" localSheetId="0">INPUT!$E$65</definedName>
    <definedName name="SDPBi_mcracktype" localSheetId="0">INPUT!$E$63</definedName>
    <definedName name="SDPBi_MLMTChartEnd" localSheetId="1">OUTPUT!$B$199</definedName>
    <definedName name="SDPBi_MLMTChartout" localSheetId="1">OUTPUT!$B$185</definedName>
    <definedName name="SDPBi_mstress" localSheetId="0">INPUT!$E$56</definedName>
    <definedName name="SDPBi_mstresstype" localSheetId="0">INPUT!$E$54</definedName>
    <definedName name="SDPBi_MxMyChartstart" localSheetId="0">INPUT!$B$289</definedName>
    <definedName name="SDPBi_Mxxmyy" localSheetId="0">INPUT!$E$31</definedName>
    <definedName name="SDPBi_NARot" localSheetId="0">INPUT!$E$33</definedName>
    <definedName name="SDPBi_NMChart" localSheetId="0">INPUT!$E$30</definedName>
    <definedName name="SDPBi_ODRatio" localSheetId="0">INPUT!$E$177</definedName>
    <definedName name="SDPBi_OutEnd" localSheetId="1">OUTPUT!$C$62</definedName>
    <definedName name="SDPBi_Outputgen" localSheetId="0">INPUT!$E$32</definedName>
    <definedName name="SDPBi_Outstart" localSheetId="1">OUTPUT!$C$51</definedName>
    <definedName name="SDPBi_PMchartEnd" localSheetId="1">OUTPUT!$B$178</definedName>
    <definedName name="SDPBi_PMchartout" localSheetId="1">OUTPUT!$B$164</definedName>
    <definedName name="SDPBi_PMChartstart" localSheetId="0">INPUT!$B$279</definedName>
    <definedName name="SDPBi_ppuan" localSheetId="0">INPUT!$C$120</definedName>
    <definedName name="SDPBi_RadialReinfcoord" localSheetId="0">INPUT!$B$183</definedName>
    <definedName name="SDPBi_RectBreadth" localSheetId="0">INPUT!$E$154</definedName>
    <definedName name="SDPBi_Rectheight" localSheetId="0">INPUT!$E$153</definedName>
    <definedName name="SDPBI_ReinfArea" localSheetId="1">OUTPUT!$E$11</definedName>
    <definedName name="SDPBi_Reinfcoord" localSheetId="0">INPUT!$B$193</definedName>
    <definedName name="SDPBI_ReinfDetails" localSheetId="1">OUTPUT!$A$28</definedName>
    <definedName name="SDPBi_Reinftype" localSheetId="0">INPUT!$E$176</definedName>
    <definedName name="SDPBi_resisfac" localSheetId="0">INPUT!$C$132</definedName>
    <definedName name="SDPBi_resistfacyesno" localSheetId="0">INPUT!$E$127</definedName>
    <definedName name="SDPBI_rxx_Reinf" localSheetId="1">OUTPUT!$E$18</definedName>
    <definedName name="SDPBI_ryy_Reinf" localSheetId="1">OUTPUT!$E$19</definedName>
    <definedName name="SDPBi_SCRatio_ft" localSheetId="0">INPUT!$I$85</definedName>
    <definedName name="SDPBi_SCStrainRatio" localSheetId="0">INPUT!$I$84</definedName>
    <definedName name="SDPBi_SCUltStrain" localSheetId="0">INPUT!$I$83</definedName>
    <definedName name="SDPbi_Sectioncoord" localSheetId="0">INPUT!$B$160</definedName>
    <definedName name="SDPBI_SectionCoord" localSheetId="1">OUTPUT!$A$23</definedName>
    <definedName name="SDPBi_sectiontype" localSheetId="0">INPUT!$E$148</definedName>
    <definedName name="SDPBi_SLSStressstart" localSheetId="0">INPUT!$B$216</definedName>
    <definedName name="SDPBi_SteelCurve" localSheetId="0">INPUT!$I$82</definedName>
    <definedName name="SDPBi_stresscheck" localSheetId="0">INPUT!$E$24</definedName>
    <definedName name="SDPBi_stresscomp" localSheetId="0">INPUT!$E$51</definedName>
    <definedName name="SDPBi_stressconc" localSheetId="0">INPUT!$E$50</definedName>
    <definedName name="SDPBi_stressten" localSheetId="0">INPUT!$E$52</definedName>
    <definedName name="SDPBi_UMC2check" localSheetId="0">INPUT!$E$29</definedName>
    <definedName name="SDPBi_UMC2End" localSheetId="1">OUTPUT!$C$158</definedName>
    <definedName name="SDPBi_UMC2Output" localSheetId="1">OUTPUT!$C$144</definedName>
    <definedName name="SDPBi_UMCcheck" localSheetId="0">INPUT!$E$28</definedName>
    <definedName name="SDPBi_UMCCheckstart" localSheetId="0">INPUT!$B$268</definedName>
    <definedName name="SDPBi_UMCConcStrStr" localSheetId="0">INPUT!$C$94</definedName>
    <definedName name="SDPBi_UMCEnd" localSheetId="1">OUTPUT!$C$141</definedName>
    <definedName name="SDPBi_UMCOutput" localSheetId="1">OUTPUT!$C$128</definedName>
    <definedName name="SDPBi_UMCReinfStrStr" localSheetId="0">INPUT!$H$94</definedName>
    <definedName name="SDPBI_XArea" localSheetId="1">OUTPUT!$E$10</definedName>
    <definedName name="STATUS" localSheetId="0">INPUT!$I$4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5" i="1" l="1"/>
  <c r="H96" i="1" s="1"/>
  <c r="H97" i="1" s="1"/>
  <c r="H98" i="1"/>
  <c r="I95" i="1"/>
  <c r="I96" i="1" s="1"/>
  <c r="I97" i="1" s="1"/>
  <c r="I98" i="1" s="1"/>
  <c r="J94" i="1"/>
  <c r="E114" i="1"/>
  <c r="D94" i="1"/>
  <c r="E94" i="1" s="1"/>
  <c r="H230" i="1"/>
  <c r="G230" i="1"/>
  <c r="E230" i="1"/>
  <c r="D230" i="1"/>
  <c r="C230" i="1"/>
  <c r="H229" i="1"/>
  <c r="G229" i="1"/>
  <c r="E229" i="1"/>
  <c r="D229" i="1"/>
  <c r="C229" i="1"/>
  <c r="E57" i="1"/>
  <c r="E66" i="1" s="1"/>
  <c r="E56" i="1"/>
  <c r="E65" i="1" s="1"/>
  <c r="E40" i="1"/>
  <c r="J95" i="1" l="1"/>
  <c r="J96" i="1" s="1"/>
  <c r="J97" i="1" s="1"/>
  <c r="J98" i="1" s="1"/>
  <c r="E50" i="1"/>
  <c r="E51" i="1" l="1"/>
  <c r="E52" i="1" l="1"/>
  <c r="D133" i="1"/>
  <c r="D96" i="1" l="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95" i="1"/>
  <c r="E9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54" authorId="0" shapeId="0" xr:uid="{00000000-0006-0000-0000-000001000000}">
      <text>
        <r>
          <rPr>
            <b/>
            <sz val="9"/>
            <color indexed="81"/>
            <rFont val="Tahoma"/>
            <family val="2"/>
          </rPr>
          <t>Admin:</t>
        </r>
        <r>
          <rPr>
            <sz val="9"/>
            <color indexed="81"/>
            <rFont val="Tahoma"/>
            <family val="2"/>
          </rPr>
          <t xml:space="preserve">
Provide Live Load Forces  as well if "Interpolated" Modular Ratio is used.</t>
        </r>
      </text>
    </comment>
    <comment ref="E55" authorId="0" shapeId="0" xr:uid="{00000000-0006-0000-0000-000002000000}">
      <text>
        <r>
          <rPr>
            <b/>
            <sz val="9"/>
            <color indexed="81"/>
            <rFont val="Tahoma"/>
            <family val="2"/>
          </rPr>
          <t>Admin:</t>
        </r>
        <r>
          <rPr>
            <sz val="9"/>
            <color indexed="81"/>
            <rFont val="Tahoma"/>
            <family val="2"/>
          </rPr>
          <t xml:space="preserve">
m = Es/(Ec/(1+</t>
        </r>
        <r>
          <rPr>
            <sz val="9"/>
            <color indexed="81"/>
            <rFont val="Calibri"/>
            <family val="2"/>
          </rPr>
          <t>φ</t>
        </r>
        <r>
          <rPr>
            <sz val="9"/>
            <color indexed="81"/>
            <rFont val="Tahoma"/>
            <family val="2"/>
          </rPr>
          <t>))
φ = Creep Coefficient</t>
        </r>
      </text>
    </comment>
    <comment ref="E63" authorId="0" shapeId="0" xr:uid="{00000000-0006-0000-0000-000003000000}">
      <text>
        <r>
          <rPr>
            <b/>
            <sz val="9"/>
            <color indexed="81"/>
            <rFont val="Tahoma"/>
            <family val="2"/>
          </rPr>
          <t>Admin:</t>
        </r>
        <r>
          <rPr>
            <sz val="9"/>
            <color indexed="81"/>
            <rFont val="Tahoma"/>
            <family val="2"/>
          </rPr>
          <t xml:space="preserve">
Provide Live Load Forces required for Crack Width Calculation and if "Interpolated" Modular Ratio is used.</t>
        </r>
      </text>
    </comment>
    <comment ref="E64" authorId="0" shapeId="0" xr:uid="{00000000-0006-0000-0000-000004000000}">
      <text>
        <r>
          <rPr>
            <b/>
            <sz val="9"/>
            <color indexed="81"/>
            <rFont val="Tahoma"/>
            <family val="2"/>
          </rPr>
          <t>Admin:</t>
        </r>
        <r>
          <rPr>
            <sz val="9"/>
            <color indexed="81"/>
            <rFont val="Tahoma"/>
            <family val="2"/>
          </rPr>
          <t xml:space="preserve">
m = Es/(Ec/(1+</t>
        </r>
        <r>
          <rPr>
            <sz val="9"/>
            <color indexed="81"/>
            <rFont val="Calibri"/>
            <family val="2"/>
          </rPr>
          <t>φ</t>
        </r>
        <r>
          <rPr>
            <sz val="9"/>
            <color indexed="81"/>
            <rFont val="Tahoma"/>
            <family val="2"/>
          </rPr>
          <t>))
φ = Creep Coefficient</t>
        </r>
      </text>
    </comment>
    <comment ref="E76" authorId="0" shapeId="0" xr:uid="{00000000-0006-0000-0000-000005000000}">
      <text>
        <r>
          <rPr>
            <b/>
            <sz val="9"/>
            <color indexed="81"/>
            <rFont val="Tahoma"/>
            <family val="2"/>
          </rPr>
          <t>Admin:</t>
        </r>
        <r>
          <rPr>
            <sz val="9"/>
            <color indexed="81"/>
            <rFont val="Tahoma"/>
            <family val="2"/>
          </rPr>
          <t xml:space="preserve">
m = Es/(Ec/(1+</t>
        </r>
        <r>
          <rPr>
            <sz val="9"/>
            <color indexed="81"/>
            <rFont val="Calibri"/>
            <family val="2"/>
          </rPr>
          <t>φ</t>
        </r>
        <r>
          <rPr>
            <sz val="9"/>
            <color indexed="81"/>
            <rFont val="Tahoma"/>
            <family val="2"/>
          </rPr>
          <t>))
φ = Creep Coefficient</t>
        </r>
      </text>
    </comment>
  </commentList>
</comments>
</file>

<file path=xl/sharedStrings.xml><?xml version="1.0" encoding="utf-8"?>
<sst xmlns="http://schemas.openxmlformats.org/spreadsheetml/2006/main" count="494" uniqueCount="314">
  <si>
    <t>KEY INFORMATION</t>
  </si>
  <si>
    <t xml:space="preserve"> </t>
  </si>
  <si>
    <t>Color Coding</t>
  </si>
  <si>
    <t>Title</t>
  </si>
  <si>
    <t>Information</t>
  </si>
  <si>
    <t>NOTE:</t>
  </si>
  <si>
    <t>ANALYSIS OPTIONS</t>
  </si>
  <si>
    <t>Analysis Options</t>
  </si>
  <si>
    <t>Yes/No</t>
  </si>
  <si>
    <t>Stress Check</t>
  </si>
  <si>
    <t>No</t>
  </si>
  <si>
    <t>Material Properties</t>
  </si>
  <si>
    <t>Concrete</t>
  </si>
  <si>
    <t xml:space="preserve">Compressive strength (fck) </t>
  </si>
  <si>
    <t>Young's modulus (Ec)</t>
  </si>
  <si>
    <t>Reinforcement Steel</t>
  </si>
  <si>
    <t xml:space="preserve">Yield strength (Fy) </t>
  </si>
  <si>
    <t>Young's modulus (Es)</t>
  </si>
  <si>
    <t>CODAL PROVISIONS</t>
  </si>
  <si>
    <t xml:space="preserve">Permissible Stresses </t>
  </si>
  <si>
    <t xml:space="preserve">Concrete </t>
  </si>
  <si>
    <t xml:space="preserve">Compression Steel </t>
  </si>
  <si>
    <t xml:space="preserve">Tension Steel </t>
  </si>
  <si>
    <t>Nominal Cover  (cnom)</t>
  </si>
  <si>
    <t>mm</t>
  </si>
  <si>
    <t>Permissible Crack Width</t>
  </si>
  <si>
    <t>Section Details</t>
  </si>
  <si>
    <t>Type of Section</t>
  </si>
  <si>
    <t>For Rectangle</t>
  </si>
  <si>
    <t>For Circle</t>
  </si>
  <si>
    <t>Height (H)</t>
  </si>
  <si>
    <t>Diameter (D)</t>
  </si>
  <si>
    <t>Breadth (B)</t>
  </si>
  <si>
    <t>Custom Section Coordinates</t>
  </si>
  <si>
    <t>Point No</t>
  </si>
  <si>
    <t>Reinforcement Details</t>
  </si>
  <si>
    <t xml:space="preserve">Diameter of Stirrup </t>
  </si>
  <si>
    <t>Bar Dia (mm)</t>
  </si>
  <si>
    <t>Alternate Bar Dia (mm)</t>
  </si>
  <si>
    <t xml:space="preserve">Total No of Bars </t>
  </si>
  <si>
    <t>Loading Details</t>
  </si>
  <si>
    <t>S.No.</t>
  </si>
  <si>
    <t>P</t>
  </si>
  <si>
    <t>(kN)</t>
  </si>
  <si>
    <t>(kN.m)</t>
  </si>
  <si>
    <t>Permanent Load</t>
  </si>
  <si>
    <t>SLS Design - Stress Check</t>
  </si>
  <si>
    <t>Concrete =</t>
  </si>
  <si>
    <t>Compression Steel =</t>
  </si>
  <si>
    <t>Tension Steel =</t>
  </si>
  <si>
    <t>Status</t>
  </si>
  <si>
    <t>SLS Design - Crackwidth Check</t>
  </si>
  <si>
    <t>Permanent load</t>
  </si>
  <si>
    <t>P (kN)</t>
  </si>
  <si>
    <t>Live load</t>
  </si>
  <si>
    <t>Dist from crack to bar</t>
  </si>
  <si>
    <t>acr (mm)</t>
  </si>
  <si>
    <t>Nominal cover</t>
  </si>
  <si>
    <t>cnom (mm)</t>
  </si>
  <si>
    <t>Stirrup dia</t>
  </si>
  <si>
    <t>diam (mm)</t>
  </si>
  <si>
    <t>Actual cover to Tension bar</t>
  </si>
  <si>
    <t>c(mm)</t>
  </si>
  <si>
    <t>Effective cover for Eqn 24</t>
  </si>
  <si>
    <t>cov (mm)</t>
  </si>
  <si>
    <t>Depth in compression</t>
  </si>
  <si>
    <t>dc (m)</t>
  </si>
  <si>
    <t>Overall Depth</t>
  </si>
  <si>
    <t>h (m)</t>
  </si>
  <si>
    <t>Strain at crack ignoring stiffening</t>
  </si>
  <si>
    <t>Depth to Centroid of Tension steel</t>
  </si>
  <si>
    <t>de (m)</t>
  </si>
  <si>
    <t>Width at Centroid of Tension steel</t>
  </si>
  <si>
    <t>bt (m)</t>
  </si>
  <si>
    <t>Compression face to crack</t>
  </si>
  <si>
    <t>a' (m)</t>
  </si>
  <si>
    <t>Moment from Permanent Loads</t>
  </si>
  <si>
    <t>Moment from Live Loads</t>
  </si>
  <si>
    <t>Strain in rft. ignoring stiffening</t>
  </si>
  <si>
    <t>Area of tension rft.</t>
  </si>
  <si>
    <t>As (mm2)</t>
  </si>
  <si>
    <t>Strain adjustment to allow for stiffening</t>
  </si>
  <si>
    <t>Strain adjustment taken</t>
  </si>
  <si>
    <t>Strain at Crack after adjustment</t>
  </si>
  <si>
    <t>Crack Width (as per Equation 24)</t>
  </si>
  <si>
    <t>(mm)</t>
  </si>
  <si>
    <t xml:space="preserve">Permissible Crack Width </t>
  </si>
  <si>
    <t xml:space="preserve">Status </t>
  </si>
  <si>
    <t>ULS Design - Moment Capacity Check</t>
  </si>
  <si>
    <r>
      <t>M</t>
    </r>
    <r>
      <rPr>
        <b/>
        <vertAlign val="subscript"/>
        <sz val="10"/>
        <rFont val="Arial"/>
        <family val="2"/>
      </rPr>
      <t>L</t>
    </r>
  </si>
  <si>
    <r>
      <t>M</t>
    </r>
    <r>
      <rPr>
        <b/>
        <vertAlign val="subscript"/>
        <sz val="10"/>
        <rFont val="Arial"/>
        <family val="2"/>
      </rPr>
      <t>T</t>
    </r>
  </si>
  <si>
    <t>First Layer</t>
  </si>
  <si>
    <t>Second Layer</t>
  </si>
  <si>
    <t>Spacer Bar Dia (mm)</t>
  </si>
  <si>
    <t>2.  First and the last point must be same. Means, Section must be closed.</t>
  </si>
  <si>
    <t>1.  Section Coordinates Must be entered clockwise only.</t>
  </si>
  <si>
    <t>x/Xu</t>
  </si>
  <si>
    <t>Ultimate Moment Capacity Check</t>
  </si>
  <si>
    <t>Reinf. Bars</t>
  </si>
  <si>
    <t>Section Nodes</t>
  </si>
  <si>
    <t xml:space="preserve">Ultimate Moment Capacity Check </t>
  </si>
  <si>
    <t xml:space="preserve">Stress Check </t>
  </si>
  <si>
    <t>X (mm)</t>
  </si>
  <si>
    <t>Y (mm)</t>
  </si>
  <si>
    <t>P/Pu</t>
  </si>
  <si>
    <t>Analysis Type</t>
  </si>
  <si>
    <r>
      <rPr>
        <b/>
        <sz val="10"/>
        <rFont val="Symbol"/>
        <family val="1"/>
        <charset val="2"/>
      </rPr>
      <t>a</t>
    </r>
    <r>
      <rPr>
        <b/>
        <sz val="10"/>
        <rFont val="Arial"/>
        <family val="2"/>
      </rPr>
      <t>n</t>
    </r>
  </si>
  <si>
    <t>Close After Analysis</t>
  </si>
  <si>
    <t>Generate Output</t>
  </si>
  <si>
    <t>Loadcase Nos</t>
  </si>
  <si>
    <t>Ratio of Outer Diameter to Inner Diameter</t>
  </si>
  <si>
    <t>DXF File Location to import (if selected)</t>
  </si>
  <si>
    <t xml:space="preserve">Modular ratio (Tension Reinf.) (if Custom) </t>
  </si>
  <si>
    <t xml:space="preserve">Modular ratio </t>
  </si>
  <si>
    <t xml:space="preserve">Modular ratio (Comp. Reinf.) (if Custom) </t>
  </si>
  <si>
    <t>P/M Chart</t>
  </si>
  <si>
    <t>Moment Angle</t>
  </si>
  <si>
    <t>(Degrees)</t>
  </si>
  <si>
    <t>No. of</t>
  </si>
  <si>
    <t>Points</t>
  </si>
  <si>
    <t>Axial Load (P)</t>
  </si>
  <si>
    <t>or</t>
  </si>
  <si>
    <t>Resistance Factor (Ø)</t>
  </si>
  <si>
    <t>Yes</t>
  </si>
  <si>
    <t xml:space="preserve">Creep Coefficient (if Long Term) </t>
  </si>
  <si>
    <r>
      <t>(M</t>
    </r>
    <r>
      <rPr>
        <b/>
        <vertAlign val="subscript"/>
        <sz val="10"/>
        <rFont val="Arial"/>
        <family val="2"/>
      </rPr>
      <t>L</t>
    </r>
    <r>
      <rPr>
        <b/>
        <sz val="10"/>
        <rFont val="Arial"/>
        <family val="2"/>
      </rPr>
      <t>/Mu</t>
    </r>
    <r>
      <rPr>
        <b/>
        <vertAlign val="subscript"/>
        <sz val="10"/>
        <rFont val="Arial"/>
        <family val="2"/>
      </rPr>
      <t>L</t>
    </r>
    <r>
      <rPr>
        <b/>
        <sz val="10"/>
        <rFont val="Arial"/>
        <family val="2"/>
      </rPr>
      <t>)</t>
    </r>
    <r>
      <rPr>
        <b/>
        <vertAlign val="superscript"/>
        <sz val="10"/>
        <rFont val="Calibri"/>
        <family val="2"/>
      </rPr>
      <t>α</t>
    </r>
    <r>
      <rPr>
        <b/>
        <vertAlign val="superscript"/>
        <sz val="10"/>
        <rFont val="Cambria"/>
        <family val="1"/>
      </rPr>
      <t>n</t>
    </r>
    <r>
      <rPr>
        <b/>
        <sz val="10"/>
        <rFont val="Arial"/>
        <family val="2"/>
      </rPr>
      <t xml:space="preserve"> + (M</t>
    </r>
    <r>
      <rPr>
        <b/>
        <vertAlign val="subscript"/>
        <sz val="10"/>
        <rFont val="Arial"/>
        <family val="2"/>
      </rPr>
      <t>T</t>
    </r>
    <r>
      <rPr>
        <b/>
        <sz val="10"/>
        <rFont val="Arial"/>
        <family val="2"/>
      </rPr>
      <t>/Mu</t>
    </r>
    <r>
      <rPr>
        <b/>
        <vertAlign val="subscript"/>
        <sz val="10"/>
        <rFont val="Arial"/>
        <family val="2"/>
      </rPr>
      <t>T</t>
    </r>
    <r>
      <rPr>
        <b/>
        <sz val="10"/>
        <rFont val="Arial"/>
        <family val="2"/>
      </rPr>
      <t>)</t>
    </r>
    <r>
      <rPr>
        <b/>
        <vertAlign val="superscript"/>
        <sz val="10"/>
        <rFont val="Calibri"/>
        <family val="2"/>
      </rPr>
      <t>α</t>
    </r>
    <r>
      <rPr>
        <b/>
        <vertAlign val="superscript"/>
        <sz val="10"/>
        <rFont val="Cambria"/>
        <family val="1"/>
      </rPr>
      <t xml:space="preserve">n  </t>
    </r>
    <r>
      <rPr>
        <b/>
        <sz val="10"/>
        <rFont val="Arial"/>
        <family val="2"/>
      </rPr>
      <t>Check</t>
    </r>
  </si>
  <si>
    <t>Use Resistance Factor (Ø)</t>
  </si>
  <si>
    <t>Tensile Strain</t>
  </si>
  <si>
    <t>Factor Depending on Axial Load in</t>
  </si>
  <si>
    <t>M/(ØMu)</t>
  </si>
  <si>
    <r>
      <t>Material factor (</t>
    </r>
    <r>
      <rPr>
        <sz val="10"/>
        <rFont val="Calibri"/>
        <family val="2"/>
      </rPr>
      <t>γ</t>
    </r>
    <r>
      <rPr>
        <sz val="10"/>
        <rFont val="Arial"/>
        <family val="2"/>
      </rPr>
      <t>m)</t>
    </r>
  </si>
  <si>
    <t>3.  When importing DXF, make a continuous P-Line for Section outline, and for circular or radial sections, make the section using small fragments.</t>
  </si>
  <si>
    <t>Upper Limits of Data</t>
  </si>
  <si>
    <t>4. Always ensure that "S.No." column is properly filled. Otherwise, program may give some error.</t>
  </si>
  <si>
    <t>2. INPUT UNITS for Loads are kN, kNm</t>
  </si>
  <si>
    <t>DONE</t>
  </si>
  <si>
    <t>Point No.</t>
  </si>
  <si>
    <t>Note:</t>
  </si>
  <si>
    <t>Live Load*</t>
  </si>
  <si>
    <t>*Live Load values are used only if Interpolated Modular Ratio is selected.</t>
  </si>
  <si>
    <t>Axial Load (kN)</t>
  </si>
  <si>
    <t>Mg (kN.m)</t>
  </si>
  <si>
    <t>Mq (kN.m)</t>
  </si>
  <si>
    <t>M (kN.m)</t>
  </si>
  <si>
    <t>*Live Load values are used to calculate Mq/Mg ratio and Interpolated Modular Ratio.</t>
  </si>
  <si>
    <r>
      <t>M/</t>
    </r>
    <r>
      <rPr>
        <b/>
        <sz val="10"/>
        <rFont val="Calibri"/>
        <family val="2"/>
      </rPr>
      <t>Ø</t>
    </r>
    <r>
      <rPr>
        <b/>
        <sz val="10"/>
        <rFont val="Arial"/>
        <family val="2"/>
      </rPr>
      <t>Mu Ratio Check</t>
    </r>
  </si>
  <si>
    <t>Ult. Moment Capacity Checks</t>
  </si>
  <si>
    <t>Type 1</t>
  </si>
  <si>
    <t>Type 2</t>
  </si>
  <si>
    <r>
      <t>3.</t>
    </r>
    <r>
      <rPr>
        <i/>
        <u/>
        <sz val="10"/>
        <rFont val="Arial"/>
        <family val="2"/>
      </rPr>
      <t>DO NOT INSERT COLUMNS</t>
    </r>
    <r>
      <rPr>
        <i/>
        <sz val="10"/>
        <rFont val="Arial"/>
        <family val="2"/>
      </rPr>
      <t>, ROWS CAN BE INSERTED IN ANY FIELD UPTO ANY LIMIT</t>
    </r>
  </si>
  <si>
    <t>δƐ</t>
  </si>
  <si>
    <r>
      <t>Ɛ</t>
    </r>
    <r>
      <rPr>
        <sz val="9"/>
        <color theme="1"/>
        <rFont val="Arial"/>
        <family val="2"/>
      </rPr>
      <t>1</t>
    </r>
  </si>
  <si>
    <r>
      <t>Ɛ</t>
    </r>
    <r>
      <rPr>
        <sz val="9"/>
        <color theme="1"/>
        <rFont val="Arial"/>
        <family val="2"/>
      </rPr>
      <t>s</t>
    </r>
  </si>
  <si>
    <r>
      <t>Ɛ</t>
    </r>
    <r>
      <rPr>
        <sz val="9"/>
        <color theme="1"/>
        <rFont val="Arial"/>
        <family val="2"/>
      </rPr>
      <t>m</t>
    </r>
  </si>
  <si>
    <t>αn</t>
  </si>
  <si>
    <t>NA Angle (degree) (clockwise)</t>
  </si>
  <si>
    <t>NA Depth (m)</t>
  </si>
  <si>
    <t>Stress in conc</t>
  </si>
  <si>
    <t>Stress in steel</t>
  </si>
  <si>
    <t>Mu (kN.m)</t>
  </si>
  <si>
    <t>Pu (kN)</t>
  </si>
  <si>
    <r>
      <t>M</t>
    </r>
    <r>
      <rPr>
        <vertAlign val="subscript"/>
        <sz val="9"/>
        <color theme="1"/>
        <rFont val="Arial"/>
        <family val="2"/>
      </rPr>
      <t>L</t>
    </r>
    <r>
      <rPr>
        <sz val="9"/>
        <color theme="1"/>
        <rFont val="Arial"/>
        <family val="2"/>
      </rPr>
      <t xml:space="preserve"> (kN.m)</t>
    </r>
  </si>
  <si>
    <r>
      <t>M</t>
    </r>
    <r>
      <rPr>
        <vertAlign val="subscript"/>
        <sz val="9"/>
        <color theme="1"/>
        <rFont val="Arial"/>
        <family val="2"/>
      </rPr>
      <t>T</t>
    </r>
    <r>
      <rPr>
        <sz val="9"/>
        <color theme="1"/>
        <rFont val="Arial"/>
        <family val="2"/>
      </rPr>
      <t xml:space="preserve"> (kN.m)</t>
    </r>
  </si>
  <si>
    <r>
      <t>Mu</t>
    </r>
    <r>
      <rPr>
        <vertAlign val="subscript"/>
        <sz val="9"/>
        <rFont val="Arial"/>
        <family val="2"/>
      </rPr>
      <t>L</t>
    </r>
    <r>
      <rPr>
        <sz val="9"/>
        <rFont val="Arial"/>
        <family val="2"/>
      </rPr>
      <t xml:space="preserve"> (kN.m)</t>
    </r>
  </si>
  <si>
    <r>
      <t>Mu</t>
    </r>
    <r>
      <rPr>
        <vertAlign val="subscript"/>
        <sz val="9"/>
        <rFont val="Arial"/>
        <family val="2"/>
      </rPr>
      <t>T</t>
    </r>
    <r>
      <rPr>
        <sz val="9"/>
        <rFont val="Arial"/>
        <family val="2"/>
      </rPr>
      <t xml:space="preserve"> (kN.m)</t>
    </r>
  </si>
  <si>
    <r>
      <t>(M</t>
    </r>
    <r>
      <rPr>
        <vertAlign val="subscript"/>
        <sz val="9"/>
        <rFont val="Arial"/>
        <family val="2"/>
      </rPr>
      <t>L</t>
    </r>
    <r>
      <rPr>
        <sz val="9"/>
        <rFont val="Arial"/>
        <family val="2"/>
      </rPr>
      <t>/Mu</t>
    </r>
    <r>
      <rPr>
        <vertAlign val="subscript"/>
        <sz val="9"/>
        <rFont val="Arial"/>
        <family val="2"/>
      </rPr>
      <t>L</t>
    </r>
    <r>
      <rPr>
        <sz val="9"/>
        <rFont val="Arial"/>
        <family val="2"/>
      </rPr>
      <t>)</t>
    </r>
    <r>
      <rPr>
        <vertAlign val="superscript"/>
        <sz val="9"/>
        <rFont val="Arial"/>
        <family val="2"/>
      </rPr>
      <t>αn</t>
    </r>
    <r>
      <rPr>
        <sz val="9"/>
        <rFont val="Arial"/>
        <family val="2"/>
      </rPr>
      <t xml:space="preserve"> + (M</t>
    </r>
    <r>
      <rPr>
        <vertAlign val="subscript"/>
        <sz val="9"/>
        <rFont val="Arial"/>
        <family val="2"/>
      </rPr>
      <t>T</t>
    </r>
    <r>
      <rPr>
        <sz val="9"/>
        <rFont val="Arial"/>
        <family val="2"/>
      </rPr>
      <t>/Mu</t>
    </r>
    <r>
      <rPr>
        <vertAlign val="subscript"/>
        <sz val="9"/>
        <rFont val="Arial"/>
        <family val="2"/>
      </rPr>
      <t>T</t>
    </r>
    <r>
      <rPr>
        <sz val="9"/>
        <rFont val="Arial"/>
        <family val="2"/>
      </rPr>
      <t>)</t>
    </r>
    <r>
      <rPr>
        <vertAlign val="superscript"/>
        <sz val="9"/>
        <rFont val="Arial"/>
        <family val="2"/>
      </rPr>
      <t xml:space="preserve">αn </t>
    </r>
  </si>
  <si>
    <r>
      <t>M</t>
    </r>
    <r>
      <rPr>
        <u/>
        <vertAlign val="subscript"/>
        <sz val="9"/>
        <rFont val="Arial"/>
        <family val="2"/>
      </rPr>
      <t>L</t>
    </r>
    <r>
      <rPr>
        <u/>
        <sz val="9"/>
        <rFont val="Arial"/>
        <family val="2"/>
      </rPr>
      <t>/M</t>
    </r>
    <r>
      <rPr>
        <u/>
        <vertAlign val="subscript"/>
        <sz val="9"/>
        <rFont val="Arial"/>
        <family val="2"/>
      </rPr>
      <t>T</t>
    </r>
    <r>
      <rPr>
        <u/>
        <sz val="9"/>
        <rFont val="Arial"/>
        <family val="2"/>
      </rPr>
      <t xml:space="preserve"> Chart</t>
    </r>
  </si>
  <si>
    <r>
      <t>M</t>
    </r>
    <r>
      <rPr>
        <vertAlign val="subscript"/>
        <sz val="9"/>
        <rFont val="Arial"/>
        <family val="2"/>
      </rPr>
      <t>L</t>
    </r>
    <r>
      <rPr>
        <sz val="9"/>
        <rFont val="Arial"/>
        <family val="2"/>
      </rPr>
      <t>(kN.m)</t>
    </r>
  </si>
  <si>
    <r>
      <t>M</t>
    </r>
    <r>
      <rPr>
        <vertAlign val="subscript"/>
        <sz val="9"/>
        <rFont val="Arial"/>
        <family val="2"/>
      </rPr>
      <t>T</t>
    </r>
    <r>
      <rPr>
        <sz val="9"/>
        <rFont val="Arial"/>
        <family val="2"/>
      </rPr>
      <t>(kN.m)</t>
    </r>
  </si>
  <si>
    <t>2. Do not insert any column in the entire sheet.</t>
  </si>
  <si>
    <t>3. Program updates/deletes values only in the shaded areas. Any other fields if modified by user, will not be changed by the program.</t>
  </si>
  <si>
    <t>4. However, User can unshade the shaded areas as per requirement. But must remember the constraints.</t>
  </si>
  <si>
    <t>5. User can edit/format any details/parameters as per requirement, but that will not change the output order.</t>
  </si>
  <si>
    <r>
      <t>M</t>
    </r>
    <r>
      <rPr>
        <b/>
        <vertAlign val="subscript"/>
        <sz val="10"/>
        <rFont val="Arial"/>
        <family val="2"/>
      </rPr>
      <t>L</t>
    </r>
    <r>
      <rPr>
        <b/>
        <sz val="10"/>
        <rFont val="Arial"/>
        <family val="2"/>
      </rPr>
      <t>/M</t>
    </r>
    <r>
      <rPr>
        <b/>
        <vertAlign val="subscript"/>
        <sz val="10"/>
        <rFont val="Arial"/>
        <family val="2"/>
      </rPr>
      <t>T</t>
    </r>
    <r>
      <rPr>
        <b/>
        <sz val="10"/>
        <rFont val="Arial"/>
        <family val="2"/>
      </rPr>
      <t xml:space="preserve"> Chart</t>
    </r>
  </si>
  <si>
    <r>
      <t>M</t>
    </r>
    <r>
      <rPr>
        <b/>
        <i/>
        <vertAlign val="subscript"/>
        <sz val="10"/>
        <rFont val="Arial"/>
        <family val="2"/>
      </rPr>
      <t>L</t>
    </r>
    <r>
      <rPr>
        <b/>
        <i/>
        <sz val="10"/>
        <rFont val="Arial"/>
        <family val="2"/>
      </rPr>
      <t>/M</t>
    </r>
    <r>
      <rPr>
        <b/>
        <i/>
        <vertAlign val="subscript"/>
        <sz val="10"/>
        <rFont val="Arial"/>
        <family val="2"/>
      </rPr>
      <t>T</t>
    </r>
    <r>
      <rPr>
        <b/>
        <i/>
        <sz val="10"/>
        <rFont val="Arial"/>
        <family val="2"/>
      </rPr>
      <t xml:space="preserve"> Chart</t>
    </r>
  </si>
  <si>
    <r>
      <t>1. Do not insert/delete any row in between the output fields except for P/M Chart and M</t>
    </r>
    <r>
      <rPr>
        <i/>
        <vertAlign val="subscript"/>
        <sz val="9"/>
        <rFont val="Arial"/>
        <family val="2"/>
      </rPr>
      <t>L</t>
    </r>
    <r>
      <rPr>
        <i/>
        <sz val="9"/>
        <rFont val="Arial"/>
        <family val="2"/>
      </rPr>
      <t>/M</t>
    </r>
    <r>
      <rPr>
        <i/>
        <vertAlign val="subscript"/>
        <sz val="9"/>
        <rFont val="Arial"/>
        <family val="2"/>
      </rPr>
      <t>T</t>
    </r>
    <r>
      <rPr>
        <i/>
        <sz val="9"/>
        <rFont val="Arial"/>
        <family val="2"/>
      </rPr>
      <t xml:space="preserve"> Chart. However, you can insert/delete as many rows after the output fields.</t>
    </r>
  </si>
  <si>
    <t xml:space="preserve">Clear Cover to Stirrup (cc) </t>
  </si>
  <si>
    <t>Third Layer</t>
  </si>
  <si>
    <t>Start X (mm)</t>
  </si>
  <si>
    <t>Start Y (mm)</t>
  </si>
  <si>
    <t>End X (mm)</t>
  </si>
  <si>
    <t>End Y (mm)</t>
  </si>
  <si>
    <t>Crack Width Check ( as per IRS/ BS-5400)</t>
  </si>
  <si>
    <t>No of Bars</t>
  </si>
  <si>
    <t>1.  Diameter of Reinforcement is increased due to Rings around it and thus, for calculating the Reinforcement Coordinates, Outer Diameter could be used. (Ratio of Outer Diameter to Inner Diameter cannot be less than 1)</t>
  </si>
  <si>
    <t>2. Program does not check, if the reinforcement provided meets the clea cover + stirrup requirements.</t>
  </si>
  <si>
    <t>Restrict Neutral Axis Rotation</t>
  </si>
  <si>
    <t>(Use this option to restrict NA Angle to either 0 or 180 degree.)</t>
  </si>
  <si>
    <t>(Use this option to Close the program, after it has completed the analysis, automatically.)</t>
  </si>
  <si>
    <r>
      <t>(Used in M/Mu Ratio Check, P/M Charts &amp; M</t>
    </r>
    <r>
      <rPr>
        <i/>
        <vertAlign val="subscript"/>
        <sz val="10"/>
        <rFont val="Arial"/>
        <family val="2"/>
      </rPr>
      <t>L</t>
    </r>
    <r>
      <rPr>
        <i/>
        <sz val="10"/>
        <rFont val="Arial"/>
        <family val="2"/>
      </rPr>
      <t>/M</t>
    </r>
    <r>
      <rPr>
        <i/>
        <vertAlign val="subscript"/>
        <sz val="10"/>
        <rFont val="Arial"/>
        <family val="2"/>
      </rPr>
      <t>T</t>
    </r>
    <r>
      <rPr>
        <i/>
        <sz val="10"/>
        <rFont val="Arial"/>
        <family val="2"/>
      </rPr>
      <t xml:space="preserve"> Charts only)</t>
    </r>
  </si>
  <si>
    <r>
      <t>5.M</t>
    </r>
    <r>
      <rPr>
        <i/>
        <vertAlign val="subscript"/>
        <sz val="10"/>
        <rFont val="Arial"/>
        <family val="2"/>
      </rPr>
      <t>L</t>
    </r>
    <r>
      <rPr>
        <i/>
        <sz val="10"/>
        <rFont val="Arial"/>
        <family val="2"/>
      </rPr>
      <t xml:space="preserve"> is Moment about X-Axis, or we can also say, Moment in direction of Y-Axis.</t>
    </r>
  </si>
  <si>
    <r>
      <t>6.M</t>
    </r>
    <r>
      <rPr>
        <i/>
        <vertAlign val="subscript"/>
        <sz val="10"/>
        <rFont val="Arial"/>
        <family val="2"/>
      </rPr>
      <t>T</t>
    </r>
    <r>
      <rPr>
        <i/>
        <sz val="10"/>
        <rFont val="Arial"/>
        <family val="2"/>
      </rPr>
      <t xml:space="preserve"> is Moment about Y-Axis, or we can also say, Moment in direction of X-Axis.</t>
    </r>
  </si>
  <si>
    <t>(Use this option if you want to generate output in OUTPUT tab or not.)</t>
  </si>
  <si>
    <t>Crack Width Check (as per IRS/BS-5400)</t>
  </si>
  <si>
    <t>3. Clear cover &amp; Diameter of Stirrup are crucial inputs required for Crack-Width calculations.</t>
  </si>
  <si>
    <t>GENERAL NOTES:</t>
  </si>
  <si>
    <t>Crack Width Check (as per IRC-112)</t>
  </si>
  <si>
    <t>MPa</t>
  </si>
  <si>
    <t>Modular ratio</t>
  </si>
  <si>
    <t>Creep Coefficient (if Long Term)</t>
  </si>
  <si>
    <t>Design Loads</t>
  </si>
  <si>
    <t>d (m)</t>
  </si>
  <si>
    <t>Neutral Axis Depth</t>
  </si>
  <si>
    <t>x (m)</t>
  </si>
  <si>
    <t>Therefore, Height of effective area</t>
  </si>
  <si>
    <r>
      <t>h</t>
    </r>
    <r>
      <rPr>
        <vertAlign val="subscript"/>
        <sz val="9"/>
        <color theme="1"/>
        <rFont val="Arial"/>
        <family val="2"/>
      </rPr>
      <t>c,eff</t>
    </r>
    <r>
      <rPr>
        <sz val="9"/>
        <color theme="1"/>
        <rFont val="Arial"/>
        <family val="2"/>
      </rPr>
      <t xml:space="preserve"> (m)</t>
    </r>
  </si>
  <si>
    <t>Effective area of concrete in tension</t>
  </si>
  <si>
    <t>Ratio of Reinf. Area</t>
  </si>
  <si>
    <t>Strain in bar</t>
  </si>
  <si>
    <t>Stress in bar</t>
  </si>
  <si>
    <t>Load Duration Factor</t>
  </si>
  <si>
    <r>
      <t>k</t>
    </r>
    <r>
      <rPr>
        <vertAlign val="subscript"/>
        <sz val="9"/>
        <color theme="1"/>
        <rFont val="Arial"/>
        <family val="2"/>
      </rPr>
      <t>t</t>
    </r>
  </si>
  <si>
    <t>Tensile Strength of Concrete</t>
  </si>
  <si>
    <t>Modular Ratio</t>
  </si>
  <si>
    <r>
      <rPr>
        <sz val="9"/>
        <color theme="1"/>
        <rFont val="Calibri"/>
        <family val="2"/>
      </rPr>
      <t>α</t>
    </r>
    <r>
      <rPr>
        <vertAlign val="subscript"/>
        <sz val="13.05"/>
        <color theme="1"/>
        <rFont val="Arial"/>
        <family val="2"/>
      </rPr>
      <t>e</t>
    </r>
  </si>
  <si>
    <t>Mean Strain difference in bar &amp; concrete</t>
  </si>
  <si>
    <r>
      <t>Ɛ</t>
    </r>
    <r>
      <rPr>
        <vertAlign val="subscript"/>
        <sz val="9"/>
        <color theme="1"/>
        <rFont val="Arial"/>
        <family val="2"/>
      </rPr>
      <t>sm</t>
    </r>
    <r>
      <rPr>
        <sz val="9"/>
        <color theme="1"/>
        <rFont val="Arial"/>
        <family val="2"/>
      </rPr>
      <t>-Ɛ</t>
    </r>
    <r>
      <rPr>
        <vertAlign val="subscript"/>
        <sz val="9"/>
        <color theme="1"/>
        <rFont val="Arial"/>
        <family val="2"/>
      </rPr>
      <t>cm</t>
    </r>
  </si>
  <si>
    <t>Minimum Strain difference in bar &amp; concrete</t>
  </si>
  <si>
    <r>
      <t>0.6 σ</t>
    </r>
    <r>
      <rPr>
        <vertAlign val="subscript"/>
        <sz val="9"/>
        <rFont val="Arial"/>
        <family val="2"/>
      </rPr>
      <t>s</t>
    </r>
    <r>
      <rPr>
        <sz val="9"/>
        <rFont val="Arial"/>
        <family val="2"/>
      </rPr>
      <t>/E</t>
    </r>
    <r>
      <rPr>
        <vertAlign val="subscript"/>
        <sz val="9"/>
        <rFont val="Arial"/>
        <family val="2"/>
      </rPr>
      <t>s</t>
    </r>
  </si>
  <si>
    <t>Cover to Longitudinal Bar</t>
  </si>
  <si>
    <t>c (mm)</t>
  </si>
  <si>
    <t>Equivalent Dia of Bar</t>
  </si>
  <si>
    <r>
      <t>ɸ</t>
    </r>
    <r>
      <rPr>
        <vertAlign val="subscript"/>
        <sz val="13.05"/>
        <color theme="1"/>
        <rFont val="Arial"/>
        <family val="2"/>
      </rPr>
      <t>eq</t>
    </r>
    <r>
      <rPr>
        <sz val="9"/>
        <color theme="1"/>
        <rFont val="Arial"/>
        <family val="2"/>
      </rPr>
      <t xml:space="preserve"> (mm)</t>
    </r>
  </si>
  <si>
    <t>Bar spacing limit</t>
  </si>
  <si>
    <r>
      <t>5.(c+ɸ</t>
    </r>
    <r>
      <rPr>
        <vertAlign val="subscript"/>
        <sz val="9"/>
        <color theme="1"/>
        <rFont val="Arial"/>
        <family val="2"/>
      </rPr>
      <t>eq</t>
    </r>
    <r>
      <rPr>
        <sz val="9"/>
        <color theme="1"/>
        <rFont val="Arial"/>
        <family val="2"/>
      </rPr>
      <t>/2) (mm)</t>
    </r>
  </si>
  <si>
    <t>Actual Spacing to adjacent Bar</t>
  </si>
  <si>
    <t>sp (mm)</t>
  </si>
  <si>
    <t>Coefficient for Bond properties</t>
  </si>
  <si>
    <r>
      <t>k</t>
    </r>
    <r>
      <rPr>
        <vertAlign val="subscript"/>
        <sz val="9"/>
        <color theme="1"/>
        <rFont val="Arial"/>
        <family val="2"/>
      </rPr>
      <t>1</t>
    </r>
  </si>
  <si>
    <t>Coefficient for Strain distribution</t>
  </si>
  <si>
    <r>
      <t>k</t>
    </r>
    <r>
      <rPr>
        <vertAlign val="subscript"/>
        <sz val="9"/>
        <color theme="1"/>
        <rFont val="Arial"/>
        <family val="2"/>
      </rPr>
      <t>2</t>
    </r>
  </si>
  <si>
    <t>Therefore, Maximum Crack Spacing</t>
  </si>
  <si>
    <r>
      <t>S</t>
    </r>
    <r>
      <rPr>
        <vertAlign val="subscript"/>
        <sz val="9"/>
        <color theme="1"/>
        <rFont val="Arial"/>
        <family val="2"/>
      </rPr>
      <t>r.max</t>
    </r>
    <r>
      <rPr>
        <sz val="9"/>
        <color theme="1"/>
        <rFont val="Arial"/>
        <family val="2"/>
      </rPr>
      <t xml:space="preserve"> (mm)</t>
    </r>
  </si>
  <si>
    <r>
      <t>Crack Width, w</t>
    </r>
    <r>
      <rPr>
        <vertAlign val="subscript"/>
        <sz val="9"/>
        <color theme="1"/>
        <rFont val="Arial"/>
        <family val="2"/>
      </rPr>
      <t>k</t>
    </r>
  </si>
  <si>
    <r>
      <t>A</t>
    </r>
    <r>
      <rPr>
        <vertAlign val="subscript"/>
        <sz val="9"/>
        <color theme="1"/>
        <rFont val="Arial"/>
        <family val="2"/>
      </rPr>
      <t>s</t>
    </r>
    <r>
      <rPr>
        <sz val="9"/>
        <color theme="1"/>
        <rFont val="Arial"/>
        <family val="2"/>
      </rPr>
      <t xml:space="preserve"> (mm</t>
    </r>
    <r>
      <rPr>
        <vertAlign val="superscript"/>
        <sz val="9"/>
        <color theme="1"/>
        <rFont val="Arial"/>
        <family val="2"/>
      </rPr>
      <t>2</t>
    </r>
    <r>
      <rPr>
        <sz val="9"/>
        <color theme="1"/>
        <rFont val="Arial"/>
        <family val="2"/>
      </rPr>
      <t>)</t>
    </r>
  </si>
  <si>
    <r>
      <t>A</t>
    </r>
    <r>
      <rPr>
        <vertAlign val="subscript"/>
        <sz val="9"/>
        <color theme="1"/>
        <rFont val="Arial"/>
        <family val="2"/>
      </rPr>
      <t>c,eff</t>
    </r>
    <r>
      <rPr>
        <sz val="9"/>
        <color theme="1"/>
        <rFont val="Arial"/>
        <family val="2"/>
      </rPr>
      <t xml:space="preserve"> (mm</t>
    </r>
    <r>
      <rPr>
        <vertAlign val="superscript"/>
        <sz val="9"/>
        <color theme="1"/>
        <rFont val="Arial"/>
        <family val="2"/>
      </rPr>
      <t>2</t>
    </r>
    <r>
      <rPr>
        <sz val="9"/>
        <color theme="1"/>
        <rFont val="Arial"/>
        <family val="2"/>
      </rPr>
      <t>)</t>
    </r>
  </si>
  <si>
    <r>
      <rPr>
        <sz val="9"/>
        <color theme="1"/>
        <rFont val="Calibri"/>
        <family val="2"/>
      </rPr>
      <t>ρ</t>
    </r>
    <r>
      <rPr>
        <vertAlign val="subscript"/>
        <sz val="9"/>
        <color theme="1"/>
        <rFont val="Calibri"/>
        <family val="2"/>
      </rPr>
      <t>p</t>
    </r>
    <r>
      <rPr>
        <vertAlign val="subscript"/>
        <sz val="9"/>
        <color theme="1"/>
        <rFont val="Arial"/>
        <family val="2"/>
      </rPr>
      <t>,eff</t>
    </r>
    <r>
      <rPr>
        <sz val="9"/>
        <color theme="1"/>
        <rFont val="Arial"/>
        <family val="2"/>
      </rPr>
      <t xml:space="preserve"> </t>
    </r>
  </si>
  <si>
    <r>
      <t>Tensile Strength of Concrete (f</t>
    </r>
    <r>
      <rPr>
        <vertAlign val="subscript"/>
        <sz val="10"/>
        <rFont val="Arial"/>
        <family val="2"/>
      </rPr>
      <t>ct,eff</t>
    </r>
    <r>
      <rPr>
        <sz val="10"/>
        <rFont val="Arial"/>
        <family val="2"/>
      </rPr>
      <t>)</t>
    </r>
  </si>
  <si>
    <r>
      <t>Load Duration Factor, k</t>
    </r>
    <r>
      <rPr>
        <vertAlign val="subscript"/>
        <sz val="10"/>
        <rFont val="Arial"/>
        <family val="2"/>
      </rPr>
      <t>t</t>
    </r>
  </si>
  <si>
    <r>
      <t>Coefficient for Bond properties, k</t>
    </r>
    <r>
      <rPr>
        <vertAlign val="subscript"/>
        <sz val="10"/>
        <rFont val="Arial"/>
        <family val="2"/>
      </rPr>
      <t>1</t>
    </r>
  </si>
  <si>
    <r>
      <t>(M</t>
    </r>
    <r>
      <rPr>
        <b/>
        <i/>
        <vertAlign val="subscript"/>
        <sz val="10"/>
        <rFont val="Arial"/>
        <family val="2"/>
      </rPr>
      <t>L</t>
    </r>
    <r>
      <rPr>
        <b/>
        <i/>
        <sz val="10"/>
        <rFont val="Arial"/>
        <family val="2"/>
      </rPr>
      <t>/Mu</t>
    </r>
    <r>
      <rPr>
        <b/>
        <i/>
        <vertAlign val="subscript"/>
        <sz val="10"/>
        <rFont val="Arial"/>
        <family val="2"/>
      </rPr>
      <t>L</t>
    </r>
    <r>
      <rPr>
        <b/>
        <i/>
        <sz val="10"/>
        <rFont val="Arial"/>
        <family val="2"/>
      </rPr>
      <t>)</t>
    </r>
    <r>
      <rPr>
        <b/>
        <i/>
        <vertAlign val="superscript"/>
        <sz val="10"/>
        <rFont val="Arial"/>
        <family val="2"/>
      </rPr>
      <t>αn</t>
    </r>
    <r>
      <rPr>
        <b/>
        <i/>
        <sz val="10"/>
        <rFont val="Arial"/>
        <family val="2"/>
      </rPr>
      <t xml:space="preserve"> + (M</t>
    </r>
    <r>
      <rPr>
        <b/>
        <i/>
        <vertAlign val="subscript"/>
        <sz val="10"/>
        <rFont val="Arial"/>
        <family val="2"/>
      </rPr>
      <t>T</t>
    </r>
    <r>
      <rPr>
        <b/>
        <i/>
        <sz val="10"/>
        <rFont val="Arial"/>
        <family val="2"/>
      </rPr>
      <t>/Mu</t>
    </r>
    <r>
      <rPr>
        <b/>
        <i/>
        <vertAlign val="subscript"/>
        <sz val="10"/>
        <rFont val="Arial"/>
        <family val="2"/>
      </rPr>
      <t>T</t>
    </r>
    <r>
      <rPr>
        <b/>
        <i/>
        <sz val="10"/>
        <rFont val="Arial"/>
        <family val="2"/>
      </rPr>
      <t>)</t>
    </r>
    <r>
      <rPr>
        <b/>
        <i/>
        <vertAlign val="superscript"/>
        <sz val="10"/>
        <rFont val="Arial"/>
        <family val="2"/>
      </rPr>
      <t xml:space="preserve">αn  </t>
    </r>
    <r>
      <rPr>
        <b/>
        <i/>
        <sz val="10"/>
        <rFont val="Arial"/>
        <family val="2"/>
      </rPr>
      <t>Check</t>
    </r>
  </si>
  <si>
    <t>M/ØMu Ratio Check</t>
  </si>
  <si>
    <t>2.  Stress Strain curves must be provided with strain value in increasing order, starting from Zero.</t>
  </si>
  <si>
    <t>Cover to Longitudinal Reinf.</t>
  </si>
  <si>
    <t>4.  For Voided sections, Make a continuous P-Line for Void outline, and place it in "VOID" or "Void" layer.</t>
  </si>
  <si>
    <t>5.  Reinforcement Coordinates and Section coordinates are imported at the same time from the same DXF Section File.</t>
  </si>
  <si>
    <t>6.  All the circles in the section file, will be considered as Reinforcement.</t>
  </si>
  <si>
    <t>Custom</t>
  </si>
  <si>
    <t>Cross-Sectional Area =</t>
  </si>
  <si>
    <t>Area of Reinforcement =</t>
  </si>
  <si>
    <t>Number of Bars =</t>
  </si>
  <si>
    <r>
      <t>m</t>
    </r>
    <r>
      <rPr>
        <vertAlign val="superscript"/>
        <sz val="9"/>
        <rFont val="Arial"/>
        <family val="2"/>
      </rPr>
      <t>2</t>
    </r>
  </si>
  <si>
    <r>
      <t>mm</t>
    </r>
    <r>
      <rPr>
        <vertAlign val="superscript"/>
        <sz val="9"/>
        <rFont val="Arial"/>
        <family val="2"/>
      </rPr>
      <t>2</t>
    </r>
  </si>
  <si>
    <t>Stress Strain Curve Selection</t>
  </si>
  <si>
    <r>
      <t>x 10</t>
    </r>
    <r>
      <rPr>
        <vertAlign val="superscript"/>
        <sz val="10"/>
        <rFont val="Arial"/>
        <family val="2"/>
      </rPr>
      <t>-3</t>
    </r>
  </si>
  <si>
    <r>
      <t>Strain at Characteristic Strength (Ɛ</t>
    </r>
    <r>
      <rPr>
        <vertAlign val="subscript"/>
        <sz val="10"/>
        <rFont val="Arial"/>
        <family val="2"/>
      </rPr>
      <t>c</t>
    </r>
    <r>
      <rPr>
        <sz val="10"/>
        <rFont val="Arial"/>
        <family val="2"/>
      </rPr>
      <t>)</t>
    </r>
  </si>
  <si>
    <r>
      <t>Ultimate/Limiting Strain (Ɛ</t>
    </r>
    <r>
      <rPr>
        <vertAlign val="subscript"/>
        <sz val="10"/>
        <rFont val="Arial"/>
        <family val="2"/>
      </rPr>
      <t>cu</t>
    </r>
    <r>
      <rPr>
        <sz val="10"/>
        <rFont val="Arial"/>
        <family val="2"/>
      </rPr>
      <t>)</t>
    </r>
  </si>
  <si>
    <t>1.  In case of Custom Curve, Max Strain value provided in the stress-strain curve of Concrete will be used as the Ultimate/limiting strain in Section Analysis.</t>
  </si>
  <si>
    <t>Custom Curve - Concrete</t>
  </si>
  <si>
    <t>Custom Curve - Reinforcement Steel</t>
  </si>
  <si>
    <t>Concrete Curve Selection</t>
  </si>
  <si>
    <t>Reinf. Steel Curve Selection</t>
  </si>
  <si>
    <t>Exponent (ɳ)</t>
  </si>
  <si>
    <r>
      <t>Effective Lateral Compressive Stress (</t>
    </r>
    <r>
      <rPr>
        <sz val="10"/>
        <rFont val="Calibri"/>
        <family val="2"/>
      </rPr>
      <t>σ</t>
    </r>
    <r>
      <rPr>
        <vertAlign val="subscript"/>
        <sz val="10"/>
        <rFont val="Arial"/>
        <family val="2"/>
      </rPr>
      <t>2</t>
    </r>
    <r>
      <rPr>
        <sz val="10"/>
        <rFont val="Arial"/>
        <family val="2"/>
      </rPr>
      <t>)</t>
    </r>
  </si>
  <si>
    <r>
      <t>Ratio of f</t>
    </r>
    <r>
      <rPr>
        <vertAlign val="subscript"/>
        <sz val="10"/>
        <rFont val="Arial"/>
        <family val="2"/>
      </rPr>
      <t>t</t>
    </r>
    <r>
      <rPr>
        <sz val="10"/>
        <rFont val="Arial"/>
        <family val="2"/>
      </rPr>
      <t>/f</t>
    </r>
    <r>
      <rPr>
        <vertAlign val="subscript"/>
        <sz val="10"/>
        <rFont val="Arial"/>
        <family val="2"/>
      </rPr>
      <t>yk</t>
    </r>
  </si>
  <si>
    <t>(Refer Stress Strain Curve Definitions Manual provided in SUPPORT Folder)</t>
  </si>
  <si>
    <r>
      <t>Ulimate/Limiting Strain (Ɛ</t>
    </r>
    <r>
      <rPr>
        <vertAlign val="subscript"/>
        <sz val="10"/>
        <rFont val="Arial"/>
        <family val="2"/>
      </rPr>
      <t>uk</t>
    </r>
    <r>
      <rPr>
        <sz val="10"/>
        <rFont val="Arial"/>
        <family val="2"/>
      </rPr>
      <t>)</t>
    </r>
  </si>
  <si>
    <r>
      <t>Ratio of Ɛ</t>
    </r>
    <r>
      <rPr>
        <vertAlign val="subscript"/>
        <sz val="10"/>
        <rFont val="Arial"/>
        <family val="2"/>
      </rPr>
      <t>uk</t>
    </r>
    <r>
      <rPr>
        <sz val="10"/>
        <rFont val="Arial"/>
        <family val="2"/>
      </rPr>
      <t xml:space="preserve"> &amp; Design Strain (Ɛ</t>
    </r>
    <r>
      <rPr>
        <vertAlign val="subscript"/>
        <sz val="10"/>
        <rFont val="Arial"/>
        <family val="2"/>
      </rPr>
      <t>ud</t>
    </r>
    <r>
      <rPr>
        <sz val="10"/>
        <rFont val="Arial"/>
        <family val="2"/>
      </rPr>
      <t>)</t>
    </r>
  </si>
  <si>
    <t>IRC112:Simplified Bilinear</t>
  </si>
  <si>
    <r>
      <t>Strain x 10</t>
    </r>
    <r>
      <rPr>
        <b/>
        <vertAlign val="superscript"/>
        <sz val="10"/>
        <rFont val="Arial"/>
        <family val="2"/>
      </rPr>
      <t>-3</t>
    </r>
  </si>
  <si>
    <t>Stress (MPa)</t>
  </si>
  <si>
    <t>Stress in Compression (MPa)</t>
  </si>
  <si>
    <t>Stress in Tension (MPa)</t>
  </si>
  <si>
    <t>σc ,MPa</t>
  </si>
  <si>
    <t>σsc ,MPa</t>
  </si>
  <si>
    <t>σst ,MPa</t>
  </si>
  <si>
    <t>σs (MPa)</t>
  </si>
  <si>
    <t>fct,eff (MPa)</t>
  </si>
  <si>
    <t>Short Term</t>
  </si>
  <si>
    <t>IRC112:Recto-Parabolic</t>
  </si>
  <si>
    <t>M.O.I. Ixx (Ignoring Reinf.) =</t>
  </si>
  <si>
    <t>m⁴</t>
  </si>
  <si>
    <t>M.O.I. Iyy (Ignoring Reinf.) =</t>
  </si>
  <si>
    <t>M.O.I. Ixx (inlcuding Reinf.) =</t>
  </si>
  <si>
    <t>M.O.I. Iyy (including Reinf.) =</t>
  </si>
  <si>
    <t>Section Coordinates</t>
  </si>
  <si>
    <t>X-Coordinates (mm)</t>
  </si>
  <si>
    <t>Y-Coordinates (mm)</t>
  </si>
  <si>
    <t>OK</t>
  </si>
  <si>
    <t>Type of Reinforcement Input</t>
  </si>
  <si>
    <t>Linear Reinforcement Arrangement (Rectangle &amp; Custom)</t>
  </si>
  <si>
    <t>Radial Reinforcement Arrangement (Custom)</t>
  </si>
  <si>
    <t>θ b/w Bars(°)</t>
  </si>
  <si>
    <t>Center X (mm)</t>
  </si>
  <si>
    <t>Center Y (mm)</t>
  </si>
  <si>
    <t>Cracked M.O.I. Ixx (m⁴)</t>
  </si>
  <si>
    <t>Cracked M.O.I. Iyy (m⁴)</t>
  </si>
  <si>
    <t>Lever Arm (m)</t>
  </si>
  <si>
    <t>Lever Arm - abt XX (m)</t>
  </si>
  <si>
    <t>Lever Arm - abt YY (m)</t>
  </si>
  <si>
    <t>X-Section Area of Concrete Core =</t>
  </si>
  <si>
    <t>m²</t>
  </si>
  <si>
    <t>Radii of Gyration rxx (Reinf. Only) =</t>
  </si>
  <si>
    <t>m</t>
  </si>
  <si>
    <t>Radii of Gyration ryy (Reinf. Only) =</t>
  </si>
  <si>
    <t>7. In Case of Relative DXF Option, you could avoid providing full path to the DXF file, but only provide the filename or sub-folder name with filename.</t>
  </si>
  <si>
    <t>4. In case of DXF options in Section Details, use the same option here as well.</t>
  </si>
  <si>
    <t>NA</t>
  </si>
  <si>
    <t>&lt;=1, OK</t>
  </si>
  <si>
    <r>
      <t>1. INPUT UNITS are mm, N/mm</t>
    </r>
    <r>
      <rPr>
        <i/>
        <vertAlign val="superscript"/>
        <sz val="10"/>
        <rFont val="Arial"/>
        <family val="2"/>
      </rPr>
      <t>2</t>
    </r>
    <r>
      <rPr>
        <i/>
        <sz val="10"/>
        <rFont val="Arial"/>
        <family val="2"/>
      </rPr>
      <t>(MPa)</t>
    </r>
  </si>
  <si>
    <t>Import DXF</t>
  </si>
  <si>
    <t>C:\Program Files (x86)\structIQe\STRUCT Assist\Samples\DXFs\88+24 nos 32 dia.dxf</t>
  </si>
  <si>
    <t>BIAXIAL ANALYSIS v5.1</t>
  </si>
  <si>
    <t>Last Analyzed : 12-02-2025 15:45:50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</si>
</sst>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0"/>
  </numFmts>
  <fonts count="54" x14ac:knownFonts="1">
    <font>
      <sz val="11"/>
      <color theme="1"/>
      <name val="Calibri"/>
      <family val="2"/>
      <scheme val="minor"/>
    </font>
    <font>
      <sz val="9"/>
      <name val="Arial"/>
      <family val="2"/>
    </font>
    <font>
      <sz val="14"/>
      <name val="Arial"/>
      <family val="2"/>
    </font>
    <font>
      <b/>
      <u/>
      <sz val="14"/>
      <name val="Arial"/>
      <family val="2"/>
    </font>
    <font>
      <b/>
      <sz val="10"/>
      <name val="Arial"/>
      <family val="2"/>
    </font>
    <font>
      <sz val="10"/>
      <name val="Arial"/>
      <family val="2"/>
    </font>
    <font>
      <b/>
      <u/>
      <sz val="10"/>
      <name val="Arial"/>
      <family val="2"/>
    </font>
    <font>
      <b/>
      <i/>
      <sz val="10"/>
      <name val="Arial"/>
      <family val="2"/>
    </font>
    <font>
      <b/>
      <i/>
      <u/>
      <sz val="10"/>
      <name val="Arial"/>
      <family val="2"/>
    </font>
    <font>
      <b/>
      <sz val="10"/>
      <color rgb="FFFF0000"/>
      <name val="Arial"/>
      <family val="2"/>
    </font>
    <font>
      <u/>
      <sz val="10"/>
      <name val="Arial"/>
      <family val="2"/>
    </font>
    <font>
      <b/>
      <sz val="10"/>
      <color indexed="12"/>
      <name val="Arial"/>
      <family val="2"/>
    </font>
    <font>
      <u/>
      <sz val="9"/>
      <name val="Arial"/>
      <family val="2"/>
    </font>
    <font>
      <vertAlign val="superscript"/>
      <sz val="9"/>
      <name val="Arial"/>
      <family val="2"/>
    </font>
    <font>
      <vertAlign val="subscript"/>
      <sz val="9"/>
      <name val="Arial"/>
      <family val="2"/>
    </font>
    <font>
      <b/>
      <vertAlign val="subscript"/>
      <sz val="10"/>
      <name val="Arial"/>
      <family val="2"/>
    </font>
    <font>
      <sz val="10"/>
      <name val="Tahoma"/>
      <family val="2"/>
    </font>
    <font>
      <b/>
      <sz val="10"/>
      <color rgb="FFFF0000"/>
      <name val="Tahoma"/>
      <family val="2"/>
    </font>
    <font>
      <sz val="10"/>
      <color indexed="12"/>
      <name val="Arial"/>
      <family val="2"/>
    </font>
    <font>
      <sz val="10"/>
      <color theme="1"/>
      <name val="Calibri"/>
      <family val="2"/>
      <scheme val="minor"/>
    </font>
    <font>
      <sz val="10"/>
      <color theme="1"/>
      <name val="Arial"/>
      <family val="2"/>
    </font>
    <font>
      <b/>
      <sz val="11"/>
      <color theme="1"/>
      <name val="Calibri"/>
      <family val="2"/>
      <scheme val="minor"/>
    </font>
    <font>
      <b/>
      <sz val="10"/>
      <color theme="1"/>
      <name val="Arial"/>
      <family val="2"/>
    </font>
    <font>
      <b/>
      <sz val="10"/>
      <name val="Symbol"/>
      <family val="1"/>
      <charset val="2"/>
    </font>
    <font>
      <b/>
      <vertAlign val="superscript"/>
      <sz val="10"/>
      <name val="Cambria"/>
      <family val="1"/>
    </font>
    <font>
      <b/>
      <i/>
      <vertAlign val="subscript"/>
      <sz val="10"/>
      <name val="Arial"/>
      <family val="2"/>
    </font>
    <font>
      <sz val="9"/>
      <color indexed="81"/>
      <name val="Tahoma"/>
      <family val="2"/>
    </font>
    <font>
      <b/>
      <sz val="9"/>
      <color indexed="81"/>
      <name val="Tahoma"/>
      <family val="2"/>
    </font>
    <font>
      <sz val="9"/>
      <color indexed="81"/>
      <name val="Calibri"/>
      <family val="2"/>
    </font>
    <font>
      <b/>
      <vertAlign val="superscript"/>
      <sz val="10"/>
      <name val="Calibri"/>
      <family val="2"/>
    </font>
    <font>
      <sz val="10"/>
      <name val="Calibri"/>
      <family val="2"/>
    </font>
    <font>
      <b/>
      <sz val="11"/>
      <color indexed="12"/>
      <name val="Calibri"/>
      <family val="2"/>
      <scheme val="minor"/>
    </font>
    <font>
      <i/>
      <sz val="10"/>
      <name val="Arial"/>
      <family val="2"/>
    </font>
    <font>
      <i/>
      <u/>
      <sz val="9"/>
      <name val="Arial"/>
      <family val="2"/>
    </font>
    <font>
      <i/>
      <sz val="9"/>
      <name val="Arial"/>
      <family val="2"/>
    </font>
    <font>
      <i/>
      <u/>
      <sz val="10"/>
      <name val="Arial"/>
      <family val="2"/>
    </font>
    <font>
      <b/>
      <sz val="10"/>
      <name val="Calibri"/>
      <family val="2"/>
    </font>
    <font>
      <b/>
      <sz val="10"/>
      <color theme="1"/>
      <name val="Calibri"/>
      <family val="2"/>
      <scheme val="minor"/>
    </font>
    <font>
      <sz val="9"/>
      <color theme="1"/>
      <name val="Arial"/>
      <family val="2"/>
    </font>
    <font>
      <sz val="9"/>
      <color indexed="8"/>
      <name val="Arial"/>
      <family val="2"/>
    </font>
    <font>
      <b/>
      <sz val="9"/>
      <color indexed="10"/>
      <name val="Arial"/>
      <family val="2"/>
    </font>
    <font>
      <vertAlign val="subscript"/>
      <sz val="9"/>
      <color theme="1"/>
      <name val="Arial"/>
      <family val="2"/>
    </font>
    <font>
      <u/>
      <vertAlign val="subscript"/>
      <sz val="9"/>
      <name val="Arial"/>
      <family val="2"/>
    </font>
    <font>
      <i/>
      <vertAlign val="subscript"/>
      <sz val="10"/>
      <name val="Arial"/>
      <family val="2"/>
    </font>
    <font>
      <i/>
      <vertAlign val="subscript"/>
      <sz val="9"/>
      <name val="Arial"/>
      <family val="2"/>
    </font>
    <font>
      <vertAlign val="superscript"/>
      <sz val="9"/>
      <color theme="1"/>
      <name val="Arial"/>
      <family val="2"/>
    </font>
    <font>
      <sz val="9"/>
      <color theme="1"/>
      <name val="Calibri"/>
      <family val="2"/>
    </font>
    <font>
      <vertAlign val="subscript"/>
      <sz val="9"/>
      <color theme="1"/>
      <name val="Calibri"/>
      <family val="2"/>
    </font>
    <font>
      <vertAlign val="subscript"/>
      <sz val="13.05"/>
      <color theme="1"/>
      <name val="Arial"/>
      <family val="2"/>
    </font>
    <font>
      <vertAlign val="subscript"/>
      <sz val="10"/>
      <name val="Arial"/>
      <family val="2"/>
    </font>
    <font>
      <b/>
      <i/>
      <vertAlign val="superscript"/>
      <sz val="10"/>
      <name val="Arial"/>
      <family val="2"/>
    </font>
    <font>
      <vertAlign val="superscript"/>
      <sz val="10"/>
      <name val="Arial"/>
      <family val="2"/>
    </font>
    <font>
      <b/>
      <vertAlign val="superscript"/>
      <sz val="10"/>
      <name val="Arial"/>
      <family val="2"/>
    </font>
    <font>
      <i/>
      <vertAlign val="superscript"/>
      <sz val="10"/>
      <name val="Arial"/>
      <family val="2"/>
    </font>
  </fonts>
  <fills count="6">
    <fill>
      <patternFill patternType="none"/>
    </fill>
    <fill>
      <patternFill patternType="gray125"/>
    </fill>
    <fill>
      <patternFill patternType="solid">
        <fgColor theme="3" tint="0.59999389629810485"/>
        <bgColor indexed="64"/>
      </patternFill>
    </fill>
    <fill>
      <patternFill patternType="solid">
        <fgColor rgb="FF00B0F0"/>
        <bgColor indexed="64"/>
      </patternFill>
    </fill>
    <fill>
      <patternFill patternType="solid">
        <fgColor theme="0"/>
        <bgColor indexed="64"/>
      </patternFill>
    </fill>
    <fill>
      <patternFill patternType="solid">
        <fgColor theme="9" tint="0.79998168889431442"/>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right style="thin">
        <color indexed="64"/>
      </right>
      <top/>
      <bottom/>
      <diagonal/>
    </border>
    <border>
      <left/>
      <right/>
      <top/>
      <bottom style="thin">
        <color indexed="64"/>
      </bottom>
      <diagonal/>
    </border>
    <border>
      <left style="thin">
        <color auto="1"/>
      </left>
      <right style="thin">
        <color auto="1"/>
      </right>
      <top style="thin">
        <color indexed="64"/>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64"/>
      </bottom>
      <diagonal/>
    </border>
  </borders>
  <cellStyleXfs count="4">
    <xf numFmtId="0" fontId="0" fillId="0" borderId="0"/>
    <xf numFmtId="0" fontId="5" fillId="0" borderId="0"/>
    <xf numFmtId="0" fontId="5" fillId="0" borderId="0"/>
    <xf numFmtId="0" fontId="5" fillId="0" borderId="0"/>
  </cellStyleXfs>
  <cellXfs count="242">
    <xf numFmtId="0" fontId="0" fillId="0" borderId="0" xfId="0"/>
    <xf numFmtId="0" fontId="1" fillId="0" borderId="0" xfId="0" applyFont="1"/>
    <xf numFmtId="0" fontId="2" fillId="2" borderId="1" xfId="0" applyFont="1" applyFill="1" applyBorder="1" applyAlignment="1">
      <alignment vertical="center"/>
    </xf>
    <xf numFmtId="0" fontId="2" fillId="2" borderId="3" xfId="0" applyFont="1" applyFill="1" applyBorder="1" applyAlignment="1">
      <alignment vertical="center"/>
    </xf>
    <xf numFmtId="0" fontId="0" fillId="0" borderId="0" xfId="0" applyAlignment="1">
      <alignment vertical="center"/>
    </xf>
    <xf numFmtId="0" fontId="5" fillId="0" borderId="2" xfId="0" applyFont="1" applyBorder="1" applyAlignment="1">
      <alignment vertical="center"/>
    </xf>
    <xf numFmtId="0" fontId="5" fillId="0" borderId="0" xfId="0" applyFont="1" applyAlignment="1">
      <alignment vertical="center"/>
    </xf>
    <xf numFmtId="0" fontId="1" fillId="0" borderId="6" xfId="0" applyFont="1" applyBorder="1"/>
    <xf numFmtId="0" fontId="6" fillId="0" borderId="0" xfId="0" applyFont="1"/>
    <xf numFmtId="0" fontId="5" fillId="0" borderId="0" xfId="0" applyFont="1"/>
    <xf numFmtId="0" fontId="5" fillId="0" borderId="0" xfId="0" applyFont="1" applyAlignment="1">
      <alignment horizontal="right"/>
    </xf>
    <xf numFmtId="0" fontId="5" fillId="0" borderId="2" xfId="0" applyFont="1" applyBorder="1"/>
    <xf numFmtId="0" fontId="5" fillId="0" borderId="0" xfId="0" applyFont="1" applyAlignment="1">
      <alignment horizontal="left" vertical="center"/>
    </xf>
    <xf numFmtId="0" fontId="10" fillId="0" borderId="6" xfId="0" applyFont="1" applyBorder="1"/>
    <xf numFmtId="0" fontId="4" fillId="3" borderId="2" xfId="1" applyFont="1" applyFill="1" applyBorder="1" applyAlignment="1">
      <alignment horizontal="center"/>
    </xf>
    <xf numFmtId="0" fontId="4" fillId="0" borderId="2" xfId="0" applyFont="1" applyBorder="1" applyAlignment="1">
      <alignment horizontal="center"/>
    </xf>
    <xf numFmtId="0" fontId="5" fillId="0" borderId="0" xfId="0" applyFont="1" applyAlignment="1">
      <alignment horizontal="center"/>
    </xf>
    <xf numFmtId="164" fontId="5" fillId="0" borderId="0" xfId="0" applyNumberFormat="1" applyFont="1" applyAlignment="1">
      <alignment horizontal="center" vertical="center"/>
    </xf>
    <xf numFmtId="1" fontId="4" fillId="0" borderId="0" xfId="0" applyNumberFormat="1" applyFont="1" applyAlignment="1">
      <alignment horizontal="center" wrapText="1"/>
    </xf>
    <xf numFmtId="0" fontId="4" fillId="3" borderId="7" xfId="0" applyFont="1" applyFill="1" applyBorder="1" applyAlignment="1">
      <alignment horizontal="center"/>
    </xf>
    <xf numFmtId="0" fontId="4" fillId="3" borderId="10" xfId="0" applyFont="1" applyFill="1" applyBorder="1" applyAlignment="1">
      <alignment horizontal="center"/>
    </xf>
    <xf numFmtId="0" fontId="9" fillId="0" borderId="2" xfId="0" applyFont="1" applyBorder="1"/>
    <xf numFmtId="0" fontId="5" fillId="0" borderId="6" xfId="0" applyFont="1" applyBorder="1"/>
    <xf numFmtId="0" fontId="5" fillId="0" borderId="6" xfId="0" applyFont="1" applyBorder="1" applyAlignment="1">
      <alignment vertical="center"/>
    </xf>
    <xf numFmtId="0" fontId="4" fillId="3" borderId="2" xfId="0" applyFont="1" applyFill="1" applyBorder="1" applyAlignment="1">
      <alignment horizontal="center" vertical="center"/>
    </xf>
    <xf numFmtId="2" fontId="5" fillId="0" borderId="2" xfId="0" applyNumberFormat="1" applyFont="1" applyBorder="1"/>
    <xf numFmtId="0" fontId="4" fillId="3" borderId="2" xfId="0" applyFont="1" applyFill="1" applyBorder="1" applyAlignment="1">
      <alignment horizontal="center" vertical="center" wrapText="1"/>
    </xf>
    <xf numFmtId="0" fontId="4" fillId="0" borderId="0" xfId="0" applyFont="1"/>
    <xf numFmtId="0" fontId="16" fillId="0" borderId="0" xfId="0" applyFont="1"/>
    <xf numFmtId="164" fontId="9" fillId="0" borderId="2" xfId="0" applyNumberFormat="1" applyFont="1" applyBorder="1"/>
    <xf numFmtId="0" fontId="17" fillId="0" borderId="2" xfId="0" applyFont="1" applyBorder="1"/>
    <xf numFmtId="2" fontId="18" fillId="0" borderId="2" xfId="2" applyNumberFormat="1" applyFont="1" applyBorder="1" applyAlignment="1">
      <alignment horizontal="center"/>
    </xf>
    <xf numFmtId="2" fontId="5" fillId="0" borderId="2" xfId="2" applyNumberFormat="1" applyBorder="1" applyAlignment="1">
      <alignment horizontal="center"/>
    </xf>
    <xf numFmtId="0" fontId="19" fillId="0" borderId="0" xfId="0" applyFont="1" applyAlignment="1">
      <alignment vertical="center"/>
    </xf>
    <xf numFmtId="0" fontId="19" fillId="0" borderId="2" xfId="0" applyFont="1" applyBorder="1" applyAlignment="1">
      <alignment vertical="center"/>
    </xf>
    <xf numFmtId="0" fontId="19" fillId="2" borderId="2" xfId="0" applyFont="1" applyFill="1" applyBorder="1" applyAlignment="1">
      <alignment vertical="center"/>
    </xf>
    <xf numFmtId="0" fontId="19" fillId="3" borderId="2" xfId="0" applyFont="1" applyFill="1" applyBorder="1" applyAlignment="1">
      <alignment vertical="center"/>
    </xf>
    <xf numFmtId="0" fontId="9" fillId="0" borderId="0" xfId="0" applyFont="1"/>
    <xf numFmtId="0" fontId="9" fillId="0" borderId="2" xfId="0" applyFont="1" applyBorder="1" applyAlignment="1">
      <alignment horizontal="center"/>
    </xf>
    <xf numFmtId="0" fontId="5" fillId="2" borderId="3" xfId="0" applyFont="1" applyFill="1" applyBorder="1" applyAlignment="1">
      <alignment vertical="center"/>
    </xf>
    <xf numFmtId="2" fontId="20" fillId="0" borderId="2" xfId="0" applyNumberFormat="1" applyFont="1" applyBorder="1" applyAlignment="1">
      <alignment horizontal="center"/>
    </xf>
    <xf numFmtId="0" fontId="21" fillId="3" borderId="2" xfId="0" applyFont="1" applyFill="1" applyBorder="1" applyAlignment="1">
      <alignment vertical="center"/>
    </xf>
    <xf numFmtId="0" fontId="22" fillId="3" borderId="2" xfId="0" applyFont="1" applyFill="1" applyBorder="1" applyAlignment="1">
      <alignment horizontal="center"/>
    </xf>
    <xf numFmtId="0" fontId="5" fillId="0" borderId="0" xfId="2"/>
    <xf numFmtId="0" fontId="5" fillId="0" borderId="2" xfId="0" applyFont="1" applyBorder="1" applyAlignment="1">
      <alignment horizontal="center"/>
    </xf>
    <xf numFmtId="0" fontId="7" fillId="0" borderId="0" xfId="0" applyFont="1" applyAlignment="1">
      <alignment horizontal="left" vertical="center"/>
    </xf>
    <xf numFmtId="165" fontId="20" fillId="0" borderId="2" xfId="0" applyNumberFormat="1" applyFont="1" applyBorder="1" applyAlignment="1">
      <alignment horizontal="center"/>
    </xf>
    <xf numFmtId="2" fontId="11" fillId="0" borderId="2" xfId="0" applyNumberFormat="1" applyFont="1" applyBorder="1" applyAlignment="1">
      <alignment horizontal="center" wrapText="1"/>
    </xf>
    <xf numFmtId="165" fontId="18" fillId="0" borderId="2" xfId="2" applyNumberFormat="1" applyFont="1" applyBorder="1" applyAlignment="1">
      <alignment horizontal="center"/>
    </xf>
    <xf numFmtId="1" fontId="31" fillId="0" borderId="2" xfId="0" applyNumberFormat="1" applyFont="1" applyBorder="1" applyAlignment="1">
      <alignment horizontal="center" wrapText="1"/>
    </xf>
    <xf numFmtId="0" fontId="1" fillId="4" borderId="0" xfId="0" applyFont="1" applyFill="1"/>
    <xf numFmtId="164" fontId="1" fillId="4" borderId="0" xfId="0" applyNumberFormat="1" applyFont="1" applyFill="1"/>
    <xf numFmtId="0" fontId="12" fillId="4" borderId="0" xfId="0" applyFont="1" applyFill="1"/>
    <xf numFmtId="0" fontId="1" fillId="4" borderId="0" xfId="0" applyFont="1" applyFill="1" applyAlignment="1">
      <alignment vertical="center" shrinkToFit="1"/>
    </xf>
    <xf numFmtId="0" fontId="1" fillId="4" borderId="0" xfId="0" applyFont="1" applyFill="1" applyAlignment="1">
      <alignment horizontal="left" vertical="center" shrinkToFit="1"/>
    </xf>
    <xf numFmtId="0" fontId="1" fillId="4" borderId="2" xfId="0" applyFont="1" applyFill="1" applyBorder="1" applyAlignment="1">
      <alignment horizontal="center" vertical="center"/>
    </xf>
    <xf numFmtId="2" fontId="1" fillId="4" borderId="2" xfId="0" applyNumberFormat="1" applyFont="1" applyFill="1" applyBorder="1" applyAlignment="1">
      <alignment horizontal="center" vertical="center"/>
    </xf>
    <xf numFmtId="166" fontId="11" fillId="0" borderId="2" xfId="0" applyNumberFormat="1" applyFont="1" applyBorder="1" applyAlignment="1">
      <alignment horizontal="center" wrapText="1"/>
    </xf>
    <xf numFmtId="1" fontId="11" fillId="0" borderId="0" xfId="0" applyNumberFormat="1" applyFont="1" applyAlignment="1">
      <alignment horizontal="center" wrapText="1"/>
    </xf>
    <xf numFmtId="0" fontId="32" fillId="0" borderId="0" xfId="0" applyFont="1" applyAlignment="1">
      <alignment horizontal="left"/>
    </xf>
    <xf numFmtId="0" fontId="33" fillId="4" borderId="0" xfId="0" applyFont="1" applyFill="1"/>
    <xf numFmtId="0" fontId="34" fillId="4" borderId="0" xfId="0" applyFont="1" applyFill="1"/>
    <xf numFmtId="0" fontId="37" fillId="3" borderId="2" xfId="0" applyFont="1" applyFill="1" applyBorder="1" applyAlignment="1">
      <alignment vertical="center"/>
    </xf>
    <xf numFmtId="0" fontId="1" fillId="4" borderId="2" xfId="0" applyFont="1" applyFill="1" applyBorder="1" applyAlignment="1">
      <alignment horizontal="left" vertical="center" shrinkToFit="1"/>
    </xf>
    <xf numFmtId="0" fontId="38" fillId="4" borderId="0" xfId="0" applyFont="1" applyFill="1"/>
    <xf numFmtId="0" fontId="39" fillId="4" borderId="0" xfId="0" applyFont="1" applyFill="1"/>
    <xf numFmtId="0" fontId="38" fillId="4" borderId="2" xfId="0" applyFont="1" applyFill="1" applyBorder="1" applyAlignment="1">
      <alignment horizontal="left" vertical="center" shrinkToFit="1"/>
    </xf>
    <xf numFmtId="0" fontId="12" fillId="4" borderId="0" xfId="0" applyFont="1" applyFill="1" applyAlignment="1">
      <alignment vertical="center"/>
    </xf>
    <xf numFmtId="0" fontId="1" fillId="4" borderId="0" xfId="0" applyFont="1" applyFill="1" applyAlignment="1">
      <alignment vertical="center"/>
    </xf>
    <xf numFmtId="2" fontId="38" fillId="4" borderId="0" xfId="0" applyNumberFormat="1" applyFont="1" applyFill="1" applyAlignment="1">
      <alignment vertical="center"/>
    </xf>
    <xf numFmtId="165" fontId="1" fillId="4" borderId="0" xfId="0" applyNumberFormat="1" applyFont="1" applyFill="1" applyAlignment="1">
      <alignment vertical="center"/>
    </xf>
    <xf numFmtId="0" fontId="1" fillId="5" borderId="0" xfId="0" applyFont="1" applyFill="1" applyAlignment="1">
      <alignment vertical="center"/>
    </xf>
    <xf numFmtId="0" fontId="1" fillId="4" borderId="0" xfId="0" applyFont="1" applyFill="1" applyAlignment="1">
      <alignment horizontal="center" vertical="center"/>
    </xf>
    <xf numFmtId="0" fontId="38" fillId="4" borderId="0" xfId="0" applyFont="1" applyFill="1" applyAlignment="1">
      <alignment vertical="center"/>
    </xf>
    <xf numFmtId="2" fontId="38" fillId="4" borderId="0" xfId="0" applyNumberFormat="1" applyFont="1" applyFill="1" applyAlignment="1">
      <alignment horizontal="right" vertical="center"/>
    </xf>
    <xf numFmtId="0" fontId="40" fillId="4" borderId="0" xfId="0" applyFont="1" applyFill="1" applyAlignment="1">
      <alignment horizontal="center" vertical="center"/>
    </xf>
    <xf numFmtId="0" fontId="38" fillId="5" borderId="2" xfId="0" applyFont="1" applyFill="1" applyBorder="1" applyAlignment="1">
      <alignment vertical="center"/>
    </xf>
    <xf numFmtId="0" fontId="38" fillId="5" borderId="13" xfId="0" applyFont="1" applyFill="1" applyBorder="1" applyAlignment="1">
      <alignment vertical="center"/>
    </xf>
    <xf numFmtId="0" fontId="38" fillId="5" borderId="14" xfId="0" applyFont="1" applyFill="1" applyBorder="1" applyAlignment="1">
      <alignment vertical="center"/>
    </xf>
    <xf numFmtId="0" fontId="1" fillId="4" borderId="2" xfId="0" applyFont="1" applyFill="1" applyBorder="1" applyAlignment="1">
      <alignment horizontal="left" vertical="center"/>
    </xf>
    <xf numFmtId="0" fontId="38" fillId="4" borderId="2" xfId="0" applyFont="1" applyFill="1" applyBorder="1" applyAlignment="1">
      <alignment horizontal="left" vertical="center"/>
    </xf>
    <xf numFmtId="2" fontId="38" fillId="5" borderId="14" xfId="0" applyNumberFormat="1" applyFont="1" applyFill="1" applyBorder="1" applyAlignment="1">
      <alignment vertical="center"/>
    </xf>
    <xf numFmtId="0" fontId="38" fillId="5" borderId="15" xfId="0" applyFont="1" applyFill="1" applyBorder="1" applyAlignment="1">
      <alignment vertical="center"/>
    </xf>
    <xf numFmtId="1" fontId="1" fillId="4" borderId="0" xfId="0" applyNumberFormat="1" applyFont="1" applyFill="1" applyAlignment="1">
      <alignment vertical="center"/>
    </xf>
    <xf numFmtId="164" fontId="1" fillId="4" borderId="0" xfId="0" applyNumberFormat="1" applyFont="1" applyFill="1" applyAlignment="1">
      <alignment vertical="center"/>
    </xf>
    <xf numFmtId="0" fontId="38" fillId="5" borderId="0" xfId="0" applyFont="1" applyFill="1" applyAlignment="1">
      <alignment vertical="center"/>
    </xf>
    <xf numFmtId="165" fontId="38" fillId="5" borderId="14" xfId="0" applyNumberFormat="1" applyFont="1" applyFill="1" applyBorder="1" applyAlignment="1">
      <alignment vertical="center"/>
    </xf>
    <xf numFmtId="1" fontId="38" fillId="5" borderId="14" xfId="0" applyNumberFormat="1" applyFont="1" applyFill="1" applyBorder="1" applyAlignment="1">
      <alignment vertical="center"/>
    </xf>
    <xf numFmtId="164" fontId="38" fillId="5" borderId="14" xfId="0" applyNumberFormat="1" applyFont="1" applyFill="1" applyBorder="1" applyAlignment="1">
      <alignment vertical="center"/>
    </xf>
    <xf numFmtId="0" fontId="39" fillId="5" borderId="15" xfId="0" applyFont="1" applyFill="1" applyBorder="1" applyAlignment="1">
      <alignment horizontal="center" vertical="center"/>
    </xf>
    <xf numFmtId="0" fontId="38" fillId="5" borderId="16" xfId="0" applyFont="1" applyFill="1" applyBorder="1" applyAlignment="1">
      <alignment vertical="center"/>
    </xf>
    <xf numFmtId="165" fontId="38" fillId="4" borderId="0" xfId="0" applyNumberFormat="1" applyFont="1" applyFill="1" applyAlignment="1">
      <alignment vertical="center"/>
    </xf>
    <xf numFmtId="165" fontId="38" fillId="4" borderId="0" xfId="0" applyNumberFormat="1" applyFont="1" applyFill="1" applyAlignment="1">
      <alignment horizontal="center" vertical="center"/>
    </xf>
    <xf numFmtId="0" fontId="39" fillId="4" borderId="0" xfId="0" applyFont="1" applyFill="1" applyAlignment="1">
      <alignment horizontal="center" vertical="center"/>
    </xf>
    <xf numFmtId="0" fontId="1" fillId="4" borderId="13" xfId="0" applyFont="1" applyFill="1" applyBorder="1" applyAlignment="1">
      <alignment horizontal="center" vertical="center"/>
    </xf>
    <xf numFmtId="2" fontId="38" fillId="5" borderId="13" xfId="0" applyNumberFormat="1" applyFont="1" applyFill="1" applyBorder="1" applyAlignment="1">
      <alignment vertical="center"/>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2" fontId="38" fillId="5" borderId="15" xfId="0" applyNumberFormat="1" applyFont="1" applyFill="1" applyBorder="1" applyAlignment="1">
      <alignment vertical="center"/>
    </xf>
    <xf numFmtId="2" fontId="1" fillId="4" borderId="0" xfId="0" applyNumberFormat="1" applyFont="1" applyFill="1" applyAlignment="1">
      <alignment vertical="center"/>
    </xf>
    <xf numFmtId="0" fontId="39" fillId="4" borderId="0" xfId="0" applyFont="1" applyFill="1" applyAlignment="1">
      <alignment vertical="center"/>
    </xf>
    <xf numFmtId="2" fontId="39" fillId="4" borderId="0" xfId="0" applyNumberFormat="1" applyFont="1" applyFill="1" applyAlignment="1">
      <alignment vertical="center"/>
    </xf>
    <xf numFmtId="2" fontId="1" fillId="5" borderId="0" xfId="0" applyNumberFormat="1" applyFont="1" applyFill="1" applyAlignment="1">
      <alignment vertical="center"/>
    </xf>
    <xf numFmtId="0" fontId="38" fillId="5" borderId="2" xfId="0" applyFont="1" applyFill="1" applyBorder="1" applyAlignment="1">
      <alignment horizontal="center" vertical="center"/>
    </xf>
    <xf numFmtId="0" fontId="38" fillId="5" borderId="13" xfId="0" applyFont="1" applyFill="1" applyBorder="1" applyAlignment="1">
      <alignment horizontal="right" vertical="center"/>
    </xf>
    <xf numFmtId="0" fontId="38" fillId="5" borderId="14" xfId="0" applyFont="1" applyFill="1" applyBorder="1" applyAlignment="1">
      <alignment horizontal="right" vertical="center"/>
    </xf>
    <xf numFmtId="164" fontId="38" fillId="5" borderId="14" xfId="0" applyNumberFormat="1" applyFont="1" applyFill="1" applyBorder="1" applyAlignment="1">
      <alignment horizontal="right" vertical="center"/>
    </xf>
    <xf numFmtId="2" fontId="38" fillId="5" borderId="14" xfId="0" applyNumberFormat="1" applyFont="1" applyFill="1" applyBorder="1" applyAlignment="1">
      <alignment horizontal="right" vertical="center"/>
    </xf>
    <xf numFmtId="2" fontId="38" fillId="5" borderId="16" xfId="0" applyNumberFormat="1" applyFont="1" applyFill="1" applyBorder="1" applyAlignment="1">
      <alignment vertical="center"/>
    </xf>
    <xf numFmtId="0" fontId="1" fillId="5" borderId="13" xfId="0" applyFont="1" applyFill="1" applyBorder="1" applyAlignment="1">
      <alignment horizontal="center" vertical="center"/>
    </xf>
    <xf numFmtId="2" fontId="38" fillId="5" borderId="16" xfId="0" applyNumberFormat="1" applyFont="1" applyFill="1" applyBorder="1" applyAlignment="1">
      <alignment horizontal="right" vertical="center"/>
    </xf>
    <xf numFmtId="166" fontId="9" fillId="0" borderId="2" xfId="0" applyNumberFormat="1" applyFont="1" applyBorder="1"/>
    <xf numFmtId="0" fontId="39" fillId="5" borderId="0" xfId="0" applyFont="1" applyFill="1" applyAlignment="1">
      <alignment vertical="center"/>
    </xf>
    <xf numFmtId="1" fontId="11" fillId="0" borderId="2" xfId="0" applyNumberFormat="1" applyFont="1" applyBorder="1" applyAlignment="1">
      <alignment horizontal="center" wrapText="1"/>
    </xf>
    <xf numFmtId="0" fontId="4" fillId="3" borderId="11" xfId="0" applyFont="1" applyFill="1" applyBorder="1" applyAlignment="1">
      <alignment horizontal="center"/>
    </xf>
    <xf numFmtId="0" fontId="4" fillId="3" borderId="4"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2" xfId="0" applyFont="1" applyFill="1" applyBorder="1" applyAlignment="1">
      <alignment horizontal="center"/>
    </xf>
    <xf numFmtId="0" fontId="4" fillId="3" borderId="7" xfId="0" applyFont="1" applyFill="1" applyBorder="1" applyAlignment="1">
      <alignment horizontal="center" vertical="center"/>
    </xf>
    <xf numFmtId="0" fontId="32" fillId="0" borderId="0" xfId="0" applyFont="1" applyAlignment="1">
      <alignment vertical="center"/>
    </xf>
    <xf numFmtId="0" fontId="4" fillId="0" borderId="0" xfId="0" applyFont="1" applyAlignment="1">
      <alignment vertical="center"/>
    </xf>
    <xf numFmtId="0" fontId="35" fillId="0" borderId="0" xfId="0" applyFont="1" applyAlignment="1">
      <alignment vertical="center"/>
    </xf>
    <xf numFmtId="0" fontId="35" fillId="0" borderId="0" xfId="0" applyFont="1"/>
    <xf numFmtId="0" fontId="32" fillId="0" borderId="0" xfId="0" applyFont="1"/>
    <xf numFmtId="0" fontId="7" fillId="0" borderId="0" xfId="0" applyFont="1" applyAlignment="1">
      <alignment vertical="center"/>
    </xf>
    <xf numFmtId="0" fontId="8" fillId="0" borderId="0" xfId="0" applyFont="1" applyAlignment="1">
      <alignment horizontal="center" vertical="center"/>
    </xf>
    <xf numFmtId="0" fontId="7" fillId="0" borderId="0" xfId="0" applyFont="1"/>
    <xf numFmtId="0" fontId="3" fillId="2" borderId="3" xfId="0" applyFont="1" applyFill="1" applyBorder="1" applyAlignment="1">
      <alignment vertical="center"/>
    </xf>
    <xf numFmtId="0" fontId="5" fillId="2" borderId="5" xfId="0" applyFont="1" applyFill="1" applyBorder="1" applyAlignment="1">
      <alignment vertical="center"/>
    </xf>
    <xf numFmtId="0" fontId="1" fillId="0" borderId="8" xfId="0" applyFont="1" applyBorder="1"/>
    <xf numFmtId="0" fontId="1" fillId="0" borderId="12" xfId="0" applyFont="1" applyBorder="1"/>
    <xf numFmtId="0" fontId="5" fillId="0" borderId="12" xfId="0" applyFont="1" applyBorder="1"/>
    <xf numFmtId="0" fontId="5" fillId="0" borderId="9" xfId="0" applyFont="1" applyBorder="1"/>
    <xf numFmtId="0" fontId="0" fillId="0" borderId="6" xfId="0" applyBorder="1" applyAlignment="1">
      <alignment vertical="center"/>
    </xf>
    <xf numFmtId="0" fontId="19" fillId="0" borderId="17" xfId="0" applyFont="1" applyBorder="1" applyAlignment="1">
      <alignment vertical="center"/>
    </xf>
    <xf numFmtId="0" fontId="19" fillId="0" borderId="6" xfId="0" applyFont="1" applyBorder="1" applyAlignment="1">
      <alignment vertical="center"/>
    </xf>
    <xf numFmtId="0" fontId="19" fillId="0" borderId="6" xfId="0" applyFont="1" applyBorder="1" applyAlignment="1">
      <alignment vertical="center" wrapText="1"/>
    </xf>
    <xf numFmtId="0" fontId="5" fillId="0" borderId="17" xfId="0" applyFont="1" applyBorder="1"/>
    <xf numFmtId="0" fontId="5" fillId="0" borderId="17" xfId="0" applyFont="1" applyBorder="1" applyAlignment="1">
      <alignment vertical="center"/>
    </xf>
    <xf numFmtId="0" fontId="5" fillId="0" borderId="17" xfId="0" applyFont="1" applyBorder="1" applyAlignment="1">
      <alignment horizontal="center"/>
    </xf>
    <xf numFmtId="164" fontId="5" fillId="0" borderId="17" xfId="0" applyNumberFormat="1" applyFont="1" applyBorder="1" applyAlignment="1">
      <alignment horizontal="center" vertical="center"/>
    </xf>
    <xf numFmtId="164" fontId="5" fillId="0" borderId="17" xfId="0" applyNumberFormat="1" applyFont="1" applyBorder="1" applyAlignment="1">
      <alignment horizontal="center"/>
    </xf>
    <xf numFmtId="0" fontId="1" fillId="0" borderId="11" xfId="0" applyFont="1" applyBorder="1"/>
    <xf numFmtId="0" fontId="1" fillId="0" borderId="18" xfId="0" applyFont="1" applyBorder="1"/>
    <xf numFmtId="0" fontId="5" fillId="0" borderId="18" xfId="0" applyFont="1" applyBorder="1"/>
    <xf numFmtId="0" fontId="5" fillId="0" borderId="4" xfId="0" applyFont="1" applyBorder="1"/>
    <xf numFmtId="0" fontId="2" fillId="0" borderId="6" xfId="0" applyFont="1" applyBorder="1" applyAlignment="1">
      <alignment vertical="center"/>
    </xf>
    <xf numFmtId="0" fontId="3" fillId="0" borderId="0" xfId="0" applyFont="1" applyAlignment="1">
      <alignment vertical="center"/>
    </xf>
    <xf numFmtId="0" fontId="2" fillId="0" borderId="0" xfId="0" applyFont="1" applyAlignment="1">
      <alignment vertical="center"/>
    </xf>
    <xf numFmtId="11" fontId="19" fillId="0" borderId="0" xfId="0" applyNumberFormat="1" applyFont="1" applyAlignment="1">
      <alignment vertical="center"/>
    </xf>
    <xf numFmtId="0" fontId="20" fillId="0" borderId="2" xfId="0" applyFont="1" applyBorder="1" applyAlignment="1">
      <alignment horizontal="center" vertical="center"/>
    </xf>
    <xf numFmtId="0" fontId="20" fillId="0" borderId="2" xfId="0" applyFont="1" applyBorder="1" applyAlignment="1">
      <alignment vertical="center"/>
    </xf>
    <xf numFmtId="0" fontId="32" fillId="0" borderId="0" xfId="0" applyFont="1" applyAlignment="1">
      <alignment horizontal="left" wrapText="1"/>
    </xf>
    <xf numFmtId="164" fontId="9" fillId="0" borderId="0" xfId="0" applyNumberFormat="1" applyFont="1"/>
    <xf numFmtId="0" fontId="6" fillId="0" borderId="0" xfId="0" applyFont="1" applyAlignment="1">
      <alignment horizontal="left" vertical="center"/>
    </xf>
    <xf numFmtId="0" fontId="8" fillId="0" borderId="0" xfId="0" applyFont="1" applyAlignment="1">
      <alignment horizontal="left"/>
    </xf>
    <xf numFmtId="0" fontId="38" fillId="4" borderId="2" xfId="0" applyFont="1" applyFill="1" applyBorder="1" applyAlignment="1">
      <alignment horizontal="left" shrinkToFit="1"/>
    </xf>
    <xf numFmtId="0" fontId="38" fillId="0" borderId="2" xfId="0" applyFont="1" applyBorder="1" applyAlignment="1">
      <alignment horizontal="left" shrinkToFit="1"/>
    </xf>
    <xf numFmtId="166" fontId="38" fillId="5" borderId="14" xfId="0" applyNumberFormat="1" applyFont="1" applyFill="1" applyBorder="1" applyAlignment="1">
      <alignment vertical="center"/>
    </xf>
    <xf numFmtId="11" fontId="38" fillId="5" borderId="14" xfId="0" applyNumberFormat="1" applyFont="1" applyFill="1" applyBorder="1" applyAlignment="1">
      <alignment vertical="center"/>
    </xf>
    <xf numFmtId="0" fontId="1" fillId="0" borderId="2" xfId="0" applyFont="1" applyBorder="1" applyAlignment="1">
      <alignment horizontal="left" shrinkToFit="1"/>
    </xf>
    <xf numFmtId="0" fontId="38" fillId="0" borderId="2" xfId="0" applyFont="1" applyBorder="1" applyAlignment="1">
      <alignment horizontal="left"/>
    </xf>
    <xf numFmtId="0" fontId="38" fillId="0" borderId="2" xfId="0" applyFont="1" applyBorder="1" applyAlignment="1">
      <alignment horizontal="left" wrapText="1" shrinkToFit="1"/>
    </xf>
    <xf numFmtId="164" fontId="5" fillId="0" borderId="2" xfId="0" applyNumberFormat="1" applyFont="1" applyBorder="1" applyAlignment="1">
      <alignment horizontal="center"/>
    </xf>
    <xf numFmtId="2" fontId="9" fillId="0" borderId="2" xfId="0" applyNumberFormat="1" applyFont="1" applyBorder="1"/>
    <xf numFmtId="1" fontId="9" fillId="0" borderId="2" xfId="0" applyNumberFormat="1" applyFont="1" applyBorder="1"/>
    <xf numFmtId="0" fontId="4" fillId="0" borderId="0" xfId="0" applyFont="1" applyAlignment="1">
      <alignment horizontal="center"/>
    </xf>
    <xf numFmtId="2" fontId="11" fillId="0" borderId="0" xfId="0" applyNumberFormat="1" applyFont="1" applyAlignment="1">
      <alignment horizontal="center" wrapText="1"/>
    </xf>
    <xf numFmtId="165" fontId="1" fillId="5" borderId="0" xfId="0" applyNumberFormat="1" applyFont="1" applyFill="1" applyAlignment="1">
      <alignment vertical="center"/>
    </xf>
    <xf numFmtId="1" fontId="1" fillId="5" borderId="0" xfId="0" applyNumberFormat="1" applyFont="1" applyFill="1" applyAlignment="1">
      <alignment vertical="center"/>
    </xf>
    <xf numFmtId="2" fontId="5" fillId="0" borderId="0" xfId="0" applyNumberFormat="1" applyFont="1"/>
    <xf numFmtId="0" fontId="40" fillId="5" borderId="15" xfId="0" applyFont="1" applyFill="1" applyBorder="1" applyAlignment="1">
      <alignment horizontal="center" vertical="center"/>
    </xf>
    <xf numFmtId="164" fontId="1" fillId="5" borderId="0" xfId="0" applyNumberFormat="1" applyFont="1" applyFill="1" applyAlignment="1">
      <alignment vertical="center"/>
    </xf>
    <xf numFmtId="166" fontId="1" fillId="5" borderId="0" xfId="0" applyNumberFormat="1" applyFont="1" applyFill="1" applyAlignment="1">
      <alignment vertical="center"/>
    </xf>
    <xf numFmtId="166" fontId="1" fillId="4" borderId="0" xfId="0" applyNumberFormat="1" applyFont="1" applyFill="1"/>
    <xf numFmtId="166" fontId="12" fillId="4" borderId="0" xfId="0" applyNumberFormat="1" applyFont="1" applyFill="1"/>
    <xf numFmtId="166" fontId="38" fillId="5" borderId="2" xfId="0" applyNumberFormat="1" applyFont="1" applyFill="1" applyBorder="1" applyAlignment="1">
      <alignment horizontal="right" vertical="center"/>
    </xf>
    <xf numFmtId="166" fontId="38" fillId="5" borderId="2" xfId="0" applyNumberFormat="1" applyFont="1" applyFill="1" applyBorder="1" applyAlignment="1">
      <alignment vertical="center"/>
    </xf>
    <xf numFmtId="166" fontId="1" fillId="5" borderId="2" xfId="0" applyNumberFormat="1" applyFont="1" applyFill="1" applyBorder="1" applyAlignment="1">
      <alignment vertical="center"/>
    </xf>
    <xf numFmtId="1" fontId="38" fillId="5" borderId="2" xfId="0" applyNumberFormat="1" applyFont="1" applyFill="1" applyBorder="1" applyAlignment="1">
      <alignment horizontal="right" vertical="center"/>
    </xf>
    <xf numFmtId="1" fontId="38" fillId="5" borderId="2" xfId="0" applyNumberFormat="1" applyFont="1" applyFill="1" applyBorder="1" applyAlignment="1">
      <alignment vertical="center"/>
    </xf>
    <xf numFmtId="1" fontId="1" fillId="5" borderId="2" xfId="0" applyNumberFormat="1" applyFont="1" applyFill="1" applyBorder="1" applyAlignment="1">
      <alignment vertical="center"/>
    </xf>
    <xf numFmtId="0" fontId="4" fillId="3" borderId="19" xfId="1" applyFont="1" applyFill="1" applyBorder="1" applyAlignment="1">
      <alignment horizontal="center"/>
    </xf>
    <xf numFmtId="0" fontId="5" fillId="0" borderId="20" xfId="0" applyFont="1" applyBorder="1"/>
    <xf numFmtId="0" fontId="9" fillId="0" borderId="20" xfId="0" applyFont="1" applyBorder="1"/>
    <xf numFmtId="0" fontId="5" fillId="0" borderId="21" xfId="0" applyFont="1" applyBorder="1"/>
    <xf numFmtId="0" fontId="9" fillId="0" borderId="21" xfId="0" applyFont="1" applyBorder="1"/>
    <xf numFmtId="167" fontId="1" fillId="5" borderId="0" xfId="0" applyNumberFormat="1" applyFont="1" applyFill="1" applyAlignment="1">
      <alignment vertical="center"/>
    </xf>
    <xf numFmtId="0" fontId="4" fillId="0" borderId="21" xfId="0" applyFont="1" applyBorder="1" applyAlignment="1">
      <alignment horizontal="center"/>
    </xf>
    <xf numFmtId="1" fontId="31" fillId="0" borderId="21" xfId="0" applyNumberFormat="1" applyFont="1" applyBorder="1" applyAlignment="1">
      <alignment horizontal="center" wrapText="1"/>
    </xf>
    <xf numFmtId="0" fontId="4" fillId="3" borderId="7" xfId="0" applyFont="1" applyFill="1" applyBorder="1" applyAlignment="1">
      <alignment horizontal="center" vertical="center"/>
    </xf>
    <xf numFmtId="0" fontId="4" fillId="3" borderId="10" xfId="0" applyFont="1" applyFill="1" applyBorder="1" applyAlignment="1">
      <alignment horizontal="center" vertical="center"/>
    </xf>
    <xf numFmtId="0" fontId="5" fillId="0" borderId="1" xfId="0" applyFont="1" applyBorder="1" applyAlignment="1">
      <alignment horizontal="left"/>
    </xf>
    <xf numFmtId="0" fontId="5" fillId="0" borderId="5" xfId="0" applyFont="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4" fillId="3" borderId="8"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9" xfId="0" applyFont="1" applyFill="1" applyBorder="1" applyAlignment="1">
      <alignment horizontal="left" vertical="center" wrapText="1"/>
    </xf>
    <xf numFmtId="0" fontId="32" fillId="0" borderId="0" xfId="0" applyFont="1" applyAlignment="1">
      <alignment horizontal="left" wrapText="1"/>
    </xf>
    <xf numFmtId="0" fontId="9" fillId="0" borderId="2" xfId="0" applyFont="1" applyBorder="1" applyAlignment="1">
      <alignment horizontal="left"/>
    </xf>
    <xf numFmtId="0" fontId="20" fillId="0" borderId="1" xfId="0" applyFont="1" applyBorder="1" applyAlignment="1">
      <alignment horizontal="center" vertical="center"/>
    </xf>
    <xf numFmtId="0" fontId="20" fillId="0" borderId="5" xfId="0" applyFont="1" applyBorder="1" applyAlignment="1">
      <alignment horizontal="center" vertical="center"/>
    </xf>
    <xf numFmtId="0" fontId="4" fillId="3" borderId="7"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 xfId="0" applyFont="1" applyFill="1" applyBorder="1" applyAlignment="1">
      <alignment horizontal="right" vertical="center" wrapText="1"/>
    </xf>
    <xf numFmtId="0" fontId="4" fillId="3" borderId="5" xfId="0" applyFont="1" applyFill="1" applyBorder="1" applyAlignment="1">
      <alignment horizontal="right" vertical="center" wrapText="1"/>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2" xfId="0" applyFont="1" applyFill="1" applyBorder="1" applyAlignment="1">
      <alignment horizontal="center"/>
    </xf>
    <xf numFmtId="0" fontId="4" fillId="3" borderId="8" xfId="0" applyFont="1" applyFill="1" applyBorder="1" applyAlignment="1">
      <alignment horizontal="right" vertical="center" wrapText="1"/>
    </xf>
    <xf numFmtId="0" fontId="4" fillId="3" borderId="12" xfId="0" applyFont="1" applyFill="1" applyBorder="1" applyAlignment="1">
      <alignment horizontal="right" vertical="center" wrapText="1"/>
    </xf>
    <xf numFmtId="0" fontId="4" fillId="3" borderId="9"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5" fillId="0" borderId="0" xfId="0" applyFont="1" applyAlignment="1">
      <alignment horizontal="center" vertical="center" wrapText="1"/>
    </xf>
    <xf numFmtId="0" fontId="4" fillId="3" borderId="8"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2" fillId="3" borderId="7"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4" fillId="3" borderId="11" xfId="0" applyFont="1" applyFill="1" applyBorder="1" applyAlignment="1">
      <alignment horizontal="center"/>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3" xfId="0" applyFont="1" applyFill="1" applyBorder="1" applyAlignment="1">
      <alignment horizontal="center"/>
    </xf>
    <xf numFmtId="0" fontId="4" fillId="3" borderId="5" xfId="0" applyFont="1" applyFill="1" applyBorder="1" applyAlignment="1">
      <alignment horizontal="center"/>
    </xf>
    <xf numFmtId="1" fontId="11" fillId="0" borderId="2" xfId="0" applyNumberFormat="1" applyFont="1" applyBorder="1" applyAlignment="1">
      <alignment horizontal="center" wrapText="1"/>
    </xf>
    <xf numFmtId="0" fontId="38" fillId="0" borderId="2" xfId="0" applyFont="1" applyBorder="1" applyAlignment="1">
      <alignment horizontal="left" vertical="center" shrinkToFit="1"/>
    </xf>
    <xf numFmtId="0" fontId="38" fillId="0" borderId="1" xfId="0" applyFont="1" applyBorder="1" applyAlignment="1">
      <alignment horizontal="left" vertical="center" shrinkToFit="1"/>
    </xf>
    <xf numFmtId="0" fontId="38" fillId="0" borderId="3" xfId="0" applyFont="1" applyBorder="1" applyAlignment="1">
      <alignment horizontal="left" vertical="center" shrinkToFit="1"/>
    </xf>
    <xf numFmtId="0" fontId="38" fillId="0" borderId="5" xfId="0" applyFont="1" applyBorder="1" applyAlignment="1">
      <alignment horizontal="left" vertical="center" shrinkToFit="1"/>
    </xf>
    <xf numFmtId="0" fontId="1" fillId="5" borderId="2" xfId="0" applyFont="1" applyFill="1" applyBorder="1" applyAlignment="1">
      <alignment horizontal="center" vertical="center"/>
    </xf>
    <xf numFmtId="0" fontId="1" fillId="4" borderId="2"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38" fillId="4" borderId="2" xfId="0" applyFont="1" applyFill="1" applyBorder="1" applyAlignment="1">
      <alignment horizontal="left" vertical="center" shrinkToFit="1"/>
    </xf>
    <xf numFmtId="0" fontId="1" fillId="5" borderId="1" xfId="0" applyFont="1" applyFill="1" applyBorder="1" applyAlignment="1">
      <alignment horizontal="center" vertical="center"/>
    </xf>
    <xf numFmtId="0" fontId="1" fillId="5" borderId="5" xfId="0" applyFont="1" applyFill="1" applyBorder="1" applyAlignment="1">
      <alignment horizontal="center" vertical="center"/>
    </xf>
    <xf numFmtId="0" fontId="1" fillId="4" borderId="2" xfId="0" applyFont="1" applyFill="1" applyBorder="1" applyAlignment="1">
      <alignment horizontal="left" vertical="center" wrapText="1"/>
    </xf>
    <xf numFmtId="166" fontId="38" fillId="4" borderId="2" xfId="0" applyNumberFormat="1" applyFont="1" applyFill="1" applyBorder="1" applyAlignment="1">
      <alignment horizontal="left" vertical="center" shrinkToFit="1"/>
    </xf>
    <xf numFmtId="0" fontId="38" fillId="0" borderId="2" xfId="0" applyFont="1" applyBorder="1" applyAlignment="1">
      <alignment horizontal="left" shrinkToFit="1"/>
    </xf>
    <xf numFmtId="0" fontId="1" fillId="4" borderId="0" xfId="0" applyFont="1" applyFill="1" applyAlignment="1">
      <alignment horizontal="center" vertical="center" wrapText="1"/>
    </xf>
  </cellXfs>
  <cellStyles count="4">
    <cellStyle name="Normal" xfId="0" builtinId="0"/>
    <cellStyle name="Normal 2" xfId="2" xr:uid="{00000000-0005-0000-0000-000001000000}"/>
    <cellStyle name="Normal 2 2" xfId="3" xr:uid="{00000000-0005-0000-0000-000002000000}"/>
    <cellStyle name="Normal_AASTHO_Trans Deck Ver 1.00 01-02-09-h" xfId="1" xr:uid="{00000000-0005-0000-0000-000003000000}"/>
  </cellStyles>
  <dxfs count="1">
    <dxf>
      <fill>
        <patternFill>
          <bgColor rgb="FF00B0F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Section</c:v>
          </c:tx>
          <c:spPr>
            <a:ln w="22225">
              <a:solidFill>
                <a:schemeClr val="tx1">
                  <a:alpha val="88000"/>
                </a:schemeClr>
              </a:solidFill>
            </a:ln>
          </c:spPr>
          <c:marker>
            <c:symbol val="none"/>
          </c:marker>
          <c:xVal>
            <c:numRef>
              <c:f>OUTPUT!$C$23:$KP$23</c:f>
              <c:numCache>
                <c:formatCode>0.0</c:formatCode>
                <c:ptCount val="300"/>
                <c:pt idx="0">
                  <c:v>0</c:v>
                </c:pt>
                <c:pt idx="1">
                  <c:v>75.778191098194057</c:v>
                </c:pt>
                <c:pt idx="2">
                  <c:v>118.20491541962896</c:v>
                </c:pt>
                <c:pt idx="3">
                  <c:v>172.008812709734</c:v>
                </c:pt>
                <c:pt idx="4">
                  <c:v>227.75161075314099</c:v>
                </c:pt>
                <c:pt idx="5">
                  <c:v>271.69517438619903</c:v>
                </c:pt>
                <c:pt idx="6">
                  <c:v>315.13306912500104</c:v>
                </c:pt>
                <c:pt idx="7">
                  <c:v>353.55339059326593</c:v>
                </c:pt>
                <c:pt idx="8">
                  <c:v>382.609351525394</c:v>
                </c:pt>
                <c:pt idx="9">
                  <c:v>418.73117093093094</c:v>
                </c:pt>
                <c:pt idx="10">
                  <c:v>443.02792912537706</c:v>
                </c:pt>
                <c:pt idx="11">
                  <c:v>467.48914414048204</c:v>
                </c:pt>
                <c:pt idx="12">
                  <c:v>487.84904834661916</c:v>
                </c:pt>
                <c:pt idx="13">
                  <c:v>499.99999999997999</c:v>
                </c:pt>
                <c:pt idx="14">
                  <c:v>499.99999999999</c:v>
                </c:pt>
                <c:pt idx="15">
                  <c:v>487.84904834661916</c:v>
                </c:pt>
                <c:pt idx="16">
                  <c:v>467.48914414048204</c:v>
                </c:pt>
                <c:pt idx="17">
                  <c:v>443.02792912537706</c:v>
                </c:pt>
                <c:pt idx="18">
                  <c:v>418.73117093093094</c:v>
                </c:pt>
                <c:pt idx="19">
                  <c:v>382.609351525394</c:v>
                </c:pt>
                <c:pt idx="20">
                  <c:v>353.55339059326593</c:v>
                </c:pt>
                <c:pt idx="21">
                  <c:v>315.13306912500104</c:v>
                </c:pt>
                <c:pt idx="22">
                  <c:v>271.69517438619903</c:v>
                </c:pt>
                <c:pt idx="23">
                  <c:v>227.75161075314099</c:v>
                </c:pt>
                <c:pt idx="24">
                  <c:v>172.008812709734</c:v>
                </c:pt>
                <c:pt idx="25">
                  <c:v>118.20491541962896</c:v>
                </c:pt>
                <c:pt idx="26">
                  <c:v>75.778191098194057</c:v>
                </c:pt>
                <c:pt idx="27">
                  <c:v>-1.099120794378905E-11</c:v>
                </c:pt>
                <c:pt idx="28">
                  <c:v>-1000.00000000002</c:v>
                </c:pt>
                <c:pt idx="29">
                  <c:v>-1075.7781910982139</c:v>
                </c:pt>
                <c:pt idx="30">
                  <c:v>-1118.2049154196488</c:v>
                </c:pt>
                <c:pt idx="31">
                  <c:v>-1172.008812709754</c:v>
                </c:pt>
                <c:pt idx="32">
                  <c:v>-1227.751610753161</c:v>
                </c:pt>
                <c:pt idx="33">
                  <c:v>-1271.6951743862192</c:v>
                </c:pt>
                <c:pt idx="34">
                  <c:v>-1315.1330691250212</c:v>
                </c:pt>
                <c:pt idx="35">
                  <c:v>-1353.5533905932868</c:v>
                </c:pt>
                <c:pt idx="36">
                  <c:v>-1382.609351525414</c:v>
                </c:pt>
                <c:pt idx="37">
                  <c:v>-1418.7311709309508</c:v>
                </c:pt>
                <c:pt idx="38">
                  <c:v>-1443.027929125398</c:v>
                </c:pt>
                <c:pt idx="39">
                  <c:v>-1467.489144140503</c:v>
                </c:pt>
                <c:pt idx="40">
                  <c:v>-1487.8490483466412</c:v>
                </c:pt>
                <c:pt idx="41">
                  <c:v>-1500.0000000000121</c:v>
                </c:pt>
                <c:pt idx="42">
                  <c:v>-1500.0000000000121</c:v>
                </c:pt>
                <c:pt idx="43">
                  <c:v>-1487.8490483466412</c:v>
                </c:pt>
                <c:pt idx="44">
                  <c:v>-1467.489144140503</c:v>
                </c:pt>
                <c:pt idx="45">
                  <c:v>-1443.027929125398</c:v>
                </c:pt>
                <c:pt idx="46">
                  <c:v>-1418.7311709309508</c:v>
                </c:pt>
                <c:pt idx="47">
                  <c:v>-1382.609351525414</c:v>
                </c:pt>
                <c:pt idx="48">
                  <c:v>-1353.5533905932868</c:v>
                </c:pt>
                <c:pt idx="49">
                  <c:v>-1315.1330691250212</c:v>
                </c:pt>
                <c:pt idx="50">
                  <c:v>-1271.6951743862192</c:v>
                </c:pt>
                <c:pt idx="51">
                  <c:v>-1227.751610753161</c:v>
                </c:pt>
                <c:pt idx="52">
                  <c:v>-1172.008812709754</c:v>
                </c:pt>
                <c:pt idx="53">
                  <c:v>-1118.2049154196488</c:v>
                </c:pt>
                <c:pt idx="54">
                  <c:v>-1075.7781910982139</c:v>
                </c:pt>
                <c:pt idx="55">
                  <c:v>-1000.0000000000089</c:v>
                </c:pt>
                <c:pt idx="56">
                  <c:v>0</c:v>
                </c:pt>
              </c:numCache>
            </c:numRef>
          </c:xVal>
          <c:yVal>
            <c:numRef>
              <c:f>OUTPUT!$C$24:$KP$24</c:f>
              <c:numCache>
                <c:formatCode>0.0</c:formatCode>
                <c:ptCount val="300"/>
                <c:pt idx="0">
                  <c:v>0</c:v>
                </c:pt>
                <c:pt idx="1">
                  <c:v>-5.775692874289029</c:v>
                </c:pt>
                <c:pt idx="2">
                  <c:v>-14.17328400895701</c:v>
                </c:pt>
                <c:pt idx="3">
                  <c:v>-30.518404673632983</c:v>
                </c:pt>
                <c:pt idx="4">
                  <c:v>-54.882932478036992</c:v>
                </c:pt>
                <c:pt idx="5">
                  <c:v>-80.259923029436962</c:v>
                </c:pt>
                <c:pt idx="6">
                  <c:v>-111.81042164445199</c:v>
                </c:pt>
                <c:pt idx="7">
                  <c:v>-146.44660940671895</c:v>
                </c:pt>
                <c:pt idx="8">
                  <c:v>-178.11479666608398</c:v>
                </c:pt>
                <c:pt idx="9">
                  <c:v>-226.75248127236503</c:v>
                </c:pt>
                <c:pt idx="10">
                  <c:v>-268.21075517859606</c:v>
                </c:pt>
                <c:pt idx="11">
                  <c:v>-322.64752578327392</c:v>
                </c:pt>
                <c:pt idx="12">
                  <c:v>-390.44039965712096</c:v>
                </c:pt>
                <c:pt idx="13">
                  <c:v>-500.00000000005394</c:v>
                </c:pt>
                <c:pt idx="14">
                  <c:v>-1500.0000000000609</c:v>
                </c:pt>
                <c:pt idx="15">
                  <c:v>-1609.559600342928</c:v>
                </c:pt>
                <c:pt idx="16">
                  <c:v>-1677.3524742167751</c:v>
                </c:pt>
                <c:pt idx="17">
                  <c:v>-1731.7892448214529</c:v>
                </c:pt>
                <c:pt idx="18">
                  <c:v>-1773.2475187276839</c:v>
                </c:pt>
                <c:pt idx="19">
                  <c:v>-1821.8852033339649</c:v>
                </c:pt>
                <c:pt idx="20">
                  <c:v>-1853.5533905933298</c:v>
                </c:pt>
                <c:pt idx="21">
                  <c:v>-1888.189578355597</c:v>
                </c:pt>
                <c:pt idx="22">
                  <c:v>-1919.7400769706121</c:v>
                </c:pt>
                <c:pt idx="23">
                  <c:v>-1945.1170675220119</c:v>
                </c:pt>
                <c:pt idx="24">
                  <c:v>-1969.4815953264149</c:v>
                </c:pt>
                <c:pt idx="25">
                  <c:v>-1985.826715991092</c:v>
                </c:pt>
                <c:pt idx="26">
                  <c:v>-1994.2243071257599</c:v>
                </c:pt>
                <c:pt idx="27">
                  <c:v>-1999.9999999999952</c:v>
                </c:pt>
                <c:pt idx="28">
                  <c:v>-2000.0000000000498</c:v>
                </c:pt>
                <c:pt idx="29">
                  <c:v>-1994.2243071257599</c:v>
                </c:pt>
                <c:pt idx="30">
                  <c:v>-1985.826715991092</c:v>
                </c:pt>
                <c:pt idx="31">
                  <c:v>-1969.481595326416</c:v>
                </c:pt>
                <c:pt idx="32">
                  <c:v>-1945.1170675220119</c:v>
                </c:pt>
                <c:pt idx="33">
                  <c:v>-1919.7400769706121</c:v>
                </c:pt>
                <c:pt idx="34">
                  <c:v>-1888.189578355597</c:v>
                </c:pt>
                <c:pt idx="35">
                  <c:v>-1853.5533905933298</c:v>
                </c:pt>
                <c:pt idx="36">
                  <c:v>-1821.885203333966</c:v>
                </c:pt>
                <c:pt idx="37">
                  <c:v>-1773.247518727685</c:v>
                </c:pt>
                <c:pt idx="38">
                  <c:v>-1731.7892448214529</c:v>
                </c:pt>
                <c:pt idx="39">
                  <c:v>-1677.352474216776</c:v>
                </c:pt>
                <c:pt idx="40">
                  <c:v>-1609.559600342928</c:v>
                </c:pt>
                <c:pt idx="41">
                  <c:v>-1500.0000000000528</c:v>
                </c:pt>
                <c:pt idx="42">
                  <c:v>-499.99999999998698</c:v>
                </c:pt>
                <c:pt idx="43">
                  <c:v>-390.44039965712096</c:v>
                </c:pt>
                <c:pt idx="44">
                  <c:v>-322.64752578327295</c:v>
                </c:pt>
                <c:pt idx="45">
                  <c:v>-268.21075517859606</c:v>
                </c:pt>
                <c:pt idx="46">
                  <c:v>-226.75248127236392</c:v>
                </c:pt>
                <c:pt idx="47">
                  <c:v>-178.11479666608398</c:v>
                </c:pt>
                <c:pt idx="48">
                  <c:v>-146.44660940671895</c:v>
                </c:pt>
                <c:pt idx="49">
                  <c:v>-111.81042164445199</c:v>
                </c:pt>
                <c:pt idx="50">
                  <c:v>-80.259923029435967</c:v>
                </c:pt>
                <c:pt idx="51">
                  <c:v>-54.882932478036992</c:v>
                </c:pt>
                <c:pt idx="52">
                  <c:v>-30.518404673632983</c:v>
                </c:pt>
                <c:pt idx="53">
                  <c:v>-14.17328400895701</c:v>
                </c:pt>
                <c:pt idx="54">
                  <c:v>-5.775692874289029</c:v>
                </c:pt>
                <c:pt idx="55">
                  <c:v>0</c:v>
                </c:pt>
                <c:pt idx="56">
                  <c:v>0</c:v>
                </c:pt>
              </c:numCache>
            </c:numRef>
          </c:yVal>
          <c:smooth val="0"/>
          <c:extLst>
            <c:ext xmlns:c16="http://schemas.microsoft.com/office/drawing/2014/chart" uri="{C3380CC4-5D6E-409C-BE32-E72D297353CC}">
              <c16:uniqueId val="{00000000-2716-4B69-A55D-1A05365F41B7}"/>
            </c:ext>
          </c:extLst>
        </c:ser>
        <c:ser>
          <c:idx val="1"/>
          <c:order val="1"/>
          <c:tx>
            <c:v>Reinforcement</c:v>
          </c:tx>
          <c:spPr>
            <a:ln>
              <a:noFill/>
            </a:ln>
          </c:spPr>
          <c:marker>
            <c:symbol val="circle"/>
            <c:size val="4"/>
            <c:spPr>
              <a:solidFill>
                <a:srgbClr val="FF0000"/>
              </a:solidFill>
              <a:ln>
                <a:solidFill>
                  <a:srgbClr val="FF0000"/>
                </a:solidFill>
              </a:ln>
            </c:spPr>
          </c:marker>
          <c:xVal>
            <c:numRef>
              <c:f>OUTPUT!$C$29:$KP$29</c:f>
              <c:numCache>
                <c:formatCode>0.0</c:formatCode>
                <c:ptCount val="300"/>
                <c:pt idx="0">
                  <c:v>182.949729637904</c:v>
                </c:pt>
                <c:pt idx="1">
                  <c:v>36.62579158532597</c:v>
                </c:pt>
                <c:pt idx="2">
                  <c:v>-109.89584603990899</c:v>
                </c:pt>
                <c:pt idx="3">
                  <c:v>-258.642371699921</c:v>
                </c:pt>
                <c:pt idx="4">
                  <c:v>-852.10415396005203</c:v>
                </c:pt>
                <c:pt idx="5">
                  <c:v>-703.35762830004398</c:v>
                </c:pt>
                <c:pt idx="6">
                  <c:v>-554.61110264003298</c:v>
                </c:pt>
                <c:pt idx="7">
                  <c:v>-407.38889735993229</c:v>
                </c:pt>
                <c:pt idx="8">
                  <c:v>-1144.949729637862</c:v>
                </c:pt>
                <c:pt idx="9">
                  <c:v>-998.62579158528399</c:v>
                </c:pt>
                <c:pt idx="10">
                  <c:v>144.94972963790397</c:v>
                </c:pt>
                <c:pt idx="11">
                  <c:v>-1.3742084146739497</c:v>
                </c:pt>
                <c:pt idx="12">
                  <c:v>-1182.949729637862</c:v>
                </c:pt>
                <c:pt idx="13">
                  <c:v>-1036.6257915852839</c:v>
                </c:pt>
                <c:pt idx="14">
                  <c:v>366.705685529238</c:v>
                </c:pt>
                <c:pt idx="15">
                  <c:v>397.27254348443796</c:v>
                </c:pt>
                <c:pt idx="16">
                  <c:v>348.85844071694606</c:v>
                </c:pt>
                <c:pt idx="17">
                  <c:v>394.58879357728307</c:v>
                </c:pt>
                <c:pt idx="18">
                  <c:v>-1348.8584407168241</c:v>
                </c:pt>
                <c:pt idx="19">
                  <c:v>-1394.5887935771611</c:v>
                </c:pt>
                <c:pt idx="20">
                  <c:v>-1397.399999999896</c:v>
                </c:pt>
                <c:pt idx="21">
                  <c:v>-1397.399999999896</c:v>
                </c:pt>
                <c:pt idx="22">
                  <c:v>-1397.3999999999039</c:v>
                </c:pt>
                <c:pt idx="23">
                  <c:v>-1397.3999999999039</c:v>
                </c:pt>
                <c:pt idx="24">
                  <c:v>-1397.3999999999</c:v>
                </c:pt>
                <c:pt idx="25">
                  <c:v>-1397.3999999999</c:v>
                </c:pt>
                <c:pt idx="26">
                  <c:v>-1366.705685529116</c:v>
                </c:pt>
                <c:pt idx="27">
                  <c:v>-1397.2725434843157</c:v>
                </c:pt>
                <c:pt idx="28">
                  <c:v>256.74286602001496</c:v>
                </c:pt>
                <c:pt idx="29">
                  <c:v>-1256.742866019973</c:v>
                </c:pt>
                <c:pt idx="30">
                  <c:v>-890.10415396005203</c:v>
                </c:pt>
                <c:pt idx="31">
                  <c:v>-1294.742866019973</c:v>
                </c:pt>
                <c:pt idx="32">
                  <c:v>-741.35762830004398</c:v>
                </c:pt>
                <c:pt idx="33">
                  <c:v>-592.61110264003287</c:v>
                </c:pt>
                <c:pt idx="34">
                  <c:v>-445.38889735993234</c:v>
                </c:pt>
                <c:pt idx="35">
                  <c:v>-296.64237169992094</c:v>
                </c:pt>
                <c:pt idx="36">
                  <c:v>-147.89584603990903</c:v>
                </c:pt>
                <c:pt idx="37">
                  <c:v>397.4000000000151</c:v>
                </c:pt>
                <c:pt idx="38">
                  <c:v>397.40000000002209</c:v>
                </c:pt>
                <c:pt idx="39">
                  <c:v>397.40000000002209</c:v>
                </c:pt>
                <c:pt idx="40">
                  <c:v>397.40000000002209</c:v>
                </c:pt>
                <c:pt idx="41">
                  <c:v>397.40000000002209</c:v>
                </c:pt>
                <c:pt idx="42">
                  <c:v>397.40000000002897</c:v>
                </c:pt>
                <c:pt idx="43">
                  <c:v>294.74286602001496</c:v>
                </c:pt>
                <c:pt idx="44">
                  <c:v>-776.2093490162589</c:v>
                </c:pt>
                <c:pt idx="45">
                  <c:v>-1059.668204134985</c:v>
                </c:pt>
                <c:pt idx="46">
                  <c:v>-500.89691948748896</c:v>
                </c:pt>
                <c:pt idx="47">
                  <c:v>-229.89068118393098</c:v>
                </c:pt>
                <c:pt idx="48">
                  <c:v>54.086920886161074</c:v>
                </c:pt>
                <c:pt idx="49">
                  <c:v>221.64029571654709</c:v>
                </c:pt>
                <c:pt idx="50">
                  <c:v>310.78980631115604</c:v>
                </c:pt>
                <c:pt idx="51">
                  <c:v>314.85707858449894</c:v>
                </c:pt>
                <c:pt idx="52">
                  <c:v>317.91996653032993</c:v>
                </c:pt>
                <c:pt idx="53">
                  <c:v>315.503080512476</c:v>
                </c:pt>
                <c:pt idx="54">
                  <c:v>310.78980631121402</c:v>
                </c:pt>
                <c:pt idx="55">
                  <c:v>221.64029571654709</c:v>
                </c:pt>
                <c:pt idx="56">
                  <c:v>57.17368188696004</c:v>
                </c:pt>
                <c:pt idx="57">
                  <c:v>-229.769941588385</c:v>
                </c:pt>
                <c:pt idx="58">
                  <c:v>-491.16198857144718</c:v>
                </c:pt>
                <c:pt idx="59">
                  <c:v>-776.08860942071703</c:v>
                </c:pt>
                <c:pt idx="60">
                  <c:v>-1057.1736818870049</c:v>
                </c:pt>
                <c:pt idx="61">
                  <c:v>-1221.6402957165919</c:v>
                </c:pt>
                <c:pt idx="62">
                  <c:v>-1310.5753620799921</c:v>
                </c:pt>
                <c:pt idx="63">
                  <c:v>-1317.296919487457</c:v>
                </c:pt>
                <c:pt idx="64">
                  <c:v>-1317.919966530339</c:v>
                </c:pt>
                <c:pt idx="65">
                  <c:v>-1317.296919487464</c:v>
                </c:pt>
                <c:pt idx="66">
                  <c:v>-1310.7898063111681</c:v>
                </c:pt>
                <c:pt idx="67">
                  <c:v>-1221.6402957165519</c:v>
                </c:pt>
                <c:pt idx="68">
                  <c:v>-852.10415396005203</c:v>
                </c:pt>
                <c:pt idx="69">
                  <c:v>-703.35762830004398</c:v>
                </c:pt>
                <c:pt idx="70">
                  <c:v>-554.61110264003298</c:v>
                </c:pt>
                <c:pt idx="71">
                  <c:v>-407.38889735993229</c:v>
                </c:pt>
                <c:pt idx="72">
                  <c:v>-258.642371699921</c:v>
                </c:pt>
                <c:pt idx="73">
                  <c:v>-109.89584603990899</c:v>
                </c:pt>
                <c:pt idx="74">
                  <c:v>36.62579158532597</c:v>
                </c:pt>
                <c:pt idx="75">
                  <c:v>182.949729637904</c:v>
                </c:pt>
                <c:pt idx="76">
                  <c:v>294.74286602001496</c:v>
                </c:pt>
                <c:pt idx="77">
                  <c:v>366.70568552922299</c:v>
                </c:pt>
                <c:pt idx="78">
                  <c:v>397.27254348442398</c:v>
                </c:pt>
                <c:pt idx="79">
                  <c:v>397.4000000000151</c:v>
                </c:pt>
                <c:pt idx="80">
                  <c:v>397.40000000002209</c:v>
                </c:pt>
                <c:pt idx="81">
                  <c:v>397.40000000002209</c:v>
                </c:pt>
                <c:pt idx="82">
                  <c:v>397.40000000002209</c:v>
                </c:pt>
                <c:pt idx="83">
                  <c:v>397.40000000002209</c:v>
                </c:pt>
                <c:pt idx="84">
                  <c:v>397.40000000002897</c:v>
                </c:pt>
                <c:pt idx="85">
                  <c:v>394.58879357729802</c:v>
                </c:pt>
                <c:pt idx="86">
                  <c:v>348.85844071696005</c:v>
                </c:pt>
                <c:pt idx="87">
                  <c:v>256.74286602001496</c:v>
                </c:pt>
                <c:pt idx="88">
                  <c:v>144.94972963790397</c:v>
                </c:pt>
                <c:pt idx="89">
                  <c:v>-1.3742084146739497</c:v>
                </c:pt>
                <c:pt idx="90">
                  <c:v>-147.89584603990903</c:v>
                </c:pt>
                <c:pt idx="91">
                  <c:v>-296.64237169992094</c:v>
                </c:pt>
                <c:pt idx="92">
                  <c:v>-445.38889735993234</c:v>
                </c:pt>
                <c:pt idx="93">
                  <c:v>-592.61110264003287</c:v>
                </c:pt>
                <c:pt idx="94">
                  <c:v>-741.35762830004398</c:v>
                </c:pt>
                <c:pt idx="95">
                  <c:v>-890.10415396005203</c:v>
                </c:pt>
                <c:pt idx="96">
                  <c:v>-1036.6257915852839</c:v>
                </c:pt>
                <c:pt idx="97">
                  <c:v>-1182.949729637862</c:v>
                </c:pt>
                <c:pt idx="98">
                  <c:v>-1294.742866019973</c:v>
                </c:pt>
                <c:pt idx="99">
                  <c:v>-1366.7056855291021</c:v>
                </c:pt>
                <c:pt idx="100">
                  <c:v>-1397.2725434843021</c:v>
                </c:pt>
                <c:pt idx="101">
                  <c:v>-1397.399999999896</c:v>
                </c:pt>
                <c:pt idx="102">
                  <c:v>-1397.399999999896</c:v>
                </c:pt>
                <c:pt idx="103">
                  <c:v>-1397.3999999999</c:v>
                </c:pt>
                <c:pt idx="104">
                  <c:v>-1397.3999999999</c:v>
                </c:pt>
                <c:pt idx="105">
                  <c:v>-1397.3999999999039</c:v>
                </c:pt>
                <c:pt idx="106">
                  <c:v>-1397.3999999999039</c:v>
                </c:pt>
                <c:pt idx="107">
                  <c:v>-1394.5887935771761</c:v>
                </c:pt>
                <c:pt idx="108">
                  <c:v>-1348.8584407168421</c:v>
                </c:pt>
                <c:pt idx="109">
                  <c:v>-1256.742866019973</c:v>
                </c:pt>
                <c:pt idx="110">
                  <c:v>-1144.949729637862</c:v>
                </c:pt>
                <c:pt idx="111">
                  <c:v>-998.62579158528399</c:v>
                </c:pt>
              </c:numCache>
            </c:numRef>
          </c:xVal>
          <c:yVal>
            <c:numRef>
              <c:f>OUTPUT!$C$30:$KP$30</c:f>
              <c:numCache>
                <c:formatCode>0.0</c:formatCode>
                <c:ptCount val="300"/>
                <c:pt idx="0">
                  <c:v>-1848.8584407169499</c:v>
                </c:pt>
                <c:pt idx="1">
                  <c:v>-1894.5887935772848</c:v>
                </c:pt>
                <c:pt idx="2">
                  <c:v>-1897.4000000000171</c:v>
                </c:pt>
                <c:pt idx="3">
                  <c:v>-1897.4000000000171</c:v>
                </c:pt>
                <c:pt idx="4">
                  <c:v>-1897.4000000000171</c:v>
                </c:pt>
                <c:pt idx="5">
                  <c:v>-1897.4000000000171</c:v>
                </c:pt>
                <c:pt idx="6">
                  <c:v>-1897.4000000000171</c:v>
                </c:pt>
                <c:pt idx="7">
                  <c:v>-1897.4000000000171</c:v>
                </c:pt>
                <c:pt idx="8">
                  <c:v>-1866.7056855292258</c:v>
                </c:pt>
                <c:pt idx="9">
                  <c:v>-1897.272543484426</c:v>
                </c:pt>
                <c:pt idx="10">
                  <c:v>-133.29431447088803</c:v>
                </c:pt>
                <c:pt idx="11">
                  <c:v>-102.72745651568805</c:v>
                </c:pt>
                <c:pt idx="12">
                  <c:v>-151.14155928316197</c:v>
                </c:pt>
                <c:pt idx="13">
                  <c:v>-105.41120642282698</c:v>
                </c:pt>
                <c:pt idx="14">
                  <c:v>-1644.949729637889</c:v>
                </c:pt>
                <c:pt idx="15">
                  <c:v>-1498.6257915853121</c:v>
                </c:pt>
                <c:pt idx="16">
                  <c:v>-317.05027036212397</c:v>
                </c:pt>
                <c:pt idx="17">
                  <c:v>-463.37420841470203</c:v>
                </c:pt>
                <c:pt idx="18">
                  <c:v>-1682.9497296379111</c:v>
                </c:pt>
                <c:pt idx="19">
                  <c:v>-1536.6257915853341</c:v>
                </c:pt>
                <c:pt idx="20">
                  <c:v>-1390.1041539600981</c:v>
                </c:pt>
                <c:pt idx="21">
                  <c:v>-1241.3576283000868</c:v>
                </c:pt>
                <c:pt idx="22">
                  <c:v>-647.89584603995502</c:v>
                </c:pt>
                <c:pt idx="23">
                  <c:v>-796.64237169996397</c:v>
                </c:pt>
                <c:pt idx="24">
                  <c:v>-945.38889735997475</c:v>
                </c:pt>
                <c:pt idx="25">
                  <c:v>-1092.6111026400756</c:v>
                </c:pt>
                <c:pt idx="26">
                  <c:v>-355.05027036214199</c:v>
                </c:pt>
                <c:pt idx="27">
                  <c:v>-501.37420841472402</c:v>
                </c:pt>
                <c:pt idx="28">
                  <c:v>-201.81203151321503</c:v>
                </c:pt>
                <c:pt idx="29">
                  <c:v>-1798.1879684867738</c:v>
                </c:pt>
                <c:pt idx="30">
                  <c:v>-102.60000000009694</c:v>
                </c:pt>
                <c:pt idx="31">
                  <c:v>-239.70443338766901</c:v>
                </c:pt>
                <c:pt idx="32">
                  <c:v>-102.60000000009694</c:v>
                </c:pt>
                <c:pt idx="33">
                  <c:v>-102.60000000009694</c:v>
                </c:pt>
                <c:pt idx="34">
                  <c:v>-102.60000000009694</c:v>
                </c:pt>
                <c:pt idx="35">
                  <c:v>-102.60000000009694</c:v>
                </c:pt>
                <c:pt idx="36">
                  <c:v>-102.60000000009694</c:v>
                </c:pt>
                <c:pt idx="37">
                  <c:v>-609.89584603993399</c:v>
                </c:pt>
                <c:pt idx="38">
                  <c:v>-758.64237169994203</c:v>
                </c:pt>
                <c:pt idx="39">
                  <c:v>-907.38889735995303</c:v>
                </c:pt>
                <c:pt idx="40">
                  <c:v>-1054.6111026400536</c:v>
                </c:pt>
                <c:pt idx="41">
                  <c:v>-1203.357628300065</c:v>
                </c:pt>
                <c:pt idx="42">
                  <c:v>-1352.104153960076</c:v>
                </c:pt>
                <c:pt idx="43">
                  <c:v>-1760.2955666123769</c:v>
                </c:pt>
                <c:pt idx="44">
                  <c:v>-181.46498095795693</c:v>
                </c:pt>
                <c:pt idx="45">
                  <c:v>-188.60609570719001</c:v>
                </c:pt>
                <c:pt idx="46">
                  <c:v>-181.46498095795195</c:v>
                </c:pt>
                <c:pt idx="47">
                  <c:v>-181.46498095795195</c:v>
                </c:pt>
                <c:pt idx="48">
                  <c:v>-187.27887644809405</c:v>
                </c:pt>
                <c:pt idx="49">
                  <c:v>-278.35970428343006</c:v>
                </c:pt>
                <c:pt idx="50">
                  <c:v>-437.52117079216799</c:v>
                </c:pt>
                <c:pt idx="51">
                  <c:v>-723.91139057927705</c:v>
                </c:pt>
                <c:pt idx="52">
                  <c:v>-997.07072449544614</c:v>
                </c:pt>
                <c:pt idx="53">
                  <c:v>-1270.230058411616</c:v>
                </c:pt>
                <c:pt idx="54">
                  <c:v>-1557.1736818869599</c:v>
                </c:pt>
                <c:pt idx="55">
                  <c:v>-1721.6402957165583</c:v>
                </c:pt>
                <c:pt idx="56">
                  <c:v>-1807.811889768232</c:v>
                </c:pt>
                <c:pt idx="57">
                  <c:v>-1813.798265387009</c:v>
                </c:pt>
                <c:pt idx="58">
                  <c:v>-1813.798265387009</c:v>
                </c:pt>
                <c:pt idx="59">
                  <c:v>-1813.7982653870029</c:v>
                </c:pt>
                <c:pt idx="60">
                  <c:v>-1807.811889768232</c:v>
                </c:pt>
                <c:pt idx="61">
                  <c:v>-1721.6402957165583</c:v>
                </c:pt>
                <c:pt idx="62">
                  <c:v>-1556.6890992836259</c:v>
                </c:pt>
                <c:pt idx="63">
                  <c:v>-1270.230058411616</c:v>
                </c:pt>
                <c:pt idx="64">
                  <c:v>-997.07072449544614</c:v>
                </c:pt>
                <c:pt idx="65">
                  <c:v>-723.91139057927705</c:v>
                </c:pt>
                <c:pt idx="66">
                  <c:v>-437.52117079216799</c:v>
                </c:pt>
                <c:pt idx="67">
                  <c:v>-278.35970428343006</c:v>
                </c:pt>
                <c:pt idx="68">
                  <c:v>-102.60000000009694</c:v>
                </c:pt>
                <c:pt idx="69">
                  <c:v>-102.60000000009694</c:v>
                </c:pt>
                <c:pt idx="70">
                  <c:v>-102.60000000009694</c:v>
                </c:pt>
                <c:pt idx="71">
                  <c:v>-102.60000000009694</c:v>
                </c:pt>
                <c:pt idx="72">
                  <c:v>-102.60000000009694</c:v>
                </c:pt>
                <c:pt idx="73">
                  <c:v>-102.60000000009694</c:v>
                </c:pt>
                <c:pt idx="74">
                  <c:v>-105.41120642282698</c:v>
                </c:pt>
                <c:pt idx="75">
                  <c:v>-151.14155928316197</c:v>
                </c:pt>
                <c:pt idx="76">
                  <c:v>-239.70443338761095</c:v>
                </c:pt>
                <c:pt idx="77">
                  <c:v>-355.05027036212402</c:v>
                </c:pt>
                <c:pt idx="78">
                  <c:v>-501.37420841470203</c:v>
                </c:pt>
                <c:pt idx="79">
                  <c:v>-647.89584603993399</c:v>
                </c:pt>
                <c:pt idx="80">
                  <c:v>-796.64237169994203</c:v>
                </c:pt>
                <c:pt idx="81">
                  <c:v>-945.38889735995303</c:v>
                </c:pt>
                <c:pt idx="82">
                  <c:v>-1092.6111026400536</c:v>
                </c:pt>
                <c:pt idx="83">
                  <c:v>-1241.357628300065</c:v>
                </c:pt>
                <c:pt idx="84">
                  <c:v>-1390.1041539600769</c:v>
                </c:pt>
                <c:pt idx="85">
                  <c:v>-1536.6257915853118</c:v>
                </c:pt>
                <c:pt idx="86">
                  <c:v>-1682.949729637889</c:v>
                </c:pt>
                <c:pt idx="87">
                  <c:v>-1798.1879684867738</c:v>
                </c:pt>
                <c:pt idx="88">
                  <c:v>-1866.7056855292258</c:v>
                </c:pt>
                <c:pt idx="89">
                  <c:v>-1897.272543484426</c:v>
                </c:pt>
                <c:pt idx="90">
                  <c:v>-1897.4000000000171</c:v>
                </c:pt>
                <c:pt idx="91">
                  <c:v>-1897.4000000000171</c:v>
                </c:pt>
                <c:pt idx="92">
                  <c:v>-1897.4000000000171</c:v>
                </c:pt>
                <c:pt idx="93">
                  <c:v>-1897.4000000000171</c:v>
                </c:pt>
                <c:pt idx="94">
                  <c:v>-1897.4000000000171</c:v>
                </c:pt>
                <c:pt idx="95">
                  <c:v>-1897.4000000000171</c:v>
                </c:pt>
                <c:pt idx="96">
                  <c:v>-1894.5887935772848</c:v>
                </c:pt>
                <c:pt idx="97">
                  <c:v>-1848.8584407169499</c:v>
                </c:pt>
                <c:pt idx="98">
                  <c:v>-1760.2955666123769</c:v>
                </c:pt>
                <c:pt idx="99">
                  <c:v>-1644.9497296379109</c:v>
                </c:pt>
                <c:pt idx="100">
                  <c:v>-1498.6257915853341</c:v>
                </c:pt>
                <c:pt idx="101">
                  <c:v>-1352.1041539600981</c:v>
                </c:pt>
                <c:pt idx="102">
                  <c:v>-1203.3576283000871</c:v>
                </c:pt>
                <c:pt idx="103">
                  <c:v>-1054.6111026400754</c:v>
                </c:pt>
                <c:pt idx="104">
                  <c:v>-907.38889735997486</c:v>
                </c:pt>
                <c:pt idx="105">
                  <c:v>-758.64237169996295</c:v>
                </c:pt>
                <c:pt idx="106">
                  <c:v>-609.89584603995502</c:v>
                </c:pt>
                <c:pt idx="107">
                  <c:v>-463.37420841472397</c:v>
                </c:pt>
                <c:pt idx="108">
                  <c:v>-317.05027036214193</c:v>
                </c:pt>
                <c:pt idx="109">
                  <c:v>-201.81203151327699</c:v>
                </c:pt>
                <c:pt idx="110">
                  <c:v>-133.29431447088803</c:v>
                </c:pt>
                <c:pt idx="111">
                  <c:v>-102.72745651568805</c:v>
                </c:pt>
              </c:numCache>
            </c:numRef>
          </c:yVal>
          <c:smooth val="0"/>
          <c:extLst>
            <c:ext xmlns:c16="http://schemas.microsoft.com/office/drawing/2014/chart" uri="{C3380CC4-5D6E-409C-BE32-E72D297353CC}">
              <c16:uniqueId val="{00000001-2716-4B69-A55D-1A05365F41B7}"/>
            </c:ext>
          </c:extLst>
        </c:ser>
        <c:dLbls>
          <c:showLegendKey val="0"/>
          <c:showVal val="0"/>
          <c:showCatName val="0"/>
          <c:showSerName val="0"/>
          <c:showPercent val="0"/>
          <c:showBubbleSize val="0"/>
        </c:dLbls>
        <c:axId val="120215424"/>
        <c:axId val="132343680"/>
      </c:scatterChart>
      <c:valAx>
        <c:axId val="120215424"/>
        <c:scaling>
          <c:orientation val="minMax"/>
        </c:scaling>
        <c:delete val="1"/>
        <c:axPos val="b"/>
        <c:numFmt formatCode="0.0" sourceLinked="1"/>
        <c:majorTickMark val="out"/>
        <c:minorTickMark val="none"/>
        <c:tickLblPos val="none"/>
        <c:crossAx val="132343680"/>
        <c:crosses val="autoZero"/>
        <c:crossBetween val="midCat"/>
      </c:valAx>
      <c:valAx>
        <c:axId val="132343680"/>
        <c:scaling>
          <c:orientation val="minMax"/>
        </c:scaling>
        <c:delete val="1"/>
        <c:axPos val="l"/>
        <c:numFmt formatCode="0.0" sourceLinked="1"/>
        <c:majorTickMark val="out"/>
        <c:minorTickMark val="none"/>
        <c:tickLblPos val="none"/>
        <c:crossAx val="12021542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728975</xdr:colOff>
      <xdr:row>5</xdr:row>
      <xdr:rowOff>157008</xdr:rowOff>
    </xdr:from>
    <xdr:to>
      <xdr:col>8</xdr:col>
      <xdr:colOff>885825</xdr:colOff>
      <xdr:row>12</xdr:row>
      <xdr:rowOff>2281</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6672575" y="1061883"/>
          <a:ext cx="1128400" cy="1035898"/>
          <a:chOff x="6712918" y="588994"/>
          <a:chExt cx="1002336" cy="1183815"/>
        </a:xfrm>
      </xdr:grpSpPr>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713899" y="690624"/>
            <a:ext cx="877526" cy="280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Y/M</a:t>
            </a:r>
            <a:r>
              <a:rPr lang="en-US" sz="1100" baseline="-25000"/>
              <a:t>L</a:t>
            </a:r>
            <a:r>
              <a:rPr lang="en-US" sz="1100"/>
              <a:t>	</a:t>
            </a:r>
          </a:p>
        </xdr:txBody>
      </xdr:sp>
      <xdr:grpSp>
        <xdr:nvGrpSpPr>
          <xdr:cNvPr id="15" name="Group 14">
            <a:extLst>
              <a:ext uri="{FF2B5EF4-FFF2-40B4-BE49-F238E27FC236}">
                <a16:creationId xmlns:a16="http://schemas.microsoft.com/office/drawing/2014/main" id="{00000000-0008-0000-0000-00000F000000}"/>
              </a:ext>
            </a:extLst>
          </xdr:cNvPr>
          <xdr:cNvGrpSpPr/>
        </xdr:nvGrpSpPr>
        <xdr:grpSpPr>
          <a:xfrm>
            <a:off x="6712918" y="588994"/>
            <a:ext cx="1002336" cy="1183815"/>
            <a:chOff x="6712918" y="588994"/>
            <a:chExt cx="1002336" cy="1183815"/>
          </a:xfrm>
        </xdr:grpSpPr>
        <xdr:grpSp>
          <xdr:nvGrpSpPr>
            <xdr:cNvPr id="7" name="Group 23">
              <a:extLst>
                <a:ext uri="{FF2B5EF4-FFF2-40B4-BE49-F238E27FC236}">
                  <a16:creationId xmlns:a16="http://schemas.microsoft.com/office/drawing/2014/main" id="{00000000-0008-0000-0000-000007000000}"/>
                </a:ext>
              </a:extLst>
            </xdr:cNvPr>
            <xdr:cNvGrpSpPr/>
          </xdr:nvGrpSpPr>
          <xdr:grpSpPr>
            <a:xfrm>
              <a:off x="6712918" y="588994"/>
              <a:ext cx="1002336" cy="1183815"/>
              <a:chOff x="7241628" y="457987"/>
              <a:chExt cx="914400" cy="914400"/>
            </a:xfrm>
          </xdr:grpSpPr>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a:off x="7241628" y="1359400"/>
                <a:ext cx="914400" cy="158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rot="5400000" flipH="1" flipV="1">
                <a:off x="6792683" y="914393"/>
                <a:ext cx="914400" cy="158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grpSp>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15151" y="1467477"/>
              <a:ext cx="733854" cy="270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X/M</a:t>
              </a:r>
              <a:r>
                <a:rPr lang="en-US" sz="1100" baseline="-25000"/>
                <a:t>T</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31</xdr:row>
      <xdr:rowOff>0</xdr:rowOff>
    </xdr:from>
    <xdr:to>
      <xdr:col>4</xdr:col>
      <xdr:colOff>838200</xdr:colOff>
      <xdr:row>44</xdr:row>
      <xdr:rowOff>99060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04"/>
  <sheetViews>
    <sheetView tabSelected="1" zoomScaleSheetLayoutView="100" workbookViewId="0">
      <selection activeCell="N26" sqref="N26"/>
    </sheetView>
  </sheetViews>
  <sheetFormatPr defaultColWidth="9.140625" defaultRowHeight="12.75" x14ac:dyDescent="0.2"/>
  <cols>
    <col min="1" max="1" width="1.7109375" style="1" customWidth="1"/>
    <col min="2" max="3" width="14.5703125" style="1" customWidth="1"/>
    <col min="4" max="10" width="14.5703125" style="9" customWidth="1"/>
    <col min="11" max="11" width="2.140625" style="9" customWidth="1"/>
    <col min="12" max="13" width="14.5703125" style="9" customWidth="1"/>
    <col min="14" max="25" width="13.7109375" style="9" customWidth="1"/>
    <col min="26" max="27" width="13.7109375" style="1" customWidth="1"/>
    <col min="28" max="16384" width="9.140625" style="1"/>
  </cols>
  <sheetData>
    <row r="1" spans="1:25" x14ac:dyDescent="0.2">
      <c r="A1" s="130"/>
      <c r="B1" s="131"/>
      <c r="C1" s="131"/>
      <c r="D1" s="132"/>
      <c r="E1" s="132"/>
      <c r="F1" s="132"/>
      <c r="G1" s="132"/>
      <c r="H1" s="132"/>
      <c r="I1" s="132"/>
      <c r="J1" s="132"/>
      <c r="K1" s="133"/>
    </row>
    <row r="2" spans="1:25" s="149" customFormat="1" ht="18" x14ac:dyDescent="0.25">
      <c r="A2" s="2"/>
      <c r="B2" s="128" t="s">
        <v>0</v>
      </c>
      <c r="C2" s="3"/>
      <c r="D2" s="39"/>
      <c r="E2" s="39"/>
      <c r="F2" s="39"/>
      <c r="G2" s="39"/>
      <c r="H2" s="39"/>
      <c r="I2" s="39"/>
      <c r="J2" s="39"/>
      <c r="K2" s="129"/>
      <c r="L2" s="6"/>
      <c r="M2" s="6"/>
      <c r="N2" s="6"/>
      <c r="O2" s="6"/>
      <c r="P2" s="6"/>
      <c r="Q2" s="6"/>
      <c r="R2" s="6"/>
      <c r="S2" s="6"/>
      <c r="T2" s="6"/>
      <c r="U2" s="6"/>
      <c r="V2" s="6"/>
      <c r="W2" s="6"/>
      <c r="X2" s="6"/>
      <c r="Y2" s="6"/>
    </row>
    <row r="3" spans="1:25" s="4" customFormat="1" ht="13.9" customHeight="1" x14ac:dyDescent="0.25">
      <c r="A3" s="134"/>
      <c r="D3" s="33"/>
      <c r="E3" s="33"/>
      <c r="F3" s="33"/>
      <c r="G3" s="33"/>
      <c r="H3" s="33"/>
      <c r="I3" s="33"/>
      <c r="J3" s="33"/>
      <c r="K3" s="135"/>
      <c r="L3" s="33" t="s">
        <v>1</v>
      </c>
      <c r="M3" s="33" t="s">
        <v>1</v>
      </c>
      <c r="N3" s="33"/>
      <c r="O3" s="33"/>
      <c r="P3" s="33"/>
      <c r="Q3" s="33"/>
      <c r="R3" s="33"/>
      <c r="S3" s="33"/>
      <c r="T3" s="33"/>
      <c r="U3" s="33"/>
      <c r="V3" s="33"/>
      <c r="W3" s="33"/>
      <c r="X3" s="33"/>
      <c r="Y3" s="33"/>
    </row>
    <row r="4" spans="1:25" s="4" customFormat="1" ht="13.9" customHeight="1" x14ac:dyDescent="0.25">
      <c r="A4" s="134"/>
      <c r="B4" s="41" t="s">
        <v>105</v>
      </c>
      <c r="D4" s="202" t="s">
        <v>312</v>
      </c>
      <c r="E4" s="203"/>
      <c r="F4" s="33"/>
      <c r="G4" s="41" t="s">
        <v>50</v>
      </c>
      <c r="I4" s="202" t="s">
        <v>135</v>
      </c>
      <c r="J4" s="203"/>
      <c r="K4" s="135"/>
      <c r="L4" s="33"/>
      <c r="M4" s="33"/>
      <c r="N4" s="33"/>
      <c r="O4" s="33"/>
      <c r="P4" s="33"/>
      <c r="Q4" s="33"/>
      <c r="R4" s="33"/>
      <c r="S4" s="33"/>
      <c r="T4" s="33"/>
      <c r="U4" s="33"/>
      <c r="V4" s="33"/>
      <c r="W4" s="33"/>
      <c r="X4" s="33"/>
      <c r="Y4" s="33"/>
    </row>
    <row r="5" spans="1:25" s="4" customFormat="1" ht="13.9" customHeight="1" x14ac:dyDescent="0.25">
      <c r="A5" s="134"/>
      <c r="D5" s="33"/>
      <c r="E5" s="33"/>
      <c r="F5" s="33"/>
      <c r="G5" s="33"/>
      <c r="H5" s="33"/>
      <c r="I5" s="33"/>
      <c r="J5" s="33"/>
      <c r="K5" s="135"/>
      <c r="L5" s="33"/>
      <c r="M5" s="33"/>
      <c r="N5" s="33"/>
      <c r="O5" s="33"/>
      <c r="P5" s="33"/>
      <c r="Q5" s="33"/>
      <c r="R5" s="33"/>
      <c r="S5" s="33"/>
      <c r="T5" s="33"/>
      <c r="U5" s="33"/>
      <c r="V5" s="33"/>
      <c r="W5" s="33"/>
      <c r="X5" s="33"/>
      <c r="Y5" s="33"/>
    </row>
    <row r="6" spans="1:25" s="33" customFormat="1" ht="13.9" customHeight="1" x14ac:dyDescent="0.25">
      <c r="A6" s="136"/>
      <c r="B6" s="121" t="s">
        <v>132</v>
      </c>
      <c r="D6" s="121"/>
      <c r="E6" s="121" t="s">
        <v>2</v>
      </c>
      <c r="I6" s="6" t="s">
        <v>313</v>
      </c>
      <c r="K6" s="135"/>
    </row>
    <row r="7" spans="1:25" s="33" customFormat="1" ht="13.9" customHeight="1" x14ac:dyDescent="0.25">
      <c r="A7" s="136"/>
      <c r="K7" s="135"/>
    </row>
    <row r="8" spans="1:25" s="33" customFormat="1" ht="13.9" customHeight="1" x14ac:dyDescent="0.25">
      <c r="A8" s="136"/>
      <c r="B8" s="5" t="s">
        <v>99</v>
      </c>
      <c r="C8" s="34">
        <v>500</v>
      </c>
      <c r="D8" s="6"/>
      <c r="E8" s="5" t="s">
        <v>3</v>
      </c>
      <c r="F8" s="35"/>
      <c r="K8" s="135"/>
    </row>
    <row r="9" spans="1:25" s="33" customFormat="1" x14ac:dyDescent="0.25">
      <c r="A9" s="136"/>
      <c r="B9" s="5" t="s">
        <v>98</v>
      </c>
      <c r="C9" s="34">
        <v>1000</v>
      </c>
      <c r="D9" s="6"/>
      <c r="E9" s="5" t="s">
        <v>4</v>
      </c>
      <c r="F9" s="36"/>
      <c r="K9" s="135"/>
    </row>
    <row r="10" spans="1:25" s="33" customFormat="1" x14ac:dyDescent="0.25">
      <c r="A10" s="136"/>
      <c r="B10" s="5" t="s">
        <v>109</v>
      </c>
      <c r="C10" s="34">
        <v>1000</v>
      </c>
      <c r="E10" s="5"/>
      <c r="F10" s="34"/>
      <c r="K10" s="135"/>
    </row>
    <row r="11" spans="1:25" s="33" customFormat="1" x14ac:dyDescent="0.25">
      <c r="A11" s="136"/>
      <c r="B11" s="5"/>
      <c r="C11" s="34"/>
      <c r="E11" s="5"/>
      <c r="F11" s="34"/>
      <c r="K11" s="135"/>
    </row>
    <row r="12" spans="1:25" s="4" customFormat="1" ht="15" x14ac:dyDescent="0.25">
      <c r="A12" s="134"/>
      <c r="D12" s="33"/>
      <c r="E12" s="33"/>
      <c r="F12" s="33"/>
      <c r="G12" s="33"/>
      <c r="H12" s="33"/>
      <c r="I12" s="33"/>
      <c r="J12" s="33"/>
      <c r="K12" s="135"/>
      <c r="L12" s="33"/>
      <c r="M12" s="33"/>
      <c r="N12" s="33"/>
      <c r="O12" s="33"/>
      <c r="P12" s="33"/>
      <c r="Q12" s="33"/>
      <c r="R12" s="33"/>
      <c r="S12" s="33"/>
      <c r="T12" s="33"/>
      <c r="U12" s="33"/>
      <c r="V12" s="33"/>
      <c r="W12" s="33"/>
      <c r="X12" s="33"/>
      <c r="Y12" s="33"/>
    </row>
    <row r="13" spans="1:25" s="33" customFormat="1" x14ac:dyDescent="0.25">
      <c r="A13" s="136"/>
      <c r="B13" s="122" t="s">
        <v>195</v>
      </c>
      <c r="K13" s="135"/>
    </row>
    <row r="14" spans="1:25" s="33" customFormat="1" ht="14.25" x14ac:dyDescent="0.25">
      <c r="A14" s="136"/>
      <c r="B14" s="120" t="s">
        <v>309</v>
      </c>
      <c r="K14" s="135"/>
    </row>
    <row r="15" spans="1:25" s="33" customFormat="1" x14ac:dyDescent="0.25">
      <c r="A15" s="136"/>
      <c r="B15" s="120" t="s">
        <v>134</v>
      </c>
      <c r="K15" s="135"/>
    </row>
    <row r="16" spans="1:25" s="33" customFormat="1" x14ac:dyDescent="0.25">
      <c r="A16" s="136"/>
      <c r="B16" s="120" t="s">
        <v>149</v>
      </c>
      <c r="K16" s="135"/>
    </row>
    <row r="17" spans="1:25" s="33" customFormat="1" x14ac:dyDescent="0.25">
      <c r="A17" s="136"/>
      <c r="B17" s="120" t="s">
        <v>133</v>
      </c>
      <c r="K17" s="135"/>
    </row>
    <row r="18" spans="1:25" s="33" customFormat="1" ht="15.75" x14ac:dyDescent="0.25">
      <c r="A18" s="136"/>
      <c r="B18" s="120" t="s">
        <v>190</v>
      </c>
      <c r="K18" s="135"/>
    </row>
    <row r="19" spans="1:25" s="33" customFormat="1" ht="15.75" x14ac:dyDescent="0.25">
      <c r="A19" s="136"/>
      <c r="B19" s="120" t="s">
        <v>191</v>
      </c>
      <c r="K19" s="135"/>
    </row>
    <row r="20" spans="1:25" s="4" customFormat="1" ht="15" x14ac:dyDescent="0.25">
      <c r="A20" s="134"/>
      <c r="B20" s="121"/>
      <c r="D20" s="33"/>
      <c r="E20" s="33"/>
      <c r="F20" s="33"/>
      <c r="G20" s="33"/>
      <c r="H20" s="33"/>
      <c r="I20" s="33"/>
      <c r="J20" s="33"/>
      <c r="K20" s="135"/>
      <c r="L20" s="33"/>
      <c r="M20" s="33"/>
      <c r="N20" s="33"/>
      <c r="O20" s="33"/>
      <c r="P20" s="33"/>
      <c r="Q20" s="33"/>
      <c r="R20" s="33"/>
      <c r="S20" s="33"/>
      <c r="T20" s="33"/>
      <c r="U20" s="33"/>
      <c r="V20" s="33"/>
      <c r="W20" s="33"/>
      <c r="X20" s="33"/>
      <c r="Y20" s="33"/>
    </row>
    <row r="21" spans="1:25" s="149" customFormat="1" ht="18" x14ac:dyDescent="0.25">
      <c r="A21" s="2"/>
      <c r="B21" s="128" t="s">
        <v>6</v>
      </c>
      <c r="C21" s="3"/>
      <c r="D21" s="39"/>
      <c r="E21" s="39"/>
      <c r="F21" s="39"/>
      <c r="G21" s="39"/>
      <c r="H21" s="39"/>
      <c r="I21" s="39"/>
      <c r="J21" s="39"/>
      <c r="K21" s="129"/>
      <c r="L21" s="6"/>
      <c r="M21" s="6"/>
      <c r="N21" s="6"/>
      <c r="O21" s="6"/>
      <c r="P21" s="6"/>
      <c r="Q21" s="6"/>
      <c r="R21" s="6"/>
      <c r="S21" s="6"/>
      <c r="T21" s="6"/>
      <c r="U21" s="6"/>
      <c r="V21" s="6"/>
      <c r="W21" s="6"/>
      <c r="X21" s="6"/>
      <c r="Y21" s="6"/>
    </row>
    <row r="22" spans="1:25" s="4" customFormat="1" ht="12.75" customHeight="1" x14ac:dyDescent="0.25">
      <c r="A22" s="147"/>
      <c r="B22" s="148"/>
      <c r="C22" s="149"/>
      <c r="D22" s="6"/>
      <c r="E22" s="6"/>
      <c r="F22" s="6"/>
      <c r="G22" s="6"/>
      <c r="H22" s="6"/>
      <c r="I22" s="6"/>
      <c r="J22" s="6"/>
      <c r="K22" s="139"/>
      <c r="L22" s="6"/>
      <c r="M22" s="33"/>
      <c r="N22" s="33"/>
      <c r="O22" s="33"/>
      <c r="P22" s="33"/>
      <c r="Q22" s="33"/>
      <c r="R22" s="33"/>
      <c r="S22" s="150"/>
      <c r="T22" s="33"/>
      <c r="U22" s="33"/>
      <c r="V22" s="33"/>
      <c r="W22" s="33"/>
      <c r="X22" s="33"/>
      <c r="Y22" s="33"/>
    </row>
    <row r="23" spans="1:25" s="33" customFormat="1" ht="12.75" customHeight="1" x14ac:dyDescent="0.25">
      <c r="A23" s="137"/>
      <c r="B23" s="216" t="s">
        <v>7</v>
      </c>
      <c r="C23" s="217"/>
      <c r="D23" s="218"/>
      <c r="E23" s="26" t="s">
        <v>8</v>
      </c>
      <c r="K23" s="135"/>
    </row>
    <row r="24" spans="1:25" s="33" customFormat="1" ht="12.75" customHeight="1" x14ac:dyDescent="0.25">
      <c r="A24" s="137"/>
      <c r="B24" s="197" t="s">
        <v>9</v>
      </c>
      <c r="C24" s="198"/>
      <c r="D24" s="199"/>
      <c r="E24" s="151" t="s">
        <v>123</v>
      </c>
      <c r="K24" s="135"/>
    </row>
    <row r="25" spans="1:25" s="33" customFormat="1" ht="12.75" customHeight="1" x14ac:dyDescent="0.25">
      <c r="A25" s="137"/>
      <c r="B25" s="197" t="s">
        <v>193</v>
      </c>
      <c r="C25" s="198"/>
      <c r="D25" s="199"/>
      <c r="E25" s="151" t="s">
        <v>123</v>
      </c>
      <c r="K25" s="135"/>
    </row>
    <row r="26" spans="1:25" s="33" customFormat="1" x14ac:dyDescent="0.25">
      <c r="A26" s="137"/>
      <c r="B26" s="197" t="s">
        <v>196</v>
      </c>
      <c r="C26" s="198"/>
      <c r="D26" s="199"/>
      <c r="E26" s="151" t="s">
        <v>10</v>
      </c>
      <c r="K26" s="135"/>
    </row>
    <row r="27" spans="1:25" s="33" customFormat="1" x14ac:dyDescent="0.25">
      <c r="A27" s="137"/>
      <c r="B27" s="197" t="s">
        <v>146</v>
      </c>
      <c r="C27" s="198"/>
      <c r="D27" s="199"/>
      <c r="E27" s="152"/>
      <c r="K27" s="135"/>
    </row>
    <row r="28" spans="1:25" s="33" customFormat="1" ht="12.75" customHeight="1" x14ac:dyDescent="0.25">
      <c r="A28" s="137"/>
      <c r="B28" s="62" t="s">
        <v>147</v>
      </c>
      <c r="C28" s="206" t="s">
        <v>145</v>
      </c>
      <c r="D28" s="207"/>
      <c r="E28" s="151" t="s">
        <v>123</v>
      </c>
      <c r="K28" s="135"/>
    </row>
    <row r="29" spans="1:25" s="33" customFormat="1" ht="18.75" customHeight="1" x14ac:dyDescent="0.25">
      <c r="A29" s="137"/>
      <c r="B29" s="62" t="s">
        <v>148</v>
      </c>
      <c r="C29" s="206" t="s">
        <v>125</v>
      </c>
      <c r="D29" s="207"/>
      <c r="E29" s="151" t="s">
        <v>10</v>
      </c>
      <c r="K29" s="135"/>
    </row>
    <row r="30" spans="1:25" s="33" customFormat="1" x14ac:dyDescent="0.25">
      <c r="A30" s="137"/>
      <c r="B30" s="211" t="s">
        <v>115</v>
      </c>
      <c r="C30" s="212"/>
      <c r="D30" s="213"/>
      <c r="E30" s="151" t="s">
        <v>10</v>
      </c>
      <c r="K30" s="135"/>
    </row>
    <row r="31" spans="1:25" s="33" customFormat="1" x14ac:dyDescent="0.25">
      <c r="A31" s="137"/>
      <c r="B31" s="211" t="s">
        <v>173</v>
      </c>
      <c r="C31" s="212"/>
      <c r="D31" s="213"/>
      <c r="E31" s="151" t="s">
        <v>10</v>
      </c>
      <c r="K31" s="135"/>
    </row>
    <row r="32" spans="1:25" s="33" customFormat="1" x14ac:dyDescent="0.25">
      <c r="A32" s="137"/>
      <c r="B32" s="197" t="s">
        <v>108</v>
      </c>
      <c r="C32" s="198"/>
      <c r="D32" s="199"/>
      <c r="E32" s="151" t="s">
        <v>123</v>
      </c>
      <c r="F32" s="33" t="s">
        <v>192</v>
      </c>
      <c r="K32" s="135"/>
    </row>
    <row r="33" spans="1:25" s="33" customFormat="1" x14ac:dyDescent="0.25">
      <c r="A33" s="137"/>
      <c r="B33" s="197" t="s">
        <v>186</v>
      </c>
      <c r="C33" s="198"/>
      <c r="D33" s="199"/>
      <c r="E33" s="151" t="s">
        <v>10</v>
      </c>
      <c r="F33" s="33" t="s">
        <v>187</v>
      </c>
      <c r="K33" s="135"/>
    </row>
    <row r="34" spans="1:25" s="33" customFormat="1" x14ac:dyDescent="0.25">
      <c r="A34" s="137"/>
      <c r="B34" s="214" t="s">
        <v>107</v>
      </c>
      <c r="C34" s="214"/>
      <c r="D34" s="214"/>
      <c r="E34" s="151" t="s">
        <v>10</v>
      </c>
      <c r="F34" s="33" t="s">
        <v>188</v>
      </c>
      <c r="K34" s="135"/>
    </row>
    <row r="35" spans="1:25" x14ac:dyDescent="0.2">
      <c r="A35" s="7"/>
      <c r="K35" s="138"/>
    </row>
    <row r="36" spans="1:25" s="149" customFormat="1" ht="18" x14ac:dyDescent="0.25">
      <c r="A36" s="2"/>
      <c r="B36" s="128" t="s">
        <v>11</v>
      </c>
      <c r="C36" s="3"/>
      <c r="D36" s="39"/>
      <c r="E36" s="39"/>
      <c r="F36" s="39"/>
      <c r="G36" s="39"/>
      <c r="H36" s="39"/>
      <c r="I36" s="39"/>
      <c r="J36" s="39"/>
      <c r="K36" s="129"/>
      <c r="L36" s="6"/>
      <c r="M36" s="6"/>
      <c r="N36" s="6"/>
      <c r="O36" s="6"/>
      <c r="P36" s="6"/>
      <c r="Q36" s="6"/>
      <c r="R36" s="6"/>
      <c r="S36" s="6"/>
      <c r="T36" s="6"/>
      <c r="U36" s="6"/>
      <c r="V36" s="6"/>
      <c r="W36" s="6"/>
      <c r="X36" s="6"/>
      <c r="Y36" s="6"/>
    </row>
    <row r="37" spans="1:25" s="9" customFormat="1" x14ac:dyDescent="0.2">
      <c r="A37" s="22"/>
      <c r="B37" s="8" t="s">
        <v>12</v>
      </c>
      <c r="E37" s="10"/>
      <c r="K37" s="138"/>
    </row>
    <row r="38" spans="1:25" s="9" customFormat="1" x14ac:dyDescent="0.2">
      <c r="A38" s="22"/>
      <c r="B38" s="9" t="s">
        <v>13</v>
      </c>
      <c r="E38" s="21">
        <v>45</v>
      </c>
      <c r="F38" s="9" t="s">
        <v>197</v>
      </c>
      <c r="K38" s="138"/>
    </row>
    <row r="39" spans="1:25" s="9" customFormat="1" x14ac:dyDescent="0.2">
      <c r="A39" s="22"/>
      <c r="B39" s="9" t="s">
        <v>130</v>
      </c>
      <c r="E39" s="21">
        <v>1.5</v>
      </c>
      <c r="K39" s="138"/>
    </row>
    <row r="40" spans="1:25" s="9" customFormat="1" x14ac:dyDescent="0.2">
      <c r="A40" s="22"/>
      <c r="B40" s="9" t="s">
        <v>14</v>
      </c>
      <c r="E40" s="111">
        <f>SDPBi_Es/(280/SDPBi_fck)</f>
        <v>32142.857142857141</v>
      </c>
      <c r="F40" s="9" t="s">
        <v>197</v>
      </c>
      <c r="K40" s="138"/>
    </row>
    <row r="41" spans="1:25" s="9" customFormat="1" x14ac:dyDescent="0.2">
      <c r="A41" s="22"/>
      <c r="E41" s="27"/>
      <c r="K41" s="138"/>
    </row>
    <row r="42" spans="1:25" s="9" customFormat="1" x14ac:dyDescent="0.2">
      <c r="A42" s="22"/>
      <c r="B42" s="8" t="s">
        <v>15</v>
      </c>
      <c r="E42" s="27"/>
      <c r="K42" s="138"/>
    </row>
    <row r="43" spans="1:25" s="9" customFormat="1" x14ac:dyDescent="0.2">
      <c r="A43" s="22"/>
      <c r="B43" s="9" t="s">
        <v>16</v>
      </c>
      <c r="E43" s="21">
        <v>500</v>
      </c>
      <c r="F43" s="9" t="s">
        <v>197</v>
      </c>
      <c r="K43" s="138"/>
    </row>
    <row r="44" spans="1:25" s="9" customFormat="1" x14ac:dyDescent="0.2">
      <c r="A44" s="22"/>
      <c r="B44" s="9" t="s">
        <v>130</v>
      </c>
      <c r="E44" s="21">
        <v>1.1499999999999999</v>
      </c>
      <c r="K44" s="138"/>
    </row>
    <row r="45" spans="1:25" s="9" customFormat="1" x14ac:dyDescent="0.2">
      <c r="A45" s="22"/>
      <c r="B45" s="9" t="s">
        <v>17</v>
      </c>
      <c r="E45" s="21">
        <v>200000</v>
      </c>
      <c r="F45" s="9" t="s">
        <v>197</v>
      </c>
      <c r="K45" s="138"/>
    </row>
    <row r="46" spans="1:25" x14ac:dyDescent="0.2">
      <c r="A46" s="7"/>
      <c r="K46" s="138"/>
    </row>
    <row r="47" spans="1:25" s="149" customFormat="1" ht="18" x14ac:dyDescent="0.25">
      <c r="A47" s="2"/>
      <c r="B47" s="128" t="s">
        <v>18</v>
      </c>
      <c r="C47" s="3"/>
      <c r="D47" s="39"/>
      <c r="E47" s="39"/>
      <c r="F47" s="39"/>
      <c r="G47" s="39"/>
      <c r="H47" s="39"/>
      <c r="I47" s="39"/>
      <c r="J47" s="39"/>
      <c r="K47" s="129"/>
      <c r="L47" s="6"/>
      <c r="M47" s="6"/>
      <c r="N47" s="6"/>
      <c r="O47" s="6"/>
      <c r="P47" s="6"/>
      <c r="Q47" s="6"/>
      <c r="R47" s="6"/>
      <c r="S47" s="6"/>
      <c r="T47" s="6"/>
      <c r="U47" s="6"/>
      <c r="V47" s="6"/>
      <c r="W47" s="6"/>
      <c r="X47" s="6"/>
      <c r="Y47" s="6"/>
    </row>
    <row r="48" spans="1:25" s="9" customFormat="1" x14ac:dyDescent="0.2">
      <c r="A48" s="22"/>
      <c r="K48" s="138"/>
    </row>
    <row r="49" spans="1:11" s="9" customFormat="1" x14ac:dyDescent="0.2">
      <c r="A49" s="22"/>
      <c r="B49" s="8" t="s">
        <v>9</v>
      </c>
      <c r="E49" s="10"/>
      <c r="K49" s="138"/>
    </row>
    <row r="50" spans="1:11" s="9" customFormat="1" x14ac:dyDescent="0.2">
      <c r="A50" s="22"/>
      <c r="B50" s="215" t="s">
        <v>19</v>
      </c>
      <c r="C50" s="9" t="s">
        <v>20</v>
      </c>
      <c r="D50" s="28"/>
      <c r="E50" s="21">
        <f>0.5*SDPBi_fck</f>
        <v>22.5</v>
      </c>
      <c r="F50" s="9" t="s">
        <v>197</v>
      </c>
      <c r="K50" s="138"/>
    </row>
    <row r="51" spans="1:11" s="9" customFormat="1" x14ac:dyDescent="0.2">
      <c r="A51" s="22"/>
      <c r="B51" s="215"/>
      <c r="C51" s="9" t="s">
        <v>21</v>
      </c>
      <c r="D51" s="28"/>
      <c r="E51" s="21">
        <f>0.75*SDPBi_Fy</f>
        <v>375</v>
      </c>
      <c r="F51" s="9" t="s">
        <v>197</v>
      </c>
      <c r="K51" s="138"/>
    </row>
    <row r="52" spans="1:11" s="9" customFormat="1" x14ac:dyDescent="0.2">
      <c r="A52" s="22"/>
      <c r="B52" s="215"/>
      <c r="C52" s="9" t="s">
        <v>22</v>
      </c>
      <c r="D52" s="28"/>
      <c r="E52" s="21">
        <f>SDPBi_stresscomp</f>
        <v>375</v>
      </c>
      <c r="F52" s="9" t="s">
        <v>197</v>
      </c>
      <c r="K52" s="138"/>
    </row>
    <row r="53" spans="1:11" s="9" customFormat="1" x14ac:dyDescent="0.2">
      <c r="A53" s="22"/>
      <c r="E53" s="10"/>
      <c r="K53" s="138"/>
    </row>
    <row r="54" spans="1:11" s="9" customFormat="1" x14ac:dyDescent="0.2">
      <c r="A54" s="22"/>
      <c r="B54" s="12" t="s">
        <v>113</v>
      </c>
      <c r="C54" s="12"/>
      <c r="D54" s="12"/>
      <c r="E54" s="44" t="s">
        <v>247</v>
      </c>
      <c r="K54" s="138"/>
    </row>
    <row r="55" spans="1:11" s="9" customFormat="1" x14ac:dyDescent="0.2">
      <c r="A55" s="22"/>
      <c r="B55" s="12" t="s">
        <v>124</v>
      </c>
      <c r="C55" s="12"/>
      <c r="D55" s="12"/>
      <c r="E55" s="165">
        <v>1</v>
      </c>
      <c r="K55" s="138"/>
    </row>
    <row r="56" spans="1:11" s="9" customFormat="1" x14ac:dyDescent="0.2">
      <c r="A56" s="22"/>
      <c r="B56" s="12" t="s">
        <v>112</v>
      </c>
      <c r="C56" s="12"/>
      <c r="D56" s="12"/>
      <c r="E56" s="29">
        <f>280/SDPBi_fck</f>
        <v>6.2222222222222223</v>
      </c>
      <c r="K56" s="138"/>
    </row>
    <row r="57" spans="1:11" s="9" customFormat="1" x14ac:dyDescent="0.2">
      <c r="A57" s="22"/>
      <c r="B57" s="12" t="s">
        <v>114</v>
      </c>
      <c r="C57" s="12"/>
      <c r="D57" s="12"/>
      <c r="E57" s="29">
        <f>420/SDPBi_fck</f>
        <v>9.3333333333333339</v>
      </c>
      <c r="K57" s="138"/>
    </row>
    <row r="58" spans="1:11" s="9" customFormat="1" x14ac:dyDescent="0.2">
      <c r="A58" s="22"/>
      <c r="E58" s="10"/>
      <c r="K58" s="138"/>
    </row>
    <row r="59" spans="1:11" s="9" customFormat="1" x14ac:dyDescent="0.2">
      <c r="A59" s="22"/>
      <c r="B59" s="8" t="s">
        <v>193</v>
      </c>
      <c r="E59" s="10"/>
      <c r="K59" s="138"/>
    </row>
    <row r="60" spans="1:11" s="9" customFormat="1" x14ac:dyDescent="0.2">
      <c r="A60" s="22"/>
      <c r="B60" s="9" t="s">
        <v>23</v>
      </c>
      <c r="E60" s="30">
        <v>50</v>
      </c>
      <c r="F60" s="9" t="s">
        <v>24</v>
      </c>
      <c r="K60" s="138"/>
    </row>
    <row r="61" spans="1:11" s="9" customFormat="1" x14ac:dyDescent="0.2">
      <c r="A61" s="22"/>
      <c r="B61" s="9" t="s">
        <v>25</v>
      </c>
      <c r="E61" s="30">
        <v>0.2</v>
      </c>
      <c r="F61" s="9" t="s">
        <v>24</v>
      </c>
      <c r="K61" s="138"/>
    </row>
    <row r="62" spans="1:11" s="9" customFormat="1" x14ac:dyDescent="0.2">
      <c r="A62" s="22"/>
      <c r="K62" s="138"/>
    </row>
    <row r="63" spans="1:11" s="9" customFormat="1" x14ac:dyDescent="0.2">
      <c r="A63" s="22"/>
      <c r="B63" s="12" t="s">
        <v>113</v>
      </c>
      <c r="E63" s="44" t="s">
        <v>247</v>
      </c>
      <c r="K63" s="138"/>
    </row>
    <row r="64" spans="1:11" s="9" customFormat="1" x14ac:dyDescent="0.2">
      <c r="A64" s="22"/>
      <c r="B64" s="12" t="s">
        <v>124</v>
      </c>
      <c r="C64" s="12"/>
      <c r="D64" s="12"/>
      <c r="E64" s="165">
        <v>1</v>
      </c>
      <c r="K64" s="138"/>
    </row>
    <row r="65" spans="1:15" s="9" customFormat="1" x14ac:dyDescent="0.2">
      <c r="A65" s="22"/>
      <c r="B65" s="12" t="s">
        <v>112</v>
      </c>
      <c r="C65" s="12"/>
      <c r="D65" s="12"/>
      <c r="E65" s="29">
        <f>SDPBi_mstress</f>
        <v>6.2222222222222223</v>
      </c>
      <c r="K65" s="138"/>
    </row>
    <row r="66" spans="1:15" s="9" customFormat="1" x14ac:dyDescent="0.2">
      <c r="A66" s="22"/>
      <c r="B66" s="12" t="s">
        <v>114</v>
      </c>
      <c r="C66" s="12"/>
      <c r="D66" s="12"/>
      <c r="E66" s="29">
        <f>SDPBi_mcompstress</f>
        <v>9.3333333333333339</v>
      </c>
      <c r="K66" s="138"/>
    </row>
    <row r="67" spans="1:15" s="9" customFormat="1" x14ac:dyDescent="0.2">
      <c r="A67" s="22"/>
      <c r="B67" s="12"/>
      <c r="C67" s="12"/>
      <c r="D67" s="12"/>
      <c r="E67" s="154"/>
      <c r="K67" s="138"/>
    </row>
    <row r="68" spans="1:15" s="9" customFormat="1" x14ac:dyDescent="0.2">
      <c r="A68" s="22"/>
      <c r="B68" s="155" t="s">
        <v>196</v>
      </c>
      <c r="C68" s="12"/>
      <c r="D68" s="12"/>
      <c r="E68" s="154"/>
      <c r="K68" s="138"/>
    </row>
    <row r="69" spans="1:15" s="9" customFormat="1" x14ac:dyDescent="0.2">
      <c r="A69" s="22"/>
      <c r="B69" s="12" t="s">
        <v>25</v>
      </c>
      <c r="C69" s="12"/>
      <c r="D69" s="12"/>
      <c r="E69" s="165">
        <v>0.3</v>
      </c>
      <c r="F69" s="9" t="s">
        <v>24</v>
      </c>
      <c r="K69" s="138"/>
    </row>
    <row r="70" spans="1:15" s="9" customFormat="1" x14ac:dyDescent="0.2">
      <c r="A70" s="22"/>
      <c r="B70" s="9" t="s">
        <v>243</v>
      </c>
      <c r="E70" s="166">
        <v>50</v>
      </c>
      <c r="F70" s="9" t="s">
        <v>24</v>
      </c>
      <c r="K70" s="138"/>
    </row>
    <row r="71" spans="1:15" s="9" customFormat="1" ht="15.75" x14ac:dyDescent="0.2">
      <c r="A71" s="22"/>
      <c r="B71" s="12" t="s">
        <v>237</v>
      </c>
      <c r="C71" s="12"/>
      <c r="D71" s="12"/>
      <c r="E71" s="29">
        <v>3</v>
      </c>
      <c r="F71" s="9" t="s">
        <v>197</v>
      </c>
      <c r="K71" s="138"/>
    </row>
    <row r="72" spans="1:15" s="9" customFormat="1" ht="15.75" x14ac:dyDescent="0.2">
      <c r="A72" s="22"/>
      <c r="B72" s="12" t="s">
        <v>238</v>
      </c>
      <c r="C72" s="12"/>
      <c r="D72" s="12"/>
      <c r="E72" s="21">
        <v>0.5</v>
      </c>
      <c r="K72" s="138"/>
    </row>
    <row r="73" spans="1:15" s="9" customFormat="1" ht="15.75" x14ac:dyDescent="0.2">
      <c r="A73" s="22"/>
      <c r="B73" s="12" t="s">
        <v>239</v>
      </c>
      <c r="C73" s="12"/>
      <c r="D73" s="12"/>
      <c r="E73" s="21">
        <v>0.8</v>
      </c>
      <c r="K73" s="138"/>
    </row>
    <row r="74" spans="1:15" s="9" customFormat="1" x14ac:dyDescent="0.2">
      <c r="A74" s="22"/>
      <c r="B74" s="12"/>
      <c r="C74" s="12"/>
      <c r="D74" s="12"/>
      <c r="E74" s="154"/>
      <c r="K74" s="138"/>
      <c r="O74" s="171"/>
    </row>
    <row r="75" spans="1:15" s="9" customFormat="1" x14ac:dyDescent="0.2">
      <c r="A75" s="22"/>
      <c r="B75" s="12" t="s">
        <v>198</v>
      </c>
      <c r="C75" s="12"/>
      <c r="D75" s="12"/>
      <c r="E75" s="164" t="s">
        <v>278</v>
      </c>
      <c r="K75" s="138"/>
    </row>
    <row r="76" spans="1:15" s="9" customFormat="1" x14ac:dyDescent="0.2">
      <c r="A76" s="22"/>
      <c r="B76" s="12" t="s">
        <v>199</v>
      </c>
      <c r="C76" s="12"/>
      <c r="D76" s="12"/>
      <c r="E76" s="165"/>
      <c r="K76" s="138"/>
    </row>
    <row r="77" spans="1:15" s="9" customFormat="1" ht="8.25" customHeight="1" x14ac:dyDescent="0.2">
      <c r="A77" s="22"/>
      <c r="B77" s="12"/>
      <c r="C77" s="12"/>
      <c r="D77" s="12"/>
      <c r="E77" s="154"/>
      <c r="K77" s="138"/>
    </row>
    <row r="78" spans="1:15" s="9" customFormat="1" x14ac:dyDescent="0.2">
      <c r="A78" s="22"/>
      <c r="B78" s="8" t="s">
        <v>97</v>
      </c>
      <c r="E78" s="10"/>
      <c r="K78" s="138"/>
    </row>
    <row r="79" spans="1:15" s="9" customFormat="1" x14ac:dyDescent="0.2">
      <c r="A79" s="22"/>
      <c r="E79" s="10"/>
      <c r="K79" s="138"/>
    </row>
    <row r="80" spans="1:15" s="9" customFormat="1" x14ac:dyDescent="0.2">
      <c r="A80" s="22"/>
      <c r="B80" s="27" t="s">
        <v>253</v>
      </c>
      <c r="D80" s="124" t="s">
        <v>265</v>
      </c>
      <c r="K80" s="138"/>
    </row>
    <row r="81" spans="1:21" s="9" customFormat="1" x14ac:dyDescent="0.2">
      <c r="A81" s="22"/>
      <c r="K81" s="138"/>
    </row>
    <row r="82" spans="1:21" s="9" customFormat="1" x14ac:dyDescent="0.2">
      <c r="A82" s="22"/>
      <c r="B82" s="27" t="s">
        <v>260</v>
      </c>
      <c r="E82" s="11" t="s">
        <v>279</v>
      </c>
      <c r="G82" s="27" t="s">
        <v>261</v>
      </c>
      <c r="I82" s="11" t="s">
        <v>268</v>
      </c>
      <c r="K82" s="138"/>
    </row>
    <row r="83" spans="1:21" s="9" customFormat="1" ht="15.75" x14ac:dyDescent="0.3">
      <c r="A83" s="22"/>
      <c r="B83" s="9" t="s">
        <v>256</v>
      </c>
      <c r="E83" s="21">
        <v>3.5</v>
      </c>
      <c r="F83" s="9" t="s">
        <v>254</v>
      </c>
      <c r="G83" s="9" t="s">
        <v>266</v>
      </c>
      <c r="I83" s="21">
        <v>50</v>
      </c>
      <c r="J83" s="9" t="s">
        <v>254</v>
      </c>
      <c r="K83" s="138"/>
    </row>
    <row r="84" spans="1:21" s="9" customFormat="1" ht="15.75" x14ac:dyDescent="0.3">
      <c r="A84" s="22"/>
      <c r="B84" s="9" t="s">
        <v>255</v>
      </c>
      <c r="E84" s="21">
        <v>2</v>
      </c>
      <c r="F84" s="9" t="s">
        <v>254</v>
      </c>
      <c r="G84" s="9" t="s">
        <v>267</v>
      </c>
      <c r="I84" s="21">
        <v>0.9</v>
      </c>
      <c r="K84" s="138"/>
    </row>
    <row r="85" spans="1:21" s="9" customFormat="1" ht="15.75" x14ac:dyDescent="0.3">
      <c r="A85" s="22"/>
      <c r="B85" s="9" t="s">
        <v>262</v>
      </c>
      <c r="E85" s="21">
        <v>2</v>
      </c>
      <c r="G85" s="9" t="s">
        <v>264</v>
      </c>
      <c r="I85" s="21">
        <v>1</v>
      </c>
      <c r="K85" s="138"/>
    </row>
    <row r="86" spans="1:21" s="9" customFormat="1" ht="15.75" x14ac:dyDescent="0.3">
      <c r="A86" s="22"/>
      <c r="B86" s="9" t="s">
        <v>263</v>
      </c>
      <c r="E86" s="21">
        <v>0</v>
      </c>
      <c r="F86" s="9" t="s">
        <v>197</v>
      </c>
      <c r="I86" s="37"/>
      <c r="K86" s="138"/>
    </row>
    <row r="87" spans="1:21" s="9" customFormat="1" x14ac:dyDescent="0.2">
      <c r="A87" s="22"/>
      <c r="K87" s="138"/>
    </row>
    <row r="88" spans="1:21" s="9" customFormat="1" x14ac:dyDescent="0.2">
      <c r="A88" s="22"/>
      <c r="B88" s="123" t="s">
        <v>5</v>
      </c>
      <c r="K88" s="138"/>
    </row>
    <row r="89" spans="1:21" s="9" customFormat="1" x14ac:dyDescent="0.2">
      <c r="A89" s="22"/>
      <c r="B89" s="124" t="s">
        <v>257</v>
      </c>
      <c r="K89" s="138"/>
    </row>
    <row r="90" spans="1:21" s="9" customFormat="1" x14ac:dyDescent="0.2">
      <c r="A90" s="22"/>
      <c r="B90" s="124" t="s">
        <v>242</v>
      </c>
      <c r="K90" s="138"/>
    </row>
    <row r="91" spans="1:21" s="9" customFormat="1" x14ac:dyDescent="0.2">
      <c r="A91" s="22"/>
      <c r="B91" s="124"/>
      <c r="K91" s="138"/>
    </row>
    <row r="92" spans="1:21" s="9" customFormat="1" x14ac:dyDescent="0.2">
      <c r="A92" s="22"/>
      <c r="B92" s="27" t="s">
        <v>258</v>
      </c>
      <c r="G92" s="27" t="s">
        <v>259</v>
      </c>
      <c r="K92" s="138"/>
    </row>
    <row r="93" spans="1:21" s="6" customFormat="1" ht="38.25" x14ac:dyDescent="0.25">
      <c r="A93" s="23"/>
      <c r="B93" s="119" t="s">
        <v>41</v>
      </c>
      <c r="C93" s="24" t="s">
        <v>96</v>
      </c>
      <c r="D93" s="24" t="s">
        <v>269</v>
      </c>
      <c r="E93" s="24" t="s">
        <v>270</v>
      </c>
      <c r="G93" s="119" t="s">
        <v>41</v>
      </c>
      <c r="H93" s="26" t="s">
        <v>269</v>
      </c>
      <c r="I93" s="26" t="s">
        <v>271</v>
      </c>
      <c r="J93" s="26" t="s">
        <v>272</v>
      </c>
      <c r="K93" s="139"/>
    </row>
    <row r="94" spans="1:21" s="9" customFormat="1" x14ac:dyDescent="0.2">
      <c r="A94" s="22"/>
      <c r="B94" s="15">
        <v>1</v>
      </c>
      <c r="C94" s="31">
        <v>1</v>
      </c>
      <c r="D94" s="48">
        <f>$D$114*(1-C94)</f>
        <v>0</v>
      </c>
      <c r="E94" s="32">
        <f t="shared" ref="E94:E114" si="0">IF(AND(D94&gt;=0,D94&lt;=2),(0.67*SDPBi_fck/SDPBi_gmconc)*(1-(1-(D94/2))^2),0.67*SDPBi_fck/SDPBi_gmconc)</f>
        <v>0</v>
      </c>
      <c r="G94" s="15">
        <v>1</v>
      </c>
      <c r="H94" s="31">
        <v>0</v>
      </c>
      <c r="I94" s="25">
        <v>0</v>
      </c>
      <c r="J94" s="25">
        <f>I94</f>
        <v>0</v>
      </c>
      <c r="K94" s="138"/>
      <c r="N94" s="6"/>
      <c r="O94" s="6"/>
      <c r="P94" s="6"/>
      <c r="Q94" s="6"/>
      <c r="R94" s="6"/>
      <c r="S94" s="6"/>
      <c r="T94" s="6"/>
      <c r="U94" s="6"/>
    </row>
    <row r="95" spans="1:21" s="9" customFormat="1" x14ac:dyDescent="0.2">
      <c r="A95" s="22"/>
      <c r="B95" s="15">
        <v>2</v>
      </c>
      <c r="C95" s="31">
        <v>0.95</v>
      </c>
      <c r="D95" s="48">
        <f>$D$114*(1-C95)</f>
        <v>0.17500000000000016</v>
      </c>
      <c r="E95" s="32">
        <f t="shared" si="0"/>
        <v>3.3636093750000051</v>
      </c>
      <c r="G95" s="15">
        <v>2</v>
      </c>
      <c r="H95" s="31">
        <f>SDPBi_Fy/SDPBi_gmsteel/SDPBi_Es*1000</f>
        <v>2.1739130434782608</v>
      </c>
      <c r="I95" s="25">
        <f>SDPBi_Fy/SDPBi_gmsteel</f>
        <v>434.78260869565219</v>
      </c>
      <c r="J95" s="25">
        <f>I95</f>
        <v>434.78260869565219</v>
      </c>
      <c r="K95" s="138"/>
      <c r="N95" s="6"/>
      <c r="O95" s="6"/>
      <c r="P95" s="6"/>
      <c r="Q95" s="6"/>
      <c r="R95" s="6"/>
      <c r="S95" s="6"/>
      <c r="T95" s="6"/>
      <c r="U95" s="6"/>
    </row>
    <row r="96" spans="1:21" s="9" customFormat="1" x14ac:dyDescent="0.2">
      <c r="A96" s="22"/>
      <c r="B96" s="15">
        <v>3</v>
      </c>
      <c r="C96" s="31">
        <v>0.9</v>
      </c>
      <c r="D96" s="48">
        <f t="shared" ref="D96:D113" si="1">$D$114*(1-C96)</f>
        <v>0.34999999999999992</v>
      </c>
      <c r="E96" s="32">
        <f t="shared" si="0"/>
        <v>6.4194374999999972</v>
      </c>
      <c r="G96" s="15">
        <v>3</v>
      </c>
      <c r="H96" s="31">
        <f>H95+3</f>
        <v>5.1739130434782608</v>
      </c>
      <c r="I96" s="25">
        <f>I95</f>
        <v>434.78260869565219</v>
      </c>
      <c r="J96" s="25">
        <f>J95</f>
        <v>434.78260869565219</v>
      </c>
      <c r="K96" s="138"/>
      <c r="M96" s="43"/>
      <c r="N96" s="6"/>
      <c r="O96" s="6"/>
      <c r="P96" s="6"/>
      <c r="Q96" s="6"/>
      <c r="R96" s="6"/>
      <c r="S96" s="6"/>
      <c r="T96" s="6"/>
      <c r="U96" s="6"/>
    </row>
    <row r="97" spans="1:21" s="9" customFormat="1" x14ac:dyDescent="0.2">
      <c r="A97" s="22"/>
      <c r="B97" s="15">
        <v>4</v>
      </c>
      <c r="C97" s="31">
        <v>0.85</v>
      </c>
      <c r="D97" s="48">
        <f t="shared" si="1"/>
        <v>0.52500000000000013</v>
      </c>
      <c r="E97" s="32">
        <f t="shared" si="0"/>
        <v>9.1674843750000026</v>
      </c>
      <c r="G97" s="15">
        <v>4</v>
      </c>
      <c r="H97" s="31">
        <f>H96+3</f>
        <v>8.1739130434782616</v>
      </c>
      <c r="I97" s="25">
        <f t="shared" ref="I97:J98" si="2">I96</f>
        <v>434.78260869565219</v>
      </c>
      <c r="J97" s="25">
        <f t="shared" si="2"/>
        <v>434.78260869565219</v>
      </c>
      <c r="K97" s="138"/>
      <c r="M97" s="43"/>
      <c r="N97" s="6"/>
      <c r="O97" s="6"/>
      <c r="P97" s="6"/>
      <c r="Q97" s="6"/>
      <c r="R97" s="6"/>
      <c r="S97" s="6"/>
      <c r="T97" s="6"/>
      <c r="U97" s="6"/>
    </row>
    <row r="98" spans="1:21" s="9" customFormat="1" x14ac:dyDescent="0.2">
      <c r="A98" s="22"/>
      <c r="B98" s="15">
        <v>5</v>
      </c>
      <c r="C98" s="31">
        <v>0.8</v>
      </c>
      <c r="D98" s="48">
        <f t="shared" si="1"/>
        <v>0.69999999999999984</v>
      </c>
      <c r="E98" s="32">
        <f t="shared" si="0"/>
        <v>11.607749999999999</v>
      </c>
      <c r="G98" s="15">
        <v>5</v>
      </c>
      <c r="H98" s="31">
        <f>0.9*160</f>
        <v>144</v>
      </c>
      <c r="I98" s="25">
        <f t="shared" si="2"/>
        <v>434.78260869565219</v>
      </c>
      <c r="J98" s="25">
        <f t="shared" si="2"/>
        <v>434.78260869565219</v>
      </c>
      <c r="K98" s="138"/>
      <c r="M98" s="43"/>
      <c r="N98" s="6"/>
      <c r="O98" s="6"/>
      <c r="P98" s="6"/>
      <c r="Q98" s="6"/>
      <c r="R98" s="6"/>
      <c r="S98" s="6"/>
      <c r="T98" s="6"/>
      <c r="U98" s="6"/>
    </row>
    <row r="99" spans="1:21" s="9" customFormat="1" x14ac:dyDescent="0.2">
      <c r="A99" s="22"/>
      <c r="B99" s="15">
        <v>6</v>
      </c>
      <c r="C99" s="31">
        <v>0.75</v>
      </c>
      <c r="D99" s="48">
        <f t="shared" si="1"/>
        <v>0.875</v>
      </c>
      <c r="E99" s="32">
        <f t="shared" si="0"/>
        <v>13.740234375000002</v>
      </c>
      <c r="G99" s="15"/>
      <c r="H99" s="31"/>
      <c r="I99" s="25"/>
      <c r="J99" s="25"/>
      <c r="K99" s="138"/>
      <c r="N99" s="6"/>
      <c r="O99" s="6"/>
      <c r="P99" s="6"/>
      <c r="Q99" s="6"/>
      <c r="R99" s="6"/>
      <c r="S99" s="6"/>
      <c r="T99" s="6"/>
      <c r="U99" s="6"/>
    </row>
    <row r="100" spans="1:21" s="9" customFormat="1" x14ac:dyDescent="0.2">
      <c r="A100" s="22"/>
      <c r="B100" s="15">
        <v>7</v>
      </c>
      <c r="C100" s="31">
        <v>0.7</v>
      </c>
      <c r="D100" s="48">
        <f t="shared" si="1"/>
        <v>1.0500000000000003</v>
      </c>
      <c r="E100" s="32">
        <f t="shared" si="0"/>
        <v>15.564937500000005</v>
      </c>
      <c r="G100" s="15"/>
      <c r="H100" s="31"/>
      <c r="I100" s="25"/>
      <c r="J100" s="25"/>
      <c r="K100" s="138"/>
      <c r="M100" s="43"/>
      <c r="N100" s="6"/>
      <c r="O100" s="6"/>
      <c r="P100" s="6"/>
      <c r="Q100" s="6"/>
      <c r="R100" s="6"/>
      <c r="S100" s="6"/>
      <c r="T100" s="6"/>
      <c r="U100" s="6"/>
    </row>
    <row r="101" spans="1:21" s="9" customFormat="1" x14ac:dyDescent="0.2">
      <c r="A101" s="22"/>
      <c r="B101" s="15">
        <v>8</v>
      </c>
      <c r="C101" s="31">
        <v>0.65</v>
      </c>
      <c r="D101" s="48">
        <f t="shared" si="1"/>
        <v>1.2249999999999999</v>
      </c>
      <c r="E101" s="32">
        <f t="shared" si="0"/>
        <v>17.081859375000001</v>
      </c>
      <c r="G101" s="15"/>
      <c r="H101" s="31"/>
      <c r="I101" s="25"/>
      <c r="J101" s="25"/>
      <c r="K101" s="138"/>
      <c r="M101" s="43"/>
      <c r="N101" s="6"/>
      <c r="O101" s="6"/>
      <c r="P101" s="6"/>
      <c r="Q101" s="6"/>
      <c r="R101" s="6"/>
      <c r="S101" s="6"/>
      <c r="T101" s="6"/>
      <c r="U101" s="6"/>
    </row>
    <row r="102" spans="1:21" s="9" customFormat="1" x14ac:dyDescent="0.2">
      <c r="A102" s="22"/>
      <c r="B102" s="15">
        <v>9</v>
      </c>
      <c r="C102" s="31">
        <v>0.6</v>
      </c>
      <c r="D102" s="48">
        <f t="shared" si="1"/>
        <v>1.4000000000000001</v>
      </c>
      <c r="E102" s="32">
        <f t="shared" si="0"/>
        <v>18.291</v>
      </c>
      <c r="G102" s="15"/>
      <c r="H102" s="31"/>
      <c r="I102" s="25"/>
      <c r="J102" s="25"/>
      <c r="K102" s="138"/>
      <c r="M102" s="43"/>
      <c r="N102" s="6"/>
      <c r="O102" s="6"/>
      <c r="P102" s="6"/>
      <c r="Q102" s="6"/>
      <c r="R102" s="6"/>
      <c r="S102" s="6"/>
      <c r="T102" s="6"/>
      <c r="U102" s="6"/>
    </row>
    <row r="103" spans="1:21" s="9" customFormat="1" x14ac:dyDescent="0.2">
      <c r="A103" s="22"/>
      <c r="B103" s="15">
        <v>10</v>
      </c>
      <c r="C103" s="31">
        <v>0.55000000000000104</v>
      </c>
      <c r="D103" s="48">
        <f t="shared" si="1"/>
        <v>1.5749999999999964</v>
      </c>
      <c r="E103" s="32">
        <f t="shared" si="0"/>
        <v>19.192359374999985</v>
      </c>
      <c r="G103" s="15"/>
      <c r="H103" s="31"/>
      <c r="I103" s="25"/>
      <c r="J103" s="25"/>
      <c r="K103" s="138"/>
      <c r="N103" s="6"/>
      <c r="O103" s="6"/>
      <c r="P103" s="6"/>
      <c r="Q103" s="6"/>
      <c r="R103" s="6"/>
      <c r="S103" s="6"/>
      <c r="T103" s="6"/>
      <c r="U103" s="6"/>
    </row>
    <row r="104" spans="1:21" s="9" customFormat="1" x14ac:dyDescent="0.2">
      <c r="A104" s="22"/>
      <c r="B104" s="15">
        <v>11</v>
      </c>
      <c r="C104" s="31">
        <v>0.500000000000001</v>
      </c>
      <c r="D104" s="48">
        <f t="shared" si="1"/>
        <v>1.7499999999999964</v>
      </c>
      <c r="E104" s="32">
        <f t="shared" si="0"/>
        <v>19.785937499999992</v>
      </c>
      <c r="G104" s="15"/>
      <c r="H104" s="31"/>
      <c r="I104" s="25"/>
      <c r="J104" s="25"/>
      <c r="K104" s="138"/>
      <c r="N104" s="6"/>
      <c r="O104" s="6"/>
      <c r="P104" s="6"/>
      <c r="Q104" s="6"/>
      <c r="R104" s="6"/>
      <c r="S104" s="6"/>
      <c r="T104" s="6"/>
      <c r="U104" s="6"/>
    </row>
    <row r="105" spans="1:21" s="9" customFormat="1" x14ac:dyDescent="0.2">
      <c r="A105" s="22"/>
      <c r="B105" s="15">
        <v>12</v>
      </c>
      <c r="C105" s="31">
        <v>0.45000000000000101</v>
      </c>
      <c r="D105" s="48">
        <f t="shared" si="1"/>
        <v>1.9249999999999963</v>
      </c>
      <c r="E105" s="32">
        <f t="shared" si="0"/>
        <v>20.071734374999998</v>
      </c>
      <c r="G105" s="15"/>
      <c r="H105" s="31"/>
      <c r="I105" s="25"/>
      <c r="J105" s="25"/>
      <c r="K105" s="138"/>
      <c r="N105" s="6"/>
      <c r="O105" s="6"/>
      <c r="P105" s="6"/>
      <c r="Q105" s="6"/>
      <c r="R105" s="6"/>
      <c r="S105" s="6"/>
      <c r="T105" s="6"/>
      <c r="U105" s="6"/>
    </row>
    <row r="106" spans="1:21" s="9" customFormat="1" x14ac:dyDescent="0.2">
      <c r="A106" s="22"/>
      <c r="B106" s="15">
        <v>13</v>
      </c>
      <c r="C106" s="31">
        <v>0.40000000000000102</v>
      </c>
      <c r="D106" s="48">
        <f t="shared" si="1"/>
        <v>2.0999999999999965</v>
      </c>
      <c r="E106" s="32">
        <f t="shared" si="0"/>
        <v>20.100000000000001</v>
      </c>
      <c r="G106" s="15"/>
      <c r="H106" s="31"/>
      <c r="I106" s="25"/>
      <c r="J106" s="25"/>
      <c r="K106" s="138"/>
      <c r="N106" s="6"/>
      <c r="O106" s="6"/>
      <c r="P106" s="6"/>
      <c r="Q106" s="6"/>
      <c r="R106" s="6"/>
      <c r="S106" s="6"/>
      <c r="T106" s="6"/>
      <c r="U106" s="6"/>
    </row>
    <row r="107" spans="1:21" s="9" customFormat="1" x14ac:dyDescent="0.2">
      <c r="A107" s="22"/>
      <c r="B107" s="15">
        <v>14</v>
      </c>
      <c r="C107" s="31">
        <v>0.35000000000000098</v>
      </c>
      <c r="D107" s="48">
        <f t="shared" si="1"/>
        <v>2.2749999999999968</v>
      </c>
      <c r="E107" s="32">
        <f t="shared" si="0"/>
        <v>20.100000000000001</v>
      </c>
      <c r="G107" s="15"/>
      <c r="H107" s="31"/>
      <c r="I107" s="25"/>
      <c r="J107" s="25"/>
      <c r="K107" s="138"/>
      <c r="N107" s="6"/>
      <c r="O107" s="6"/>
      <c r="P107" s="6"/>
      <c r="Q107" s="6"/>
      <c r="R107" s="6"/>
      <c r="S107" s="6"/>
      <c r="T107" s="6"/>
      <c r="U107" s="6"/>
    </row>
    <row r="108" spans="1:21" s="9" customFormat="1" x14ac:dyDescent="0.2">
      <c r="A108" s="22"/>
      <c r="B108" s="15">
        <v>15</v>
      </c>
      <c r="C108" s="31">
        <v>0.30000000000000099</v>
      </c>
      <c r="D108" s="48">
        <f t="shared" si="1"/>
        <v>2.4499999999999966</v>
      </c>
      <c r="E108" s="32">
        <f t="shared" si="0"/>
        <v>20.100000000000001</v>
      </c>
      <c r="G108" s="15"/>
      <c r="H108" s="31"/>
      <c r="I108" s="25"/>
      <c r="J108" s="25"/>
      <c r="K108" s="138"/>
      <c r="N108" s="6"/>
      <c r="O108" s="6"/>
      <c r="P108" s="6"/>
      <c r="Q108" s="6"/>
      <c r="R108" s="6"/>
      <c r="S108" s="6"/>
      <c r="T108" s="6"/>
      <c r="U108" s="6"/>
    </row>
    <row r="109" spans="1:21" s="9" customFormat="1" x14ac:dyDescent="0.2">
      <c r="A109" s="22"/>
      <c r="B109" s="15">
        <v>16</v>
      </c>
      <c r="C109" s="31">
        <v>0.250000000000001</v>
      </c>
      <c r="D109" s="48">
        <f t="shared" si="1"/>
        <v>2.6249999999999964</v>
      </c>
      <c r="E109" s="32">
        <f t="shared" si="0"/>
        <v>20.100000000000001</v>
      </c>
      <c r="G109" s="15"/>
      <c r="H109" s="31"/>
      <c r="I109" s="25"/>
      <c r="J109" s="25"/>
      <c r="K109" s="138"/>
      <c r="N109" s="6"/>
      <c r="O109" s="6"/>
      <c r="P109" s="6"/>
      <c r="Q109" s="6"/>
      <c r="R109" s="6"/>
      <c r="S109" s="6"/>
      <c r="T109" s="6"/>
      <c r="U109" s="6"/>
    </row>
    <row r="110" spans="1:21" s="9" customFormat="1" x14ac:dyDescent="0.2">
      <c r="A110" s="22"/>
      <c r="B110" s="15">
        <v>17</v>
      </c>
      <c r="C110" s="31">
        <v>0.20000000000000101</v>
      </c>
      <c r="D110" s="48">
        <f t="shared" si="1"/>
        <v>2.7999999999999963</v>
      </c>
      <c r="E110" s="32">
        <f t="shared" si="0"/>
        <v>20.100000000000001</v>
      </c>
      <c r="G110" s="15"/>
      <c r="H110" s="31"/>
      <c r="I110" s="25"/>
      <c r="J110" s="25"/>
      <c r="K110" s="138"/>
      <c r="N110" s="6"/>
      <c r="O110" s="6"/>
      <c r="P110" s="6"/>
      <c r="Q110" s="6"/>
      <c r="R110" s="6"/>
      <c r="S110" s="6"/>
      <c r="T110" s="6"/>
      <c r="U110" s="6"/>
    </row>
    <row r="111" spans="1:21" s="9" customFormat="1" x14ac:dyDescent="0.2">
      <c r="A111" s="22"/>
      <c r="B111" s="15">
        <v>18</v>
      </c>
      <c r="C111" s="31">
        <v>0.15000000000000099</v>
      </c>
      <c r="D111" s="48">
        <f t="shared" si="1"/>
        <v>2.9749999999999965</v>
      </c>
      <c r="E111" s="32">
        <f t="shared" si="0"/>
        <v>20.100000000000001</v>
      </c>
      <c r="G111" s="15"/>
      <c r="H111" s="31"/>
      <c r="I111" s="25"/>
      <c r="J111" s="25"/>
      <c r="K111" s="138"/>
      <c r="N111" s="6"/>
      <c r="O111" s="6"/>
      <c r="P111" s="6"/>
      <c r="Q111" s="6"/>
      <c r="R111" s="6"/>
      <c r="S111" s="6"/>
      <c r="T111" s="6"/>
      <c r="U111" s="6"/>
    </row>
    <row r="112" spans="1:21" s="9" customFormat="1" x14ac:dyDescent="0.2">
      <c r="A112" s="22"/>
      <c r="B112" s="15">
        <v>19</v>
      </c>
      <c r="C112" s="31">
        <v>0.100000000000001</v>
      </c>
      <c r="D112" s="48">
        <f t="shared" si="1"/>
        <v>3.1499999999999968</v>
      </c>
      <c r="E112" s="32">
        <f t="shared" si="0"/>
        <v>20.100000000000001</v>
      </c>
      <c r="G112" s="15"/>
      <c r="H112" s="31"/>
      <c r="I112" s="25"/>
      <c r="J112" s="25"/>
      <c r="K112" s="138"/>
      <c r="N112" s="6"/>
      <c r="O112" s="6"/>
      <c r="P112" s="6"/>
      <c r="Q112" s="6"/>
      <c r="R112" s="6"/>
      <c r="S112" s="6"/>
      <c r="T112" s="6"/>
      <c r="U112" s="6"/>
    </row>
    <row r="113" spans="1:26" s="9" customFormat="1" x14ac:dyDescent="0.2">
      <c r="A113" s="22"/>
      <c r="B113" s="15">
        <v>20</v>
      </c>
      <c r="C113" s="31">
        <v>5.0000000000000898E-2</v>
      </c>
      <c r="D113" s="48">
        <f t="shared" si="1"/>
        <v>3.3249999999999966</v>
      </c>
      <c r="E113" s="32">
        <f t="shared" si="0"/>
        <v>20.100000000000001</v>
      </c>
      <c r="G113" s="15"/>
      <c r="H113" s="31"/>
      <c r="I113" s="25"/>
      <c r="J113" s="25"/>
      <c r="K113" s="138"/>
      <c r="N113" s="6"/>
      <c r="O113" s="6"/>
      <c r="P113" s="6"/>
      <c r="Q113" s="6"/>
      <c r="R113" s="6"/>
      <c r="S113" s="6"/>
      <c r="T113" s="6"/>
      <c r="U113" s="6"/>
    </row>
    <row r="114" spans="1:26" s="9" customFormat="1" x14ac:dyDescent="0.2">
      <c r="A114" s="22"/>
      <c r="B114" s="15">
        <v>21</v>
      </c>
      <c r="C114" s="31">
        <v>9.9920072216264108E-16</v>
      </c>
      <c r="D114" s="48">
        <v>3.5</v>
      </c>
      <c r="E114" s="32">
        <f t="shared" si="0"/>
        <v>20.100000000000001</v>
      </c>
      <c r="G114" s="15"/>
      <c r="H114" s="31"/>
      <c r="I114" s="25"/>
      <c r="J114" s="25"/>
      <c r="K114" s="138"/>
      <c r="N114" s="6"/>
      <c r="O114" s="6"/>
      <c r="P114" s="6"/>
      <c r="Q114" s="6"/>
      <c r="R114" s="6"/>
      <c r="S114" s="6"/>
      <c r="T114" s="6"/>
      <c r="U114" s="6"/>
    </row>
    <row r="115" spans="1:26" s="9" customFormat="1" x14ac:dyDescent="0.2">
      <c r="A115" s="22"/>
      <c r="B115" s="15"/>
      <c r="C115" s="11"/>
      <c r="D115" s="11"/>
      <c r="E115" s="11"/>
      <c r="G115" s="15"/>
      <c r="H115" s="11"/>
      <c r="I115" s="11"/>
      <c r="J115" s="11"/>
      <c r="K115" s="138"/>
      <c r="N115" s="6"/>
      <c r="O115" s="6"/>
      <c r="P115" s="6"/>
      <c r="Q115" s="6"/>
      <c r="R115" s="6"/>
      <c r="S115" s="6"/>
      <c r="T115" s="6"/>
      <c r="U115" s="6"/>
    </row>
    <row r="116" spans="1:26" x14ac:dyDescent="0.2">
      <c r="A116" s="7"/>
      <c r="E116" s="10"/>
      <c r="K116" s="138"/>
      <c r="N116" s="6"/>
      <c r="O116" s="6"/>
      <c r="P116" s="6"/>
      <c r="Q116" s="6"/>
      <c r="R116" s="6"/>
      <c r="S116" s="6"/>
      <c r="T116" s="6"/>
      <c r="U116" s="6"/>
      <c r="W116" s="1"/>
      <c r="X116" s="1"/>
      <c r="Y116" s="1"/>
    </row>
    <row r="117" spans="1:26" ht="14.25" x14ac:dyDescent="0.2">
      <c r="A117" s="7"/>
      <c r="B117" s="27" t="s">
        <v>128</v>
      </c>
      <c r="E117" s="45" t="s">
        <v>240</v>
      </c>
      <c r="K117" s="138"/>
      <c r="W117" s="1"/>
      <c r="X117" s="1"/>
      <c r="Y117" s="1"/>
    </row>
    <row r="118" spans="1:26" x14ac:dyDescent="0.2">
      <c r="A118" s="7"/>
      <c r="E118" s="10"/>
      <c r="K118" s="138"/>
    </row>
    <row r="119" spans="1:26" x14ac:dyDescent="0.2">
      <c r="A119" s="7"/>
      <c r="B119" s="119" t="s">
        <v>41</v>
      </c>
      <c r="C119" s="42" t="s">
        <v>104</v>
      </c>
      <c r="D119" s="118" t="s">
        <v>106</v>
      </c>
      <c r="F119" s="10"/>
      <c r="K119" s="138"/>
      <c r="Z119" s="9"/>
    </row>
    <row r="120" spans="1:26" x14ac:dyDescent="0.2">
      <c r="A120" s="7"/>
      <c r="B120" s="15">
        <v>1</v>
      </c>
      <c r="C120" s="40">
        <v>-10</v>
      </c>
      <c r="D120" s="40">
        <v>1</v>
      </c>
      <c r="F120" s="10"/>
      <c r="K120" s="138"/>
      <c r="Z120" s="9"/>
    </row>
    <row r="121" spans="1:26" x14ac:dyDescent="0.2">
      <c r="A121" s="7"/>
      <c r="B121" s="15">
        <v>2</v>
      </c>
      <c r="C121" s="40">
        <v>0.2</v>
      </c>
      <c r="D121" s="40">
        <v>1</v>
      </c>
      <c r="F121" s="10"/>
      <c r="K121" s="138"/>
      <c r="Z121" s="9"/>
    </row>
    <row r="122" spans="1:26" x14ac:dyDescent="0.2">
      <c r="A122" s="7"/>
      <c r="B122" s="15">
        <v>3</v>
      </c>
      <c r="C122" s="40">
        <v>0.4</v>
      </c>
      <c r="D122" s="40">
        <v>1.33</v>
      </c>
      <c r="F122" s="10"/>
      <c r="K122" s="138"/>
      <c r="Z122" s="9"/>
    </row>
    <row r="123" spans="1:26" x14ac:dyDescent="0.2">
      <c r="A123" s="7"/>
      <c r="B123" s="15">
        <v>4</v>
      </c>
      <c r="C123" s="40">
        <v>0.6</v>
      </c>
      <c r="D123" s="40">
        <v>1.67</v>
      </c>
      <c r="F123" s="10"/>
      <c r="K123" s="138"/>
      <c r="Z123" s="9"/>
    </row>
    <row r="124" spans="1:26" x14ac:dyDescent="0.2">
      <c r="A124" s="7"/>
      <c r="B124" s="15">
        <v>5</v>
      </c>
      <c r="C124" s="40">
        <v>0.8</v>
      </c>
      <c r="D124" s="40">
        <v>2</v>
      </c>
      <c r="F124" s="10"/>
      <c r="K124" s="138"/>
      <c r="Z124" s="9"/>
    </row>
    <row r="125" spans="1:26" x14ac:dyDescent="0.2">
      <c r="A125" s="7"/>
      <c r="B125" s="15">
        <v>6</v>
      </c>
      <c r="C125" s="40">
        <v>10</v>
      </c>
      <c r="D125" s="40">
        <v>2</v>
      </c>
      <c r="F125" s="10"/>
      <c r="K125" s="138"/>
      <c r="Z125" s="9"/>
    </row>
    <row r="126" spans="1:26" x14ac:dyDescent="0.2">
      <c r="A126" s="7"/>
      <c r="E126" s="10"/>
      <c r="K126" s="138"/>
    </row>
    <row r="127" spans="1:26" x14ac:dyDescent="0.2">
      <c r="A127" s="7"/>
      <c r="B127" s="27" t="s">
        <v>126</v>
      </c>
      <c r="E127" s="38" t="s">
        <v>10</v>
      </c>
      <c r="K127" s="138"/>
    </row>
    <row r="128" spans="1:26" ht="15.75" x14ac:dyDescent="0.3">
      <c r="A128" s="7"/>
      <c r="B128" s="124" t="s">
        <v>189</v>
      </c>
      <c r="E128" s="45"/>
      <c r="K128" s="138"/>
    </row>
    <row r="129" spans="1:25" x14ac:dyDescent="0.2">
      <c r="A129" s="7"/>
      <c r="E129" s="10"/>
      <c r="K129" s="138"/>
    </row>
    <row r="130" spans="1:25" x14ac:dyDescent="0.2">
      <c r="A130" s="7"/>
      <c r="B130" s="191" t="s">
        <v>41</v>
      </c>
      <c r="C130" s="219" t="s">
        <v>127</v>
      </c>
      <c r="D130" s="204" t="s">
        <v>122</v>
      </c>
      <c r="F130" s="10"/>
      <c r="K130" s="138"/>
    </row>
    <row r="131" spans="1:25" x14ac:dyDescent="0.2">
      <c r="A131" s="7"/>
      <c r="B131" s="192"/>
      <c r="C131" s="220"/>
      <c r="D131" s="205"/>
      <c r="F131" s="10"/>
      <c r="K131" s="138"/>
    </row>
    <row r="132" spans="1:25" x14ac:dyDescent="0.2">
      <c r="A132" s="7"/>
      <c r="B132" s="15">
        <v>1</v>
      </c>
      <c r="C132" s="46">
        <v>0</v>
      </c>
      <c r="D132" s="40">
        <v>0.75</v>
      </c>
      <c r="F132" s="10"/>
      <c r="K132" s="138"/>
    </row>
    <row r="133" spans="1:25" x14ac:dyDescent="0.2">
      <c r="A133" s="7"/>
      <c r="B133" s="15">
        <v>2</v>
      </c>
      <c r="C133" s="46">
        <v>2E-3</v>
      </c>
      <c r="D133" s="40">
        <f>D132</f>
        <v>0.75</v>
      </c>
      <c r="F133" s="10"/>
      <c r="K133" s="138"/>
    </row>
    <row r="134" spans="1:25" x14ac:dyDescent="0.2">
      <c r="A134" s="7"/>
      <c r="B134" s="15">
        <v>3</v>
      </c>
      <c r="C134" s="46">
        <v>5.0000000000000001E-3</v>
      </c>
      <c r="D134" s="40">
        <v>0.9</v>
      </c>
      <c r="F134" s="10"/>
      <c r="K134" s="138"/>
    </row>
    <row r="135" spans="1:25" x14ac:dyDescent="0.2">
      <c r="A135" s="7"/>
      <c r="B135" s="15">
        <v>4</v>
      </c>
      <c r="C135" s="46">
        <v>1</v>
      </c>
      <c r="D135" s="40">
        <v>0.9</v>
      </c>
      <c r="F135" s="10"/>
      <c r="K135" s="138"/>
    </row>
    <row r="136" spans="1:25" x14ac:dyDescent="0.2">
      <c r="A136" s="7"/>
      <c r="K136" s="138"/>
    </row>
    <row r="137" spans="1:25" s="149" customFormat="1" ht="18" x14ac:dyDescent="0.25">
      <c r="A137" s="2"/>
      <c r="B137" s="128" t="s">
        <v>26</v>
      </c>
      <c r="C137" s="3"/>
      <c r="D137" s="39"/>
      <c r="E137" s="39"/>
      <c r="F137" s="39"/>
      <c r="G137" s="39"/>
      <c r="H137" s="39"/>
      <c r="I137" s="39"/>
      <c r="J137" s="39"/>
      <c r="K137" s="129"/>
      <c r="L137" s="6"/>
      <c r="M137" s="6"/>
      <c r="N137" s="6"/>
      <c r="O137" s="6"/>
      <c r="P137" s="6"/>
      <c r="Q137" s="6"/>
      <c r="R137" s="6"/>
      <c r="S137" s="6"/>
      <c r="T137" s="6"/>
      <c r="U137" s="6"/>
      <c r="V137" s="6"/>
      <c r="W137" s="6"/>
      <c r="X137" s="6"/>
      <c r="Y137" s="6"/>
    </row>
    <row r="138" spans="1:25" s="9" customFormat="1" x14ac:dyDescent="0.2">
      <c r="A138" s="13"/>
      <c r="K138" s="138"/>
    </row>
    <row r="139" spans="1:25" s="9" customFormat="1" x14ac:dyDescent="0.2">
      <c r="A139" s="13"/>
      <c r="B139" s="123" t="s">
        <v>5</v>
      </c>
      <c r="K139" s="138"/>
    </row>
    <row r="140" spans="1:25" s="9" customFormat="1" x14ac:dyDescent="0.2">
      <c r="A140" s="13"/>
      <c r="B140" s="124" t="s">
        <v>95</v>
      </c>
      <c r="K140" s="138"/>
    </row>
    <row r="141" spans="1:25" s="9" customFormat="1" x14ac:dyDescent="0.2">
      <c r="A141" s="13"/>
      <c r="B141" s="124" t="s">
        <v>94</v>
      </c>
      <c r="K141" s="138"/>
    </row>
    <row r="142" spans="1:25" s="9" customFormat="1" x14ac:dyDescent="0.2">
      <c r="A142" s="13"/>
      <c r="B142" s="124" t="s">
        <v>131</v>
      </c>
      <c r="K142" s="138"/>
    </row>
    <row r="143" spans="1:25" s="9" customFormat="1" x14ac:dyDescent="0.2">
      <c r="A143" s="13"/>
      <c r="B143" s="124" t="s">
        <v>244</v>
      </c>
      <c r="K143" s="138"/>
    </row>
    <row r="144" spans="1:25" s="9" customFormat="1" x14ac:dyDescent="0.2">
      <c r="A144" s="13"/>
      <c r="B144" s="124" t="s">
        <v>245</v>
      </c>
      <c r="K144" s="138"/>
    </row>
    <row r="145" spans="1:11" s="9" customFormat="1" x14ac:dyDescent="0.2">
      <c r="A145" s="13"/>
      <c r="B145" s="124" t="s">
        <v>246</v>
      </c>
      <c r="K145" s="138"/>
    </row>
    <row r="146" spans="1:11" s="9" customFormat="1" x14ac:dyDescent="0.2">
      <c r="A146" s="13"/>
      <c r="B146" s="124" t="s">
        <v>305</v>
      </c>
      <c r="K146" s="138"/>
    </row>
    <row r="147" spans="1:11" s="9" customFormat="1" x14ac:dyDescent="0.2">
      <c r="A147" s="13"/>
      <c r="K147" s="138"/>
    </row>
    <row r="148" spans="1:11" s="9" customFormat="1" x14ac:dyDescent="0.2">
      <c r="A148" s="13"/>
      <c r="B148" s="8" t="s">
        <v>27</v>
      </c>
      <c r="E148" s="21" t="s">
        <v>310</v>
      </c>
      <c r="K148" s="138"/>
    </row>
    <row r="149" spans="1:11" s="9" customFormat="1" x14ac:dyDescent="0.2">
      <c r="A149" s="13"/>
      <c r="K149" s="138"/>
    </row>
    <row r="150" spans="1:11" s="9" customFormat="1" x14ac:dyDescent="0.2">
      <c r="A150" s="13"/>
      <c r="B150" s="27" t="s">
        <v>111</v>
      </c>
      <c r="E150" s="201" t="s">
        <v>311</v>
      </c>
      <c r="F150" s="201"/>
      <c r="G150" s="201"/>
      <c r="H150" s="201"/>
      <c r="I150" s="201"/>
      <c r="J150" s="201"/>
      <c r="K150" s="138"/>
    </row>
    <row r="151" spans="1:11" s="9" customFormat="1" x14ac:dyDescent="0.2">
      <c r="A151" s="13"/>
      <c r="K151" s="138"/>
    </row>
    <row r="152" spans="1:11" s="9" customFormat="1" x14ac:dyDescent="0.2">
      <c r="A152" s="13"/>
      <c r="B152" s="8" t="s">
        <v>28</v>
      </c>
      <c r="K152" s="138"/>
    </row>
    <row r="153" spans="1:11" s="9" customFormat="1" x14ac:dyDescent="0.2">
      <c r="A153" s="13"/>
      <c r="B153" s="9" t="s">
        <v>30</v>
      </c>
      <c r="E153" s="21">
        <v>1000</v>
      </c>
      <c r="F153" s="9" t="s">
        <v>24</v>
      </c>
      <c r="K153" s="138"/>
    </row>
    <row r="154" spans="1:11" s="9" customFormat="1" x14ac:dyDescent="0.2">
      <c r="A154" s="13"/>
      <c r="B154" s="9" t="s">
        <v>32</v>
      </c>
      <c r="E154" s="21">
        <v>500</v>
      </c>
      <c r="F154" s="9" t="s">
        <v>24</v>
      </c>
      <c r="K154" s="138"/>
    </row>
    <row r="155" spans="1:11" s="9" customFormat="1" x14ac:dyDescent="0.2">
      <c r="A155" s="22"/>
      <c r="K155" s="138"/>
    </row>
    <row r="156" spans="1:11" s="9" customFormat="1" x14ac:dyDescent="0.2">
      <c r="A156" s="22"/>
      <c r="B156" s="8" t="s">
        <v>29</v>
      </c>
      <c r="K156" s="138"/>
    </row>
    <row r="157" spans="1:11" s="9" customFormat="1" x14ac:dyDescent="0.2">
      <c r="A157" s="22"/>
      <c r="B157" s="9" t="s">
        <v>31</v>
      </c>
      <c r="E157" s="21">
        <v>1500</v>
      </c>
      <c r="F157" s="9" t="s">
        <v>24</v>
      </c>
      <c r="K157" s="138"/>
    </row>
    <row r="158" spans="1:11" s="9" customFormat="1" x14ac:dyDescent="0.2">
      <c r="A158" s="22"/>
      <c r="K158" s="138"/>
    </row>
    <row r="159" spans="1:11" s="9" customFormat="1" x14ac:dyDescent="0.2">
      <c r="A159" s="22"/>
      <c r="B159" s="8" t="s">
        <v>33</v>
      </c>
      <c r="C159" s="27"/>
      <c r="D159" s="27"/>
      <c r="K159" s="138"/>
    </row>
    <row r="160" spans="1:11" s="9" customFormat="1" x14ac:dyDescent="0.2">
      <c r="A160" s="22"/>
      <c r="B160" s="14" t="s">
        <v>34</v>
      </c>
      <c r="C160" s="14" t="s">
        <v>102</v>
      </c>
      <c r="D160" s="14" t="s">
        <v>103</v>
      </c>
      <c r="K160" s="138"/>
    </row>
    <row r="161" spans="1:25" s="9" customFormat="1" x14ac:dyDescent="0.2">
      <c r="A161" s="22"/>
      <c r="B161" s="15">
        <v>1</v>
      </c>
      <c r="C161" s="11"/>
      <c r="D161" s="11"/>
      <c r="K161" s="138"/>
    </row>
    <row r="162" spans="1:25" s="9" customFormat="1" x14ac:dyDescent="0.2">
      <c r="A162" s="22"/>
      <c r="B162" s="15">
        <v>2</v>
      </c>
      <c r="C162" s="11"/>
      <c r="D162" s="11"/>
      <c r="K162" s="138"/>
    </row>
    <row r="163" spans="1:25" s="9" customFormat="1" x14ac:dyDescent="0.2">
      <c r="A163" s="22"/>
      <c r="B163" s="15">
        <v>3</v>
      </c>
      <c r="C163" s="11"/>
      <c r="D163" s="11"/>
      <c r="K163" s="138"/>
    </row>
    <row r="164" spans="1:25" s="9" customFormat="1" x14ac:dyDescent="0.2">
      <c r="A164" s="22"/>
      <c r="B164" s="15">
        <v>4</v>
      </c>
      <c r="C164" s="11"/>
      <c r="D164" s="11"/>
      <c r="K164" s="138"/>
    </row>
    <row r="165" spans="1:25" s="9" customFormat="1" x14ac:dyDescent="0.2">
      <c r="A165" s="22"/>
      <c r="B165" s="167"/>
      <c r="K165" s="138"/>
    </row>
    <row r="166" spans="1:25" s="9" customFormat="1" x14ac:dyDescent="0.2">
      <c r="A166" s="22"/>
      <c r="K166" s="138"/>
    </row>
    <row r="167" spans="1:25" s="149" customFormat="1" ht="18" x14ac:dyDescent="0.25">
      <c r="A167" s="2"/>
      <c r="B167" s="128" t="s">
        <v>35</v>
      </c>
      <c r="C167" s="3"/>
      <c r="D167" s="39"/>
      <c r="E167" s="39"/>
      <c r="F167" s="39"/>
      <c r="G167" s="39"/>
      <c r="H167" s="39"/>
      <c r="I167" s="39"/>
      <c r="J167" s="39"/>
      <c r="K167" s="129"/>
      <c r="L167" s="6"/>
      <c r="M167" s="6"/>
      <c r="N167" s="6"/>
      <c r="O167" s="6"/>
      <c r="P167" s="6"/>
      <c r="Q167" s="6"/>
      <c r="R167" s="6"/>
      <c r="S167" s="6"/>
      <c r="T167" s="6"/>
      <c r="U167" s="6"/>
      <c r="V167" s="6"/>
      <c r="W167" s="6"/>
      <c r="X167" s="6"/>
      <c r="Y167" s="6"/>
    </row>
    <row r="168" spans="1:25" s="9" customFormat="1" x14ac:dyDescent="0.2">
      <c r="A168" s="13"/>
      <c r="E168" s="10"/>
      <c r="K168" s="138"/>
    </row>
    <row r="169" spans="1:25" s="9" customFormat="1" x14ac:dyDescent="0.2">
      <c r="A169" s="13"/>
      <c r="B169" s="123" t="s">
        <v>5</v>
      </c>
      <c r="E169" s="10"/>
      <c r="K169" s="138"/>
    </row>
    <row r="170" spans="1:25" s="9" customFormat="1" x14ac:dyDescent="0.2">
      <c r="A170" s="13"/>
      <c r="B170" s="200" t="s">
        <v>184</v>
      </c>
      <c r="C170" s="200"/>
      <c r="D170" s="200"/>
      <c r="E170" s="200"/>
      <c r="F170" s="200"/>
      <c r="G170" s="200"/>
      <c r="H170" s="200"/>
      <c r="I170" s="200"/>
      <c r="J170" s="200"/>
      <c r="K170" s="138"/>
    </row>
    <row r="171" spans="1:25" s="9" customFormat="1" x14ac:dyDescent="0.2">
      <c r="A171" s="13"/>
      <c r="B171" s="200"/>
      <c r="C171" s="200"/>
      <c r="D171" s="200"/>
      <c r="E171" s="200"/>
      <c r="F171" s="200"/>
      <c r="G171" s="200"/>
      <c r="H171" s="200"/>
      <c r="I171" s="200"/>
      <c r="J171" s="200"/>
      <c r="K171" s="138"/>
    </row>
    <row r="172" spans="1:25" s="9" customFormat="1" x14ac:dyDescent="0.2">
      <c r="A172" s="13"/>
      <c r="B172" s="59" t="s">
        <v>185</v>
      </c>
      <c r="C172" s="153"/>
      <c r="D172" s="153"/>
      <c r="E172" s="153"/>
      <c r="F172" s="153"/>
      <c r="G172" s="153"/>
      <c r="H172" s="153"/>
      <c r="I172" s="153"/>
      <c r="J172" s="153"/>
      <c r="K172" s="138"/>
    </row>
    <row r="173" spans="1:25" s="9" customFormat="1" x14ac:dyDescent="0.2">
      <c r="A173" s="13"/>
      <c r="B173" s="59" t="s">
        <v>194</v>
      </c>
      <c r="C173" s="153"/>
      <c r="D173" s="153"/>
      <c r="E173" s="153"/>
      <c r="F173" s="153"/>
      <c r="G173" s="153"/>
      <c r="H173" s="153"/>
      <c r="I173" s="153"/>
      <c r="J173" s="153"/>
      <c r="K173" s="138"/>
    </row>
    <row r="174" spans="1:25" s="9" customFormat="1" x14ac:dyDescent="0.2">
      <c r="A174" s="13"/>
      <c r="B174" s="59" t="s">
        <v>306</v>
      </c>
      <c r="C174" s="153"/>
      <c r="D174" s="153"/>
      <c r="E174" s="153"/>
      <c r="F174" s="153"/>
      <c r="G174" s="153"/>
      <c r="H174" s="153"/>
      <c r="I174" s="153"/>
      <c r="J174" s="153"/>
      <c r="K174" s="138"/>
    </row>
    <row r="175" spans="1:25" s="9" customFormat="1" x14ac:dyDescent="0.2">
      <c r="A175" s="13"/>
      <c r="B175" s="59"/>
      <c r="C175" s="153"/>
      <c r="D175" s="153"/>
      <c r="E175" s="153"/>
      <c r="F175" s="153"/>
      <c r="G175" s="153"/>
      <c r="H175" s="153"/>
      <c r="I175" s="153"/>
      <c r="J175" s="153"/>
      <c r="K175" s="138"/>
    </row>
    <row r="176" spans="1:25" s="9" customFormat="1" x14ac:dyDescent="0.2">
      <c r="A176" s="13"/>
      <c r="B176" s="8" t="s">
        <v>289</v>
      </c>
      <c r="E176" s="21" t="s">
        <v>310</v>
      </c>
      <c r="K176" s="138"/>
    </row>
    <row r="177" spans="1:11" s="9" customFormat="1" x14ac:dyDescent="0.2">
      <c r="A177" s="13"/>
      <c r="B177" s="9" t="s">
        <v>110</v>
      </c>
      <c r="E177" s="21">
        <v>1</v>
      </c>
      <c r="K177" s="138"/>
    </row>
    <row r="178" spans="1:11" s="9" customFormat="1" x14ac:dyDescent="0.2">
      <c r="A178" s="13"/>
      <c r="B178" s="9" t="s">
        <v>176</v>
      </c>
      <c r="E178" s="21">
        <v>50</v>
      </c>
      <c r="F178" s="9" t="s">
        <v>24</v>
      </c>
      <c r="K178" s="138"/>
    </row>
    <row r="179" spans="1:11" s="9" customFormat="1" x14ac:dyDescent="0.2">
      <c r="A179" s="13"/>
      <c r="B179" s="9" t="s">
        <v>36</v>
      </c>
      <c r="E179" s="21">
        <v>12</v>
      </c>
      <c r="F179" s="9" t="s">
        <v>24</v>
      </c>
      <c r="K179" s="138"/>
    </row>
    <row r="180" spans="1:11" s="9" customFormat="1" x14ac:dyDescent="0.2">
      <c r="A180" s="13"/>
      <c r="E180" s="37"/>
      <c r="K180" s="138"/>
    </row>
    <row r="181" spans="1:11" s="9" customFormat="1" x14ac:dyDescent="0.2">
      <c r="A181" s="13"/>
      <c r="B181" s="8" t="s">
        <v>291</v>
      </c>
      <c r="E181" s="37"/>
      <c r="K181" s="138"/>
    </row>
    <row r="182" spans="1:11" s="9" customFormat="1" x14ac:dyDescent="0.2">
      <c r="A182" s="13"/>
      <c r="E182" s="37"/>
      <c r="K182" s="138"/>
    </row>
    <row r="183" spans="1:11" s="9" customFormat="1" x14ac:dyDescent="0.2">
      <c r="A183" s="13"/>
      <c r="B183" s="183" t="s">
        <v>183</v>
      </c>
      <c r="C183" s="183" t="s">
        <v>37</v>
      </c>
      <c r="D183" s="183" t="s">
        <v>292</v>
      </c>
      <c r="E183" s="183" t="s">
        <v>178</v>
      </c>
      <c r="F183" s="183" t="s">
        <v>179</v>
      </c>
      <c r="G183" s="183" t="s">
        <v>293</v>
      </c>
      <c r="H183" s="183" t="s">
        <v>294</v>
      </c>
      <c r="K183" s="138"/>
    </row>
    <row r="184" spans="1:11" s="9" customFormat="1" x14ac:dyDescent="0.2">
      <c r="A184" s="13"/>
      <c r="B184" s="184"/>
      <c r="C184" s="184"/>
      <c r="D184" s="184"/>
      <c r="E184" s="185"/>
      <c r="F184" s="184"/>
      <c r="G184" s="184"/>
      <c r="H184" s="184"/>
      <c r="K184" s="138"/>
    </row>
    <row r="185" spans="1:11" s="9" customFormat="1" x14ac:dyDescent="0.2">
      <c r="A185" s="13"/>
      <c r="B185" s="184"/>
      <c r="C185" s="184"/>
      <c r="D185" s="184"/>
      <c r="E185" s="185"/>
      <c r="F185" s="184"/>
      <c r="G185" s="184"/>
      <c r="H185" s="184"/>
      <c r="K185" s="138"/>
    </row>
    <row r="186" spans="1:11" s="9" customFormat="1" x14ac:dyDescent="0.2">
      <c r="A186" s="13"/>
      <c r="B186" s="184"/>
      <c r="C186" s="184"/>
      <c r="D186" s="184"/>
      <c r="E186" s="185"/>
      <c r="F186" s="184"/>
      <c r="G186" s="184"/>
      <c r="H186" s="184"/>
      <c r="K186" s="138"/>
    </row>
    <row r="187" spans="1:11" s="9" customFormat="1" x14ac:dyDescent="0.2">
      <c r="A187" s="13"/>
      <c r="B187" s="184"/>
      <c r="C187" s="184"/>
      <c r="D187" s="184"/>
      <c r="E187" s="185"/>
      <c r="F187" s="184"/>
      <c r="G187" s="184"/>
      <c r="H187" s="184"/>
      <c r="K187" s="138"/>
    </row>
    <row r="188" spans="1:11" s="9" customFormat="1" x14ac:dyDescent="0.2">
      <c r="A188" s="13"/>
      <c r="B188" s="184"/>
      <c r="C188" s="184"/>
      <c r="D188" s="184"/>
      <c r="E188" s="185"/>
      <c r="F188" s="184"/>
      <c r="G188" s="184"/>
      <c r="H188" s="184"/>
      <c r="K188" s="138"/>
    </row>
    <row r="189" spans="1:11" s="9" customFormat="1" x14ac:dyDescent="0.2">
      <c r="A189" s="13"/>
      <c r="B189" s="186"/>
      <c r="C189" s="186"/>
      <c r="D189" s="186"/>
      <c r="E189" s="187"/>
      <c r="F189" s="186"/>
      <c r="G189" s="186"/>
      <c r="H189" s="186"/>
      <c r="K189" s="138"/>
    </row>
    <row r="190" spans="1:11" s="9" customFormat="1" x14ac:dyDescent="0.2">
      <c r="A190" s="13"/>
      <c r="E190" s="37"/>
      <c r="K190" s="138"/>
    </row>
    <row r="191" spans="1:11" s="9" customFormat="1" x14ac:dyDescent="0.2">
      <c r="A191" s="22"/>
      <c r="B191" s="8" t="s">
        <v>290</v>
      </c>
      <c r="K191" s="138"/>
    </row>
    <row r="192" spans="1:11" s="9" customFormat="1" x14ac:dyDescent="0.2">
      <c r="A192" s="22"/>
      <c r="K192" s="138"/>
    </row>
    <row r="193" spans="1:11" s="9" customFormat="1" x14ac:dyDescent="0.2">
      <c r="A193" s="22"/>
      <c r="B193" s="14" t="s">
        <v>183</v>
      </c>
      <c r="C193" s="14" t="s">
        <v>37</v>
      </c>
      <c r="D193" s="14" t="s">
        <v>178</v>
      </c>
      <c r="E193" s="14" t="s">
        <v>179</v>
      </c>
      <c r="F193" s="14" t="s">
        <v>180</v>
      </c>
      <c r="G193" s="14" t="s">
        <v>181</v>
      </c>
      <c r="K193" s="138"/>
    </row>
    <row r="194" spans="1:11" s="9" customFormat="1" x14ac:dyDescent="0.2">
      <c r="A194" s="22"/>
      <c r="B194" s="11"/>
      <c r="C194" s="11"/>
      <c r="D194" s="25"/>
      <c r="E194" s="25"/>
      <c r="F194" s="25"/>
      <c r="G194" s="25"/>
      <c r="K194" s="138"/>
    </row>
    <row r="195" spans="1:11" s="9" customFormat="1" x14ac:dyDescent="0.2">
      <c r="A195" s="22"/>
      <c r="B195" s="11"/>
      <c r="C195" s="11"/>
      <c r="D195" s="25"/>
      <c r="E195" s="25"/>
      <c r="F195" s="25"/>
      <c r="G195" s="25"/>
      <c r="K195" s="138"/>
    </row>
    <row r="196" spans="1:11" s="9" customFormat="1" x14ac:dyDescent="0.2">
      <c r="A196" s="22"/>
      <c r="B196" s="11"/>
      <c r="C196" s="11"/>
      <c r="D196" s="25"/>
      <c r="E196" s="25"/>
      <c r="F196" s="25"/>
      <c r="G196" s="25"/>
      <c r="K196" s="138"/>
    </row>
    <row r="197" spans="1:11" s="9" customFormat="1" x14ac:dyDescent="0.2">
      <c r="A197" s="22"/>
      <c r="B197" s="11"/>
      <c r="C197" s="11"/>
      <c r="D197" s="25"/>
      <c r="E197" s="25"/>
      <c r="F197" s="25"/>
      <c r="G197" s="25"/>
      <c r="K197" s="138"/>
    </row>
    <row r="198" spans="1:11" s="9" customFormat="1" x14ac:dyDescent="0.2">
      <c r="A198" s="22"/>
      <c r="B198" s="11"/>
      <c r="C198" s="11"/>
      <c r="D198" s="25"/>
      <c r="E198" s="25"/>
      <c r="F198" s="25"/>
      <c r="G198" s="25"/>
      <c r="K198" s="138"/>
    </row>
    <row r="199" spans="1:11" s="9" customFormat="1" x14ac:dyDescent="0.2">
      <c r="A199" s="22"/>
      <c r="B199" s="11"/>
      <c r="C199" s="11"/>
      <c r="D199" s="25"/>
      <c r="E199" s="25"/>
      <c r="F199" s="25"/>
      <c r="G199" s="25"/>
      <c r="K199" s="138"/>
    </row>
    <row r="200" spans="1:11" s="9" customFormat="1" x14ac:dyDescent="0.2">
      <c r="A200" s="13"/>
      <c r="E200" s="37"/>
      <c r="K200" s="138"/>
    </row>
    <row r="201" spans="1:11" s="9" customFormat="1" x14ac:dyDescent="0.2">
      <c r="A201" s="22"/>
      <c r="B201" s="8" t="s">
        <v>29</v>
      </c>
      <c r="K201" s="138"/>
    </row>
    <row r="202" spans="1:11" s="9" customFormat="1" x14ac:dyDescent="0.2">
      <c r="A202" s="22"/>
      <c r="B202" s="8"/>
      <c r="D202" s="15" t="s">
        <v>91</v>
      </c>
      <c r="E202" s="15" t="s">
        <v>92</v>
      </c>
      <c r="F202" s="15" t="s">
        <v>177</v>
      </c>
      <c r="K202" s="138"/>
    </row>
    <row r="203" spans="1:11" s="9" customFormat="1" x14ac:dyDescent="0.2">
      <c r="A203" s="22"/>
      <c r="B203" s="193" t="s">
        <v>37</v>
      </c>
      <c r="C203" s="194"/>
      <c r="D203" s="38">
        <v>32</v>
      </c>
      <c r="E203" s="38">
        <v>32</v>
      </c>
      <c r="F203" s="38"/>
      <c r="K203" s="138"/>
    </row>
    <row r="204" spans="1:11" s="9" customFormat="1" x14ac:dyDescent="0.2">
      <c r="A204" s="22"/>
      <c r="B204" s="193" t="s">
        <v>38</v>
      </c>
      <c r="C204" s="194"/>
      <c r="D204" s="38"/>
      <c r="E204" s="38"/>
      <c r="F204" s="38"/>
      <c r="K204" s="138"/>
    </row>
    <row r="205" spans="1:11" s="9" customFormat="1" x14ac:dyDescent="0.2">
      <c r="A205" s="22"/>
      <c r="B205" s="195" t="s">
        <v>39</v>
      </c>
      <c r="C205" s="195"/>
      <c r="D205" s="38">
        <v>18</v>
      </c>
      <c r="E205" s="38">
        <v>12</v>
      </c>
      <c r="F205" s="38"/>
      <c r="K205" s="138"/>
    </row>
    <row r="206" spans="1:11" s="9" customFormat="1" x14ac:dyDescent="0.2">
      <c r="A206" s="22"/>
      <c r="B206" s="193" t="s">
        <v>93</v>
      </c>
      <c r="C206" s="196"/>
      <c r="D206" s="194"/>
      <c r="E206" s="38">
        <v>32</v>
      </c>
      <c r="F206" s="38"/>
      <c r="K206" s="138"/>
    </row>
    <row r="207" spans="1:11" s="9" customFormat="1" x14ac:dyDescent="0.2">
      <c r="A207" s="22"/>
      <c r="K207" s="138"/>
    </row>
    <row r="208" spans="1:11" s="9" customFormat="1" x14ac:dyDescent="0.2">
      <c r="A208" s="22"/>
      <c r="K208" s="138"/>
    </row>
    <row r="209" spans="1:25" s="149" customFormat="1" ht="18" x14ac:dyDescent="0.25">
      <c r="A209" s="2"/>
      <c r="B209" s="128" t="s">
        <v>40</v>
      </c>
      <c r="C209" s="3"/>
      <c r="D209" s="39"/>
      <c r="E209" s="39"/>
      <c r="F209" s="39"/>
      <c r="G209" s="39"/>
      <c r="H209" s="39"/>
      <c r="I209" s="39"/>
      <c r="J209" s="39"/>
      <c r="K209" s="129"/>
      <c r="L209" s="6"/>
      <c r="M209" s="6"/>
      <c r="N209" s="6"/>
      <c r="O209" s="6"/>
      <c r="P209" s="6"/>
      <c r="Q209" s="6"/>
      <c r="R209" s="6"/>
      <c r="S209" s="6"/>
      <c r="T209" s="6"/>
      <c r="U209" s="6"/>
      <c r="V209" s="6"/>
      <c r="W209" s="6"/>
      <c r="X209" s="6"/>
      <c r="Y209" s="6"/>
    </row>
    <row r="210" spans="1:25" s="9" customFormat="1" x14ac:dyDescent="0.2">
      <c r="A210" s="22"/>
      <c r="K210" s="138"/>
    </row>
    <row r="211" spans="1:25" s="9" customFormat="1" x14ac:dyDescent="0.2">
      <c r="A211" s="22"/>
      <c r="B211" s="8" t="s">
        <v>101</v>
      </c>
      <c r="K211" s="138"/>
    </row>
    <row r="212" spans="1:25" s="9" customFormat="1" x14ac:dyDescent="0.2">
      <c r="A212" s="22"/>
      <c r="B212" s="59" t="s">
        <v>139</v>
      </c>
      <c r="K212" s="138"/>
    </row>
    <row r="213" spans="1:25" s="9" customFormat="1" x14ac:dyDescent="0.2">
      <c r="A213" s="22"/>
      <c r="C213" s="223" t="s">
        <v>45</v>
      </c>
      <c r="D213" s="224"/>
      <c r="E213" s="225"/>
      <c r="F213" s="210" t="s">
        <v>138</v>
      </c>
      <c r="G213" s="210"/>
      <c r="H213" s="210"/>
      <c r="K213" s="138"/>
    </row>
    <row r="214" spans="1:25" s="9" customFormat="1" ht="14.1" customHeight="1" x14ac:dyDescent="0.25">
      <c r="A214" s="22"/>
      <c r="B214" s="191" t="s">
        <v>41</v>
      </c>
      <c r="C214" s="116" t="s">
        <v>42</v>
      </c>
      <c r="D214" s="19" t="s">
        <v>89</v>
      </c>
      <c r="E214" s="117" t="s">
        <v>90</v>
      </c>
      <c r="F214" s="116" t="s">
        <v>42</v>
      </c>
      <c r="G214" s="19" t="s">
        <v>89</v>
      </c>
      <c r="H214" s="117" t="s">
        <v>90</v>
      </c>
      <c r="K214" s="138"/>
    </row>
    <row r="215" spans="1:25" s="9" customFormat="1" ht="14.1" customHeight="1" x14ac:dyDescent="0.2">
      <c r="A215" s="22"/>
      <c r="B215" s="192"/>
      <c r="C215" s="114" t="s">
        <v>43</v>
      </c>
      <c r="D215" s="20" t="s">
        <v>44</v>
      </c>
      <c r="E215" s="115" t="s">
        <v>44</v>
      </c>
      <c r="F215" s="114" t="s">
        <v>43</v>
      </c>
      <c r="G215" s="20" t="s">
        <v>44</v>
      </c>
      <c r="H215" s="115" t="s">
        <v>44</v>
      </c>
      <c r="K215" s="138"/>
      <c r="T215" s="16"/>
      <c r="U215" s="16"/>
    </row>
    <row r="216" spans="1:25" s="9" customFormat="1" ht="14.1" customHeight="1" x14ac:dyDescent="0.25">
      <c r="A216" s="22"/>
      <c r="B216" s="15">
        <v>1</v>
      </c>
      <c r="C216" s="49">
        <v>1000</v>
      </c>
      <c r="D216" s="49">
        <v>400</v>
      </c>
      <c r="E216" s="49">
        <v>1800</v>
      </c>
      <c r="F216" s="49"/>
      <c r="G216" s="49"/>
      <c r="H216" s="49"/>
      <c r="I216" s="16"/>
      <c r="K216" s="138"/>
      <c r="O216" s="16"/>
      <c r="P216" s="16"/>
      <c r="Q216" s="16"/>
    </row>
    <row r="217" spans="1:25" s="9" customFormat="1" ht="14.1" customHeight="1" x14ac:dyDescent="0.25">
      <c r="A217" s="22"/>
      <c r="B217" s="15">
        <v>2</v>
      </c>
      <c r="C217" s="49">
        <v>1200</v>
      </c>
      <c r="D217" s="49">
        <v>400</v>
      </c>
      <c r="E217" s="49">
        <v>2000</v>
      </c>
      <c r="F217" s="49"/>
      <c r="G217" s="49"/>
      <c r="H217" s="49"/>
      <c r="J217" s="16"/>
      <c r="K217" s="140"/>
      <c r="O217" s="16"/>
      <c r="P217" s="16"/>
      <c r="Q217" s="16"/>
    </row>
    <row r="218" spans="1:25" s="9" customFormat="1" ht="14.1" customHeight="1" x14ac:dyDescent="0.25">
      <c r="A218" s="22"/>
      <c r="B218" s="15"/>
      <c r="C218" s="49"/>
      <c r="D218" s="49"/>
      <c r="E218" s="49"/>
      <c r="F218" s="113"/>
      <c r="G218" s="113"/>
      <c r="H218" s="113"/>
      <c r="J218" s="16"/>
      <c r="K218" s="140"/>
      <c r="O218" s="16"/>
      <c r="P218" s="16"/>
      <c r="Q218" s="16"/>
    </row>
    <row r="219" spans="1:25" s="9" customFormat="1" ht="14.1" customHeight="1" x14ac:dyDescent="0.25">
      <c r="A219" s="22"/>
      <c r="B219" s="15"/>
      <c r="C219" s="49"/>
      <c r="D219" s="49"/>
      <c r="E219" s="49"/>
      <c r="F219" s="113"/>
      <c r="G219" s="113"/>
      <c r="H219" s="113"/>
      <c r="J219" s="17"/>
      <c r="K219" s="141"/>
      <c r="O219" s="16"/>
      <c r="P219" s="16"/>
      <c r="Q219" s="16"/>
    </row>
    <row r="220" spans="1:25" s="9" customFormat="1" ht="14.1" customHeight="1" x14ac:dyDescent="0.2">
      <c r="A220" s="22"/>
      <c r="B220" s="15"/>
      <c r="C220" s="113"/>
      <c r="D220" s="113"/>
      <c r="E220" s="113"/>
      <c r="F220" s="113"/>
      <c r="G220" s="113"/>
      <c r="H220" s="113"/>
      <c r="J220" s="17"/>
      <c r="K220" s="141"/>
      <c r="O220" s="16"/>
      <c r="P220" s="16"/>
      <c r="Q220" s="16"/>
    </row>
    <row r="221" spans="1:25" s="9" customFormat="1" ht="14.1" customHeight="1" x14ac:dyDescent="0.2">
      <c r="A221" s="22"/>
      <c r="B221" s="15"/>
      <c r="C221" s="113"/>
      <c r="D221" s="113"/>
      <c r="E221" s="113"/>
      <c r="F221" s="113"/>
      <c r="G221" s="113"/>
      <c r="H221" s="113"/>
      <c r="J221" s="17"/>
      <c r="K221" s="141"/>
      <c r="O221" s="16"/>
      <c r="P221" s="16"/>
      <c r="Q221" s="16"/>
    </row>
    <row r="222" spans="1:25" s="9" customFormat="1" ht="14.1" customHeight="1" x14ac:dyDescent="0.2">
      <c r="A222" s="22"/>
      <c r="B222" s="167"/>
      <c r="C222" s="58"/>
      <c r="D222" s="58"/>
      <c r="E222" s="58"/>
      <c r="F222" s="58"/>
      <c r="G222" s="58"/>
      <c r="H222" s="58"/>
      <c r="J222" s="17"/>
      <c r="K222" s="141"/>
      <c r="O222" s="16"/>
      <c r="P222" s="16"/>
      <c r="Q222" s="16"/>
    </row>
    <row r="223" spans="1:25" s="9" customFormat="1" ht="14.1" customHeight="1" x14ac:dyDescent="0.2">
      <c r="A223" s="22"/>
      <c r="C223" s="58"/>
      <c r="D223" s="58"/>
      <c r="E223" s="58"/>
      <c r="F223" s="58"/>
      <c r="G223" s="58"/>
      <c r="H223" s="58"/>
      <c r="K223" s="142"/>
      <c r="L223" s="17"/>
      <c r="M223" s="17"/>
      <c r="N223" s="17"/>
    </row>
    <row r="224" spans="1:25" s="9" customFormat="1" ht="14.1" customHeight="1" x14ac:dyDescent="0.2">
      <c r="A224" s="22"/>
      <c r="B224" s="8" t="s">
        <v>182</v>
      </c>
      <c r="K224" s="142"/>
      <c r="L224" s="17"/>
      <c r="M224" s="17"/>
      <c r="N224" s="17"/>
    </row>
    <row r="225" spans="1:14" s="9" customFormat="1" x14ac:dyDescent="0.2">
      <c r="A225" s="22"/>
      <c r="B225" s="59" t="s">
        <v>144</v>
      </c>
      <c r="K225" s="142"/>
      <c r="L225" s="17"/>
      <c r="M225" s="17"/>
      <c r="N225" s="17"/>
    </row>
    <row r="226" spans="1:14" s="9" customFormat="1" x14ac:dyDescent="0.2">
      <c r="A226" s="22"/>
      <c r="B226" s="27"/>
      <c r="C226" s="210" t="s">
        <v>45</v>
      </c>
      <c r="D226" s="210"/>
      <c r="E226" s="210"/>
      <c r="F226" s="210" t="s">
        <v>138</v>
      </c>
      <c r="G226" s="210"/>
      <c r="H226" s="210"/>
      <c r="K226" s="142"/>
      <c r="L226" s="17"/>
      <c r="M226" s="17"/>
      <c r="N226" s="17"/>
    </row>
    <row r="227" spans="1:14" s="9" customFormat="1" ht="14.25" x14ac:dyDescent="0.25">
      <c r="A227" s="22"/>
      <c r="B227" s="191" t="s">
        <v>41</v>
      </c>
      <c r="C227" s="116" t="s">
        <v>42</v>
      </c>
      <c r="D227" s="19" t="s">
        <v>89</v>
      </c>
      <c r="E227" s="117" t="s">
        <v>90</v>
      </c>
      <c r="F227" s="116" t="s">
        <v>42</v>
      </c>
      <c r="G227" s="19" t="s">
        <v>89</v>
      </c>
      <c r="H227" s="117" t="s">
        <v>90</v>
      </c>
      <c r="K227" s="142"/>
      <c r="L227" s="17"/>
      <c r="M227" s="17"/>
      <c r="N227" s="17"/>
    </row>
    <row r="228" spans="1:14" s="9" customFormat="1" x14ac:dyDescent="0.2">
      <c r="A228" s="22"/>
      <c r="B228" s="192"/>
      <c r="C228" s="114" t="s">
        <v>43</v>
      </c>
      <c r="D228" s="20" t="s">
        <v>44</v>
      </c>
      <c r="E228" s="115" t="s">
        <v>44</v>
      </c>
      <c r="F228" s="114" t="s">
        <v>43</v>
      </c>
      <c r="G228" s="20" t="s">
        <v>44</v>
      </c>
      <c r="H228" s="115" t="s">
        <v>44</v>
      </c>
      <c r="I228" s="18"/>
      <c r="K228" s="142"/>
      <c r="L228" s="17"/>
      <c r="M228" s="17"/>
      <c r="N228" s="17"/>
    </row>
    <row r="229" spans="1:14" s="9" customFormat="1" ht="15" x14ac:dyDescent="0.25">
      <c r="A229" s="22"/>
      <c r="B229" s="15">
        <v>1</v>
      </c>
      <c r="C229" s="49">
        <f>C216-F229</f>
        <v>500</v>
      </c>
      <c r="D229" s="49">
        <f>0.1*D216</f>
        <v>40</v>
      </c>
      <c r="E229" s="49">
        <f>0.1*E216</f>
        <v>180</v>
      </c>
      <c r="F229" s="49">
        <v>500</v>
      </c>
      <c r="G229" s="49">
        <f>0.9*D216</f>
        <v>360</v>
      </c>
      <c r="H229" s="49">
        <f>0.9*E216</f>
        <v>1620</v>
      </c>
      <c r="I229" s="18"/>
      <c r="K229" s="142"/>
      <c r="L229" s="17"/>
      <c r="M229" s="17"/>
      <c r="N229" s="17"/>
    </row>
    <row r="230" spans="1:14" s="9" customFormat="1" ht="15" x14ac:dyDescent="0.25">
      <c r="A230" s="22"/>
      <c r="B230" s="15">
        <v>2</v>
      </c>
      <c r="C230" s="49">
        <f>C217-F230</f>
        <v>700</v>
      </c>
      <c r="D230" s="49">
        <f>0.1*D217</f>
        <v>40</v>
      </c>
      <c r="E230" s="49">
        <f>0.1*E217</f>
        <v>200</v>
      </c>
      <c r="F230" s="49">
        <v>500</v>
      </c>
      <c r="G230" s="49">
        <f>0.9*D217</f>
        <v>360</v>
      </c>
      <c r="H230" s="49">
        <f>0.9*E217</f>
        <v>1800</v>
      </c>
      <c r="I230" s="18"/>
      <c r="K230" s="142"/>
      <c r="L230" s="17"/>
      <c r="M230" s="17"/>
      <c r="N230" s="17"/>
    </row>
    <row r="231" spans="1:14" s="9" customFormat="1" ht="15" x14ac:dyDescent="0.25">
      <c r="A231" s="22"/>
      <c r="B231" s="189"/>
      <c r="C231" s="190"/>
      <c r="D231" s="190"/>
      <c r="E231" s="190"/>
      <c r="F231" s="190"/>
      <c r="G231" s="190"/>
      <c r="H231" s="190"/>
      <c r="I231" s="18"/>
      <c r="K231" s="142"/>
      <c r="L231" s="17"/>
      <c r="M231" s="17"/>
      <c r="N231" s="17"/>
    </row>
    <row r="232" spans="1:14" s="9" customFormat="1" ht="15" x14ac:dyDescent="0.25">
      <c r="A232" s="22"/>
      <c r="B232" s="189"/>
      <c r="C232" s="190"/>
      <c r="D232" s="190"/>
      <c r="E232" s="190"/>
      <c r="F232" s="190"/>
      <c r="G232" s="190"/>
      <c r="H232" s="190"/>
      <c r="I232" s="18"/>
      <c r="K232" s="142"/>
      <c r="L232" s="17"/>
      <c r="M232" s="17"/>
      <c r="N232" s="17"/>
    </row>
    <row r="233" spans="1:14" s="9" customFormat="1" ht="15" x14ac:dyDescent="0.25">
      <c r="A233" s="22"/>
      <c r="B233" s="189"/>
      <c r="C233" s="190"/>
      <c r="D233" s="190"/>
      <c r="E233" s="190"/>
      <c r="F233" s="190"/>
      <c r="G233" s="190"/>
      <c r="H233" s="190"/>
      <c r="I233" s="18"/>
      <c r="K233" s="142"/>
      <c r="L233" s="17"/>
      <c r="M233" s="17"/>
      <c r="N233" s="17"/>
    </row>
    <row r="234" spans="1:14" s="9" customFormat="1" ht="15" x14ac:dyDescent="0.25">
      <c r="A234" s="22"/>
      <c r="B234" s="189"/>
      <c r="C234" s="190"/>
      <c r="D234" s="190"/>
      <c r="E234" s="190"/>
      <c r="F234" s="190"/>
      <c r="G234" s="190"/>
      <c r="H234" s="190"/>
      <c r="I234" s="18"/>
      <c r="K234" s="142"/>
      <c r="L234" s="17"/>
      <c r="M234" s="17"/>
      <c r="N234" s="17"/>
    </row>
    <row r="235" spans="1:14" s="9" customFormat="1" ht="15" x14ac:dyDescent="0.25">
      <c r="A235" s="22"/>
      <c r="B235" s="189"/>
      <c r="C235" s="190"/>
      <c r="D235" s="190"/>
      <c r="E235" s="190"/>
      <c r="F235" s="190"/>
      <c r="G235" s="190"/>
      <c r="H235" s="190"/>
      <c r="I235" s="18"/>
      <c r="K235" s="142"/>
      <c r="L235" s="17"/>
      <c r="M235" s="17"/>
      <c r="N235" s="17"/>
    </row>
    <row r="236" spans="1:14" s="9" customFormat="1" ht="15" x14ac:dyDescent="0.25">
      <c r="A236" s="22"/>
      <c r="B236" s="189"/>
      <c r="C236" s="190"/>
      <c r="D236" s="190"/>
      <c r="E236" s="190"/>
      <c r="F236" s="190"/>
      <c r="G236" s="190"/>
      <c r="H236" s="190"/>
      <c r="I236" s="18"/>
      <c r="K236" s="142"/>
      <c r="L236" s="17"/>
      <c r="M236" s="17"/>
      <c r="N236" s="17"/>
    </row>
    <row r="237" spans="1:14" s="9" customFormat="1" ht="15" x14ac:dyDescent="0.25">
      <c r="A237" s="22"/>
      <c r="B237" s="189"/>
      <c r="C237" s="190"/>
      <c r="D237" s="190"/>
      <c r="E237" s="190"/>
      <c r="F237" s="190"/>
      <c r="G237" s="190"/>
      <c r="H237" s="190"/>
      <c r="I237" s="18"/>
      <c r="K237" s="142"/>
      <c r="L237" s="17"/>
      <c r="M237" s="17"/>
      <c r="N237" s="17"/>
    </row>
    <row r="238" spans="1:14" s="9" customFormat="1" ht="15" x14ac:dyDescent="0.25">
      <c r="A238" s="22"/>
      <c r="B238" s="189"/>
      <c r="C238" s="190"/>
      <c r="D238" s="190"/>
      <c r="E238" s="190"/>
      <c r="F238" s="190"/>
      <c r="G238" s="190"/>
      <c r="H238" s="190"/>
      <c r="I238" s="18"/>
      <c r="K238" s="142"/>
      <c r="L238" s="17"/>
      <c r="M238" s="17"/>
      <c r="N238" s="17"/>
    </row>
    <row r="239" spans="1:14" s="9" customFormat="1" ht="15" x14ac:dyDescent="0.25">
      <c r="A239" s="22"/>
      <c r="B239" s="189"/>
      <c r="C239" s="190"/>
      <c r="D239" s="190"/>
      <c r="E239" s="190"/>
      <c r="F239" s="190"/>
      <c r="G239" s="190"/>
      <c r="H239" s="190"/>
      <c r="I239" s="18"/>
      <c r="K239" s="142"/>
      <c r="L239" s="17"/>
      <c r="M239" s="17"/>
      <c r="N239" s="17"/>
    </row>
    <row r="240" spans="1:14" s="9" customFormat="1" ht="15" x14ac:dyDescent="0.25">
      <c r="A240" s="22"/>
      <c r="B240" s="189"/>
      <c r="C240" s="190"/>
      <c r="D240" s="190"/>
      <c r="E240" s="190"/>
      <c r="F240" s="190"/>
      <c r="G240" s="190"/>
      <c r="H240" s="190"/>
      <c r="I240" s="18"/>
      <c r="K240" s="142"/>
      <c r="L240" s="17"/>
      <c r="M240" s="17"/>
      <c r="N240" s="17"/>
    </row>
    <row r="241" spans="1:14" s="9" customFormat="1" ht="15" x14ac:dyDescent="0.25">
      <c r="A241" s="22"/>
      <c r="B241" s="189"/>
      <c r="C241" s="190"/>
      <c r="D241" s="190"/>
      <c r="E241" s="190"/>
      <c r="F241" s="190"/>
      <c r="G241" s="190"/>
      <c r="H241" s="190"/>
      <c r="I241" s="18"/>
      <c r="K241" s="142"/>
      <c r="L241" s="17"/>
      <c r="M241" s="17"/>
      <c r="N241" s="17"/>
    </row>
    <row r="242" spans="1:14" s="9" customFormat="1" ht="15" x14ac:dyDescent="0.25">
      <c r="A242" s="22"/>
      <c r="B242" s="189"/>
      <c r="C242" s="190"/>
      <c r="D242" s="190"/>
      <c r="E242" s="190"/>
      <c r="F242" s="190"/>
      <c r="G242" s="190"/>
      <c r="H242" s="190"/>
      <c r="I242" s="18"/>
      <c r="K242" s="142"/>
      <c r="L242" s="17"/>
      <c r="M242" s="17"/>
      <c r="N242" s="17"/>
    </row>
    <row r="243" spans="1:14" s="9" customFormat="1" ht="15" x14ac:dyDescent="0.25">
      <c r="A243" s="22"/>
      <c r="B243" s="189"/>
      <c r="C243" s="190"/>
      <c r="D243" s="190"/>
      <c r="E243" s="190"/>
      <c r="F243" s="190"/>
      <c r="G243" s="190"/>
      <c r="H243" s="190"/>
      <c r="I243" s="18"/>
      <c r="K243" s="142"/>
      <c r="L243" s="17"/>
      <c r="M243" s="17"/>
      <c r="N243" s="17"/>
    </row>
    <row r="244" spans="1:14" s="9" customFormat="1" x14ac:dyDescent="0.2">
      <c r="A244" s="22"/>
      <c r="B244" s="15"/>
      <c r="C244" s="113"/>
      <c r="D244" s="113"/>
      <c r="E244" s="113"/>
      <c r="F244" s="113"/>
      <c r="G244" s="113"/>
      <c r="H244" s="113"/>
      <c r="I244" s="18"/>
      <c r="K244" s="142"/>
      <c r="L244" s="17"/>
      <c r="M244" s="17"/>
      <c r="N244" s="17"/>
    </row>
    <row r="245" spans="1:14" s="9" customFormat="1" x14ac:dyDescent="0.2">
      <c r="A245" s="22"/>
      <c r="B245" s="15"/>
      <c r="C245" s="113"/>
      <c r="D245" s="113"/>
      <c r="E245" s="113"/>
      <c r="F245" s="113"/>
      <c r="G245" s="113"/>
      <c r="H245" s="113"/>
      <c r="K245" s="138"/>
    </row>
    <row r="246" spans="1:14" s="9" customFormat="1" x14ac:dyDescent="0.2">
      <c r="A246" s="22"/>
      <c r="B246" s="15"/>
      <c r="C246" s="113"/>
      <c r="D246" s="113"/>
      <c r="E246" s="113"/>
      <c r="F246" s="113"/>
      <c r="G246" s="113"/>
      <c r="H246" s="113"/>
      <c r="K246" s="138"/>
    </row>
    <row r="247" spans="1:14" s="9" customFormat="1" x14ac:dyDescent="0.2">
      <c r="A247" s="22"/>
      <c r="B247" s="15"/>
      <c r="C247" s="113"/>
      <c r="D247" s="113"/>
      <c r="E247" s="113"/>
      <c r="F247" s="113"/>
      <c r="G247" s="113"/>
      <c r="H247" s="113"/>
      <c r="K247" s="138"/>
    </row>
    <row r="248" spans="1:14" s="9" customFormat="1" x14ac:dyDescent="0.2">
      <c r="A248" s="22"/>
      <c r="K248" s="138"/>
    </row>
    <row r="249" spans="1:14" s="9" customFormat="1" x14ac:dyDescent="0.2">
      <c r="A249" s="22"/>
      <c r="B249" s="59"/>
      <c r="K249" s="138"/>
    </row>
    <row r="250" spans="1:14" s="9" customFormat="1" x14ac:dyDescent="0.2">
      <c r="A250" s="22"/>
      <c r="B250" s="156" t="s">
        <v>196</v>
      </c>
      <c r="K250" s="138"/>
    </row>
    <row r="251" spans="1:14" s="9" customFormat="1" x14ac:dyDescent="0.2">
      <c r="A251" s="22"/>
      <c r="B251" s="59"/>
      <c r="K251" s="138"/>
    </row>
    <row r="252" spans="1:14" s="9" customFormat="1" ht="14.25" x14ac:dyDescent="0.25">
      <c r="A252" s="22"/>
      <c r="B252" s="191" t="s">
        <v>41</v>
      </c>
      <c r="C252" s="116" t="s">
        <v>42</v>
      </c>
      <c r="D252" s="19" t="s">
        <v>89</v>
      </c>
      <c r="E252" s="117" t="s">
        <v>90</v>
      </c>
      <c r="K252" s="138"/>
    </row>
    <row r="253" spans="1:14" s="9" customFormat="1" x14ac:dyDescent="0.2">
      <c r="A253" s="22"/>
      <c r="B253" s="192"/>
      <c r="C253" s="114" t="s">
        <v>43</v>
      </c>
      <c r="D253" s="20" t="s">
        <v>44</v>
      </c>
      <c r="E253" s="115" t="s">
        <v>44</v>
      </c>
      <c r="K253" s="138"/>
    </row>
    <row r="254" spans="1:14" s="9" customFormat="1" ht="15" x14ac:dyDescent="0.25">
      <c r="A254" s="22"/>
      <c r="B254" s="15">
        <v>1</v>
      </c>
      <c r="C254" s="49">
        <v>1000</v>
      </c>
      <c r="D254" s="49">
        <v>400</v>
      </c>
      <c r="E254" s="49">
        <v>1800</v>
      </c>
      <c r="K254" s="138"/>
    </row>
    <row r="255" spans="1:14" s="9" customFormat="1" ht="15" x14ac:dyDescent="0.25">
      <c r="A255" s="22"/>
      <c r="B255" s="15">
        <v>2</v>
      </c>
      <c r="C255" s="49">
        <v>1200</v>
      </c>
      <c r="D255" s="49">
        <v>400</v>
      </c>
      <c r="E255" s="49">
        <v>2000</v>
      </c>
      <c r="K255" s="138"/>
    </row>
    <row r="256" spans="1:14" s="9" customFormat="1" x14ac:dyDescent="0.2">
      <c r="A256" s="22"/>
      <c r="B256" s="15"/>
      <c r="C256" s="113"/>
      <c r="D256" s="113"/>
      <c r="E256" s="113"/>
      <c r="K256" s="138"/>
    </row>
    <row r="257" spans="1:11" s="9" customFormat="1" x14ac:dyDescent="0.2">
      <c r="A257" s="22"/>
      <c r="B257" s="15"/>
      <c r="C257" s="113"/>
      <c r="D257" s="113"/>
      <c r="E257" s="113"/>
      <c r="K257" s="138"/>
    </row>
    <row r="258" spans="1:11" s="9" customFormat="1" x14ac:dyDescent="0.2">
      <c r="A258" s="22"/>
      <c r="B258" s="15"/>
      <c r="C258" s="113"/>
      <c r="D258" s="113"/>
      <c r="E258" s="113"/>
      <c r="K258" s="138"/>
    </row>
    <row r="259" spans="1:11" s="9" customFormat="1" x14ac:dyDescent="0.2">
      <c r="A259" s="22"/>
      <c r="B259" s="15"/>
      <c r="C259" s="113"/>
      <c r="D259" s="113"/>
      <c r="E259" s="113"/>
      <c r="K259" s="138"/>
    </row>
    <row r="260" spans="1:11" s="9" customFormat="1" x14ac:dyDescent="0.2">
      <c r="A260" s="22"/>
      <c r="B260" s="167"/>
      <c r="C260" s="58"/>
      <c r="D260" s="58"/>
      <c r="E260" s="58"/>
      <c r="K260" s="138"/>
    </row>
    <row r="261" spans="1:11" s="9" customFormat="1" x14ac:dyDescent="0.2">
      <c r="A261" s="22"/>
      <c r="B261" s="59"/>
      <c r="K261" s="138"/>
    </row>
    <row r="262" spans="1:11" s="9" customFormat="1" x14ac:dyDescent="0.2">
      <c r="A262" s="22"/>
      <c r="B262" s="8" t="s">
        <v>100</v>
      </c>
      <c r="K262" s="138"/>
    </row>
    <row r="263" spans="1:11" s="9" customFormat="1" x14ac:dyDescent="0.2">
      <c r="A263" s="22"/>
      <c r="K263" s="138"/>
    </row>
    <row r="264" spans="1:11" s="9" customFormat="1" ht="14.25" x14ac:dyDescent="0.2">
      <c r="A264" s="22"/>
      <c r="B264" s="125" t="s">
        <v>241</v>
      </c>
      <c r="D264" s="126" t="s">
        <v>121</v>
      </c>
      <c r="E264" s="45" t="s">
        <v>240</v>
      </c>
      <c r="K264" s="138"/>
    </row>
    <row r="265" spans="1:11" s="9" customFormat="1" x14ac:dyDescent="0.2">
      <c r="A265" s="22"/>
      <c r="K265" s="138"/>
    </row>
    <row r="266" spans="1:11" s="9" customFormat="1" ht="14.25" x14ac:dyDescent="0.25">
      <c r="A266" s="22"/>
      <c r="B266" s="191" t="s">
        <v>41</v>
      </c>
      <c r="C266" s="116" t="s">
        <v>42</v>
      </c>
      <c r="D266" s="19" t="s">
        <v>89</v>
      </c>
      <c r="E266" s="117" t="s">
        <v>90</v>
      </c>
      <c r="F266" s="204" t="s">
        <v>122</v>
      </c>
      <c r="K266" s="138"/>
    </row>
    <row r="267" spans="1:11" s="9" customFormat="1" x14ac:dyDescent="0.2">
      <c r="A267" s="22"/>
      <c r="B267" s="192"/>
      <c r="C267" s="114" t="s">
        <v>43</v>
      </c>
      <c r="D267" s="20" t="s">
        <v>44</v>
      </c>
      <c r="E267" s="115" t="s">
        <v>44</v>
      </c>
      <c r="F267" s="205"/>
      <c r="K267" s="138"/>
    </row>
    <row r="268" spans="1:11" s="9" customFormat="1" x14ac:dyDescent="0.2">
      <c r="A268" s="22"/>
      <c r="B268" s="15">
        <v>1</v>
      </c>
      <c r="C268" s="113">
        <v>2000</v>
      </c>
      <c r="D268" s="113">
        <v>500</v>
      </c>
      <c r="E268" s="113">
        <v>2500</v>
      </c>
      <c r="F268" s="57"/>
      <c r="K268" s="138"/>
    </row>
    <row r="269" spans="1:11" s="9" customFormat="1" x14ac:dyDescent="0.2">
      <c r="A269" s="22"/>
      <c r="B269" s="15">
        <v>2</v>
      </c>
      <c r="C269" s="113">
        <v>2000</v>
      </c>
      <c r="D269" s="113">
        <v>500</v>
      </c>
      <c r="E269" s="113">
        <v>2000</v>
      </c>
      <c r="F269" s="113"/>
      <c r="K269" s="138"/>
    </row>
    <row r="270" spans="1:11" s="9" customFormat="1" x14ac:dyDescent="0.2">
      <c r="A270" s="22"/>
      <c r="B270" s="15"/>
      <c r="C270" s="113"/>
      <c r="D270" s="113"/>
      <c r="E270" s="113"/>
      <c r="F270" s="113"/>
      <c r="K270" s="138"/>
    </row>
    <row r="271" spans="1:11" s="9" customFormat="1" x14ac:dyDescent="0.2">
      <c r="A271" s="22"/>
      <c r="B271" s="15"/>
      <c r="C271" s="113"/>
      <c r="D271" s="113"/>
      <c r="E271" s="113"/>
      <c r="F271" s="113"/>
      <c r="K271" s="138"/>
    </row>
    <row r="272" spans="1:11" s="9" customFormat="1" x14ac:dyDescent="0.2">
      <c r="A272" s="22"/>
      <c r="B272" s="15"/>
      <c r="C272" s="113"/>
      <c r="D272" s="113"/>
      <c r="E272" s="113"/>
      <c r="F272" s="113"/>
      <c r="K272" s="138"/>
    </row>
    <row r="273" spans="1:11" s="9" customFormat="1" x14ac:dyDescent="0.2">
      <c r="A273" s="22"/>
      <c r="B273" s="167"/>
      <c r="C273" s="58"/>
      <c r="D273" s="58"/>
      <c r="E273" s="58"/>
      <c r="F273" s="58"/>
      <c r="K273" s="138"/>
    </row>
    <row r="274" spans="1:11" s="9" customFormat="1" x14ac:dyDescent="0.2">
      <c r="A274" s="22"/>
      <c r="K274" s="138"/>
    </row>
    <row r="275" spans="1:11" s="9" customFormat="1" x14ac:dyDescent="0.2">
      <c r="A275" s="22"/>
      <c r="B275" s="127" t="s">
        <v>115</v>
      </c>
      <c r="K275" s="138"/>
    </row>
    <row r="276" spans="1:11" s="9" customFormat="1" x14ac:dyDescent="0.2">
      <c r="A276" s="22"/>
      <c r="K276" s="138"/>
    </row>
    <row r="277" spans="1:11" s="9" customFormat="1" x14ac:dyDescent="0.2">
      <c r="A277" s="22"/>
      <c r="B277" s="191" t="s">
        <v>41</v>
      </c>
      <c r="C277" s="208" t="s">
        <v>116</v>
      </c>
      <c r="D277" s="209"/>
      <c r="E277" s="117" t="s">
        <v>118</v>
      </c>
      <c r="F277" s="204" t="s">
        <v>122</v>
      </c>
      <c r="K277" s="138"/>
    </row>
    <row r="278" spans="1:11" s="9" customFormat="1" x14ac:dyDescent="0.2">
      <c r="A278" s="7"/>
      <c r="B278" s="192"/>
      <c r="C278" s="221" t="s">
        <v>117</v>
      </c>
      <c r="D278" s="222"/>
      <c r="E278" s="115" t="s">
        <v>119</v>
      </c>
      <c r="F278" s="205"/>
      <c r="K278" s="138"/>
    </row>
    <row r="279" spans="1:11" s="9" customFormat="1" x14ac:dyDescent="0.2">
      <c r="A279" s="7"/>
      <c r="B279" s="15">
        <v>1</v>
      </c>
      <c r="C279" s="226">
        <v>0</v>
      </c>
      <c r="D279" s="226"/>
      <c r="E279" s="113">
        <v>15</v>
      </c>
      <c r="F279" s="47"/>
      <c r="K279" s="138"/>
    </row>
    <row r="280" spans="1:11" s="9" customFormat="1" x14ac:dyDescent="0.2">
      <c r="A280" s="7"/>
      <c r="B280" s="15"/>
      <c r="C280" s="226"/>
      <c r="D280" s="226"/>
      <c r="E280" s="113"/>
      <c r="F280" s="47"/>
      <c r="K280" s="138"/>
    </row>
    <row r="281" spans="1:11" s="9" customFormat="1" x14ac:dyDescent="0.2">
      <c r="A281" s="7"/>
      <c r="B281" s="15"/>
      <c r="C281" s="226"/>
      <c r="D281" s="226"/>
      <c r="E281" s="113"/>
      <c r="F281" s="47"/>
      <c r="K281" s="138"/>
    </row>
    <row r="282" spans="1:11" s="9" customFormat="1" x14ac:dyDescent="0.2">
      <c r="A282" s="7"/>
      <c r="B282" s="15"/>
      <c r="C282" s="226"/>
      <c r="D282" s="226"/>
      <c r="E282" s="113"/>
      <c r="F282" s="47"/>
      <c r="K282" s="138"/>
    </row>
    <row r="283" spans="1:11" s="9" customFormat="1" x14ac:dyDescent="0.2">
      <c r="A283" s="7"/>
      <c r="B283" s="167"/>
      <c r="C283" s="58"/>
      <c r="D283" s="58"/>
      <c r="E283" s="58"/>
      <c r="F283" s="168"/>
      <c r="K283" s="138"/>
    </row>
    <row r="284" spans="1:11" s="9" customFormat="1" x14ac:dyDescent="0.2">
      <c r="A284" s="7"/>
      <c r="B284" s="1"/>
      <c r="C284" s="1"/>
      <c r="K284" s="138"/>
    </row>
    <row r="285" spans="1:11" s="9" customFormat="1" ht="14.25" x14ac:dyDescent="0.25">
      <c r="A285" s="7"/>
      <c r="B285" s="127" t="s">
        <v>174</v>
      </c>
      <c r="K285" s="138"/>
    </row>
    <row r="286" spans="1:11" s="9" customFormat="1" x14ac:dyDescent="0.2">
      <c r="A286" s="7"/>
      <c r="K286" s="138"/>
    </row>
    <row r="287" spans="1:11" s="9" customFormat="1" x14ac:dyDescent="0.2">
      <c r="A287" s="7"/>
      <c r="B287" s="191" t="s">
        <v>41</v>
      </c>
      <c r="C287" s="208" t="s">
        <v>120</v>
      </c>
      <c r="D287" s="209"/>
      <c r="E287" s="117" t="s">
        <v>118</v>
      </c>
      <c r="F287" s="204" t="s">
        <v>122</v>
      </c>
      <c r="K287" s="138"/>
    </row>
    <row r="288" spans="1:11" s="9" customFormat="1" ht="12.75" customHeight="1" x14ac:dyDescent="0.2">
      <c r="A288" s="7"/>
      <c r="B288" s="192"/>
      <c r="C288" s="221" t="s">
        <v>43</v>
      </c>
      <c r="D288" s="222"/>
      <c r="E288" s="115" t="s">
        <v>119</v>
      </c>
      <c r="F288" s="205"/>
      <c r="K288" s="138"/>
    </row>
    <row r="289" spans="1:25" s="9" customFormat="1" x14ac:dyDescent="0.2">
      <c r="A289" s="7"/>
      <c r="B289" s="15">
        <v>1</v>
      </c>
      <c r="C289" s="226">
        <v>2000</v>
      </c>
      <c r="D289" s="226"/>
      <c r="E289" s="113">
        <v>8</v>
      </c>
      <c r="F289" s="47"/>
      <c r="K289" s="138"/>
    </row>
    <row r="290" spans="1:25" s="9" customFormat="1" x14ac:dyDescent="0.2">
      <c r="A290" s="7"/>
      <c r="B290" s="15"/>
      <c r="C290" s="226"/>
      <c r="D290" s="226"/>
      <c r="E290" s="113"/>
      <c r="F290" s="47"/>
      <c r="K290" s="138"/>
    </row>
    <row r="291" spans="1:25" s="9" customFormat="1" x14ac:dyDescent="0.2">
      <c r="A291" s="7"/>
      <c r="B291" s="15"/>
      <c r="C291" s="226"/>
      <c r="D291" s="226"/>
      <c r="E291" s="113"/>
      <c r="F291" s="47"/>
      <c r="K291" s="138"/>
    </row>
    <row r="292" spans="1:25" s="9" customFormat="1" x14ac:dyDescent="0.2">
      <c r="A292" s="7"/>
      <c r="B292" s="15"/>
      <c r="C292" s="226"/>
      <c r="D292" s="226"/>
      <c r="E292" s="113"/>
      <c r="F292" s="47"/>
      <c r="K292" s="138"/>
    </row>
    <row r="293" spans="1:25" s="9" customFormat="1" x14ac:dyDescent="0.2">
      <c r="A293" s="143"/>
      <c r="B293" s="144"/>
      <c r="C293" s="144"/>
      <c r="D293" s="145"/>
      <c r="E293" s="145"/>
      <c r="F293" s="145"/>
      <c r="G293" s="145"/>
      <c r="H293" s="145"/>
      <c r="I293" s="145"/>
      <c r="J293" s="145"/>
      <c r="K293" s="146"/>
    </row>
    <row r="294" spans="1:25" s="9" customFormat="1" x14ac:dyDescent="0.2">
      <c r="A294" s="1"/>
      <c r="B294" s="1"/>
      <c r="C294" s="1"/>
    </row>
    <row r="295" spans="1:25" s="9" customFormat="1" x14ac:dyDescent="0.2">
      <c r="A295" s="1"/>
      <c r="B295" s="1"/>
      <c r="C295" s="1"/>
    </row>
    <row r="296" spans="1:25" s="9" customFormat="1" x14ac:dyDescent="0.2">
      <c r="A296" s="1"/>
      <c r="B296" s="1"/>
      <c r="C296" s="1"/>
    </row>
    <row r="297" spans="1:25" s="9" customFormat="1" x14ac:dyDescent="0.2">
      <c r="A297" s="1"/>
      <c r="B297" s="1"/>
      <c r="C297" s="1"/>
    </row>
    <row r="298" spans="1:25" s="9" customFormat="1" x14ac:dyDescent="0.2">
      <c r="A298" s="1"/>
      <c r="B298" s="1"/>
      <c r="C298" s="1"/>
    </row>
    <row r="299" spans="1:25" x14ac:dyDescent="0.2">
      <c r="X299" s="1"/>
      <c r="Y299" s="1"/>
    </row>
    <row r="300" spans="1:25" x14ac:dyDescent="0.2">
      <c r="X300" s="1"/>
      <c r="Y300" s="1"/>
    </row>
    <row r="301" spans="1:25" x14ac:dyDescent="0.2">
      <c r="X301" s="1"/>
      <c r="Y301" s="1"/>
    </row>
    <row r="302" spans="1:25" x14ac:dyDescent="0.2">
      <c r="X302" s="1"/>
      <c r="Y302" s="1"/>
    </row>
    <row r="303" spans="1:25" x14ac:dyDescent="0.2">
      <c r="X303" s="1"/>
      <c r="Y303" s="1"/>
    </row>
    <row r="304" spans="1:25" x14ac:dyDescent="0.2">
      <c r="X304" s="1"/>
      <c r="Y304" s="1"/>
    </row>
  </sheetData>
  <mergeCells count="49">
    <mergeCell ref="C292:D292"/>
    <mergeCell ref="C288:D288"/>
    <mergeCell ref="C289:D289"/>
    <mergeCell ref="C290:D290"/>
    <mergeCell ref="C291:D291"/>
    <mergeCell ref="F287:F288"/>
    <mergeCell ref="C130:C131"/>
    <mergeCell ref="C226:E226"/>
    <mergeCell ref="F226:H226"/>
    <mergeCell ref="C278:D278"/>
    <mergeCell ref="C213:E213"/>
    <mergeCell ref="C281:D281"/>
    <mergeCell ref="C282:D282"/>
    <mergeCell ref="C287:D287"/>
    <mergeCell ref="C279:D279"/>
    <mergeCell ref="C280:D280"/>
    <mergeCell ref="F266:F267"/>
    <mergeCell ref="I4:J4"/>
    <mergeCell ref="D130:D131"/>
    <mergeCell ref="C28:D28"/>
    <mergeCell ref="C29:D29"/>
    <mergeCell ref="F277:F278"/>
    <mergeCell ref="C277:D277"/>
    <mergeCell ref="F213:H213"/>
    <mergeCell ref="B30:D30"/>
    <mergeCell ref="B31:D31"/>
    <mergeCell ref="B32:D32"/>
    <mergeCell ref="B34:D34"/>
    <mergeCell ref="B130:B131"/>
    <mergeCell ref="B50:B52"/>
    <mergeCell ref="D4:E4"/>
    <mergeCell ref="B23:D23"/>
    <mergeCell ref="B24:D24"/>
    <mergeCell ref="B25:D25"/>
    <mergeCell ref="B27:D27"/>
    <mergeCell ref="B170:J171"/>
    <mergeCell ref="E150:J150"/>
    <mergeCell ref="B33:D33"/>
    <mergeCell ref="B26:D26"/>
    <mergeCell ref="B287:B288"/>
    <mergeCell ref="B204:C204"/>
    <mergeCell ref="B205:C205"/>
    <mergeCell ref="B203:C203"/>
    <mergeCell ref="B206:D206"/>
    <mergeCell ref="B277:B278"/>
    <mergeCell ref="B227:B228"/>
    <mergeCell ref="B214:B215"/>
    <mergeCell ref="B266:B267"/>
    <mergeCell ref="B252:B253"/>
  </mergeCells>
  <conditionalFormatting sqref="B94:B115 G94:G115 B120:B125 B132:B135 B161:B165 B216:B222 B229:B247 B254:B260 B268:B273 B279:B283 B289:B292">
    <cfRule type="cellIs" dxfId="0" priority="35" operator="notEqual">
      <formula>0</formula>
    </cfRule>
  </conditionalFormatting>
  <dataValidations count="8">
    <dataValidation type="list" allowBlank="1" showInputMessage="1" sqref="F289:F292 F279:F283 F268:F273" xr:uid="{00000000-0002-0000-0000-000000000000}">
      <formula1>"From Table"</formula1>
    </dataValidation>
    <dataValidation type="list" allowBlank="1" showInputMessage="1" showErrorMessage="1" sqref="E127 E28:E34 E24:E26" xr:uid="{00000000-0002-0000-0000-000002000000}">
      <formula1>"Yes,No"</formula1>
    </dataValidation>
    <dataValidation type="list" allowBlank="1" showInputMessage="1" showErrorMessage="1" sqref="I82" xr:uid="{00000000-0002-0000-0000-000003000000}">
      <formula1>"IRC112:Idealised Bilinear,IRC112:Simplified Bilinear,IRS:Fig4A,IRS:Fig4B,BS5400:Fig2,Custom"</formula1>
    </dataValidation>
    <dataValidation type="list" allowBlank="1" showInputMessage="1" showErrorMessage="1" sqref="E82" xr:uid="{00000000-0002-0000-0000-000004000000}">
      <formula1>"IRC112:Recto-Parabolic,IRC112:Confined,IRC112:Bilinear,IRS:Parabolic,BS5400:Parabolic,Custom"</formula1>
    </dataValidation>
    <dataValidation type="list" allowBlank="1" showInputMessage="1" showErrorMessage="1" sqref="E54 E63" xr:uid="{00000000-0002-0000-0000-000005000000}">
      <formula1>"Long Term,Short Term,Interpolated,Custom"</formula1>
    </dataValidation>
    <dataValidation type="list" allowBlank="1" showInputMessage="1" showErrorMessage="1" sqref="E75 E77" xr:uid="{00000000-0002-0000-0000-000006000000}">
      <formula1>"Long Term,Short Term"</formula1>
    </dataValidation>
    <dataValidation type="list" allowBlank="1" showInputMessage="1" showErrorMessage="1" sqref="I4:J4" xr:uid="{00000000-0002-0000-0000-000007000000}">
      <formula1>"ANALYSING,DONE"</formula1>
    </dataValidation>
    <dataValidation type="list" allowBlank="1" showInputMessage="1" showErrorMessage="1" error="Please select an input from the list only." sqref="E148 E176" xr:uid="{1A484DE2-099D-433C-8F2E-4F83253A25FF}">
      <formula1>"Rectangle,Circle,Custom,Import DXF,Relative DXF"</formula1>
    </dataValidation>
  </dataValidations>
  <pageMargins left="0.7" right="0.7" top="0.75" bottom="0.75" header="0.3" footer="0.3"/>
  <pageSetup scale="64" orientation="portrait" r:id="rId1"/>
  <rowBreaks count="3" manualBreakCount="3">
    <brk id="77" max="10" man="1"/>
    <brk id="166" max="10" man="1"/>
    <brk id="273" max="10"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J309"/>
  <sheetViews>
    <sheetView view="pageBreakPreview" zoomScaleNormal="85" zoomScaleSheetLayoutView="100" workbookViewId="0">
      <selection activeCell="C188" sqref="C188"/>
    </sheetView>
  </sheetViews>
  <sheetFormatPr defaultColWidth="9.140625" defaultRowHeight="12" customHeight="1" x14ac:dyDescent="0.2"/>
  <cols>
    <col min="1" max="11" width="13.7109375" style="64" customWidth="1"/>
    <col min="12" max="16384" width="9.140625" style="64"/>
  </cols>
  <sheetData>
    <row r="1" spans="1:6" s="50" customFormat="1" ht="12" customHeight="1" x14ac:dyDescent="0.2">
      <c r="A1" s="52"/>
    </row>
    <row r="2" spans="1:6" s="50" customFormat="1" ht="12" customHeight="1" x14ac:dyDescent="0.2">
      <c r="A2" s="60" t="s">
        <v>137</v>
      </c>
      <c r="E2" s="51"/>
    </row>
    <row r="3" spans="1:6" s="50" customFormat="1" ht="12" customHeight="1" x14ac:dyDescent="0.3">
      <c r="A3" s="61" t="s">
        <v>175</v>
      </c>
      <c r="E3" s="51"/>
    </row>
    <row r="4" spans="1:6" s="50" customFormat="1" ht="12" customHeight="1" x14ac:dyDescent="0.2">
      <c r="A4" s="61" t="s">
        <v>169</v>
      </c>
      <c r="E4" s="51"/>
    </row>
    <row r="5" spans="1:6" s="50" customFormat="1" ht="12" customHeight="1" x14ac:dyDescent="0.2">
      <c r="A5" s="61" t="s">
        <v>170</v>
      </c>
      <c r="E5" s="51"/>
    </row>
    <row r="6" spans="1:6" s="50" customFormat="1" ht="12" customHeight="1" x14ac:dyDescent="0.2">
      <c r="A6" s="61" t="s">
        <v>171</v>
      </c>
      <c r="E6" s="51"/>
    </row>
    <row r="7" spans="1:6" s="50" customFormat="1" ht="12" customHeight="1" x14ac:dyDescent="0.2">
      <c r="A7" s="61" t="s">
        <v>172</v>
      </c>
      <c r="E7" s="51"/>
    </row>
    <row r="8" spans="1:6" s="50" customFormat="1" ht="12" customHeight="1" x14ac:dyDescent="0.2">
      <c r="E8" s="51"/>
    </row>
    <row r="9" spans="1:6" s="50" customFormat="1" ht="12" customHeight="1" x14ac:dyDescent="0.2">
      <c r="A9" s="52" t="s">
        <v>26</v>
      </c>
      <c r="E9" s="51"/>
    </row>
    <row r="10" spans="1:6" s="50" customFormat="1" ht="12" customHeight="1" x14ac:dyDescent="0.2">
      <c r="B10" s="50" t="s">
        <v>248</v>
      </c>
      <c r="E10" s="169">
        <v>3.7829491081729425</v>
      </c>
      <c r="F10" s="50" t="s">
        <v>251</v>
      </c>
    </row>
    <row r="11" spans="1:6" s="50" customFormat="1" ht="12" customHeight="1" x14ac:dyDescent="0.2">
      <c r="B11" s="50" t="s">
        <v>249</v>
      </c>
      <c r="E11" s="170">
        <v>90075.744563726563</v>
      </c>
      <c r="F11" s="50" t="s">
        <v>252</v>
      </c>
    </row>
    <row r="12" spans="1:6" s="50" customFormat="1" ht="12" customHeight="1" x14ac:dyDescent="0.2">
      <c r="B12" s="50" t="s">
        <v>250</v>
      </c>
      <c r="E12" s="71">
        <v>112</v>
      </c>
    </row>
    <row r="13" spans="1:6" s="50" customFormat="1" ht="12" customHeight="1" x14ac:dyDescent="0.2">
      <c r="B13" s="50" t="s">
        <v>300</v>
      </c>
      <c r="E13" s="188">
        <v>3.3930210084076662</v>
      </c>
      <c r="F13" s="50" t="s">
        <v>301</v>
      </c>
    </row>
    <row r="14" spans="1:6" s="50" customFormat="1" ht="12" customHeight="1" x14ac:dyDescent="0.2">
      <c r="B14" s="50" t="s">
        <v>280</v>
      </c>
      <c r="E14" s="173">
        <v>1.1606585782451322</v>
      </c>
      <c r="F14" s="50" t="s">
        <v>281</v>
      </c>
    </row>
    <row r="15" spans="1:6" s="50" customFormat="1" ht="12" customHeight="1" x14ac:dyDescent="0.2">
      <c r="B15" s="50" t="s">
        <v>282</v>
      </c>
      <c r="E15" s="173">
        <v>1.1602297828839456</v>
      </c>
      <c r="F15" s="50" t="s">
        <v>281</v>
      </c>
    </row>
    <row r="16" spans="1:6" s="50" customFormat="1" ht="12" customHeight="1" x14ac:dyDescent="0.2">
      <c r="B16" s="50" t="s">
        <v>283</v>
      </c>
      <c r="E16" s="173">
        <v>1.3873926416045663</v>
      </c>
      <c r="F16" s="50" t="s">
        <v>281</v>
      </c>
    </row>
    <row r="17" spans="1:114" s="50" customFormat="1" ht="12" customHeight="1" x14ac:dyDescent="0.2">
      <c r="B17" s="50" t="s">
        <v>284</v>
      </c>
      <c r="E17" s="173">
        <v>1.3867787173187021</v>
      </c>
      <c r="F17" s="50" t="s">
        <v>281</v>
      </c>
    </row>
    <row r="18" spans="1:114" s="50" customFormat="1" ht="12" customHeight="1" x14ac:dyDescent="0.2">
      <c r="B18" s="50" t="s">
        <v>302</v>
      </c>
      <c r="E18" s="173">
        <v>0.69426741278276538</v>
      </c>
      <c r="F18" s="50" t="s">
        <v>303</v>
      </c>
    </row>
    <row r="19" spans="1:114" s="50" customFormat="1" ht="12" customHeight="1" x14ac:dyDescent="0.2">
      <c r="B19" s="50" t="s">
        <v>304</v>
      </c>
      <c r="E19" s="173">
        <v>0.6939839193710643</v>
      </c>
      <c r="F19" s="50" t="s">
        <v>303</v>
      </c>
    </row>
    <row r="20" spans="1:114" s="50" customFormat="1" ht="12" customHeight="1" x14ac:dyDescent="0.2"/>
    <row r="21" spans="1:114" s="50" customFormat="1" ht="12" customHeight="1" x14ac:dyDescent="0.2">
      <c r="A21" s="52" t="s">
        <v>285</v>
      </c>
    </row>
    <row r="22" spans="1:114" s="50" customFormat="1" ht="12" customHeight="1" x14ac:dyDescent="0.2"/>
    <row r="23" spans="1:114" s="174" customFormat="1" ht="12" customHeight="1" x14ac:dyDescent="0.25">
      <c r="A23" s="239" t="s">
        <v>286</v>
      </c>
      <c r="B23" s="239"/>
      <c r="C23" s="177">
        <v>0</v>
      </c>
      <c r="D23" s="178">
        <v>75.778191098194057</v>
      </c>
      <c r="E23" s="178">
        <v>118.20491541962896</v>
      </c>
      <c r="F23" s="178">
        <v>172.008812709734</v>
      </c>
      <c r="G23" s="178">
        <v>227.75161075314099</v>
      </c>
      <c r="H23" s="178">
        <v>271.69517438619903</v>
      </c>
      <c r="I23" s="178">
        <v>315.13306912500104</v>
      </c>
      <c r="J23" s="178">
        <v>353.55339059326593</v>
      </c>
      <c r="K23" s="178">
        <v>382.609351525394</v>
      </c>
      <c r="L23" s="179">
        <v>418.73117093093094</v>
      </c>
      <c r="M23" s="179">
        <v>443.02792912537706</v>
      </c>
      <c r="N23" s="179">
        <v>467.48914414048204</v>
      </c>
      <c r="O23" s="179">
        <v>487.84904834661916</v>
      </c>
      <c r="P23" s="179">
        <v>499.99999999997999</v>
      </c>
      <c r="Q23" s="179">
        <v>499.99999999999</v>
      </c>
      <c r="R23" s="179">
        <v>487.84904834661916</v>
      </c>
      <c r="S23" s="179">
        <v>467.48914414048204</v>
      </c>
      <c r="T23" s="179">
        <v>443.02792912537706</v>
      </c>
      <c r="U23" s="179">
        <v>418.73117093093094</v>
      </c>
      <c r="V23" s="179">
        <v>382.609351525394</v>
      </c>
      <c r="W23" s="179">
        <v>353.55339059326593</v>
      </c>
      <c r="X23" s="179">
        <v>315.13306912500104</v>
      </c>
      <c r="Y23" s="179">
        <v>271.69517438619903</v>
      </c>
      <c r="Z23" s="179">
        <v>227.75161075314099</v>
      </c>
      <c r="AA23" s="179">
        <v>172.008812709734</v>
      </c>
      <c r="AB23" s="179">
        <v>118.20491541962896</v>
      </c>
      <c r="AC23" s="179">
        <v>75.778191098194057</v>
      </c>
      <c r="AD23" s="179">
        <v>-1.099120794378905E-11</v>
      </c>
      <c r="AE23" s="179">
        <v>-1000.00000000002</v>
      </c>
      <c r="AF23" s="179">
        <v>-1075.7781910982139</v>
      </c>
      <c r="AG23" s="179">
        <v>-1118.2049154196488</v>
      </c>
      <c r="AH23" s="179">
        <v>-1172.008812709754</v>
      </c>
      <c r="AI23" s="179">
        <v>-1227.751610753161</v>
      </c>
      <c r="AJ23" s="179">
        <v>-1271.6951743862192</v>
      </c>
      <c r="AK23" s="179">
        <v>-1315.1330691250212</v>
      </c>
      <c r="AL23" s="179">
        <v>-1353.5533905932868</v>
      </c>
      <c r="AM23" s="179">
        <v>-1382.609351525414</v>
      </c>
      <c r="AN23" s="179">
        <v>-1418.7311709309508</v>
      </c>
      <c r="AO23" s="179">
        <v>-1443.027929125398</v>
      </c>
      <c r="AP23" s="179">
        <v>-1467.489144140503</v>
      </c>
      <c r="AQ23" s="179">
        <v>-1487.8490483466412</v>
      </c>
      <c r="AR23" s="179">
        <v>-1500.0000000000121</v>
      </c>
      <c r="AS23" s="179">
        <v>-1500.0000000000121</v>
      </c>
      <c r="AT23" s="179">
        <v>-1487.8490483466412</v>
      </c>
      <c r="AU23" s="179">
        <v>-1467.489144140503</v>
      </c>
      <c r="AV23" s="179">
        <v>-1443.027929125398</v>
      </c>
      <c r="AW23" s="179">
        <v>-1418.7311709309508</v>
      </c>
      <c r="AX23" s="174">
        <v>-1382.609351525414</v>
      </c>
      <c r="AY23" s="174">
        <v>-1353.5533905932868</v>
      </c>
      <c r="AZ23" s="174">
        <v>-1315.1330691250212</v>
      </c>
      <c r="BA23" s="174">
        <v>-1271.6951743862192</v>
      </c>
      <c r="BB23" s="174">
        <v>-1227.751610753161</v>
      </c>
      <c r="BC23" s="174">
        <v>-1172.008812709754</v>
      </c>
      <c r="BD23" s="174">
        <v>-1118.2049154196488</v>
      </c>
      <c r="BE23" s="174">
        <v>-1075.7781910982139</v>
      </c>
      <c r="BF23" s="174">
        <v>-1000.0000000000089</v>
      </c>
      <c r="BG23" s="174">
        <v>0</v>
      </c>
    </row>
    <row r="24" spans="1:114" s="174" customFormat="1" ht="12" customHeight="1" x14ac:dyDescent="0.25">
      <c r="A24" s="239" t="s">
        <v>287</v>
      </c>
      <c r="B24" s="239"/>
      <c r="C24" s="177">
        <v>0</v>
      </c>
      <c r="D24" s="178">
        <v>-5.775692874289029</v>
      </c>
      <c r="E24" s="178">
        <v>-14.17328400895701</v>
      </c>
      <c r="F24" s="178">
        <v>-30.518404673632983</v>
      </c>
      <c r="G24" s="178">
        <v>-54.882932478036992</v>
      </c>
      <c r="H24" s="178">
        <v>-80.259923029436962</v>
      </c>
      <c r="I24" s="178">
        <v>-111.81042164445199</v>
      </c>
      <c r="J24" s="178">
        <v>-146.44660940671895</v>
      </c>
      <c r="K24" s="178">
        <v>-178.11479666608398</v>
      </c>
      <c r="L24" s="179">
        <v>-226.75248127236503</v>
      </c>
      <c r="M24" s="179">
        <v>-268.21075517859606</v>
      </c>
      <c r="N24" s="179">
        <v>-322.64752578327392</v>
      </c>
      <c r="O24" s="179">
        <v>-390.44039965712096</v>
      </c>
      <c r="P24" s="179">
        <v>-500.00000000005394</v>
      </c>
      <c r="Q24" s="179">
        <v>-1500.0000000000609</v>
      </c>
      <c r="R24" s="179">
        <v>-1609.559600342928</v>
      </c>
      <c r="S24" s="179">
        <v>-1677.3524742167751</v>
      </c>
      <c r="T24" s="179">
        <v>-1731.7892448214529</v>
      </c>
      <c r="U24" s="179">
        <v>-1773.2475187276839</v>
      </c>
      <c r="V24" s="179">
        <v>-1821.8852033339649</v>
      </c>
      <c r="W24" s="179">
        <v>-1853.5533905933298</v>
      </c>
      <c r="X24" s="179">
        <v>-1888.189578355597</v>
      </c>
      <c r="Y24" s="179">
        <v>-1919.7400769706121</v>
      </c>
      <c r="Z24" s="179">
        <v>-1945.1170675220119</v>
      </c>
      <c r="AA24" s="179">
        <v>-1969.4815953264149</v>
      </c>
      <c r="AB24" s="179">
        <v>-1985.826715991092</v>
      </c>
      <c r="AC24" s="179">
        <v>-1994.2243071257599</v>
      </c>
      <c r="AD24" s="179">
        <v>-1999.9999999999952</v>
      </c>
      <c r="AE24" s="179">
        <v>-2000.0000000000498</v>
      </c>
      <c r="AF24" s="179">
        <v>-1994.2243071257599</v>
      </c>
      <c r="AG24" s="179">
        <v>-1985.826715991092</v>
      </c>
      <c r="AH24" s="179">
        <v>-1969.481595326416</v>
      </c>
      <c r="AI24" s="179">
        <v>-1945.1170675220119</v>
      </c>
      <c r="AJ24" s="179">
        <v>-1919.7400769706121</v>
      </c>
      <c r="AK24" s="179">
        <v>-1888.189578355597</v>
      </c>
      <c r="AL24" s="179">
        <v>-1853.5533905933298</v>
      </c>
      <c r="AM24" s="179">
        <v>-1821.885203333966</v>
      </c>
      <c r="AN24" s="179">
        <v>-1773.247518727685</v>
      </c>
      <c r="AO24" s="179">
        <v>-1731.7892448214529</v>
      </c>
      <c r="AP24" s="179">
        <v>-1677.352474216776</v>
      </c>
      <c r="AQ24" s="179">
        <v>-1609.559600342928</v>
      </c>
      <c r="AR24" s="179">
        <v>-1500.0000000000528</v>
      </c>
      <c r="AS24" s="179">
        <v>-499.99999999998698</v>
      </c>
      <c r="AT24" s="179">
        <v>-390.44039965712096</v>
      </c>
      <c r="AU24" s="179">
        <v>-322.64752578327295</v>
      </c>
      <c r="AV24" s="179">
        <v>-268.21075517859606</v>
      </c>
      <c r="AW24" s="179">
        <v>-226.75248127236392</v>
      </c>
      <c r="AX24" s="174">
        <v>-178.11479666608398</v>
      </c>
      <c r="AY24" s="174">
        <v>-146.44660940671895</v>
      </c>
      <c r="AZ24" s="174">
        <v>-111.81042164445199</v>
      </c>
      <c r="BA24" s="174">
        <v>-80.259923029435967</v>
      </c>
      <c r="BB24" s="174">
        <v>-54.882932478036992</v>
      </c>
      <c r="BC24" s="174">
        <v>-30.518404673632983</v>
      </c>
      <c r="BD24" s="174">
        <v>-14.17328400895701</v>
      </c>
      <c r="BE24" s="174">
        <v>-5.775692874289029</v>
      </c>
      <c r="BF24" s="174">
        <v>0</v>
      </c>
      <c r="BG24" s="174">
        <v>0</v>
      </c>
    </row>
    <row r="25" spans="1:114" s="175" customFormat="1" ht="12" customHeight="1" x14ac:dyDescent="0.2"/>
    <row r="26" spans="1:114" s="175" customFormat="1" ht="12" customHeight="1" x14ac:dyDescent="0.2">
      <c r="A26" s="176" t="s">
        <v>35</v>
      </c>
    </row>
    <row r="27" spans="1:114" s="175" customFormat="1" ht="12" customHeight="1" x14ac:dyDescent="0.2"/>
    <row r="28" spans="1:114" s="174" customFormat="1" ht="12" customHeight="1" x14ac:dyDescent="0.25">
      <c r="A28" s="239" t="s">
        <v>37</v>
      </c>
      <c r="B28" s="239"/>
      <c r="C28" s="180">
        <v>32</v>
      </c>
      <c r="D28" s="181">
        <v>32</v>
      </c>
      <c r="E28" s="181">
        <v>32</v>
      </c>
      <c r="F28" s="181">
        <v>32</v>
      </c>
      <c r="G28" s="181">
        <v>32</v>
      </c>
      <c r="H28" s="181">
        <v>32</v>
      </c>
      <c r="I28" s="181">
        <v>32</v>
      </c>
      <c r="J28" s="181">
        <v>32</v>
      </c>
      <c r="K28" s="181">
        <v>32</v>
      </c>
      <c r="L28" s="182">
        <v>32</v>
      </c>
      <c r="M28" s="182">
        <v>32</v>
      </c>
      <c r="N28" s="182">
        <v>32</v>
      </c>
      <c r="O28" s="182">
        <v>32</v>
      </c>
      <c r="P28" s="182">
        <v>32</v>
      </c>
      <c r="Q28" s="182">
        <v>32</v>
      </c>
      <c r="R28" s="182">
        <v>32</v>
      </c>
      <c r="S28" s="182">
        <v>32</v>
      </c>
      <c r="T28" s="182">
        <v>32</v>
      </c>
      <c r="U28" s="182">
        <v>32</v>
      </c>
      <c r="V28" s="182">
        <v>32</v>
      </c>
      <c r="W28" s="182">
        <v>32</v>
      </c>
      <c r="X28" s="182">
        <v>32</v>
      </c>
      <c r="Y28" s="182">
        <v>32</v>
      </c>
      <c r="Z28" s="182">
        <v>32</v>
      </c>
      <c r="AA28" s="182">
        <v>32</v>
      </c>
      <c r="AB28" s="182">
        <v>32</v>
      </c>
      <c r="AC28" s="182">
        <v>32</v>
      </c>
      <c r="AD28" s="182">
        <v>32</v>
      </c>
      <c r="AE28" s="182">
        <v>32</v>
      </c>
      <c r="AF28" s="182">
        <v>32</v>
      </c>
      <c r="AG28" s="182">
        <v>32</v>
      </c>
      <c r="AH28" s="182">
        <v>32</v>
      </c>
      <c r="AI28" s="182">
        <v>32</v>
      </c>
      <c r="AJ28" s="182">
        <v>32</v>
      </c>
      <c r="AK28" s="182">
        <v>32</v>
      </c>
      <c r="AL28" s="179">
        <v>32</v>
      </c>
      <c r="AM28" s="179">
        <v>32</v>
      </c>
      <c r="AN28" s="179">
        <v>32</v>
      </c>
      <c r="AO28" s="179">
        <v>32</v>
      </c>
      <c r="AP28" s="179">
        <v>32</v>
      </c>
      <c r="AQ28" s="179">
        <v>32</v>
      </c>
      <c r="AR28" s="179">
        <v>32</v>
      </c>
      <c r="AS28" s="179">
        <v>32</v>
      </c>
      <c r="AT28" s="179">
        <v>32</v>
      </c>
      <c r="AU28" s="179">
        <v>32</v>
      </c>
      <c r="AV28" s="179">
        <v>32</v>
      </c>
      <c r="AW28" s="179">
        <v>32</v>
      </c>
      <c r="AX28" s="174">
        <v>32</v>
      </c>
      <c r="AY28" s="174">
        <v>32</v>
      </c>
      <c r="AZ28" s="174">
        <v>32</v>
      </c>
      <c r="BA28" s="174">
        <v>32</v>
      </c>
      <c r="BB28" s="174">
        <v>32</v>
      </c>
      <c r="BC28" s="174">
        <v>32</v>
      </c>
      <c r="BD28" s="174">
        <v>32</v>
      </c>
      <c r="BE28" s="174">
        <v>32</v>
      </c>
      <c r="BF28" s="174">
        <v>32</v>
      </c>
      <c r="BG28" s="174">
        <v>32</v>
      </c>
      <c r="BH28" s="174">
        <v>32</v>
      </c>
      <c r="BI28" s="174">
        <v>32</v>
      </c>
      <c r="BJ28" s="174">
        <v>32</v>
      </c>
      <c r="BK28" s="174">
        <v>32</v>
      </c>
      <c r="BL28" s="174">
        <v>32</v>
      </c>
      <c r="BM28" s="174">
        <v>32</v>
      </c>
      <c r="BN28" s="174">
        <v>32</v>
      </c>
      <c r="BO28" s="174">
        <v>32</v>
      </c>
      <c r="BP28" s="174">
        <v>32</v>
      </c>
      <c r="BQ28" s="174">
        <v>32</v>
      </c>
      <c r="BR28" s="174">
        <v>32</v>
      </c>
      <c r="BS28" s="174">
        <v>32</v>
      </c>
      <c r="BT28" s="174">
        <v>32</v>
      </c>
      <c r="BU28" s="174">
        <v>32</v>
      </c>
      <c r="BV28" s="174">
        <v>32</v>
      </c>
      <c r="BW28" s="174">
        <v>32</v>
      </c>
      <c r="BX28" s="174">
        <v>32</v>
      </c>
      <c r="BY28" s="174">
        <v>32</v>
      </c>
      <c r="BZ28" s="174">
        <v>32</v>
      </c>
      <c r="CA28" s="174">
        <v>32</v>
      </c>
      <c r="CB28" s="174">
        <v>32</v>
      </c>
      <c r="CC28" s="174">
        <v>32</v>
      </c>
      <c r="CD28" s="174">
        <v>32</v>
      </c>
      <c r="CE28" s="174">
        <v>32</v>
      </c>
      <c r="CF28" s="174">
        <v>32</v>
      </c>
      <c r="CG28" s="174">
        <v>32</v>
      </c>
      <c r="CH28" s="174">
        <v>32</v>
      </c>
      <c r="CI28" s="174">
        <v>32</v>
      </c>
      <c r="CJ28" s="174">
        <v>32</v>
      </c>
      <c r="CK28" s="174">
        <v>32</v>
      </c>
      <c r="CL28" s="174">
        <v>32</v>
      </c>
      <c r="CM28" s="174">
        <v>32</v>
      </c>
      <c r="CN28" s="174">
        <v>32</v>
      </c>
      <c r="CO28" s="174">
        <v>32</v>
      </c>
      <c r="CP28" s="174">
        <v>32</v>
      </c>
      <c r="CQ28" s="174">
        <v>32</v>
      </c>
      <c r="CR28" s="174">
        <v>32</v>
      </c>
      <c r="CS28" s="174">
        <v>32</v>
      </c>
      <c r="CT28" s="174">
        <v>32</v>
      </c>
      <c r="CU28" s="174">
        <v>32</v>
      </c>
      <c r="CV28" s="174">
        <v>32</v>
      </c>
      <c r="CW28" s="174">
        <v>32</v>
      </c>
      <c r="CX28" s="174">
        <v>32</v>
      </c>
      <c r="CY28" s="174">
        <v>32</v>
      </c>
      <c r="CZ28" s="174">
        <v>32</v>
      </c>
      <c r="DA28" s="174">
        <v>32</v>
      </c>
      <c r="DB28" s="174">
        <v>32</v>
      </c>
      <c r="DC28" s="174">
        <v>32</v>
      </c>
      <c r="DD28" s="174">
        <v>32</v>
      </c>
      <c r="DE28" s="174">
        <v>32</v>
      </c>
      <c r="DF28" s="174">
        <v>32</v>
      </c>
      <c r="DG28" s="174">
        <v>32</v>
      </c>
      <c r="DH28" s="174">
        <v>32</v>
      </c>
      <c r="DI28" s="174">
        <v>32</v>
      </c>
      <c r="DJ28" s="174">
        <v>32</v>
      </c>
    </row>
    <row r="29" spans="1:114" s="174" customFormat="1" ht="12" customHeight="1" x14ac:dyDescent="0.25">
      <c r="A29" s="239" t="s">
        <v>286</v>
      </c>
      <c r="B29" s="239"/>
      <c r="C29" s="177">
        <v>182.949729637904</v>
      </c>
      <c r="D29" s="178">
        <v>36.62579158532597</v>
      </c>
      <c r="E29" s="178">
        <v>-109.89584603990899</v>
      </c>
      <c r="F29" s="178">
        <v>-258.642371699921</v>
      </c>
      <c r="G29" s="178">
        <v>-852.10415396005203</v>
      </c>
      <c r="H29" s="178">
        <v>-703.35762830004398</v>
      </c>
      <c r="I29" s="178">
        <v>-554.61110264003298</v>
      </c>
      <c r="J29" s="178">
        <v>-407.38889735993229</v>
      </c>
      <c r="K29" s="178">
        <v>-1144.949729637862</v>
      </c>
      <c r="L29" s="179">
        <v>-998.62579158528399</v>
      </c>
      <c r="M29" s="179">
        <v>144.94972963790397</v>
      </c>
      <c r="N29" s="179">
        <v>-1.3742084146739497</v>
      </c>
      <c r="O29" s="179">
        <v>-1182.949729637862</v>
      </c>
      <c r="P29" s="179">
        <v>-1036.6257915852839</v>
      </c>
      <c r="Q29" s="179">
        <v>366.705685529238</v>
      </c>
      <c r="R29" s="179">
        <v>397.27254348443796</v>
      </c>
      <c r="S29" s="179">
        <v>348.85844071694606</v>
      </c>
      <c r="T29" s="179">
        <v>394.58879357728307</v>
      </c>
      <c r="U29" s="179">
        <v>-1348.8584407168241</v>
      </c>
      <c r="V29" s="179">
        <v>-1394.5887935771611</v>
      </c>
      <c r="W29" s="179">
        <v>-1397.399999999896</v>
      </c>
      <c r="X29" s="179">
        <v>-1397.399999999896</v>
      </c>
      <c r="Y29" s="179">
        <v>-1397.3999999999039</v>
      </c>
      <c r="Z29" s="179">
        <v>-1397.3999999999039</v>
      </c>
      <c r="AA29" s="179">
        <v>-1397.3999999999</v>
      </c>
      <c r="AB29" s="179">
        <v>-1397.3999999999</v>
      </c>
      <c r="AC29" s="179">
        <v>-1366.705685529116</v>
      </c>
      <c r="AD29" s="179">
        <v>-1397.2725434843157</v>
      </c>
      <c r="AE29" s="179">
        <v>256.74286602001496</v>
      </c>
      <c r="AF29" s="179">
        <v>-1256.742866019973</v>
      </c>
      <c r="AG29" s="179">
        <v>-890.10415396005203</v>
      </c>
      <c r="AH29" s="179">
        <v>-1294.742866019973</v>
      </c>
      <c r="AI29" s="179">
        <v>-741.35762830004398</v>
      </c>
      <c r="AJ29" s="179">
        <v>-592.61110264003287</v>
      </c>
      <c r="AK29" s="179">
        <v>-445.38889735993234</v>
      </c>
      <c r="AL29" s="179">
        <v>-296.64237169992094</v>
      </c>
      <c r="AM29" s="179">
        <v>-147.89584603990903</v>
      </c>
      <c r="AN29" s="179">
        <v>397.4000000000151</v>
      </c>
      <c r="AO29" s="179">
        <v>397.40000000002209</v>
      </c>
      <c r="AP29" s="179">
        <v>397.40000000002209</v>
      </c>
      <c r="AQ29" s="179">
        <v>397.40000000002209</v>
      </c>
      <c r="AR29" s="179">
        <v>397.40000000002209</v>
      </c>
      <c r="AS29" s="179">
        <v>397.40000000002897</v>
      </c>
      <c r="AT29" s="179">
        <v>294.74286602001496</v>
      </c>
      <c r="AU29" s="179">
        <v>-776.2093490162589</v>
      </c>
      <c r="AV29" s="179">
        <v>-1059.668204134985</v>
      </c>
      <c r="AW29" s="179">
        <v>-500.89691948748896</v>
      </c>
      <c r="AX29" s="174">
        <v>-229.89068118393098</v>
      </c>
      <c r="AY29" s="174">
        <v>54.086920886161074</v>
      </c>
      <c r="AZ29" s="174">
        <v>221.64029571654709</v>
      </c>
      <c r="BA29" s="174">
        <v>310.78980631115604</v>
      </c>
      <c r="BB29" s="174">
        <v>314.85707858449894</v>
      </c>
      <c r="BC29" s="174">
        <v>317.91996653032993</v>
      </c>
      <c r="BD29" s="174">
        <v>315.503080512476</v>
      </c>
      <c r="BE29" s="174">
        <v>310.78980631121402</v>
      </c>
      <c r="BF29" s="174">
        <v>221.64029571654709</v>
      </c>
      <c r="BG29" s="174">
        <v>57.17368188696004</v>
      </c>
      <c r="BH29" s="174">
        <v>-229.769941588385</v>
      </c>
      <c r="BI29" s="174">
        <v>-491.16198857144718</v>
      </c>
      <c r="BJ29" s="174">
        <v>-776.08860942071703</v>
      </c>
      <c r="BK29" s="174">
        <v>-1057.1736818870049</v>
      </c>
      <c r="BL29" s="174">
        <v>-1221.6402957165919</v>
      </c>
      <c r="BM29" s="174">
        <v>-1310.5753620799921</v>
      </c>
      <c r="BN29" s="174">
        <v>-1317.296919487457</v>
      </c>
      <c r="BO29" s="174">
        <v>-1317.919966530339</v>
      </c>
      <c r="BP29" s="174">
        <v>-1317.296919487464</v>
      </c>
      <c r="BQ29" s="174">
        <v>-1310.7898063111681</v>
      </c>
      <c r="BR29" s="174">
        <v>-1221.6402957165519</v>
      </c>
      <c r="BS29" s="174">
        <v>-852.10415396005203</v>
      </c>
      <c r="BT29" s="174">
        <v>-703.35762830004398</v>
      </c>
      <c r="BU29" s="174">
        <v>-554.61110264003298</v>
      </c>
      <c r="BV29" s="174">
        <v>-407.38889735993229</v>
      </c>
      <c r="BW29" s="174">
        <v>-258.642371699921</v>
      </c>
      <c r="BX29" s="174">
        <v>-109.89584603990899</v>
      </c>
      <c r="BY29" s="174">
        <v>36.62579158532597</v>
      </c>
      <c r="BZ29" s="174">
        <v>182.949729637904</v>
      </c>
      <c r="CA29" s="174">
        <v>294.74286602001496</v>
      </c>
      <c r="CB29" s="174">
        <v>366.70568552922299</v>
      </c>
      <c r="CC29" s="174">
        <v>397.27254348442398</v>
      </c>
      <c r="CD29" s="174">
        <v>397.4000000000151</v>
      </c>
      <c r="CE29" s="174">
        <v>397.40000000002209</v>
      </c>
      <c r="CF29" s="174">
        <v>397.40000000002209</v>
      </c>
      <c r="CG29" s="174">
        <v>397.40000000002209</v>
      </c>
      <c r="CH29" s="174">
        <v>397.40000000002209</v>
      </c>
      <c r="CI29" s="174">
        <v>397.40000000002897</v>
      </c>
      <c r="CJ29" s="174">
        <v>394.58879357729802</v>
      </c>
      <c r="CK29" s="174">
        <v>348.85844071696005</v>
      </c>
      <c r="CL29" s="174">
        <v>256.74286602001496</v>
      </c>
      <c r="CM29" s="174">
        <v>144.94972963790397</v>
      </c>
      <c r="CN29" s="174">
        <v>-1.3742084146739497</v>
      </c>
      <c r="CO29" s="174">
        <v>-147.89584603990903</v>
      </c>
      <c r="CP29" s="174">
        <v>-296.64237169992094</v>
      </c>
      <c r="CQ29" s="174">
        <v>-445.38889735993234</v>
      </c>
      <c r="CR29" s="174">
        <v>-592.61110264003287</v>
      </c>
      <c r="CS29" s="174">
        <v>-741.35762830004398</v>
      </c>
      <c r="CT29" s="174">
        <v>-890.10415396005203</v>
      </c>
      <c r="CU29" s="174">
        <v>-1036.6257915852839</v>
      </c>
      <c r="CV29" s="174">
        <v>-1182.949729637862</v>
      </c>
      <c r="CW29" s="174">
        <v>-1294.742866019973</v>
      </c>
      <c r="CX29" s="174">
        <v>-1366.7056855291021</v>
      </c>
      <c r="CY29" s="174">
        <v>-1397.2725434843021</v>
      </c>
      <c r="CZ29" s="174">
        <v>-1397.399999999896</v>
      </c>
      <c r="DA29" s="174">
        <v>-1397.399999999896</v>
      </c>
      <c r="DB29" s="174">
        <v>-1397.3999999999</v>
      </c>
      <c r="DC29" s="174">
        <v>-1397.3999999999</v>
      </c>
      <c r="DD29" s="174">
        <v>-1397.3999999999039</v>
      </c>
      <c r="DE29" s="174">
        <v>-1397.3999999999039</v>
      </c>
      <c r="DF29" s="174">
        <v>-1394.5887935771761</v>
      </c>
      <c r="DG29" s="174">
        <v>-1348.8584407168421</v>
      </c>
      <c r="DH29" s="174">
        <v>-1256.742866019973</v>
      </c>
      <c r="DI29" s="174">
        <v>-1144.949729637862</v>
      </c>
      <c r="DJ29" s="174">
        <v>-998.62579158528399</v>
      </c>
    </row>
    <row r="30" spans="1:114" s="174" customFormat="1" ht="12" customHeight="1" x14ac:dyDescent="0.25">
      <c r="A30" s="239" t="s">
        <v>287</v>
      </c>
      <c r="B30" s="239"/>
      <c r="C30" s="177">
        <v>-1848.8584407169499</v>
      </c>
      <c r="D30" s="178">
        <v>-1894.5887935772848</v>
      </c>
      <c r="E30" s="178">
        <v>-1897.4000000000171</v>
      </c>
      <c r="F30" s="178">
        <v>-1897.4000000000171</v>
      </c>
      <c r="G30" s="178">
        <v>-1897.4000000000171</v>
      </c>
      <c r="H30" s="178">
        <v>-1897.4000000000171</v>
      </c>
      <c r="I30" s="178">
        <v>-1897.4000000000171</v>
      </c>
      <c r="J30" s="178">
        <v>-1897.4000000000171</v>
      </c>
      <c r="K30" s="178">
        <v>-1866.7056855292258</v>
      </c>
      <c r="L30" s="179">
        <v>-1897.272543484426</v>
      </c>
      <c r="M30" s="179">
        <v>-133.29431447088803</v>
      </c>
      <c r="N30" s="179">
        <v>-102.72745651568805</v>
      </c>
      <c r="O30" s="179">
        <v>-151.14155928316197</v>
      </c>
      <c r="P30" s="179">
        <v>-105.41120642282698</v>
      </c>
      <c r="Q30" s="179">
        <v>-1644.949729637889</v>
      </c>
      <c r="R30" s="179">
        <v>-1498.6257915853121</v>
      </c>
      <c r="S30" s="179">
        <v>-317.05027036212397</v>
      </c>
      <c r="T30" s="179">
        <v>-463.37420841470203</v>
      </c>
      <c r="U30" s="179">
        <v>-1682.9497296379111</v>
      </c>
      <c r="V30" s="179">
        <v>-1536.6257915853341</v>
      </c>
      <c r="W30" s="179">
        <v>-1390.1041539600981</v>
      </c>
      <c r="X30" s="179">
        <v>-1241.3576283000868</v>
      </c>
      <c r="Y30" s="179">
        <v>-647.89584603995502</v>
      </c>
      <c r="Z30" s="179">
        <v>-796.64237169996397</v>
      </c>
      <c r="AA30" s="179">
        <v>-945.38889735997475</v>
      </c>
      <c r="AB30" s="179">
        <v>-1092.6111026400756</v>
      </c>
      <c r="AC30" s="179">
        <v>-355.05027036214199</v>
      </c>
      <c r="AD30" s="179">
        <v>-501.37420841472402</v>
      </c>
      <c r="AE30" s="179">
        <v>-201.81203151321503</v>
      </c>
      <c r="AF30" s="179">
        <v>-1798.1879684867738</v>
      </c>
      <c r="AG30" s="179">
        <v>-102.60000000009694</v>
      </c>
      <c r="AH30" s="179">
        <v>-239.70443338766901</v>
      </c>
      <c r="AI30" s="179">
        <v>-102.60000000009694</v>
      </c>
      <c r="AJ30" s="179">
        <v>-102.60000000009694</v>
      </c>
      <c r="AK30" s="179">
        <v>-102.60000000009694</v>
      </c>
      <c r="AL30" s="179">
        <v>-102.60000000009694</v>
      </c>
      <c r="AM30" s="179">
        <v>-102.60000000009694</v>
      </c>
      <c r="AN30" s="179">
        <v>-609.89584603993399</v>
      </c>
      <c r="AO30" s="179">
        <v>-758.64237169994203</v>
      </c>
      <c r="AP30" s="179">
        <v>-907.38889735995303</v>
      </c>
      <c r="AQ30" s="179">
        <v>-1054.6111026400536</v>
      </c>
      <c r="AR30" s="179">
        <v>-1203.357628300065</v>
      </c>
      <c r="AS30" s="179">
        <v>-1352.104153960076</v>
      </c>
      <c r="AT30" s="179">
        <v>-1760.2955666123769</v>
      </c>
      <c r="AU30" s="179">
        <v>-181.46498095795693</v>
      </c>
      <c r="AV30" s="179">
        <v>-188.60609570719001</v>
      </c>
      <c r="AW30" s="179">
        <v>-181.46498095795195</v>
      </c>
      <c r="AX30" s="174">
        <v>-181.46498095795195</v>
      </c>
      <c r="AY30" s="174">
        <v>-187.27887644809405</v>
      </c>
      <c r="AZ30" s="174">
        <v>-278.35970428343006</v>
      </c>
      <c r="BA30" s="174">
        <v>-437.52117079216799</v>
      </c>
      <c r="BB30" s="174">
        <v>-723.91139057927705</v>
      </c>
      <c r="BC30" s="174">
        <v>-997.07072449544614</v>
      </c>
      <c r="BD30" s="174">
        <v>-1270.230058411616</v>
      </c>
      <c r="BE30" s="174">
        <v>-1557.1736818869599</v>
      </c>
      <c r="BF30" s="174">
        <v>-1721.6402957165583</v>
      </c>
      <c r="BG30" s="174">
        <v>-1807.811889768232</v>
      </c>
      <c r="BH30" s="174">
        <v>-1813.798265387009</v>
      </c>
      <c r="BI30" s="174">
        <v>-1813.798265387009</v>
      </c>
      <c r="BJ30" s="174">
        <v>-1813.7982653870029</v>
      </c>
      <c r="BK30" s="174">
        <v>-1807.811889768232</v>
      </c>
      <c r="BL30" s="174">
        <v>-1721.6402957165583</v>
      </c>
      <c r="BM30" s="174">
        <v>-1556.6890992836259</v>
      </c>
      <c r="BN30" s="174">
        <v>-1270.230058411616</v>
      </c>
      <c r="BO30" s="174">
        <v>-997.07072449544614</v>
      </c>
      <c r="BP30" s="174">
        <v>-723.91139057927705</v>
      </c>
      <c r="BQ30" s="174">
        <v>-437.52117079216799</v>
      </c>
      <c r="BR30" s="174">
        <v>-278.35970428343006</v>
      </c>
      <c r="BS30" s="174">
        <v>-102.60000000009694</v>
      </c>
      <c r="BT30" s="174">
        <v>-102.60000000009694</v>
      </c>
      <c r="BU30" s="174">
        <v>-102.60000000009694</v>
      </c>
      <c r="BV30" s="174">
        <v>-102.60000000009694</v>
      </c>
      <c r="BW30" s="174">
        <v>-102.60000000009694</v>
      </c>
      <c r="BX30" s="174">
        <v>-102.60000000009694</v>
      </c>
      <c r="BY30" s="174">
        <v>-105.41120642282698</v>
      </c>
      <c r="BZ30" s="174">
        <v>-151.14155928316197</v>
      </c>
      <c r="CA30" s="174">
        <v>-239.70443338761095</v>
      </c>
      <c r="CB30" s="174">
        <v>-355.05027036212402</v>
      </c>
      <c r="CC30" s="174">
        <v>-501.37420841470203</v>
      </c>
      <c r="CD30" s="174">
        <v>-647.89584603993399</v>
      </c>
      <c r="CE30" s="174">
        <v>-796.64237169994203</v>
      </c>
      <c r="CF30" s="174">
        <v>-945.38889735995303</v>
      </c>
      <c r="CG30" s="174">
        <v>-1092.6111026400536</v>
      </c>
      <c r="CH30" s="174">
        <v>-1241.357628300065</v>
      </c>
      <c r="CI30" s="174">
        <v>-1390.1041539600769</v>
      </c>
      <c r="CJ30" s="174">
        <v>-1536.6257915853118</v>
      </c>
      <c r="CK30" s="174">
        <v>-1682.949729637889</v>
      </c>
      <c r="CL30" s="174">
        <v>-1798.1879684867738</v>
      </c>
      <c r="CM30" s="174">
        <v>-1866.7056855292258</v>
      </c>
      <c r="CN30" s="174">
        <v>-1897.272543484426</v>
      </c>
      <c r="CO30" s="174">
        <v>-1897.4000000000171</v>
      </c>
      <c r="CP30" s="174">
        <v>-1897.4000000000171</v>
      </c>
      <c r="CQ30" s="174">
        <v>-1897.4000000000171</v>
      </c>
      <c r="CR30" s="174">
        <v>-1897.4000000000171</v>
      </c>
      <c r="CS30" s="174">
        <v>-1897.4000000000171</v>
      </c>
      <c r="CT30" s="174">
        <v>-1897.4000000000171</v>
      </c>
      <c r="CU30" s="174">
        <v>-1894.5887935772848</v>
      </c>
      <c r="CV30" s="174">
        <v>-1848.8584407169499</v>
      </c>
      <c r="CW30" s="174">
        <v>-1760.2955666123769</v>
      </c>
      <c r="CX30" s="174">
        <v>-1644.9497296379109</v>
      </c>
      <c r="CY30" s="174">
        <v>-1498.6257915853341</v>
      </c>
      <c r="CZ30" s="174">
        <v>-1352.1041539600981</v>
      </c>
      <c r="DA30" s="174">
        <v>-1203.3576283000871</v>
      </c>
      <c r="DB30" s="174">
        <v>-1054.6111026400754</v>
      </c>
      <c r="DC30" s="174">
        <v>-907.38889735997486</v>
      </c>
      <c r="DD30" s="174">
        <v>-758.64237169996295</v>
      </c>
      <c r="DE30" s="174">
        <v>-609.89584603995502</v>
      </c>
      <c r="DF30" s="174">
        <v>-463.37420841472397</v>
      </c>
      <c r="DG30" s="174">
        <v>-317.05027036214193</v>
      </c>
      <c r="DH30" s="174">
        <v>-201.81203151327699</v>
      </c>
      <c r="DI30" s="174">
        <v>-133.29431447088803</v>
      </c>
      <c r="DJ30" s="174">
        <v>-102.72745651568805</v>
      </c>
    </row>
    <row r="31" spans="1:114" s="50" customFormat="1" ht="12" customHeight="1" x14ac:dyDescent="0.2">
      <c r="E31" s="51"/>
    </row>
    <row r="32" spans="1:114" s="50" customFormat="1" ht="12" customHeight="1" x14ac:dyDescent="0.2">
      <c r="E32" s="51"/>
    </row>
    <row r="33" spans="1:14" s="50" customFormat="1" ht="12" customHeight="1" x14ac:dyDescent="0.2">
      <c r="E33" s="51"/>
    </row>
    <row r="34" spans="1:14" s="50" customFormat="1" ht="12" customHeight="1" x14ac:dyDescent="0.2">
      <c r="E34" s="51"/>
    </row>
    <row r="35" spans="1:14" s="50" customFormat="1" ht="12" customHeight="1" x14ac:dyDescent="0.2">
      <c r="E35" s="51"/>
    </row>
    <row r="36" spans="1:14" s="50" customFormat="1" ht="12" customHeight="1" x14ac:dyDescent="0.2">
      <c r="E36" s="51"/>
    </row>
    <row r="37" spans="1:14" s="50" customFormat="1" ht="12" customHeight="1" x14ac:dyDescent="0.2">
      <c r="E37" s="51"/>
    </row>
    <row r="38" spans="1:14" s="50" customFormat="1" ht="12" customHeight="1" x14ac:dyDescent="0.2">
      <c r="E38" s="51"/>
    </row>
    <row r="39" spans="1:14" s="50" customFormat="1" ht="12" customHeight="1" x14ac:dyDescent="0.2">
      <c r="E39" s="51"/>
    </row>
    <row r="40" spans="1:14" s="50" customFormat="1" ht="12" customHeight="1" x14ac:dyDescent="0.2">
      <c r="E40" s="51"/>
    </row>
    <row r="41" spans="1:14" s="50" customFormat="1" ht="12" customHeight="1" x14ac:dyDescent="0.2">
      <c r="E41" s="51"/>
    </row>
    <row r="42" spans="1:14" s="50" customFormat="1" ht="12" customHeight="1" x14ac:dyDescent="0.2">
      <c r="E42" s="51"/>
    </row>
    <row r="43" spans="1:14" s="50" customFormat="1" ht="12" customHeight="1" x14ac:dyDescent="0.2">
      <c r="E43" s="51"/>
    </row>
    <row r="44" spans="1:14" s="50" customFormat="1" ht="12" customHeight="1" x14ac:dyDescent="0.2">
      <c r="E44" s="51"/>
    </row>
    <row r="45" spans="1:14" s="50" customFormat="1" ht="12" customHeight="1" x14ac:dyDescent="0.2">
      <c r="E45" s="51"/>
    </row>
    <row r="46" spans="1:14" s="68" customFormat="1" ht="12" customHeight="1" x14ac:dyDescent="0.25">
      <c r="A46" s="67" t="s">
        <v>46</v>
      </c>
      <c r="L46" s="69"/>
      <c r="M46" s="69"/>
      <c r="N46" s="70"/>
    </row>
    <row r="47" spans="1:14" s="68" customFormat="1" ht="12" customHeight="1" x14ac:dyDescent="0.25">
      <c r="A47" s="67"/>
      <c r="B47" s="241" t="s">
        <v>19</v>
      </c>
      <c r="C47" s="68" t="s">
        <v>47</v>
      </c>
      <c r="E47" s="71">
        <v>22.5</v>
      </c>
    </row>
    <row r="48" spans="1:14" s="68" customFormat="1" ht="12" customHeight="1" x14ac:dyDescent="0.25">
      <c r="A48" s="67"/>
      <c r="B48" s="241"/>
      <c r="C48" s="68" t="s">
        <v>48</v>
      </c>
      <c r="E48" s="71">
        <v>375</v>
      </c>
    </row>
    <row r="49" spans="1:74" s="68" customFormat="1" ht="12" customHeight="1" x14ac:dyDescent="0.25">
      <c r="A49" s="67"/>
      <c r="B49" s="241"/>
      <c r="C49" s="68" t="s">
        <v>49</v>
      </c>
      <c r="E49" s="71">
        <v>375</v>
      </c>
    </row>
    <row r="50" spans="1:74" s="68" customFormat="1" ht="12" customHeight="1" x14ac:dyDescent="0.25">
      <c r="A50" s="72"/>
      <c r="B50" s="73"/>
      <c r="C50" s="73"/>
      <c r="D50" s="73"/>
      <c r="E50" s="74"/>
      <c r="F50" s="74"/>
      <c r="G50" s="74"/>
      <c r="H50" s="74"/>
      <c r="I50" s="74"/>
      <c r="J50" s="75"/>
      <c r="K50" s="73"/>
    </row>
    <row r="51" spans="1:74" s="71" customFormat="1" ht="12" customHeight="1" x14ac:dyDescent="0.25">
      <c r="A51" s="232" t="s">
        <v>41</v>
      </c>
      <c r="B51" s="232"/>
      <c r="C51" s="103">
        <v>1</v>
      </c>
      <c r="D51" s="103">
        <v>2</v>
      </c>
      <c r="E51" s="103"/>
      <c r="F51" s="103"/>
      <c r="G51" s="103"/>
      <c r="H51" s="103"/>
      <c r="I51" s="103"/>
      <c r="J51" s="103"/>
      <c r="K51" s="103"/>
    </row>
    <row r="52" spans="1:74" s="71" customFormat="1" ht="12" customHeight="1" x14ac:dyDescent="0.25">
      <c r="A52" s="235" t="s">
        <v>53</v>
      </c>
      <c r="B52" s="235"/>
      <c r="C52" s="104">
        <v>1000</v>
      </c>
      <c r="D52" s="104">
        <v>1200</v>
      </c>
      <c r="E52" s="104"/>
      <c r="F52" s="104"/>
      <c r="G52" s="104"/>
      <c r="H52" s="104"/>
      <c r="I52" s="104"/>
      <c r="J52" s="104"/>
      <c r="K52" s="104"/>
    </row>
    <row r="53" spans="1:74" s="71" customFormat="1" ht="12" customHeight="1" x14ac:dyDescent="0.25">
      <c r="A53" s="235" t="s">
        <v>161</v>
      </c>
      <c r="B53" s="235"/>
      <c r="C53" s="105">
        <v>400</v>
      </c>
      <c r="D53" s="105">
        <v>400</v>
      </c>
      <c r="E53" s="105"/>
      <c r="F53" s="105"/>
      <c r="G53" s="105"/>
      <c r="H53" s="105"/>
      <c r="I53" s="105"/>
      <c r="J53" s="105"/>
      <c r="K53" s="105"/>
    </row>
    <row r="54" spans="1:74" s="71" customFormat="1" ht="12" customHeight="1" x14ac:dyDescent="0.25">
      <c r="A54" s="235" t="s">
        <v>162</v>
      </c>
      <c r="B54" s="235"/>
      <c r="C54" s="105">
        <v>1800</v>
      </c>
      <c r="D54" s="105">
        <v>2000</v>
      </c>
      <c r="E54" s="105"/>
      <c r="F54" s="105"/>
      <c r="G54" s="105"/>
      <c r="H54" s="105"/>
      <c r="I54" s="105"/>
      <c r="J54" s="105"/>
      <c r="K54" s="105"/>
    </row>
    <row r="55" spans="1:74" s="71" customFormat="1" ht="12" customHeight="1" x14ac:dyDescent="0.25">
      <c r="A55" s="232" t="s">
        <v>156</v>
      </c>
      <c r="B55" s="232"/>
      <c r="C55" s="106">
        <v>0.82060770153707585</v>
      </c>
      <c r="D55" s="106">
        <v>0.83235868467136087</v>
      </c>
      <c r="E55" s="106"/>
      <c r="F55" s="106"/>
      <c r="G55" s="106"/>
      <c r="H55" s="106"/>
      <c r="I55" s="106"/>
      <c r="J55" s="106"/>
      <c r="K55" s="106"/>
    </row>
    <row r="56" spans="1:74" s="71" customFormat="1" ht="12" customHeight="1" x14ac:dyDescent="0.25">
      <c r="A56" s="232" t="s">
        <v>155</v>
      </c>
      <c r="B56" s="232"/>
      <c r="C56" s="107">
        <v>78.491809567286694</v>
      </c>
      <c r="D56" s="107">
        <v>79.556551358202029</v>
      </c>
      <c r="E56" s="107"/>
      <c r="F56" s="107"/>
      <c r="G56" s="107"/>
      <c r="H56" s="107"/>
      <c r="I56" s="107"/>
      <c r="J56" s="107"/>
      <c r="K56" s="107"/>
    </row>
    <row r="57" spans="1:74" s="71" customFormat="1" ht="12" customHeight="1" x14ac:dyDescent="0.25">
      <c r="A57" s="232" t="s">
        <v>295</v>
      </c>
      <c r="B57" s="232"/>
      <c r="C57" s="107">
        <v>0.4888761620875523</v>
      </c>
      <c r="D57" s="107">
        <v>0.48967815054896946</v>
      </c>
      <c r="E57" s="107"/>
      <c r="F57" s="107"/>
      <c r="G57" s="107"/>
      <c r="H57" s="107"/>
      <c r="I57" s="107"/>
      <c r="J57" s="107"/>
      <c r="K57" s="107"/>
    </row>
    <row r="58" spans="1:74" s="71" customFormat="1" ht="12" customHeight="1" x14ac:dyDescent="0.25">
      <c r="A58" s="232" t="s">
        <v>296</v>
      </c>
      <c r="B58" s="232"/>
      <c r="C58" s="107">
        <v>0.69235839661609333</v>
      </c>
      <c r="D58" s="107">
        <v>0.70823711012089219</v>
      </c>
      <c r="E58" s="107"/>
      <c r="F58" s="107"/>
      <c r="G58" s="107"/>
      <c r="H58" s="107"/>
      <c r="I58" s="107"/>
      <c r="J58" s="107"/>
      <c r="K58" s="107"/>
    </row>
    <row r="59" spans="1:74" s="71" customFormat="1" ht="12" customHeight="1" x14ac:dyDescent="0.25">
      <c r="A59" s="79" t="s">
        <v>157</v>
      </c>
      <c r="B59" s="80" t="s">
        <v>273</v>
      </c>
      <c r="C59" s="107">
        <v>2.3444503329593922</v>
      </c>
      <c r="D59" s="107">
        <v>2.5632382967591463</v>
      </c>
      <c r="E59" s="107"/>
      <c r="F59" s="107"/>
      <c r="G59" s="107"/>
      <c r="H59" s="107"/>
      <c r="I59" s="107"/>
      <c r="J59" s="107"/>
      <c r="K59" s="107"/>
    </row>
    <row r="60" spans="1:74" s="71" customFormat="1" ht="12" customHeight="1" x14ac:dyDescent="0.25">
      <c r="A60" s="238" t="s">
        <v>158</v>
      </c>
      <c r="B60" s="80" t="s">
        <v>274</v>
      </c>
      <c r="C60" s="107">
        <v>19.056742245981805</v>
      </c>
      <c r="D60" s="107">
        <v>20.907508302922981</v>
      </c>
      <c r="E60" s="107"/>
      <c r="F60" s="107"/>
      <c r="G60" s="107"/>
      <c r="H60" s="107"/>
      <c r="I60" s="107"/>
      <c r="J60" s="107"/>
      <c r="K60" s="107"/>
    </row>
    <row r="61" spans="1:74" s="71" customFormat="1" ht="12" customHeight="1" x14ac:dyDescent="0.25">
      <c r="A61" s="238"/>
      <c r="B61" s="80" t="s">
        <v>275</v>
      </c>
      <c r="C61" s="107">
        <v>-22.268136743445162</v>
      </c>
      <c r="D61" s="107">
        <v>-23.504318124822937</v>
      </c>
      <c r="E61" s="107"/>
      <c r="F61" s="107"/>
      <c r="G61" s="107"/>
      <c r="H61" s="107"/>
      <c r="I61" s="107"/>
      <c r="J61" s="107"/>
      <c r="K61" s="107"/>
    </row>
    <row r="62" spans="1:74" s="71" customFormat="1" ht="12" customHeight="1" x14ac:dyDescent="0.25">
      <c r="A62" s="232" t="s">
        <v>50</v>
      </c>
      <c r="B62" s="232"/>
      <c r="C62" s="89" t="s">
        <v>288</v>
      </c>
      <c r="D62" s="89" t="s">
        <v>288</v>
      </c>
      <c r="E62" s="89"/>
      <c r="F62" s="89"/>
      <c r="G62" s="89"/>
      <c r="H62" s="89"/>
      <c r="I62" s="89"/>
      <c r="J62" s="89"/>
      <c r="K62" s="89"/>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row>
    <row r="63" spans="1:74" s="68" customFormat="1" ht="12" customHeight="1" x14ac:dyDescent="0.25">
      <c r="A63" s="72"/>
      <c r="B63" s="73"/>
      <c r="C63" s="73"/>
      <c r="D63" s="73"/>
      <c r="E63" s="74"/>
      <c r="F63" s="74"/>
      <c r="G63" s="74"/>
      <c r="H63" s="74"/>
      <c r="I63" s="74"/>
      <c r="J63" s="75"/>
      <c r="K63" s="73"/>
    </row>
    <row r="64" spans="1:74" s="68" customFormat="1" ht="12" customHeight="1" x14ac:dyDescent="0.25">
      <c r="A64" s="72"/>
      <c r="B64" s="73"/>
      <c r="C64" s="73"/>
      <c r="D64" s="73"/>
      <c r="E64" s="74"/>
      <c r="F64" s="74"/>
      <c r="G64" s="74"/>
      <c r="H64" s="74"/>
      <c r="I64" s="74"/>
      <c r="J64" s="75"/>
      <c r="K64" s="73"/>
    </row>
    <row r="65" spans="1:12" s="68" customFormat="1" ht="12" customHeight="1" x14ac:dyDescent="0.25">
      <c r="A65" s="67" t="s">
        <v>51</v>
      </c>
      <c r="B65" s="83"/>
      <c r="C65" s="83"/>
      <c r="D65" s="83"/>
      <c r="E65" s="84"/>
      <c r="F65" s="84"/>
      <c r="K65" s="73"/>
    </row>
    <row r="66" spans="1:12" s="68" customFormat="1" ht="12" customHeight="1" x14ac:dyDescent="0.25">
      <c r="A66" s="73"/>
      <c r="B66" s="73"/>
      <c r="C66" s="73"/>
      <c r="D66" s="73"/>
      <c r="E66" s="73"/>
      <c r="F66" s="73"/>
      <c r="G66" s="73"/>
      <c r="H66" s="73"/>
      <c r="I66" s="73"/>
      <c r="J66" s="73"/>
      <c r="K66" s="73"/>
      <c r="L66" s="73"/>
    </row>
    <row r="67" spans="1:12" s="71" customFormat="1" ht="12" customHeight="1" x14ac:dyDescent="0.25">
      <c r="A67" s="227" t="s">
        <v>193</v>
      </c>
      <c r="B67" s="227"/>
      <c r="C67" s="227"/>
      <c r="D67" s="66" t="s">
        <v>41</v>
      </c>
      <c r="E67" s="103">
        <v>1</v>
      </c>
      <c r="F67" s="103">
        <v>2</v>
      </c>
      <c r="G67" s="103"/>
      <c r="H67" s="103"/>
      <c r="I67" s="103"/>
      <c r="J67" s="103"/>
      <c r="K67" s="103"/>
      <c r="L67" s="85"/>
    </row>
    <row r="68" spans="1:12" s="71" customFormat="1" ht="12" customHeight="1" x14ac:dyDescent="0.25">
      <c r="A68" s="227" t="s">
        <v>52</v>
      </c>
      <c r="B68" s="227"/>
      <c r="C68" s="227"/>
      <c r="D68" s="66" t="s">
        <v>53</v>
      </c>
      <c r="E68" s="77">
        <v>500</v>
      </c>
      <c r="F68" s="77">
        <v>700</v>
      </c>
      <c r="G68" s="77"/>
      <c r="H68" s="77"/>
      <c r="I68" s="77"/>
      <c r="J68" s="77"/>
      <c r="K68" s="77"/>
      <c r="L68" s="85"/>
    </row>
    <row r="69" spans="1:12" s="71" customFormat="1" ht="12" customHeight="1" x14ac:dyDescent="0.25">
      <c r="A69" s="227"/>
      <c r="B69" s="227"/>
      <c r="C69" s="227"/>
      <c r="D69" s="66" t="s">
        <v>161</v>
      </c>
      <c r="E69" s="78">
        <v>40</v>
      </c>
      <c r="F69" s="78">
        <v>40</v>
      </c>
      <c r="G69" s="78"/>
      <c r="H69" s="78"/>
      <c r="I69" s="78"/>
      <c r="J69" s="78"/>
      <c r="K69" s="78"/>
      <c r="L69" s="85"/>
    </row>
    <row r="70" spans="1:12" s="71" customFormat="1" ht="12" customHeight="1" x14ac:dyDescent="0.25">
      <c r="A70" s="227"/>
      <c r="B70" s="227"/>
      <c r="C70" s="227"/>
      <c r="D70" s="66" t="s">
        <v>162</v>
      </c>
      <c r="E70" s="78">
        <v>180</v>
      </c>
      <c r="F70" s="78">
        <v>200</v>
      </c>
      <c r="G70" s="78"/>
      <c r="H70" s="78"/>
      <c r="I70" s="78"/>
      <c r="J70" s="78"/>
      <c r="K70" s="78"/>
      <c r="L70" s="85"/>
    </row>
    <row r="71" spans="1:12" s="71" customFormat="1" ht="12" customHeight="1" x14ac:dyDescent="0.25">
      <c r="A71" s="227" t="s">
        <v>54</v>
      </c>
      <c r="B71" s="227"/>
      <c r="C71" s="227"/>
      <c r="D71" s="66" t="s">
        <v>53</v>
      </c>
      <c r="E71" s="78">
        <v>500</v>
      </c>
      <c r="F71" s="78">
        <v>500</v>
      </c>
      <c r="G71" s="78"/>
      <c r="H71" s="78"/>
      <c r="I71" s="78"/>
      <c r="J71" s="78"/>
      <c r="K71" s="78"/>
      <c r="L71" s="85"/>
    </row>
    <row r="72" spans="1:12" s="71" customFormat="1" ht="12" customHeight="1" x14ac:dyDescent="0.25">
      <c r="A72" s="227"/>
      <c r="B72" s="227"/>
      <c r="C72" s="227"/>
      <c r="D72" s="66" t="s">
        <v>161</v>
      </c>
      <c r="E72" s="78">
        <v>360</v>
      </c>
      <c r="F72" s="78">
        <v>360</v>
      </c>
      <c r="G72" s="78"/>
      <c r="H72" s="78"/>
      <c r="I72" s="78"/>
      <c r="J72" s="78"/>
      <c r="K72" s="78"/>
      <c r="L72" s="85"/>
    </row>
    <row r="73" spans="1:12" s="71" customFormat="1" ht="12" customHeight="1" x14ac:dyDescent="0.25">
      <c r="A73" s="227"/>
      <c r="B73" s="227"/>
      <c r="C73" s="227"/>
      <c r="D73" s="66" t="s">
        <v>162</v>
      </c>
      <c r="E73" s="78">
        <v>1620</v>
      </c>
      <c r="F73" s="78">
        <v>1800</v>
      </c>
      <c r="G73" s="78"/>
      <c r="H73" s="78"/>
      <c r="I73" s="78"/>
      <c r="J73" s="78"/>
      <c r="K73" s="78"/>
      <c r="L73" s="85"/>
    </row>
    <row r="74" spans="1:12" s="71" customFormat="1" ht="12" customHeight="1" x14ac:dyDescent="0.25">
      <c r="A74" s="227" t="s">
        <v>55</v>
      </c>
      <c r="B74" s="227"/>
      <c r="C74" s="227"/>
      <c r="D74" s="66" t="s">
        <v>56</v>
      </c>
      <c r="E74" s="81">
        <v>104.99685292585666</v>
      </c>
      <c r="F74" s="81">
        <v>104.99685292585585</v>
      </c>
      <c r="G74" s="81"/>
      <c r="H74" s="81"/>
      <c r="I74" s="81"/>
      <c r="J74" s="81"/>
      <c r="K74" s="81"/>
      <c r="L74" s="85"/>
    </row>
    <row r="75" spans="1:12" s="71" customFormat="1" ht="12" customHeight="1" x14ac:dyDescent="0.25">
      <c r="A75" s="227" t="s">
        <v>57</v>
      </c>
      <c r="B75" s="227"/>
      <c r="C75" s="227"/>
      <c r="D75" s="66" t="s">
        <v>58</v>
      </c>
      <c r="E75" s="78">
        <v>50</v>
      </c>
      <c r="F75" s="78">
        <v>50</v>
      </c>
      <c r="G75" s="78"/>
      <c r="H75" s="78"/>
      <c r="I75" s="78"/>
      <c r="J75" s="78"/>
      <c r="K75" s="78"/>
      <c r="L75" s="85"/>
    </row>
    <row r="76" spans="1:12" s="71" customFormat="1" ht="12" customHeight="1" x14ac:dyDescent="0.25">
      <c r="A76" s="227" t="s">
        <v>59</v>
      </c>
      <c r="B76" s="227"/>
      <c r="C76" s="227"/>
      <c r="D76" s="66" t="s">
        <v>60</v>
      </c>
      <c r="E76" s="78">
        <v>12</v>
      </c>
      <c r="F76" s="78">
        <v>12</v>
      </c>
      <c r="G76" s="78"/>
      <c r="H76" s="78"/>
      <c r="I76" s="78"/>
      <c r="J76" s="78"/>
      <c r="K76" s="78"/>
      <c r="L76" s="85"/>
    </row>
    <row r="77" spans="1:12" s="71" customFormat="1" ht="12" customHeight="1" x14ac:dyDescent="0.25">
      <c r="A77" s="227" t="s">
        <v>61</v>
      </c>
      <c r="B77" s="227"/>
      <c r="C77" s="227"/>
      <c r="D77" s="66" t="s">
        <v>62</v>
      </c>
      <c r="E77" s="78">
        <v>62</v>
      </c>
      <c r="F77" s="78">
        <v>62</v>
      </c>
      <c r="G77" s="78"/>
      <c r="H77" s="78"/>
      <c r="I77" s="78"/>
      <c r="J77" s="78"/>
      <c r="K77" s="78"/>
      <c r="L77" s="85"/>
    </row>
    <row r="78" spans="1:12" s="71" customFormat="1" ht="12" customHeight="1" x14ac:dyDescent="0.25">
      <c r="A78" s="227" t="s">
        <v>63</v>
      </c>
      <c r="B78" s="227"/>
      <c r="C78" s="227"/>
      <c r="D78" s="66" t="s">
        <v>64</v>
      </c>
      <c r="E78" s="78">
        <v>50</v>
      </c>
      <c r="F78" s="78">
        <v>50</v>
      </c>
      <c r="G78" s="78"/>
      <c r="H78" s="78"/>
      <c r="I78" s="78"/>
      <c r="J78" s="78"/>
      <c r="K78" s="78"/>
      <c r="L78" s="85"/>
    </row>
    <row r="79" spans="1:12" s="71" customFormat="1" ht="12" customHeight="1" x14ac:dyDescent="0.25">
      <c r="A79" s="227" t="s">
        <v>65</v>
      </c>
      <c r="B79" s="227"/>
      <c r="C79" s="227"/>
      <c r="D79" s="66" t="s">
        <v>66</v>
      </c>
      <c r="E79" s="86">
        <v>0.82060770153707585</v>
      </c>
      <c r="F79" s="86">
        <v>0.83235868467136087</v>
      </c>
      <c r="G79" s="86"/>
      <c r="H79" s="86"/>
      <c r="I79" s="86"/>
      <c r="J79" s="86"/>
      <c r="K79" s="86"/>
      <c r="L79" s="85"/>
    </row>
    <row r="80" spans="1:12" s="71" customFormat="1" ht="12" customHeight="1" x14ac:dyDescent="0.25">
      <c r="A80" s="227" t="s">
        <v>67</v>
      </c>
      <c r="B80" s="227"/>
      <c r="C80" s="227"/>
      <c r="D80" s="66" t="s">
        <v>68</v>
      </c>
      <c r="E80" s="86">
        <v>2.1792030962298465</v>
      </c>
      <c r="F80" s="86">
        <v>2.1639528571534798</v>
      </c>
      <c r="G80" s="86"/>
      <c r="H80" s="86"/>
      <c r="I80" s="86"/>
      <c r="J80" s="86"/>
      <c r="K80" s="86"/>
      <c r="L80" s="85"/>
    </row>
    <row r="81" spans="1:12" s="71" customFormat="1" ht="12" customHeight="1" x14ac:dyDescent="0.25">
      <c r="A81" s="227" t="s">
        <v>69</v>
      </c>
      <c r="B81" s="227"/>
      <c r="C81" s="227"/>
      <c r="D81" s="63" t="s">
        <v>151</v>
      </c>
      <c r="E81" s="86">
        <v>1.2067507733276394E-4</v>
      </c>
      <c r="F81" s="86">
        <v>1.274692333490111E-4</v>
      </c>
      <c r="G81" s="86"/>
      <c r="H81" s="86"/>
      <c r="I81" s="86"/>
      <c r="J81" s="86"/>
      <c r="K81" s="86"/>
      <c r="L81" s="85"/>
    </row>
    <row r="82" spans="1:12" s="71" customFormat="1" ht="12" customHeight="1" x14ac:dyDescent="0.25">
      <c r="A82" s="227" t="s">
        <v>70</v>
      </c>
      <c r="B82" s="227"/>
      <c r="C82" s="227"/>
      <c r="D82" s="66" t="s">
        <v>71</v>
      </c>
      <c r="E82" s="86">
        <v>1.7932054250666669</v>
      </c>
      <c r="F82" s="86">
        <v>1.7898677563451482</v>
      </c>
      <c r="G82" s="86"/>
      <c r="H82" s="86"/>
      <c r="I82" s="86"/>
      <c r="J82" s="86"/>
      <c r="K82" s="86"/>
      <c r="L82" s="85"/>
    </row>
    <row r="83" spans="1:12" s="71" customFormat="1" ht="12" customHeight="1" x14ac:dyDescent="0.25">
      <c r="A83" s="227" t="s">
        <v>72</v>
      </c>
      <c r="B83" s="227"/>
      <c r="C83" s="227"/>
      <c r="D83" s="66" t="s">
        <v>73</v>
      </c>
      <c r="E83" s="86">
        <v>1.8551390487818269</v>
      </c>
      <c r="F83" s="86">
        <v>1.8602173602295222</v>
      </c>
      <c r="G83" s="86"/>
      <c r="H83" s="86"/>
      <c r="I83" s="86"/>
      <c r="J83" s="86"/>
      <c r="K83" s="86"/>
      <c r="L83" s="85"/>
    </row>
    <row r="84" spans="1:12" s="71" customFormat="1" ht="12" customHeight="1" x14ac:dyDescent="0.25">
      <c r="A84" s="227" t="s">
        <v>74</v>
      </c>
      <c r="B84" s="227"/>
      <c r="C84" s="227"/>
      <c r="D84" s="66" t="s">
        <v>75</v>
      </c>
      <c r="E84" s="86">
        <v>2.1782851860692736</v>
      </c>
      <c r="F84" s="86">
        <v>2.1628479777678886</v>
      </c>
      <c r="G84" s="86"/>
      <c r="H84" s="86"/>
      <c r="I84" s="86"/>
      <c r="J84" s="86"/>
      <c r="K84" s="86"/>
      <c r="L84" s="85"/>
    </row>
    <row r="85" spans="1:12" s="71" customFormat="1" ht="12" customHeight="1" x14ac:dyDescent="0.25">
      <c r="A85" s="227" t="s">
        <v>76</v>
      </c>
      <c r="B85" s="227"/>
      <c r="C85" s="227"/>
      <c r="D85" s="66" t="s">
        <v>141</v>
      </c>
      <c r="E85" s="81">
        <v>184.36163559795253</v>
      </c>
      <c r="F85" s="81">
        <v>203.93745756290397</v>
      </c>
      <c r="G85" s="81"/>
      <c r="H85" s="81"/>
      <c r="I85" s="81"/>
      <c r="J85" s="81"/>
      <c r="K85" s="81"/>
      <c r="L85" s="85"/>
    </row>
    <row r="86" spans="1:12" s="71" customFormat="1" ht="12" customHeight="1" x14ac:dyDescent="0.25">
      <c r="A86" s="227" t="s">
        <v>77</v>
      </c>
      <c r="B86" s="227"/>
      <c r="C86" s="227"/>
      <c r="D86" s="66" t="s">
        <v>142</v>
      </c>
      <c r="E86" s="81">
        <v>1659.2547203815727</v>
      </c>
      <c r="F86" s="81">
        <v>1835.4371180661356</v>
      </c>
      <c r="G86" s="81"/>
      <c r="H86" s="81"/>
      <c r="I86" s="81"/>
      <c r="J86" s="81"/>
      <c r="K86" s="81"/>
      <c r="L86" s="85"/>
    </row>
    <row r="87" spans="1:12" s="71" customFormat="1" ht="12" customHeight="1" x14ac:dyDescent="0.25">
      <c r="A87" s="227" t="s">
        <v>78</v>
      </c>
      <c r="B87" s="227"/>
      <c r="C87" s="227"/>
      <c r="D87" s="63" t="s">
        <v>152</v>
      </c>
      <c r="E87" s="86">
        <v>8.6447854396763511E-5</v>
      </c>
      <c r="F87" s="86">
        <v>9.173538481239472E-5</v>
      </c>
      <c r="G87" s="86"/>
      <c r="H87" s="86"/>
      <c r="I87" s="86"/>
      <c r="J87" s="86"/>
      <c r="K87" s="86"/>
      <c r="L87" s="85"/>
    </row>
    <row r="88" spans="1:12" s="71" customFormat="1" ht="12" customHeight="1" x14ac:dyDescent="0.25">
      <c r="A88" s="227" t="s">
        <v>79</v>
      </c>
      <c r="B88" s="227"/>
      <c r="C88" s="227"/>
      <c r="D88" s="66" t="s">
        <v>80</v>
      </c>
      <c r="E88" s="87">
        <v>52276.101755734118</v>
      </c>
      <c r="F88" s="87">
        <v>52276.101755734118</v>
      </c>
      <c r="G88" s="87"/>
      <c r="H88" s="87"/>
      <c r="I88" s="87"/>
      <c r="J88" s="87"/>
      <c r="K88" s="87"/>
      <c r="L88" s="85"/>
    </row>
    <row r="89" spans="1:12" s="71" customFormat="1" ht="12" customHeight="1" x14ac:dyDescent="0.25">
      <c r="A89" s="227" t="s">
        <v>81</v>
      </c>
      <c r="B89" s="227"/>
      <c r="C89" s="227"/>
      <c r="D89" s="63" t="s">
        <v>150</v>
      </c>
      <c r="E89" s="86">
        <v>-2.717670637728482E-2</v>
      </c>
      <c r="F89" s="86">
        <v>-2.5496730192079192E-2</v>
      </c>
      <c r="G89" s="86"/>
      <c r="H89" s="86"/>
      <c r="I89" s="86"/>
      <c r="J89" s="86"/>
      <c r="K89" s="86"/>
      <c r="L89" s="85"/>
    </row>
    <row r="90" spans="1:12" s="71" customFormat="1" ht="12" customHeight="1" x14ac:dyDescent="0.25">
      <c r="A90" s="227" t="s">
        <v>82</v>
      </c>
      <c r="B90" s="227"/>
      <c r="C90" s="227"/>
      <c r="D90" s="63" t="s">
        <v>150</v>
      </c>
      <c r="E90" s="86">
        <v>0</v>
      </c>
      <c r="F90" s="86">
        <v>0</v>
      </c>
      <c r="G90" s="86"/>
      <c r="H90" s="86"/>
      <c r="I90" s="86"/>
      <c r="J90" s="86"/>
      <c r="K90" s="86"/>
      <c r="L90" s="85"/>
    </row>
    <row r="91" spans="1:12" s="71" customFormat="1" ht="12" customHeight="1" x14ac:dyDescent="0.25">
      <c r="A91" s="227" t="s">
        <v>83</v>
      </c>
      <c r="B91" s="227"/>
      <c r="C91" s="227"/>
      <c r="D91" s="63" t="s">
        <v>153</v>
      </c>
      <c r="E91" s="86">
        <v>1.2067507733276394E-4</v>
      </c>
      <c r="F91" s="86">
        <v>1.274692333490111E-4</v>
      </c>
      <c r="G91" s="86"/>
      <c r="H91" s="86"/>
      <c r="I91" s="86"/>
      <c r="J91" s="86"/>
      <c r="K91" s="86"/>
      <c r="L91" s="85"/>
    </row>
    <row r="92" spans="1:12" s="71" customFormat="1" ht="12" customHeight="1" x14ac:dyDescent="0.25">
      <c r="A92" s="227" t="s">
        <v>84</v>
      </c>
      <c r="B92" s="227"/>
      <c r="C92" s="227"/>
      <c r="D92" s="66" t="s">
        <v>85</v>
      </c>
      <c r="E92" s="86">
        <v>3.5164541576630536E-2</v>
      </c>
      <c r="F92" s="86">
        <v>3.7088022235777666E-2</v>
      </c>
      <c r="G92" s="86"/>
      <c r="H92" s="86"/>
      <c r="I92" s="86"/>
      <c r="J92" s="86"/>
      <c r="K92" s="86"/>
      <c r="L92" s="85"/>
    </row>
    <row r="93" spans="1:12" s="71" customFormat="1" ht="12" customHeight="1" x14ac:dyDescent="0.25">
      <c r="A93" s="227" t="s">
        <v>86</v>
      </c>
      <c r="B93" s="227"/>
      <c r="C93" s="227"/>
      <c r="D93" s="66" t="s">
        <v>85</v>
      </c>
      <c r="E93" s="88">
        <v>0.2</v>
      </c>
      <c r="F93" s="88">
        <v>0.2</v>
      </c>
      <c r="G93" s="88"/>
      <c r="H93" s="88"/>
      <c r="I93" s="88"/>
      <c r="J93" s="88"/>
      <c r="K93" s="88"/>
      <c r="L93" s="85"/>
    </row>
    <row r="94" spans="1:12" s="71" customFormat="1" ht="12" customHeight="1" x14ac:dyDescent="0.25">
      <c r="A94" s="227" t="s">
        <v>87</v>
      </c>
      <c r="B94" s="227"/>
      <c r="C94" s="227"/>
      <c r="D94" s="66"/>
      <c r="E94" s="89" t="s">
        <v>288</v>
      </c>
      <c r="F94" s="89" t="s">
        <v>288</v>
      </c>
      <c r="G94" s="172"/>
      <c r="H94" s="172"/>
      <c r="I94" s="172"/>
      <c r="J94" s="172"/>
      <c r="K94" s="172"/>
      <c r="L94" s="85"/>
    </row>
    <row r="95" spans="1:12" s="68" customFormat="1" ht="12" customHeight="1" x14ac:dyDescent="0.25">
      <c r="A95" s="73"/>
      <c r="B95" s="73"/>
      <c r="C95" s="73"/>
      <c r="D95" s="73"/>
      <c r="E95" s="73"/>
      <c r="F95" s="73"/>
      <c r="G95" s="73"/>
      <c r="H95" s="73"/>
      <c r="I95" s="73"/>
      <c r="J95" s="73"/>
      <c r="K95" s="73"/>
      <c r="L95" s="73"/>
    </row>
    <row r="96" spans="1:12" s="68" customFormat="1" ht="12" customHeight="1" x14ac:dyDescent="0.25">
      <c r="A96" s="73"/>
      <c r="B96" s="73"/>
      <c r="C96" s="73"/>
      <c r="D96" s="73"/>
      <c r="E96" s="73"/>
      <c r="F96" s="73"/>
      <c r="G96" s="73"/>
      <c r="H96" s="73"/>
      <c r="I96" s="73"/>
      <c r="J96" s="73"/>
      <c r="K96" s="73"/>
      <c r="L96" s="73"/>
    </row>
    <row r="97" spans="1:12" s="71" customFormat="1" ht="12" customHeight="1" x14ac:dyDescent="0.2">
      <c r="A97" s="227" t="s">
        <v>196</v>
      </c>
      <c r="B97" s="227"/>
      <c r="C97" s="227"/>
      <c r="D97" s="157" t="s">
        <v>41</v>
      </c>
      <c r="E97" s="103"/>
      <c r="F97" s="76"/>
      <c r="G97" s="76"/>
      <c r="H97" s="76"/>
      <c r="I97" s="76"/>
      <c r="J97" s="76"/>
      <c r="K97" s="76"/>
      <c r="L97" s="85"/>
    </row>
    <row r="98" spans="1:12" s="71" customFormat="1" ht="12" customHeight="1" x14ac:dyDescent="0.2">
      <c r="A98" s="227" t="s">
        <v>200</v>
      </c>
      <c r="B98" s="227"/>
      <c r="C98" s="227"/>
      <c r="D98" s="157" t="s">
        <v>53</v>
      </c>
      <c r="E98" s="77"/>
      <c r="F98" s="77"/>
      <c r="G98" s="77"/>
      <c r="H98" s="77"/>
      <c r="I98" s="77"/>
      <c r="J98" s="77"/>
      <c r="K98" s="77"/>
      <c r="L98" s="85"/>
    </row>
    <row r="99" spans="1:12" s="71" customFormat="1" ht="12" customHeight="1" x14ac:dyDescent="0.25">
      <c r="A99" s="227"/>
      <c r="B99" s="227"/>
      <c r="C99" s="227"/>
      <c r="D99" s="157" t="s">
        <v>161</v>
      </c>
      <c r="E99" s="78"/>
      <c r="F99" s="78"/>
      <c r="G99" s="78"/>
      <c r="H99" s="78"/>
      <c r="I99" s="78"/>
      <c r="J99" s="78"/>
      <c r="K99" s="78"/>
      <c r="L99" s="85"/>
    </row>
    <row r="100" spans="1:12" s="71" customFormat="1" ht="12" customHeight="1" x14ac:dyDescent="0.25">
      <c r="A100" s="227"/>
      <c r="B100" s="227"/>
      <c r="C100" s="227"/>
      <c r="D100" s="157" t="s">
        <v>162</v>
      </c>
      <c r="E100" s="78"/>
      <c r="F100" s="78"/>
      <c r="G100" s="78"/>
      <c r="H100" s="78"/>
      <c r="I100" s="78"/>
      <c r="J100" s="78"/>
      <c r="K100" s="78"/>
      <c r="L100" s="85"/>
    </row>
    <row r="101" spans="1:12" s="71" customFormat="1" ht="12" customHeight="1" x14ac:dyDescent="0.2">
      <c r="A101" s="227" t="s">
        <v>67</v>
      </c>
      <c r="B101" s="227"/>
      <c r="C101" s="227"/>
      <c r="D101" s="158" t="s">
        <v>68</v>
      </c>
      <c r="E101" s="88"/>
      <c r="F101" s="78"/>
      <c r="G101" s="78"/>
      <c r="H101" s="78"/>
      <c r="I101" s="78"/>
      <c r="J101" s="78"/>
      <c r="K101" s="78"/>
      <c r="L101" s="85"/>
    </row>
    <row r="102" spans="1:12" s="71" customFormat="1" ht="12" customHeight="1" x14ac:dyDescent="0.2">
      <c r="A102" s="227" t="s">
        <v>70</v>
      </c>
      <c r="B102" s="227"/>
      <c r="C102" s="227"/>
      <c r="D102" s="158" t="s">
        <v>201</v>
      </c>
      <c r="E102" s="88"/>
      <c r="F102" s="78"/>
      <c r="G102" s="78"/>
      <c r="H102" s="78"/>
      <c r="I102" s="78"/>
      <c r="J102" s="78"/>
      <c r="K102" s="78"/>
      <c r="L102" s="85"/>
    </row>
    <row r="103" spans="1:12" s="71" customFormat="1" ht="12" customHeight="1" x14ac:dyDescent="0.2">
      <c r="A103" s="227" t="s">
        <v>202</v>
      </c>
      <c r="B103" s="227"/>
      <c r="C103" s="227"/>
      <c r="D103" s="158" t="s">
        <v>203</v>
      </c>
      <c r="E103" s="88"/>
      <c r="F103" s="78"/>
      <c r="G103" s="78"/>
      <c r="H103" s="78"/>
      <c r="I103" s="78"/>
      <c r="J103" s="78"/>
      <c r="K103" s="78"/>
      <c r="L103" s="85"/>
    </row>
    <row r="104" spans="1:12" s="71" customFormat="1" ht="12" customHeight="1" x14ac:dyDescent="0.25">
      <c r="A104" s="240" t="s">
        <v>204</v>
      </c>
      <c r="B104" s="240"/>
      <c r="C104" s="240"/>
      <c r="D104" s="158" t="s">
        <v>205</v>
      </c>
      <c r="E104" s="88"/>
      <c r="F104" s="81"/>
      <c r="G104" s="81"/>
      <c r="H104" s="81"/>
      <c r="I104" s="81"/>
      <c r="J104" s="81"/>
      <c r="K104" s="81"/>
      <c r="L104" s="85"/>
    </row>
    <row r="105" spans="1:12" s="71" customFormat="1" ht="12" customHeight="1" x14ac:dyDescent="0.25">
      <c r="A105" s="227" t="s">
        <v>79</v>
      </c>
      <c r="B105" s="227"/>
      <c r="C105" s="227"/>
      <c r="D105" s="158" t="s">
        <v>234</v>
      </c>
      <c r="E105" s="159"/>
      <c r="F105" s="78"/>
      <c r="G105" s="78"/>
      <c r="H105" s="78"/>
      <c r="I105" s="78"/>
      <c r="J105" s="78"/>
      <c r="K105" s="78"/>
      <c r="L105" s="85"/>
    </row>
    <row r="106" spans="1:12" s="71" customFormat="1" ht="12" customHeight="1" x14ac:dyDescent="0.25">
      <c r="A106" s="227" t="s">
        <v>206</v>
      </c>
      <c r="B106" s="227"/>
      <c r="C106" s="227"/>
      <c r="D106" s="158" t="s">
        <v>235</v>
      </c>
      <c r="E106" s="159"/>
      <c r="F106" s="78"/>
      <c r="G106" s="78"/>
      <c r="H106" s="78"/>
      <c r="I106" s="78"/>
      <c r="J106" s="78"/>
      <c r="K106" s="78"/>
      <c r="L106" s="85"/>
    </row>
    <row r="107" spans="1:12" s="71" customFormat="1" ht="12" customHeight="1" x14ac:dyDescent="0.25">
      <c r="A107" s="227" t="s">
        <v>207</v>
      </c>
      <c r="B107" s="227"/>
      <c r="C107" s="227"/>
      <c r="D107" s="158" t="s">
        <v>236</v>
      </c>
      <c r="E107" s="86"/>
      <c r="F107" s="78"/>
      <c r="G107" s="78"/>
      <c r="H107" s="78"/>
      <c r="I107" s="78"/>
      <c r="J107" s="78"/>
      <c r="K107" s="78"/>
      <c r="L107" s="85"/>
    </row>
    <row r="108" spans="1:12" s="71" customFormat="1" ht="12" customHeight="1" x14ac:dyDescent="0.2">
      <c r="A108" s="227" t="s">
        <v>208</v>
      </c>
      <c r="B108" s="227"/>
      <c r="C108" s="227"/>
      <c r="D108" s="161" t="s">
        <v>152</v>
      </c>
      <c r="E108" s="160"/>
      <c r="F108" s="78"/>
      <c r="G108" s="78"/>
      <c r="H108" s="78"/>
      <c r="I108" s="78"/>
      <c r="J108" s="78"/>
      <c r="K108" s="78"/>
      <c r="L108" s="85"/>
    </row>
    <row r="109" spans="1:12" s="71" customFormat="1" ht="12" customHeight="1" x14ac:dyDescent="0.2">
      <c r="A109" s="227" t="s">
        <v>209</v>
      </c>
      <c r="B109" s="227"/>
      <c r="C109" s="227"/>
      <c r="D109" s="162" t="s">
        <v>276</v>
      </c>
      <c r="E109" s="81"/>
      <c r="F109" s="86"/>
      <c r="G109" s="86"/>
      <c r="H109" s="86"/>
      <c r="I109" s="86"/>
      <c r="J109" s="86"/>
      <c r="K109" s="86"/>
      <c r="L109" s="85"/>
    </row>
    <row r="110" spans="1:12" s="71" customFormat="1" ht="12" customHeight="1" x14ac:dyDescent="0.25">
      <c r="A110" s="227" t="s">
        <v>210</v>
      </c>
      <c r="B110" s="227"/>
      <c r="C110" s="227"/>
      <c r="D110" s="158" t="s">
        <v>211</v>
      </c>
      <c r="E110" s="86"/>
      <c r="F110" s="86"/>
      <c r="G110" s="86"/>
      <c r="H110" s="86"/>
      <c r="I110" s="86"/>
      <c r="J110" s="86"/>
      <c r="K110" s="86"/>
      <c r="L110" s="85"/>
    </row>
    <row r="111" spans="1:12" s="71" customFormat="1" ht="12" customHeight="1" x14ac:dyDescent="0.2">
      <c r="A111" s="228" t="s">
        <v>212</v>
      </c>
      <c r="B111" s="229"/>
      <c r="C111" s="230"/>
      <c r="D111" s="158" t="s">
        <v>277</v>
      </c>
      <c r="E111" s="86"/>
      <c r="F111" s="86"/>
      <c r="G111" s="86"/>
      <c r="H111" s="86"/>
      <c r="I111" s="86"/>
      <c r="J111" s="86"/>
      <c r="K111" s="86"/>
      <c r="L111" s="85"/>
    </row>
    <row r="112" spans="1:12" s="71" customFormat="1" ht="12" customHeight="1" x14ac:dyDescent="0.35">
      <c r="A112" s="228" t="s">
        <v>213</v>
      </c>
      <c r="B112" s="229"/>
      <c r="C112" s="230"/>
      <c r="D112" s="158" t="s">
        <v>214</v>
      </c>
      <c r="E112" s="86"/>
      <c r="F112" s="86"/>
      <c r="G112" s="86"/>
      <c r="H112" s="86"/>
      <c r="I112" s="86"/>
      <c r="J112" s="86"/>
      <c r="K112" s="86"/>
      <c r="L112" s="85"/>
    </row>
    <row r="113" spans="1:12" s="71" customFormat="1" ht="12" customHeight="1" x14ac:dyDescent="0.25">
      <c r="A113" s="228" t="s">
        <v>215</v>
      </c>
      <c r="B113" s="229"/>
      <c r="C113" s="230"/>
      <c r="D113" s="161" t="s">
        <v>216</v>
      </c>
      <c r="E113" s="160"/>
      <c r="F113" s="86"/>
      <c r="G113" s="86"/>
      <c r="H113" s="86"/>
      <c r="I113" s="86"/>
      <c r="J113" s="86"/>
      <c r="K113" s="86"/>
      <c r="L113" s="85"/>
    </row>
    <row r="114" spans="1:12" s="71" customFormat="1" ht="12" customHeight="1" x14ac:dyDescent="0.25">
      <c r="A114" s="228" t="s">
        <v>217</v>
      </c>
      <c r="B114" s="229"/>
      <c r="C114" s="230"/>
      <c r="D114" s="161" t="s">
        <v>218</v>
      </c>
      <c r="E114" s="160"/>
      <c r="F114" s="86"/>
      <c r="G114" s="86"/>
      <c r="H114" s="86"/>
      <c r="I114" s="86"/>
      <c r="J114" s="86"/>
      <c r="K114" s="86"/>
      <c r="L114" s="85"/>
    </row>
    <row r="115" spans="1:12" s="71" customFormat="1" ht="12" customHeight="1" x14ac:dyDescent="0.2">
      <c r="A115" s="227" t="s">
        <v>219</v>
      </c>
      <c r="B115" s="227"/>
      <c r="C115" s="227"/>
      <c r="D115" s="158" t="s">
        <v>220</v>
      </c>
      <c r="E115" s="159"/>
      <c r="F115" s="81"/>
      <c r="G115" s="81"/>
      <c r="H115" s="81"/>
      <c r="I115" s="81"/>
      <c r="J115" s="81"/>
      <c r="K115" s="81"/>
      <c r="L115" s="85"/>
    </row>
    <row r="116" spans="1:12" s="71" customFormat="1" ht="12" customHeight="1" x14ac:dyDescent="0.35">
      <c r="A116" s="227" t="s">
        <v>221</v>
      </c>
      <c r="B116" s="227"/>
      <c r="C116" s="227"/>
      <c r="D116" s="163" t="s">
        <v>222</v>
      </c>
      <c r="E116" s="159"/>
      <c r="F116" s="81"/>
      <c r="G116" s="81"/>
      <c r="H116" s="81"/>
      <c r="I116" s="81"/>
      <c r="J116" s="81"/>
      <c r="K116" s="81"/>
      <c r="L116" s="85"/>
    </row>
    <row r="117" spans="1:12" s="71" customFormat="1" ht="12" customHeight="1" x14ac:dyDescent="0.25">
      <c r="A117" s="228" t="s">
        <v>223</v>
      </c>
      <c r="B117" s="229"/>
      <c r="C117" s="230"/>
      <c r="D117" s="158" t="s">
        <v>224</v>
      </c>
      <c r="E117" s="159"/>
      <c r="F117" s="86"/>
      <c r="G117" s="86"/>
      <c r="H117" s="86"/>
      <c r="I117" s="86"/>
      <c r="J117" s="86"/>
      <c r="K117" s="86"/>
      <c r="L117" s="85"/>
    </row>
    <row r="118" spans="1:12" s="71" customFormat="1" ht="12" customHeight="1" x14ac:dyDescent="0.2">
      <c r="A118" s="228" t="s">
        <v>225</v>
      </c>
      <c r="B118" s="229"/>
      <c r="C118" s="230"/>
      <c r="D118" s="158" t="s">
        <v>226</v>
      </c>
      <c r="E118" s="81"/>
      <c r="F118" s="87"/>
      <c r="G118" s="87"/>
      <c r="H118" s="87"/>
      <c r="I118" s="87"/>
      <c r="J118" s="87"/>
      <c r="K118" s="87"/>
      <c r="L118" s="85"/>
    </row>
    <row r="119" spans="1:12" s="71" customFormat="1" ht="12" customHeight="1" x14ac:dyDescent="0.25">
      <c r="A119" s="227" t="s">
        <v>227</v>
      </c>
      <c r="B119" s="227"/>
      <c r="C119" s="227"/>
      <c r="D119" s="158" t="s">
        <v>228</v>
      </c>
      <c r="E119" s="81"/>
      <c r="F119" s="86"/>
      <c r="G119" s="86"/>
      <c r="H119" s="86"/>
      <c r="I119" s="86"/>
      <c r="J119" s="86"/>
      <c r="K119" s="86"/>
      <c r="L119" s="85"/>
    </row>
    <row r="120" spans="1:12" s="71" customFormat="1" ht="12" customHeight="1" x14ac:dyDescent="0.25">
      <c r="A120" s="227" t="s">
        <v>229</v>
      </c>
      <c r="B120" s="227"/>
      <c r="C120" s="227"/>
      <c r="D120" s="158" t="s">
        <v>230</v>
      </c>
      <c r="E120" s="81"/>
      <c r="F120" s="86"/>
      <c r="G120" s="86"/>
      <c r="H120" s="86"/>
      <c r="I120" s="86"/>
      <c r="J120" s="86"/>
      <c r="K120" s="86"/>
      <c r="L120" s="85"/>
    </row>
    <row r="121" spans="1:12" s="71" customFormat="1" ht="12" customHeight="1" x14ac:dyDescent="0.25">
      <c r="A121" s="228" t="s">
        <v>231</v>
      </c>
      <c r="B121" s="229"/>
      <c r="C121" s="230"/>
      <c r="D121" s="158" t="s">
        <v>232</v>
      </c>
      <c r="E121" s="81"/>
      <c r="F121" s="86"/>
      <c r="G121" s="86"/>
      <c r="H121" s="86"/>
      <c r="I121" s="86"/>
      <c r="J121" s="86"/>
      <c r="K121" s="86"/>
      <c r="L121" s="85"/>
    </row>
    <row r="122" spans="1:12" s="71" customFormat="1" ht="12" customHeight="1" x14ac:dyDescent="0.2">
      <c r="A122" s="227" t="s">
        <v>233</v>
      </c>
      <c r="B122" s="227"/>
      <c r="C122" s="227"/>
      <c r="D122" s="158" t="s">
        <v>85</v>
      </c>
      <c r="E122" s="86"/>
      <c r="F122" s="86"/>
      <c r="G122" s="86"/>
      <c r="H122" s="86"/>
      <c r="I122" s="86"/>
      <c r="J122" s="86"/>
      <c r="K122" s="86"/>
      <c r="L122" s="85"/>
    </row>
    <row r="123" spans="1:12" s="71" customFormat="1" ht="12" customHeight="1" x14ac:dyDescent="0.2">
      <c r="A123" s="227" t="s">
        <v>86</v>
      </c>
      <c r="B123" s="227"/>
      <c r="C123" s="227"/>
      <c r="D123" s="158" t="s">
        <v>85</v>
      </c>
      <c r="E123" s="88"/>
      <c r="F123" s="88"/>
      <c r="G123" s="88"/>
      <c r="H123" s="88"/>
      <c r="I123" s="88"/>
      <c r="J123" s="88"/>
      <c r="K123" s="88"/>
      <c r="L123" s="85"/>
    </row>
    <row r="124" spans="1:12" s="71" customFormat="1" ht="12" customHeight="1" x14ac:dyDescent="0.2">
      <c r="A124" s="227" t="s">
        <v>87</v>
      </c>
      <c r="B124" s="227"/>
      <c r="C124" s="227"/>
      <c r="D124" s="158"/>
      <c r="E124" s="89"/>
      <c r="F124" s="89"/>
      <c r="G124" s="89"/>
      <c r="H124" s="89"/>
      <c r="I124" s="89"/>
      <c r="J124" s="89"/>
      <c r="K124" s="89"/>
      <c r="L124" s="85"/>
    </row>
    <row r="125" spans="1:12" s="68" customFormat="1" ht="12" customHeight="1" x14ac:dyDescent="0.25">
      <c r="A125" s="73"/>
      <c r="B125" s="73"/>
      <c r="C125" s="73"/>
      <c r="D125" s="73"/>
      <c r="E125" s="73"/>
      <c r="F125" s="73"/>
      <c r="G125" s="73"/>
      <c r="H125" s="73"/>
      <c r="I125" s="73"/>
      <c r="J125" s="73"/>
      <c r="K125" s="73"/>
      <c r="L125" s="73"/>
    </row>
    <row r="126" spans="1:12" s="68" customFormat="1" ht="12" customHeight="1" x14ac:dyDescent="0.25">
      <c r="A126" s="67" t="s">
        <v>88</v>
      </c>
      <c r="B126" s="53"/>
      <c r="C126" s="53"/>
      <c r="D126" s="54"/>
    </row>
    <row r="127" spans="1:12" s="68" customFormat="1" ht="12" customHeight="1" x14ac:dyDescent="0.25">
      <c r="A127" s="53"/>
      <c r="B127" s="53"/>
      <c r="C127" s="53"/>
      <c r="D127" s="54"/>
    </row>
    <row r="128" spans="1:12" s="71" customFormat="1" ht="12" customHeight="1" x14ac:dyDescent="0.25">
      <c r="A128" s="232" t="s">
        <v>41</v>
      </c>
      <c r="B128" s="232"/>
      <c r="C128" s="109">
        <v>1</v>
      </c>
      <c r="D128" s="103">
        <v>2</v>
      </c>
      <c r="E128" s="103"/>
      <c r="F128" s="103"/>
      <c r="G128" s="103"/>
      <c r="H128" s="103"/>
      <c r="I128" s="103"/>
      <c r="J128" s="103"/>
      <c r="K128" s="103"/>
    </row>
    <row r="129" spans="1:26" s="71" customFormat="1" ht="12" customHeight="1" x14ac:dyDescent="0.25">
      <c r="A129" s="235" t="s">
        <v>53</v>
      </c>
      <c r="B129" s="235"/>
      <c r="C129" s="104">
        <v>2000</v>
      </c>
      <c r="D129" s="104">
        <v>2000</v>
      </c>
      <c r="E129" s="104"/>
      <c r="F129" s="77"/>
      <c r="G129" s="77"/>
      <c r="H129" s="77"/>
      <c r="I129" s="77"/>
      <c r="J129" s="77"/>
      <c r="K129" s="77"/>
    </row>
    <row r="130" spans="1:26" s="71" customFormat="1" ht="12" customHeight="1" x14ac:dyDescent="0.25">
      <c r="A130" s="235" t="s">
        <v>161</v>
      </c>
      <c r="B130" s="235"/>
      <c r="C130" s="105">
        <v>500</v>
      </c>
      <c r="D130" s="105">
        <v>500</v>
      </c>
      <c r="E130" s="105"/>
      <c r="F130" s="78"/>
      <c r="G130" s="78"/>
      <c r="H130" s="78"/>
      <c r="I130" s="78"/>
      <c r="J130" s="78"/>
      <c r="K130" s="78"/>
    </row>
    <row r="131" spans="1:26" s="71" customFormat="1" ht="12" customHeight="1" x14ac:dyDescent="0.25">
      <c r="A131" s="235" t="s">
        <v>162</v>
      </c>
      <c r="B131" s="235"/>
      <c r="C131" s="105">
        <v>2500</v>
      </c>
      <c r="D131" s="105">
        <v>2000</v>
      </c>
      <c r="E131" s="105"/>
      <c r="F131" s="78"/>
      <c r="G131" s="78"/>
      <c r="H131" s="78"/>
      <c r="I131" s="78"/>
      <c r="J131" s="78"/>
      <c r="K131" s="78"/>
    </row>
    <row r="132" spans="1:26" s="71" customFormat="1" ht="12" customHeight="1" x14ac:dyDescent="0.25">
      <c r="A132" s="232" t="s">
        <v>156</v>
      </c>
      <c r="B132" s="232"/>
      <c r="C132" s="107">
        <v>0.62771599313042237</v>
      </c>
      <c r="D132" s="107">
        <v>0.65527465293779774</v>
      </c>
      <c r="E132" s="107"/>
      <c r="F132" s="78"/>
      <c r="G132" s="78"/>
      <c r="H132" s="78"/>
      <c r="I132" s="78"/>
      <c r="J132" s="78"/>
      <c r="K132" s="78"/>
    </row>
    <row r="133" spans="1:26" s="71" customFormat="1" ht="12" customHeight="1" x14ac:dyDescent="0.25">
      <c r="A133" s="232" t="s">
        <v>155</v>
      </c>
      <c r="B133" s="232"/>
      <c r="C133" s="107">
        <v>78.890871261011043</v>
      </c>
      <c r="D133" s="107">
        <v>76.189753030711614</v>
      </c>
      <c r="E133" s="107"/>
      <c r="F133" s="78"/>
      <c r="G133" s="78"/>
      <c r="H133" s="78"/>
      <c r="I133" s="78"/>
      <c r="J133" s="78"/>
      <c r="K133" s="78"/>
    </row>
    <row r="134" spans="1:26" s="71" customFormat="1" ht="12" customHeight="1" x14ac:dyDescent="0.25">
      <c r="A134" s="232" t="s">
        <v>295</v>
      </c>
      <c r="B134" s="232"/>
      <c r="C134" s="107">
        <v>0.4708425459995606</v>
      </c>
      <c r="D134" s="107">
        <v>0.47216304776637458</v>
      </c>
      <c r="E134" s="107"/>
      <c r="F134" s="78"/>
      <c r="G134" s="78"/>
      <c r="H134" s="78"/>
      <c r="I134" s="78"/>
      <c r="J134" s="78"/>
      <c r="K134" s="78"/>
    </row>
    <row r="135" spans="1:26" s="71" customFormat="1" ht="12" customHeight="1" x14ac:dyDescent="0.25">
      <c r="A135" s="232" t="s">
        <v>296</v>
      </c>
      <c r="B135" s="232"/>
      <c r="C135" s="107">
        <v>0.51437063272270844</v>
      </c>
      <c r="D135" s="107">
        <v>0.51204192073608734</v>
      </c>
      <c r="E135" s="107"/>
      <c r="F135" s="78"/>
      <c r="G135" s="78"/>
      <c r="H135" s="78"/>
      <c r="I135" s="78"/>
      <c r="J135" s="78"/>
      <c r="K135" s="78"/>
    </row>
    <row r="136" spans="1:26" s="71" customFormat="1" ht="12" customHeight="1" x14ac:dyDescent="0.25">
      <c r="A136" s="232" t="s">
        <v>297</v>
      </c>
      <c r="B136" s="232"/>
      <c r="C136" s="107">
        <v>1.2783865552302851</v>
      </c>
      <c r="D136" s="107">
        <v>1.2846274732153429</v>
      </c>
      <c r="E136" s="107"/>
      <c r="F136" s="78"/>
      <c r="G136" s="78"/>
      <c r="H136" s="78"/>
      <c r="I136" s="78"/>
      <c r="J136" s="78"/>
      <c r="K136" s="78"/>
    </row>
    <row r="137" spans="1:26" s="71" customFormat="1" ht="12" customHeight="1" x14ac:dyDescent="0.25">
      <c r="A137" s="235" t="s">
        <v>143</v>
      </c>
      <c r="B137" s="235"/>
      <c r="C137" s="107">
        <v>2549.5097567963926</v>
      </c>
      <c r="D137" s="107">
        <v>2061.5528128088304</v>
      </c>
      <c r="E137" s="107"/>
      <c r="F137" s="78"/>
      <c r="G137" s="78"/>
      <c r="H137" s="78"/>
      <c r="I137" s="78"/>
      <c r="J137" s="78"/>
      <c r="K137" s="78"/>
    </row>
    <row r="138" spans="1:26" s="71" customFormat="1" ht="12" customHeight="1" x14ac:dyDescent="0.25">
      <c r="A138" s="235" t="s">
        <v>159</v>
      </c>
      <c r="B138" s="235"/>
      <c r="C138" s="107">
        <v>31723.794819324907</v>
      </c>
      <c r="D138" s="107">
        <v>31628.027089504834</v>
      </c>
      <c r="E138" s="107"/>
      <c r="F138" s="81"/>
      <c r="G138" s="81"/>
      <c r="H138" s="81"/>
      <c r="I138" s="81"/>
      <c r="J138" s="81"/>
      <c r="K138" s="81"/>
    </row>
    <row r="139" spans="1:26" s="71" customFormat="1" ht="12" customHeight="1" x14ac:dyDescent="0.25">
      <c r="A139" s="233" t="s">
        <v>122</v>
      </c>
      <c r="B139" s="234"/>
      <c r="C139" s="107" t="s">
        <v>307</v>
      </c>
      <c r="D139" s="107" t="s">
        <v>307</v>
      </c>
      <c r="E139" s="107"/>
      <c r="F139" s="78"/>
      <c r="G139" s="78"/>
      <c r="H139" s="78"/>
      <c r="I139" s="78"/>
      <c r="J139" s="78"/>
      <c r="K139" s="78"/>
    </row>
    <row r="140" spans="1:26" s="71" customFormat="1" ht="12" customHeight="1" x14ac:dyDescent="0.25">
      <c r="A140" s="233" t="s">
        <v>129</v>
      </c>
      <c r="B140" s="234"/>
      <c r="C140" s="110">
        <v>8.0365850659307944E-2</v>
      </c>
      <c r="D140" s="110">
        <v>6.5181201690981155E-2</v>
      </c>
      <c r="E140" s="110"/>
      <c r="F140" s="90"/>
      <c r="G140" s="90"/>
      <c r="H140" s="90"/>
      <c r="I140" s="90"/>
      <c r="J140" s="90"/>
      <c r="K140" s="90"/>
    </row>
    <row r="141" spans="1:26" s="71" customFormat="1" ht="12" customHeight="1" x14ac:dyDescent="0.25">
      <c r="A141" s="232" t="s">
        <v>50</v>
      </c>
      <c r="B141" s="232"/>
      <c r="C141" s="89" t="s">
        <v>308</v>
      </c>
      <c r="D141" s="89" t="s">
        <v>308</v>
      </c>
      <c r="E141" s="89"/>
      <c r="F141" s="89"/>
      <c r="G141" s="89"/>
      <c r="H141" s="89"/>
      <c r="I141" s="89"/>
      <c r="J141" s="89"/>
      <c r="K141" s="89"/>
      <c r="L141" s="112"/>
      <c r="M141" s="112"/>
      <c r="N141" s="112"/>
      <c r="O141" s="112"/>
      <c r="P141" s="112"/>
      <c r="Q141" s="112"/>
      <c r="R141" s="112"/>
      <c r="S141" s="112"/>
      <c r="T141" s="112"/>
      <c r="U141" s="112"/>
      <c r="V141" s="112"/>
      <c r="W141" s="112"/>
      <c r="X141" s="112"/>
      <c r="Y141" s="112"/>
      <c r="Z141" s="112"/>
    </row>
    <row r="142" spans="1:26" s="68" customFormat="1" ht="12.75" customHeight="1" x14ac:dyDescent="0.25">
      <c r="B142" s="73"/>
      <c r="C142" s="73"/>
      <c r="D142" s="73"/>
      <c r="E142" s="69"/>
      <c r="F142" s="69"/>
      <c r="G142" s="69"/>
      <c r="H142" s="91"/>
      <c r="I142" s="91"/>
      <c r="J142" s="92"/>
      <c r="K142" s="93"/>
    </row>
    <row r="143" spans="1:26" s="68" customFormat="1" ht="12" customHeight="1" x14ac:dyDescent="0.25">
      <c r="B143" s="73"/>
      <c r="C143" s="73"/>
      <c r="D143" s="73"/>
      <c r="E143" s="69"/>
      <c r="F143" s="69"/>
      <c r="G143" s="69"/>
      <c r="H143" s="91"/>
      <c r="I143" s="91"/>
      <c r="J143" s="92"/>
      <c r="K143" s="93"/>
    </row>
    <row r="144" spans="1:26" s="71" customFormat="1" ht="12" customHeight="1" x14ac:dyDescent="0.25">
      <c r="A144" s="232" t="s">
        <v>41</v>
      </c>
      <c r="B144" s="232"/>
      <c r="C144" s="109"/>
      <c r="D144" s="103"/>
      <c r="E144" s="103"/>
      <c r="F144" s="103"/>
      <c r="G144" s="103"/>
      <c r="H144" s="103"/>
      <c r="I144" s="103"/>
      <c r="J144" s="103"/>
      <c r="K144" s="103"/>
    </row>
    <row r="145" spans="1:11" s="71" customFormat="1" ht="12" customHeight="1" x14ac:dyDescent="0.25">
      <c r="A145" s="235" t="s">
        <v>53</v>
      </c>
      <c r="B145" s="235"/>
      <c r="C145" s="77"/>
      <c r="D145" s="77"/>
      <c r="E145" s="77"/>
      <c r="F145" s="77"/>
      <c r="G145" s="77"/>
      <c r="H145" s="77"/>
      <c r="I145" s="77"/>
      <c r="J145" s="77"/>
      <c r="K145" s="77"/>
    </row>
    <row r="146" spans="1:11" s="71" customFormat="1" ht="12" customHeight="1" x14ac:dyDescent="0.25">
      <c r="A146" s="235" t="s">
        <v>161</v>
      </c>
      <c r="B146" s="235"/>
      <c r="C146" s="78"/>
      <c r="D146" s="78"/>
      <c r="E146" s="78"/>
      <c r="F146" s="78"/>
      <c r="G146" s="78"/>
      <c r="H146" s="78"/>
      <c r="I146" s="78"/>
      <c r="J146" s="78"/>
      <c r="K146" s="78"/>
    </row>
    <row r="147" spans="1:11" s="71" customFormat="1" ht="12" customHeight="1" x14ac:dyDescent="0.25">
      <c r="A147" s="235" t="s">
        <v>162</v>
      </c>
      <c r="B147" s="235"/>
      <c r="C147" s="78"/>
      <c r="D147" s="78"/>
      <c r="E147" s="78"/>
      <c r="F147" s="78"/>
      <c r="G147" s="78"/>
      <c r="H147" s="78"/>
      <c r="I147" s="78"/>
      <c r="J147" s="78"/>
      <c r="K147" s="78"/>
    </row>
    <row r="148" spans="1:11" s="71" customFormat="1" ht="12" customHeight="1" x14ac:dyDescent="0.25">
      <c r="A148" s="235" t="s">
        <v>295</v>
      </c>
      <c r="B148" s="235"/>
      <c r="C148" s="78"/>
      <c r="D148" s="78"/>
      <c r="E148" s="78"/>
      <c r="F148" s="78"/>
      <c r="G148" s="78"/>
      <c r="H148" s="78"/>
      <c r="I148" s="78"/>
      <c r="J148" s="78"/>
      <c r="K148" s="78"/>
    </row>
    <row r="149" spans="1:11" s="71" customFormat="1" ht="12" customHeight="1" x14ac:dyDescent="0.25">
      <c r="A149" s="235" t="s">
        <v>296</v>
      </c>
      <c r="B149" s="235"/>
      <c r="C149" s="78"/>
      <c r="D149" s="78"/>
      <c r="E149" s="78"/>
      <c r="F149" s="78"/>
      <c r="G149" s="78"/>
      <c r="H149" s="78"/>
      <c r="I149" s="78"/>
      <c r="J149" s="78"/>
      <c r="K149" s="78"/>
    </row>
    <row r="150" spans="1:11" s="71" customFormat="1" ht="12" customHeight="1" x14ac:dyDescent="0.25">
      <c r="A150" s="235" t="s">
        <v>298</v>
      </c>
      <c r="B150" s="235"/>
      <c r="C150" s="78"/>
      <c r="D150" s="78"/>
      <c r="E150" s="78"/>
      <c r="F150" s="78"/>
      <c r="G150" s="78"/>
      <c r="H150" s="78"/>
      <c r="I150" s="78"/>
      <c r="J150" s="78"/>
      <c r="K150" s="78"/>
    </row>
    <row r="151" spans="1:11" s="71" customFormat="1" ht="12" customHeight="1" x14ac:dyDescent="0.25">
      <c r="A151" s="235" t="s">
        <v>299</v>
      </c>
      <c r="B151" s="235"/>
      <c r="C151" s="78"/>
      <c r="D151" s="78"/>
      <c r="E151" s="78"/>
      <c r="F151" s="78"/>
      <c r="G151" s="78"/>
      <c r="H151" s="78"/>
      <c r="I151" s="78"/>
      <c r="J151" s="78"/>
      <c r="K151" s="78"/>
    </row>
    <row r="152" spans="1:11" s="71" customFormat="1" ht="12" customHeight="1" x14ac:dyDescent="0.25">
      <c r="A152" s="232" t="s">
        <v>160</v>
      </c>
      <c r="B152" s="232"/>
      <c r="C152" s="81"/>
      <c r="D152" s="81"/>
      <c r="E152" s="81"/>
      <c r="F152" s="78"/>
      <c r="G152" s="78"/>
      <c r="H152" s="78"/>
      <c r="I152" s="78"/>
      <c r="J152" s="78"/>
      <c r="K152" s="78"/>
    </row>
    <row r="153" spans="1:11" s="71" customFormat="1" ht="12" customHeight="1" x14ac:dyDescent="0.25">
      <c r="A153" s="232" t="s">
        <v>163</v>
      </c>
      <c r="B153" s="232"/>
      <c r="C153" s="81"/>
      <c r="D153" s="81"/>
      <c r="E153" s="81"/>
      <c r="F153" s="78"/>
      <c r="G153" s="78"/>
      <c r="H153" s="78"/>
      <c r="I153" s="78"/>
      <c r="J153" s="78"/>
      <c r="K153" s="78"/>
    </row>
    <row r="154" spans="1:11" s="71" customFormat="1" ht="12" customHeight="1" x14ac:dyDescent="0.25">
      <c r="A154" s="232" t="s">
        <v>164</v>
      </c>
      <c r="B154" s="232"/>
      <c r="C154" s="81"/>
      <c r="D154" s="81"/>
      <c r="E154" s="81"/>
      <c r="F154" s="78"/>
      <c r="G154" s="78"/>
      <c r="H154" s="78"/>
      <c r="I154" s="78"/>
      <c r="J154" s="78"/>
      <c r="K154" s="78"/>
    </row>
    <row r="155" spans="1:11" s="71" customFormat="1" ht="12" customHeight="1" x14ac:dyDescent="0.25">
      <c r="A155" s="232" t="s">
        <v>104</v>
      </c>
      <c r="B155" s="232"/>
      <c r="C155" s="81"/>
      <c r="D155" s="81"/>
      <c r="E155" s="81"/>
      <c r="F155" s="81"/>
      <c r="G155" s="81"/>
      <c r="H155" s="81"/>
      <c r="I155" s="81"/>
      <c r="J155" s="81"/>
      <c r="K155" s="81"/>
    </row>
    <row r="156" spans="1:11" s="71" customFormat="1" ht="12" customHeight="1" x14ac:dyDescent="0.25">
      <c r="A156" s="233" t="s">
        <v>154</v>
      </c>
      <c r="B156" s="234"/>
      <c r="C156" s="81"/>
      <c r="D156" s="81"/>
      <c r="E156" s="81"/>
      <c r="F156" s="78"/>
      <c r="G156" s="78"/>
      <c r="H156" s="78"/>
      <c r="I156" s="78"/>
      <c r="J156" s="78"/>
      <c r="K156" s="78"/>
    </row>
    <row r="157" spans="1:11" s="71" customFormat="1" ht="12" customHeight="1" x14ac:dyDescent="0.25">
      <c r="A157" s="233" t="s">
        <v>165</v>
      </c>
      <c r="B157" s="234"/>
      <c r="C157" s="108"/>
      <c r="D157" s="108"/>
      <c r="E157" s="108"/>
      <c r="F157" s="90"/>
      <c r="G157" s="90"/>
      <c r="H157" s="90"/>
      <c r="I157" s="90"/>
      <c r="J157" s="90"/>
      <c r="K157" s="90"/>
    </row>
    <row r="158" spans="1:11" s="71" customFormat="1" ht="12" customHeight="1" x14ac:dyDescent="0.25">
      <c r="A158" s="232" t="s">
        <v>50</v>
      </c>
      <c r="B158" s="232"/>
      <c r="C158" s="89"/>
      <c r="D158" s="89"/>
      <c r="E158" s="89"/>
      <c r="F158" s="82"/>
      <c r="G158" s="82"/>
      <c r="H158" s="82"/>
      <c r="I158" s="82"/>
      <c r="J158" s="82"/>
      <c r="K158" s="82"/>
    </row>
    <row r="159" spans="1:11" s="68" customFormat="1" ht="12" customHeight="1" x14ac:dyDescent="0.25">
      <c r="B159" s="73"/>
      <c r="C159" s="73"/>
      <c r="D159" s="73"/>
      <c r="E159" s="69"/>
      <c r="F159" s="69"/>
      <c r="G159" s="69"/>
      <c r="H159" s="91"/>
      <c r="I159" s="91"/>
      <c r="J159" s="92"/>
      <c r="K159" s="93"/>
    </row>
    <row r="160" spans="1:11" s="68" customFormat="1" ht="12" customHeight="1" x14ac:dyDescent="0.25">
      <c r="A160" s="67" t="s">
        <v>115</v>
      </c>
    </row>
    <row r="161" spans="1:11" s="68" customFormat="1" ht="12" customHeight="1" x14ac:dyDescent="0.25"/>
    <row r="162" spans="1:11" s="71" customFormat="1" ht="12" customHeight="1" x14ac:dyDescent="0.25">
      <c r="A162" s="55" t="s">
        <v>41</v>
      </c>
      <c r="B162" s="231"/>
      <c r="C162" s="231"/>
      <c r="D162" s="231"/>
      <c r="E162" s="231"/>
      <c r="F162" s="231"/>
      <c r="G162" s="231"/>
      <c r="H162" s="231"/>
      <c r="I162" s="231"/>
      <c r="J162" s="231"/>
      <c r="K162" s="231"/>
    </row>
    <row r="163" spans="1:11" s="68" customFormat="1" ht="12" customHeight="1" x14ac:dyDescent="0.25">
      <c r="A163" s="56" t="s">
        <v>136</v>
      </c>
      <c r="B163" s="56" t="s">
        <v>53</v>
      </c>
      <c r="C163" s="56" t="s">
        <v>143</v>
      </c>
      <c r="D163" s="56" t="s">
        <v>53</v>
      </c>
      <c r="E163" s="56" t="s">
        <v>143</v>
      </c>
      <c r="F163" s="56" t="s">
        <v>53</v>
      </c>
      <c r="G163" s="56" t="s">
        <v>143</v>
      </c>
      <c r="H163" s="56" t="s">
        <v>53</v>
      </c>
      <c r="I163" s="56" t="s">
        <v>143</v>
      </c>
      <c r="J163" s="56" t="s">
        <v>53</v>
      </c>
      <c r="K163" s="56" t="s">
        <v>143</v>
      </c>
    </row>
    <row r="164" spans="1:11" s="71" customFormat="1" ht="12" customHeight="1" x14ac:dyDescent="0.25">
      <c r="A164" s="94">
        <v>1</v>
      </c>
      <c r="B164" s="95"/>
      <c r="C164" s="95"/>
      <c r="D164" s="95"/>
      <c r="E164" s="95"/>
      <c r="F164" s="95"/>
      <c r="G164" s="95"/>
      <c r="H164" s="95"/>
      <c r="I164" s="95"/>
      <c r="J164" s="95"/>
      <c r="K164" s="95"/>
    </row>
    <row r="165" spans="1:11" s="71" customFormat="1" ht="12" customHeight="1" x14ac:dyDescent="0.25">
      <c r="A165" s="96">
        <v>2</v>
      </c>
      <c r="B165" s="81"/>
      <c r="C165" s="81"/>
      <c r="D165" s="81"/>
      <c r="E165" s="81"/>
      <c r="F165" s="81"/>
      <c r="G165" s="81"/>
      <c r="H165" s="81"/>
      <c r="I165" s="81"/>
      <c r="J165" s="81"/>
      <c r="K165" s="81"/>
    </row>
    <row r="166" spans="1:11" s="71" customFormat="1" ht="12" customHeight="1" x14ac:dyDescent="0.25">
      <c r="A166" s="96">
        <v>3</v>
      </c>
      <c r="B166" s="81"/>
      <c r="C166" s="81"/>
      <c r="D166" s="81"/>
      <c r="E166" s="81"/>
      <c r="F166" s="81"/>
      <c r="G166" s="81"/>
      <c r="H166" s="81"/>
      <c r="I166" s="81"/>
      <c r="J166" s="81"/>
      <c r="K166" s="81"/>
    </row>
    <row r="167" spans="1:11" s="71" customFormat="1" ht="12" customHeight="1" x14ac:dyDescent="0.25">
      <c r="A167" s="96">
        <v>4</v>
      </c>
      <c r="B167" s="81"/>
      <c r="C167" s="81"/>
      <c r="D167" s="81"/>
      <c r="E167" s="81"/>
      <c r="F167" s="81"/>
      <c r="G167" s="81"/>
      <c r="H167" s="81"/>
      <c r="I167" s="81"/>
      <c r="J167" s="81"/>
      <c r="K167" s="81"/>
    </row>
    <row r="168" spans="1:11" s="71" customFormat="1" ht="12" customHeight="1" x14ac:dyDescent="0.25">
      <c r="A168" s="96">
        <v>5</v>
      </c>
      <c r="B168" s="81"/>
      <c r="C168" s="81"/>
      <c r="D168" s="81"/>
      <c r="E168" s="81"/>
      <c r="F168" s="81"/>
      <c r="G168" s="81"/>
      <c r="H168" s="81"/>
      <c r="I168" s="81"/>
      <c r="J168" s="81"/>
      <c r="K168" s="81"/>
    </row>
    <row r="169" spans="1:11" s="71" customFormat="1" ht="12" customHeight="1" x14ac:dyDescent="0.25">
      <c r="A169" s="96">
        <v>6</v>
      </c>
      <c r="B169" s="81"/>
      <c r="C169" s="81"/>
      <c r="D169" s="81"/>
      <c r="E169" s="81"/>
      <c r="F169" s="81"/>
      <c r="G169" s="81"/>
      <c r="H169" s="81"/>
      <c r="I169" s="81"/>
      <c r="J169" s="81"/>
      <c r="K169" s="81"/>
    </row>
    <row r="170" spans="1:11" s="71" customFormat="1" ht="12" customHeight="1" x14ac:dyDescent="0.25">
      <c r="A170" s="96">
        <v>7</v>
      </c>
      <c r="B170" s="81"/>
      <c r="C170" s="81"/>
      <c r="D170" s="81"/>
      <c r="E170" s="81"/>
      <c r="F170" s="81"/>
      <c r="G170" s="81"/>
      <c r="H170" s="81"/>
      <c r="I170" s="81"/>
      <c r="J170" s="81"/>
      <c r="K170" s="81"/>
    </row>
    <row r="171" spans="1:11" s="71" customFormat="1" ht="12" customHeight="1" x14ac:dyDescent="0.25">
      <c r="A171" s="96">
        <v>8</v>
      </c>
      <c r="B171" s="81"/>
      <c r="C171" s="81"/>
      <c r="D171" s="81"/>
      <c r="E171" s="81"/>
      <c r="F171" s="81"/>
      <c r="G171" s="81"/>
      <c r="H171" s="81"/>
      <c r="I171" s="81"/>
      <c r="J171" s="81"/>
      <c r="K171" s="81"/>
    </row>
    <row r="172" spans="1:11" s="71" customFormat="1" ht="12" customHeight="1" x14ac:dyDescent="0.25">
      <c r="A172" s="96">
        <v>9</v>
      </c>
      <c r="B172" s="81"/>
      <c r="C172" s="81"/>
      <c r="D172" s="81"/>
      <c r="E172" s="81"/>
      <c r="F172" s="81"/>
      <c r="G172" s="81"/>
      <c r="H172" s="81"/>
      <c r="I172" s="81"/>
      <c r="J172" s="81"/>
      <c r="K172" s="81"/>
    </row>
    <row r="173" spans="1:11" s="71" customFormat="1" ht="12" customHeight="1" x14ac:dyDescent="0.25">
      <c r="A173" s="96">
        <v>10</v>
      </c>
      <c r="B173" s="81"/>
      <c r="C173" s="81"/>
      <c r="D173" s="81"/>
      <c r="E173" s="81"/>
      <c r="F173" s="81"/>
      <c r="G173" s="81"/>
      <c r="H173" s="81"/>
      <c r="I173" s="81"/>
      <c r="J173" s="81"/>
      <c r="K173" s="81"/>
    </row>
    <row r="174" spans="1:11" s="71" customFormat="1" ht="12" customHeight="1" x14ac:dyDescent="0.25">
      <c r="A174" s="96">
        <v>11</v>
      </c>
      <c r="B174" s="81"/>
      <c r="C174" s="81"/>
      <c r="D174" s="81"/>
      <c r="E174" s="81"/>
      <c r="F174" s="81"/>
      <c r="G174" s="81"/>
      <c r="H174" s="81"/>
      <c r="I174" s="81"/>
      <c r="J174" s="81"/>
      <c r="K174" s="81"/>
    </row>
    <row r="175" spans="1:11" s="71" customFormat="1" ht="12" customHeight="1" x14ac:dyDescent="0.25">
      <c r="A175" s="96">
        <v>12</v>
      </c>
      <c r="B175" s="81"/>
      <c r="C175" s="81"/>
      <c r="D175" s="81"/>
      <c r="E175" s="81"/>
      <c r="F175" s="81"/>
      <c r="G175" s="81"/>
      <c r="H175" s="81"/>
      <c r="I175" s="81"/>
      <c r="J175" s="81"/>
      <c r="K175" s="81"/>
    </row>
    <row r="176" spans="1:11" s="71" customFormat="1" ht="12" customHeight="1" x14ac:dyDescent="0.25">
      <c r="A176" s="96">
        <v>13</v>
      </c>
      <c r="B176" s="81"/>
      <c r="C176" s="81"/>
      <c r="D176" s="81"/>
      <c r="E176" s="81"/>
      <c r="F176" s="81"/>
      <c r="G176" s="81"/>
      <c r="H176" s="81"/>
      <c r="I176" s="81"/>
      <c r="J176" s="81"/>
      <c r="K176" s="81"/>
    </row>
    <row r="177" spans="1:18" s="71" customFormat="1" ht="12" customHeight="1" x14ac:dyDescent="0.25">
      <c r="A177" s="96">
        <v>14</v>
      </c>
      <c r="B177" s="81"/>
      <c r="C177" s="81"/>
      <c r="D177" s="81"/>
      <c r="E177" s="81"/>
      <c r="F177" s="81"/>
      <c r="G177" s="81"/>
      <c r="H177" s="81"/>
      <c r="I177" s="81"/>
      <c r="J177" s="81"/>
      <c r="K177" s="81"/>
    </row>
    <row r="178" spans="1:18" s="71" customFormat="1" ht="12" customHeight="1" x14ac:dyDescent="0.25">
      <c r="A178" s="97">
        <v>15</v>
      </c>
      <c r="B178" s="98"/>
      <c r="C178" s="98"/>
      <c r="D178" s="98"/>
      <c r="E178" s="98"/>
      <c r="F178" s="98"/>
      <c r="G178" s="98"/>
      <c r="H178" s="98"/>
      <c r="I178" s="98"/>
      <c r="J178" s="98"/>
      <c r="K178" s="98"/>
    </row>
    <row r="179" spans="1:18" s="68" customFormat="1" ht="12" customHeight="1" x14ac:dyDescent="0.25">
      <c r="A179" s="73"/>
      <c r="B179" s="73"/>
      <c r="C179" s="73"/>
      <c r="D179" s="73"/>
      <c r="E179" s="69"/>
      <c r="F179" s="69"/>
      <c r="G179" s="69"/>
      <c r="H179" s="69"/>
      <c r="I179" s="69"/>
      <c r="J179" s="69"/>
      <c r="K179" s="101"/>
      <c r="L179" s="99"/>
      <c r="M179" s="99"/>
      <c r="N179" s="99"/>
      <c r="O179" s="99"/>
      <c r="P179" s="99"/>
      <c r="Q179" s="99"/>
      <c r="R179" s="99"/>
    </row>
    <row r="180" spans="1:18" s="68" customFormat="1" ht="12" customHeight="1" x14ac:dyDescent="0.25">
      <c r="A180" s="67" t="s">
        <v>166</v>
      </c>
      <c r="B180" s="99"/>
      <c r="C180" s="99"/>
      <c r="D180" s="99"/>
      <c r="E180" s="99"/>
      <c r="F180" s="99"/>
      <c r="G180" s="99"/>
      <c r="H180" s="99"/>
      <c r="I180" s="99"/>
      <c r="J180" s="99"/>
      <c r="K180" s="99"/>
      <c r="L180" s="99"/>
      <c r="M180" s="99"/>
      <c r="N180" s="99"/>
      <c r="O180" s="99"/>
      <c r="P180" s="99"/>
      <c r="Q180" s="99"/>
      <c r="R180" s="99"/>
    </row>
    <row r="181" spans="1:18" s="68" customFormat="1" ht="12" customHeight="1" x14ac:dyDescent="0.25">
      <c r="B181" s="99"/>
      <c r="C181" s="99"/>
      <c r="D181" s="99"/>
      <c r="E181" s="99"/>
      <c r="F181" s="99"/>
      <c r="G181" s="99"/>
      <c r="H181" s="99"/>
      <c r="I181" s="99"/>
      <c r="J181" s="99"/>
      <c r="K181" s="99"/>
      <c r="L181" s="99"/>
      <c r="M181" s="99"/>
      <c r="N181" s="99"/>
      <c r="O181" s="99"/>
      <c r="P181" s="99"/>
      <c r="Q181" s="99"/>
      <c r="R181" s="99"/>
    </row>
    <row r="182" spans="1:18" s="71" customFormat="1" ht="12" customHeight="1" x14ac:dyDescent="0.25">
      <c r="A182" s="55" t="s">
        <v>41</v>
      </c>
      <c r="B182" s="231"/>
      <c r="C182" s="231"/>
      <c r="D182" s="231"/>
      <c r="E182" s="231"/>
      <c r="F182" s="231"/>
      <c r="G182" s="231"/>
      <c r="H182" s="231"/>
      <c r="I182" s="231"/>
      <c r="J182" s="231"/>
      <c r="K182" s="231"/>
      <c r="L182" s="102"/>
      <c r="M182" s="102"/>
    </row>
    <row r="183" spans="1:18" s="71" customFormat="1" ht="12" customHeight="1" x14ac:dyDescent="0.25">
      <c r="A183" s="55" t="s">
        <v>140</v>
      </c>
      <c r="B183" s="236"/>
      <c r="C183" s="237"/>
      <c r="D183" s="236"/>
      <c r="E183" s="237"/>
      <c r="F183" s="236"/>
      <c r="G183" s="237"/>
      <c r="H183" s="236"/>
      <c r="I183" s="237"/>
      <c r="J183" s="236"/>
      <c r="K183" s="237"/>
      <c r="L183" s="102"/>
      <c r="M183" s="102"/>
    </row>
    <row r="184" spans="1:18" s="68" customFormat="1" ht="12" customHeight="1" x14ac:dyDescent="0.25">
      <c r="A184" s="56" t="s">
        <v>136</v>
      </c>
      <c r="B184" s="56" t="s">
        <v>167</v>
      </c>
      <c r="C184" s="56" t="s">
        <v>168</v>
      </c>
      <c r="D184" s="56" t="s">
        <v>167</v>
      </c>
      <c r="E184" s="56" t="s">
        <v>168</v>
      </c>
      <c r="F184" s="56" t="s">
        <v>167</v>
      </c>
      <c r="G184" s="56" t="s">
        <v>168</v>
      </c>
      <c r="H184" s="56" t="s">
        <v>167</v>
      </c>
      <c r="I184" s="56" t="s">
        <v>168</v>
      </c>
      <c r="J184" s="56" t="s">
        <v>167</v>
      </c>
      <c r="K184" s="56" t="s">
        <v>168</v>
      </c>
      <c r="L184" s="99"/>
      <c r="M184" s="99"/>
    </row>
    <row r="185" spans="1:18" s="71" customFormat="1" ht="12" customHeight="1" x14ac:dyDescent="0.25">
      <c r="A185" s="94">
        <v>1</v>
      </c>
      <c r="B185" s="95"/>
      <c r="C185" s="95"/>
      <c r="D185" s="95"/>
      <c r="E185" s="95"/>
      <c r="F185" s="95"/>
      <c r="G185" s="95"/>
      <c r="H185" s="95"/>
      <c r="I185" s="95"/>
      <c r="J185" s="95"/>
      <c r="K185" s="95"/>
      <c r="L185" s="102"/>
      <c r="M185" s="102"/>
    </row>
    <row r="186" spans="1:18" s="71" customFormat="1" ht="12" customHeight="1" x14ac:dyDescent="0.25">
      <c r="A186" s="96">
        <v>2</v>
      </c>
      <c r="B186" s="81"/>
      <c r="C186" s="81"/>
      <c r="D186" s="81"/>
      <c r="E186" s="81"/>
      <c r="F186" s="81"/>
      <c r="G186" s="81"/>
      <c r="H186" s="81"/>
      <c r="I186" s="81"/>
      <c r="J186" s="81"/>
      <c r="K186" s="81"/>
      <c r="L186" s="102"/>
      <c r="M186" s="102"/>
    </row>
    <row r="187" spans="1:18" s="71" customFormat="1" ht="12" customHeight="1" x14ac:dyDescent="0.25">
      <c r="A187" s="96">
        <v>3</v>
      </c>
      <c r="B187" s="81"/>
      <c r="C187" s="81"/>
      <c r="D187" s="81"/>
      <c r="E187" s="81"/>
      <c r="F187" s="81"/>
      <c r="G187" s="81"/>
      <c r="H187" s="81"/>
      <c r="I187" s="81"/>
      <c r="J187" s="81"/>
      <c r="K187" s="81"/>
      <c r="L187" s="102"/>
      <c r="M187" s="102"/>
    </row>
    <row r="188" spans="1:18" s="71" customFormat="1" ht="12" customHeight="1" x14ac:dyDescent="0.25">
      <c r="A188" s="96">
        <v>4</v>
      </c>
      <c r="B188" s="81"/>
      <c r="C188" s="81"/>
      <c r="D188" s="81"/>
      <c r="E188" s="81"/>
      <c r="F188" s="81"/>
      <c r="G188" s="81"/>
      <c r="H188" s="81"/>
      <c r="I188" s="81"/>
      <c r="J188" s="81"/>
      <c r="K188" s="81"/>
      <c r="L188" s="102"/>
      <c r="M188" s="102"/>
    </row>
    <row r="189" spans="1:18" s="71" customFormat="1" ht="12" customHeight="1" x14ac:dyDescent="0.25">
      <c r="A189" s="96">
        <v>5</v>
      </c>
      <c r="B189" s="81"/>
      <c r="C189" s="81"/>
      <c r="D189" s="81"/>
      <c r="E189" s="81"/>
      <c r="F189" s="81"/>
      <c r="G189" s="81"/>
      <c r="H189" s="81"/>
      <c r="I189" s="81"/>
      <c r="J189" s="81"/>
      <c r="K189" s="81"/>
      <c r="L189" s="102"/>
      <c r="M189" s="102"/>
    </row>
    <row r="190" spans="1:18" s="71" customFormat="1" ht="12" customHeight="1" x14ac:dyDescent="0.25">
      <c r="A190" s="96">
        <v>6</v>
      </c>
      <c r="B190" s="81"/>
      <c r="C190" s="81"/>
      <c r="D190" s="81"/>
      <c r="E190" s="81"/>
      <c r="F190" s="81"/>
      <c r="G190" s="81"/>
      <c r="H190" s="81"/>
      <c r="I190" s="81"/>
      <c r="J190" s="81"/>
      <c r="K190" s="81"/>
      <c r="L190" s="102"/>
      <c r="M190" s="102"/>
    </row>
    <row r="191" spans="1:18" s="71" customFormat="1" ht="12" customHeight="1" x14ac:dyDescent="0.25">
      <c r="A191" s="96">
        <v>7</v>
      </c>
      <c r="B191" s="81"/>
      <c r="C191" s="81"/>
      <c r="D191" s="81"/>
      <c r="E191" s="81"/>
      <c r="F191" s="81"/>
      <c r="G191" s="81"/>
      <c r="H191" s="81"/>
      <c r="I191" s="81"/>
      <c r="J191" s="81"/>
      <c r="K191" s="81"/>
      <c r="L191" s="102"/>
      <c r="M191" s="102"/>
    </row>
    <row r="192" spans="1:18" s="71" customFormat="1" ht="12" customHeight="1" x14ac:dyDescent="0.25">
      <c r="A192" s="96">
        <v>8</v>
      </c>
      <c r="B192" s="81"/>
      <c r="C192" s="81"/>
      <c r="D192" s="81"/>
      <c r="E192" s="81"/>
      <c r="F192" s="81"/>
      <c r="G192" s="81"/>
      <c r="H192" s="81"/>
      <c r="I192" s="81"/>
      <c r="J192" s="81"/>
      <c r="K192" s="81"/>
      <c r="L192" s="102"/>
      <c r="M192" s="102"/>
    </row>
    <row r="193" spans="1:13" s="71" customFormat="1" ht="12" customHeight="1" x14ac:dyDescent="0.25">
      <c r="A193" s="96">
        <v>9</v>
      </c>
      <c r="B193" s="81"/>
      <c r="C193" s="81"/>
      <c r="D193" s="81"/>
      <c r="E193" s="81"/>
      <c r="F193" s="81"/>
      <c r="G193" s="81"/>
      <c r="H193" s="81"/>
      <c r="I193" s="81"/>
      <c r="J193" s="81"/>
      <c r="K193" s="81"/>
      <c r="L193" s="102"/>
      <c r="M193" s="102"/>
    </row>
    <row r="194" spans="1:13" s="71" customFormat="1" ht="12" customHeight="1" x14ac:dyDescent="0.25">
      <c r="A194" s="96">
        <v>10</v>
      </c>
      <c r="B194" s="81"/>
      <c r="C194" s="81"/>
      <c r="D194" s="81"/>
      <c r="E194" s="81"/>
      <c r="F194" s="81"/>
      <c r="G194" s="81"/>
      <c r="H194" s="81"/>
      <c r="I194" s="81"/>
      <c r="J194" s="81"/>
      <c r="K194" s="81"/>
      <c r="L194" s="102"/>
      <c r="M194" s="102"/>
    </row>
    <row r="195" spans="1:13" s="71" customFormat="1" ht="12" customHeight="1" x14ac:dyDescent="0.25">
      <c r="A195" s="96">
        <v>11</v>
      </c>
      <c r="B195" s="81"/>
      <c r="C195" s="81"/>
      <c r="D195" s="81"/>
      <c r="E195" s="81"/>
      <c r="F195" s="81"/>
      <c r="G195" s="81"/>
      <c r="H195" s="81"/>
      <c r="I195" s="81"/>
      <c r="J195" s="81"/>
      <c r="K195" s="81"/>
      <c r="L195" s="102"/>
      <c r="M195" s="102"/>
    </row>
    <row r="196" spans="1:13" s="71" customFormat="1" ht="12" customHeight="1" x14ac:dyDescent="0.25">
      <c r="A196" s="96">
        <v>12</v>
      </c>
      <c r="B196" s="81"/>
      <c r="C196" s="81"/>
      <c r="D196" s="81"/>
      <c r="E196" s="81"/>
      <c r="F196" s="81"/>
      <c r="G196" s="81"/>
      <c r="H196" s="81"/>
      <c r="I196" s="81"/>
      <c r="J196" s="81"/>
      <c r="K196" s="81"/>
      <c r="L196" s="102"/>
      <c r="M196" s="102"/>
    </row>
    <row r="197" spans="1:13" s="71" customFormat="1" ht="12" customHeight="1" x14ac:dyDescent="0.25">
      <c r="A197" s="96">
        <v>13</v>
      </c>
      <c r="B197" s="81"/>
      <c r="C197" s="81"/>
      <c r="D197" s="81"/>
      <c r="E197" s="81"/>
      <c r="F197" s="81"/>
      <c r="G197" s="81"/>
      <c r="H197" s="81"/>
      <c r="I197" s="81"/>
      <c r="J197" s="81"/>
      <c r="K197" s="81"/>
      <c r="L197" s="102"/>
      <c r="M197" s="102"/>
    </row>
    <row r="198" spans="1:13" s="71" customFormat="1" ht="12" customHeight="1" x14ac:dyDescent="0.25">
      <c r="A198" s="96">
        <v>14</v>
      </c>
      <c r="B198" s="81"/>
      <c r="C198" s="81"/>
      <c r="D198" s="81"/>
      <c r="E198" s="81"/>
      <c r="F198" s="81"/>
      <c r="G198" s="81"/>
      <c r="H198" s="81"/>
      <c r="I198" s="81"/>
      <c r="J198" s="81"/>
      <c r="K198" s="81"/>
      <c r="L198" s="102"/>
      <c r="M198" s="102"/>
    </row>
    <row r="199" spans="1:13" s="71" customFormat="1" ht="12" customHeight="1" x14ac:dyDescent="0.25">
      <c r="A199" s="97">
        <v>15</v>
      </c>
      <c r="B199" s="98"/>
      <c r="C199" s="98"/>
      <c r="D199" s="98"/>
      <c r="E199" s="98"/>
      <c r="F199" s="98"/>
      <c r="G199" s="98"/>
      <c r="H199" s="98"/>
      <c r="I199" s="98"/>
      <c r="J199" s="98"/>
      <c r="K199" s="98"/>
      <c r="L199" s="102"/>
      <c r="M199" s="102"/>
    </row>
    <row r="200" spans="1:13" s="68" customFormat="1" ht="12" customHeight="1" x14ac:dyDescent="0.25">
      <c r="A200" s="73"/>
      <c r="B200" s="73"/>
      <c r="C200" s="73"/>
      <c r="D200" s="73"/>
      <c r="E200" s="73"/>
      <c r="F200" s="73"/>
      <c r="G200" s="73"/>
      <c r="H200" s="73"/>
      <c r="I200" s="73"/>
      <c r="J200" s="73"/>
      <c r="K200" s="100"/>
      <c r="L200" s="99"/>
      <c r="M200" s="99"/>
    </row>
    <row r="201" spans="1:13" s="68" customFormat="1" ht="12" customHeight="1" x14ac:dyDescent="0.25">
      <c r="A201" s="73"/>
      <c r="B201" s="73"/>
      <c r="C201" s="73"/>
      <c r="D201" s="73"/>
      <c r="E201" s="73"/>
      <c r="F201" s="73"/>
      <c r="G201" s="73"/>
      <c r="H201" s="73"/>
      <c r="I201" s="73"/>
      <c r="J201" s="73"/>
      <c r="K201" s="100"/>
    </row>
    <row r="202" spans="1:13" s="68" customFormat="1" ht="12" customHeight="1" x14ac:dyDescent="0.25">
      <c r="A202" s="73"/>
      <c r="B202" s="73"/>
      <c r="C202" s="73"/>
      <c r="D202" s="73"/>
      <c r="E202" s="73"/>
      <c r="F202" s="73"/>
      <c r="G202" s="73"/>
      <c r="H202" s="73"/>
      <c r="I202" s="73"/>
      <c r="J202" s="73"/>
      <c r="K202" s="100"/>
    </row>
    <row r="203" spans="1:13" s="68" customFormat="1" ht="12" customHeight="1" x14ac:dyDescent="0.25">
      <c r="A203" s="73"/>
      <c r="B203" s="73"/>
      <c r="C203" s="73"/>
      <c r="D203" s="73"/>
      <c r="E203" s="73"/>
      <c r="F203" s="73"/>
      <c r="G203" s="73"/>
      <c r="H203" s="73"/>
      <c r="I203" s="73"/>
      <c r="J203" s="73"/>
      <c r="K203" s="100"/>
    </row>
    <row r="204" spans="1:13" s="68" customFormat="1" ht="12" customHeight="1" x14ac:dyDescent="0.25">
      <c r="A204" s="73"/>
      <c r="B204" s="73"/>
      <c r="C204" s="73"/>
      <c r="D204" s="73"/>
      <c r="E204" s="73"/>
      <c r="F204" s="73"/>
      <c r="G204" s="73"/>
      <c r="H204" s="73"/>
      <c r="I204" s="73"/>
      <c r="J204" s="73"/>
      <c r="K204" s="100"/>
    </row>
    <row r="205" spans="1:13" s="68" customFormat="1" ht="12" customHeight="1" x14ac:dyDescent="0.25">
      <c r="A205" s="73"/>
      <c r="B205" s="73"/>
      <c r="C205" s="73"/>
      <c r="D205" s="73"/>
      <c r="E205" s="73"/>
      <c r="F205" s="73"/>
      <c r="G205" s="73"/>
      <c r="H205" s="73"/>
      <c r="I205" s="73"/>
      <c r="J205" s="73"/>
      <c r="K205" s="100"/>
    </row>
    <row r="206" spans="1:13" s="68" customFormat="1" ht="12" customHeight="1" x14ac:dyDescent="0.25">
      <c r="A206" s="73"/>
      <c r="B206" s="73"/>
      <c r="C206" s="73"/>
      <c r="D206" s="73"/>
      <c r="E206" s="73"/>
      <c r="F206" s="73"/>
      <c r="G206" s="73"/>
      <c r="H206" s="73"/>
      <c r="I206" s="73"/>
      <c r="J206" s="73"/>
      <c r="K206" s="100"/>
    </row>
    <row r="207" spans="1:13" s="68" customFormat="1" ht="12" customHeight="1" x14ac:dyDescent="0.25">
      <c r="A207" s="73"/>
      <c r="B207" s="73"/>
      <c r="C207" s="73"/>
      <c r="D207" s="73"/>
      <c r="E207" s="73"/>
      <c r="F207" s="73"/>
      <c r="G207" s="73"/>
      <c r="H207" s="73"/>
      <c r="I207" s="73"/>
      <c r="J207" s="73"/>
      <c r="K207" s="100"/>
    </row>
    <row r="208" spans="1:13" s="68" customFormat="1" ht="12" customHeight="1" x14ac:dyDescent="0.25">
      <c r="A208" s="73"/>
      <c r="B208" s="73"/>
      <c r="C208" s="73"/>
      <c r="D208" s="73"/>
      <c r="E208" s="73"/>
      <c r="F208" s="73"/>
      <c r="G208" s="73"/>
      <c r="H208" s="73"/>
      <c r="I208" s="73"/>
      <c r="J208" s="73"/>
      <c r="K208" s="100"/>
    </row>
    <row r="209" spans="1:11" s="68" customFormat="1" ht="12" customHeight="1" x14ac:dyDescent="0.25">
      <c r="A209" s="73"/>
      <c r="B209" s="73"/>
      <c r="C209" s="73"/>
      <c r="D209" s="73"/>
      <c r="E209" s="73"/>
      <c r="F209" s="73"/>
      <c r="G209" s="73"/>
      <c r="H209" s="73"/>
      <c r="I209" s="73"/>
      <c r="J209" s="73"/>
      <c r="K209" s="100"/>
    </row>
    <row r="210" spans="1:11" s="68" customFormat="1" ht="12" customHeight="1" x14ac:dyDescent="0.25">
      <c r="A210" s="73"/>
      <c r="B210" s="73"/>
      <c r="C210" s="73"/>
      <c r="D210" s="73"/>
      <c r="E210" s="73"/>
      <c r="F210" s="73"/>
      <c r="G210" s="73"/>
      <c r="H210" s="73"/>
      <c r="I210" s="73"/>
      <c r="J210" s="73"/>
      <c r="K210" s="100"/>
    </row>
    <row r="211" spans="1:11" s="68" customFormat="1" ht="12" customHeight="1" x14ac:dyDescent="0.25">
      <c r="A211" s="73"/>
      <c r="B211" s="73"/>
      <c r="C211" s="73"/>
      <c r="D211" s="73"/>
      <c r="E211" s="73"/>
      <c r="F211" s="73"/>
      <c r="G211" s="73"/>
      <c r="H211" s="73"/>
      <c r="I211" s="73"/>
      <c r="J211" s="73"/>
      <c r="K211" s="100"/>
    </row>
    <row r="212" spans="1:11" s="68" customFormat="1" ht="12" customHeight="1" x14ac:dyDescent="0.25">
      <c r="A212" s="73"/>
      <c r="B212" s="73"/>
      <c r="C212" s="73"/>
      <c r="D212" s="73"/>
      <c r="E212" s="73"/>
      <c r="F212" s="73"/>
      <c r="G212" s="73"/>
      <c r="H212" s="73"/>
      <c r="I212" s="73"/>
      <c r="J212" s="73"/>
      <c r="K212" s="100"/>
    </row>
    <row r="213" spans="1:11" s="68" customFormat="1" ht="12" customHeight="1" x14ac:dyDescent="0.25">
      <c r="A213" s="73"/>
      <c r="B213" s="73"/>
      <c r="C213" s="73"/>
      <c r="D213" s="73"/>
      <c r="E213" s="73"/>
      <c r="F213" s="73"/>
      <c r="G213" s="73"/>
      <c r="H213" s="73"/>
      <c r="I213" s="73"/>
      <c r="J213" s="73"/>
      <c r="K213" s="100"/>
    </row>
    <row r="214" spans="1:11" s="68" customFormat="1" ht="12" customHeight="1" x14ac:dyDescent="0.25">
      <c r="A214" s="73"/>
      <c r="B214" s="73"/>
      <c r="C214" s="73"/>
      <c r="D214" s="73"/>
      <c r="E214" s="73"/>
      <c r="F214" s="73"/>
      <c r="G214" s="73"/>
      <c r="H214" s="73"/>
      <c r="I214" s="73"/>
      <c r="J214" s="73"/>
      <c r="K214" s="100"/>
    </row>
    <row r="215" spans="1:11" s="68" customFormat="1" ht="12" customHeight="1" x14ac:dyDescent="0.25">
      <c r="A215" s="73"/>
      <c r="B215" s="73"/>
      <c r="C215" s="73"/>
      <c r="D215" s="73"/>
      <c r="E215" s="73"/>
      <c r="F215" s="73"/>
      <c r="G215" s="73"/>
      <c r="H215" s="73"/>
      <c r="I215" s="73"/>
      <c r="J215" s="73"/>
      <c r="K215" s="100"/>
    </row>
    <row r="216" spans="1:11" s="68" customFormat="1" ht="12" customHeight="1" x14ac:dyDescent="0.25">
      <c r="A216" s="73"/>
      <c r="B216" s="73"/>
      <c r="C216" s="73"/>
      <c r="D216" s="73"/>
      <c r="E216" s="73"/>
      <c r="F216" s="73"/>
      <c r="G216" s="73"/>
      <c r="H216" s="73"/>
      <c r="I216" s="73"/>
      <c r="J216" s="73"/>
      <c r="K216" s="100"/>
    </row>
    <row r="217" spans="1:11" s="68" customFormat="1" ht="12" customHeight="1" x14ac:dyDescent="0.25">
      <c r="A217" s="73"/>
      <c r="B217" s="73"/>
      <c r="C217" s="73"/>
      <c r="D217" s="73"/>
      <c r="E217" s="73"/>
      <c r="F217" s="73"/>
      <c r="G217" s="73"/>
      <c r="H217" s="73"/>
      <c r="I217" s="73"/>
      <c r="J217" s="73"/>
      <c r="K217" s="100"/>
    </row>
    <row r="218" spans="1:11" s="68" customFormat="1" ht="12" customHeight="1" x14ac:dyDescent="0.25">
      <c r="A218" s="73"/>
      <c r="B218" s="73"/>
      <c r="C218" s="73"/>
      <c r="D218" s="73"/>
      <c r="E218" s="73"/>
      <c r="F218" s="73"/>
      <c r="G218" s="73"/>
      <c r="H218" s="73"/>
      <c r="I218" s="73"/>
      <c r="J218" s="73"/>
      <c r="K218" s="100"/>
    </row>
    <row r="219" spans="1:11" s="68" customFormat="1" ht="12" customHeight="1" x14ac:dyDescent="0.25">
      <c r="A219" s="73"/>
      <c r="B219" s="73"/>
      <c r="C219" s="73"/>
      <c r="D219" s="73"/>
      <c r="E219" s="73"/>
      <c r="F219" s="73"/>
      <c r="G219" s="73"/>
      <c r="H219" s="73"/>
      <c r="I219" s="73"/>
      <c r="J219" s="73"/>
      <c r="K219" s="100"/>
    </row>
    <row r="220" spans="1:11" s="68" customFormat="1" ht="12" customHeight="1" x14ac:dyDescent="0.25">
      <c r="A220" s="73"/>
      <c r="B220" s="73"/>
      <c r="C220" s="73"/>
      <c r="D220" s="73"/>
      <c r="E220" s="73"/>
      <c r="F220" s="73"/>
      <c r="G220" s="73"/>
      <c r="H220" s="73"/>
      <c r="I220" s="73"/>
      <c r="J220" s="73"/>
      <c r="K220" s="100"/>
    </row>
    <row r="221" spans="1:11" s="68" customFormat="1" ht="12" customHeight="1" x14ac:dyDescent="0.25">
      <c r="A221" s="73"/>
      <c r="B221" s="73"/>
      <c r="C221" s="73"/>
      <c r="D221" s="73"/>
      <c r="E221" s="73"/>
      <c r="F221" s="73"/>
      <c r="G221" s="73"/>
      <c r="H221" s="73"/>
      <c r="I221" s="73"/>
      <c r="J221" s="73"/>
      <c r="K221" s="100"/>
    </row>
    <row r="222" spans="1:11" s="68" customFormat="1" ht="12" customHeight="1" x14ac:dyDescent="0.25">
      <c r="A222" s="73"/>
      <c r="B222" s="73"/>
      <c r="C222" s="73"/>
      <c r="D222" s="73"/>
      <c r="E222" s="73"/>
      <c r="F222" s="73"/>
      <c r="G222" s="73"/>
      <c r="H222" s="73"/>
      <c r="I222" s="73"/>
      <c r="J222" s="73"/>
      <c r="K222" s="100"/>
    </row>
    <row r="223" spans="1:11" s="68" customFormat="1" ht="12" customHeight="1" x14ac:dyDescent="0.25">
      <c r="A223" s="73"/>
      <c r="B223" s="73"/>
      <c r="C223" s="73"/>
      <c r="D223" s="73"/>
      <c r="E223" s="73"/>
      <c r="F223" s="73"/>
      <c r="G223" s="73"/>
      <c r="H223" s="73"/>
      <c r="I223" s="73"/>
      <c r="J223" s="73"/>
      <c r="K223" s="100"/>
    </row>
    <row r="224" spans="1:11" s="68" customFormat="1" ht="12" customHeight="1" x14ac:dyDescent="0.25">
      <c r="A224" s="73"/>
      <c r="B224" s="73"/>
      <c r="C224" s="73"/>
      <c r="D224" s="73"/>
      <c r="E224" s="73"/>
      <c r="F224" s="73"/>
      <c r="G224" s="73"/>
      <c r="H224" s="73"/>
      <c r="I224" s="73"/>
      <c r="J224" s="73"/>
      <c r="K224" s="100"/>
    </row>
    <row r="225" spans="1:11" s="68" customFormat="1" ht="12" customHeight="1" x14ac:dyDescent="0.25">
      <c r="A225" s="73"/>
      <c r="B225" s="73"/>
      <c r="C225" s="73"/>
      <c r="D225" s="73"/>
      <c r="E225" s="73"/>
      <c r="F225" s="73"/>
      <c r="G225" s="73"/>
      <c r="H225" s="73"/>
      <c r="I225" s="73"/>
      <c r="J225" s="73"/>
      <c r="K225" s="100"/>
    </row>
    <row r="226" spans="1:11" s="68" customFormat="1" ht="12" customHeight="1" x14ac:dyDescent="0.25">
      <c r="A226" s="73"/>
      <c r="B226" s="73"/>
      <c r="C226" s="73"/>
      <c r="D226" s="73"/>
      <c r="E226" s="73"/>
      <c r="F226" s="73"/>
      <c r="G226" s="73"/>
      <c r="H226" s="73"/>
      <c r="I226" s="73"/>
      <c r="J226" s="73"/>
      <c r="K226" s="100"/>
    </row>
    <row r="227" spans="1:11" s="68" customFormat="1" ht="12" customHeight="1" x14ac:dyDescent="0.25">
      <c r="A227" s="73"/>
      <c r="B227" s="73"/>
      <c r="C227" s="73"/>
      <c r="D227" s="73"/>
      <c r="E227" s="73"/>
      <c r="F227" s="73"/>
      <c r="G227" s="73"/>
      <c r="H227" s="73"/>
      <c r="I227" s="73"/>
      <c r="J227" s="73"/>
      <c r="K227" s="100"/>
    </row>
    <row r="228" spans="1:11" s="68" customFormat="1" ht="12" customHeight="1" x14ac:dyDescent="0.25">
      <c r="A228" s="73"/>
      <c r="B228" s="73"/>
      <c r="C228" s="73"/>
      <c r="D228" s="73"/>
      <c r="E228" s="73"/>
      <c r="F228" s="73"/>
      <c r="G228" s="73"/>
      <c r="H228" s="73"/>
      <c r="I228" s="73"/>
      <c r="J228" s="73"/>
      <c r="K228" s="100"/>
    </row>
    <row r="229" spans="1:11" s="68" customFormat="1" ht="12" customHeight="1" x14ac:dyDescent="0.25">
      <c r="A229" s="73"/>
      <c r="B229" s="73"/>
      <c r="C229" s="73"/>
      <c r="D229" s="73"/>
      <c r="E229" s="73"/>
      <c r="F229" s="73"/>
      <c r="G229" s="73"/>
      <c r="H229" s="73"/>
      <c r="I229" s="73"/>
      <c r="J229" s="73"/>
      <c r="K229" s="100"/>
    </row>
    <row r="230" spans="1:11" s="68" customFormat="1" ht="12" customHeight="1" x14ac:dyDescent="0.25">
      <c r="A230" s="73"/>
      <c r="B230" s="73"/>
      <c r="C230" s="73"/>
      <c r="D230" s="73"/>
      <c r="E230" s="73"/>
      <c r="F230" s="73"/>
      <c r="G230" s="73"/>
      <c r="H230" s="73"/>
      <c r="I230" s="73"/>
      <c r="J230" s="73"/>
      <c r="K230" s="100"/>
    </row>
    <row r="231" spans="1:11" s="68" customFormat="1" ht="12" customHeight="1" x14ac:dyDescent="0.25">
      <c r="A231" s="73"/>
      <c r="B231" s="73"/>
      <c r="C231" s="73"/>
      <c r="D231" s="73"/>
      <c r="E231" s="73"/>
      <c r="F231" s="73"/>
      <c r="G231" s="73"/>
      <c r="H231" s="73"/>
      <c r="I231" s="73"/>
      <c r="J231" s="73"/>
      <c r="K231" s="100"/>
    </row>
    <row r="232" spans="1:11" s="68" customFormat="1" ht="12" customHeight="1" x14ac:dyDescent="0.25">
      <c r="A232" s="73"/>
      <c r="B232" s="73"/>
      <c r="C232" s="73"/>
      <c r="D232" s="73"/>
      <c r="E232" s="73"/>
      <c r="F232" s="73"/>
      <c r="G232" s="73"/>
      <c r="H232" s="73"/>
      <c r="I232" s="73"/>
      <c r="J232" s="73"/>
      <c r="K232" s="100"/>
    </row>
    <row r="233" spans="1:11" s="68" customFormat="1" ht="12" customHeight="1" x14ac:dyDescent="0.25">
      <c r="A233" s="73"/>
      <c r="B233" s="73"/>
      <c r="C233" s="73"/>
      <c r="D233" s="73"/>
      <c r="E233" s="73"/>
      <c r="F233" s="73"/>
      <c r="G233" s="73"/>
      <c r="H233" s="73"/>
      <c r="I233" s="73"/>
      <c r="J233" s="73"/>
      <c r="K233" s="100"/>
    </row>
    <row r="234" spans="1:11" s="68" customFormat="1" ht="12" customHeight="1" x14ac:dyDescent="0.25">
      <c r="A234" s="73"/>
      <c r="B234" s="73"/>
      <c r="C234" s="73"/>
      <c r="D234" s="73"/>
      <c r="E234" s="73"/>
      <c r="F234" s="73"/>
      <c r="G234" s="73"/>
      <c r="H234" s="73"/>
      <c r="I234" s="73"/>
      <c r="J234" s="73"/>
      <c r="K234" s="100"/>
    </row>
    <row r="235" spans="1:11" s="68" customFormat="1" ht="12" customHeight="1" x14ac:dyDescent="0.25">
      <c r="A235" s="73"/>
      <c r="B235" s="73"/>
      <c r="C235" s="73"/>
      <c r="D235" s="73"/>
      <c r="E235" s="73"/>
      <c r="F235" s="73"/>
      <c r="G235" s="73"/>
      <c r="H235" s="73"/>
      <c r="I235" s="73"/>
      <c r="J235" s="73"/>
      <c r="K235" s="100"/>
    </row>
    <row r="236" spans="1:11" s="68" customFormat="1" ht="12" customHeight="1" x14ac:dyDescent="0.25">
      <c r="A236" s="73"/>
      <c r="B236" s="73"/>
      <c r="C236" s="73"/>
      <c r="D236" s="73"/>
      <c r="E236" s="73"/>
      <c r="F236" s="73"/>
      <c r="G236" s="73"/>
      <c r="H236" s="73"/>
      <c r="I236" s="73"/>
      <c r="J236" s="73"/>
      <c r="K236" s="100"/>
    </row>
    <row r="237" spans="1:11" s="68" customFormat="1" ht="12" customHeight="1" x14ac:dyDescent="0.25">
      <c r="A237" s="73"/>
      <c r="B237" s="73"/>
      <c r="C237" s="73"/>
      <c r="D237" s="73"/>
      <c r="E237" s="73"/>
      <c r="F237" s="73"/>
      <c r="G237" s="73"/>
      <c r="H237" s="73"/>
      <c r="I237" s="73"/>
      <c r="J237" s="73"/>
      <c r="K237" s="100"/>
    </row>
    <row r="238" spans="1:11" s="68" customFormat="1" ht="12" customHeight="1" x14ac:dyDescent="0.25">
      <c r="A238" s="73"/>
      <c r="B238" s="73"/>
      <c r="C238" s="73"/>
      <c r="D238" s="73"/>
      <c r="E238" s="73"/>
      <c r="F238" s="73"/>
      <c r="G238" s="73"/>
      <c r="H238" s="73"/>
      <c r="I238" s="73"/>
      <c r="J238" s="73"/>
      <c r="K238" s="100"/>
    </row>
    <row r="239" spans="1:11" s="68" customFormat="1" ht="12" customHeight="1" x14ac:dyDescent="0.25">
      <c r="A239" s="73"/>
      <c r="B239" s="73"/>
      <c r="C239" s="73"/>
      <c r="D239" s="73"/>
      <c r="E239" s="73"/>
      <c r="F239" s="73"/>
      <c r="G239" s="73"/>
      <c r="H239" s="73"/>
      <c r="I239" s="73"/>
      <c r="J239" s="73"/>
      <c r="K239" s="100"/>
    </row>
    <row r="240" spans="1:11" s="68" customFormat="1" ht="12" customHeight="1" x14ac:dyDescent="0.25">
      <c r="A240" s="73"/>
      <c r="B240" s="73"/>
      <c r="C240" s="73"/>
      <c r="D240" s="73"/>
      <c r="E240" s="73"/>
      <c r="F240" s="73"/>
      <c r="G240" s="73"/>
      <c r="H240" s="73"/>
      <c r="I240" s="73"/>
      <c r="J240" s="73"/>
      <c r="K240" s="100"/>
    </row>
    <row r="241" spans="1:12" s="68" customFormat="1" ht="12" customHeight="1" x14ac:dyDescent="0.25">
      <c r="A241" s="73"/>
      <c r="B241" s="73"/>
      <c r="C241" s="73"/>
      <c r="D241" s="73"/>
      <c r="E241" s="73"/>
      <c r="F241" s="73"/>
      <c r="G241" s="73"/>
      <c r="H241" s="73"/>
      <c r="I241" s="73"/>
      <c r="J241" s="73"/>
      <c r="K241" s="100"/>
    </row>
    <row r="242" spans="1:12" s="68" customFormat="1" ht="12" customHeight="1" x14ac:dyDescent="0.25">
      <c r="A242" s="73"/>
      <c r="B242" s="73"/>
      <c r="C242" s="73"/>
      <c r="D242" s="73"/>
      <c r="E242" s="73"/>
      <c r="F242" s="73"/>
      <c r="G242" s="73"/>
      <c r="H242" s="73"/>
      <c r="I242" s="73"/>
      <c r="J242" s="73"/>
      <c r="K242" s="100"/>
    </row>
    <row r="243" spans="1:12" s="68" customFormat="1" ht="12" customHeight="1" x14ac:dyDescent="0.25">
      <c r="A243" s="73"/>
      <c r="B243" s="73"/>
      <c r="C243" s="73"/>
      <c r="D243" s="73"/>
      <c r="E243" s="73"/>
      <c r="F243" s="73"/>
      <c r="G243" s="73"/>
      <c r="H243" s="73"/>
      <c r="I243" s="73"/>
      <c r="J243" s="73"/>
      <c r="K243" s="100"/>
    </row>
    <row r="244" spans="1:12" s="68" customFormat="1" ht="12" customHeight="1" x14ac:dyDescent="0.25">
      <c r="A244" s="73"/>
      <c r="B244" s="73"/>
      <c r="C244" s="73"/>
      <c r="D244" s="73"/>
      <c r="E244" s="73"/>
      <c r="F244" s="73"/>
      <c r="G244" s="73"/>
      <c r="H244" s="73"/>
      <c r="I244" s="73"/>
      <c r="J244" s="73"/>
      <c r="K244" s="100"/>
    </row>
    <row r="245" spans="1:12" s="73" customFormat="1" ht="12" customHeight="1" x14ac:dyDescent="0.25">
      <c r="K245" s="100"/>
      <c r="L245" s="68"/>
    </row>
    <row r="246" spans="1:12" s="73" customFormat="1" ht="12" customHeight="1" x14ac:dyDescent="0.25">
      <c r="K246" s="100"/>
      <c r="L246" s="68"/>
    </row>
    <row r="247" spans="1:12" s="73" customFormat="1" ht="12" customHeight="1" x14ac:dyDescent="0.25">
      <c r="K247" s="100"/>
      <c r="L247" s="68"/>
    </row>
    <row r="248" spans="1:12" s="73" customFormat="1" ht="12" customHeight="1" x14ac:dyDescent="0.25">
      <c r="K248" s="100"/>
      <c r="L248" s="68"/>
    </row>
    <row r="249" spans="1:12" s="73" customFormat="1" ht="12" customHeight="1" x14ac:dyDescent="0.25">
      <c r="K249" s="100"/>
      <c r="L249" s="68"/>
    </row>
    <row r="250" spans="1:12" s="73" customFormat="1" ht="12" customHeight="1" x14ac:dyDescent="0.25">
      <c r="K250" s="100"/>
      <c r="L250" s="68"/>
    </row>
    <row r="251" spans="1:12" s="73" customFormat="1" ht="12" customHeight="1" x14ac:dyDescent="0.25">
      <c r="K251" s="100"/>
      <c r="L251" s="68"/>
    </row>
    <row r="252" spans="1:12" s="73" customFormat="1" ht="12" customHeight="1" x14ac:dyDescent="0.25">
      <c r="K252" s="100"/>
    </row>
    <row r="253" spans="1:12" s="73" customFormat="1" ht="12" customHeight="1" x14ac:dyDescent="0.25">
      <c r="K253" s="100"/>
    </row>
    <row r="254" spans="1:12" s="73" customFormat="1" ht="12" customHeight="1" x14ac:dyDescent="0.25">
      <c r="K254" s="100"/>
    </row>
    <row r="255" spans="1:12" s="73" customFormat="1" ht="12" customHeight="1" x14ac:dyDescent="0.25">
      <c r="K255" s="100"/>
    </row>
    <row r="256" spans="1:12" s="73" customFormat="1" ht="12" customHeight="1" x14ac:dyDescent="0.25">
      <c r="K256" s="100"/>
    </row>
    <row r="257" spans="11:11" s="73" customFormat="1" ht="12" customHeight="1" x14ac:dyDescent="0.25">
      <c r="K257" s="100"/>
    </row>
    <row r="258" spans="11:11" s="73" customFormat="1" ht="12" customHeight="1" x14ac:dyDescent="0.25">
      <c r="K258" s="100"/>
    </row>
    <row r="259" spans="11:11" s="73" customFormat="1" ht="12" customHeight="1" x14ac:dyDescent="0.25">
      <c r="K259" s="100"/>
    </row>
    <row r="260" spans="11:11" s="73" customFormat="1" ht="12" customHeight="1" x14ac:dyDescent="0.25">
      <c r="K260" s="100"/>
    </row>
    <row r="261" spans="11:11" s="73" customFormat="1" ht="12" customHeight="1" x14ac:dyDescent="0.25">
      <c r="K261" s="100"/>
    </row>
    <row r="262" spans="11:11" s="73" customFormat="1" ht="12" customHeight="1" x14ac:dyDescent="0.25">
      <c r="K262" s="100"/>
    </row>
    <row r="263" spans="11:11" s="73" customFormat="1" ht="12" customHeight="1" x14ac:dyDescent="0.25">
      <c r="K263" s="100"/>
    </row>
    <row r="264" spans="11:11" s="73" customFormat="1" ht="12" customHeight="1" x14ac:dyDescent="0.25">
      <c r="K264" s="100"/>
    </row>
    <row r="265" spans="11:11" s="73" customFormat="1" ht="12" customHeight="1" x14ac:dyDescent="0.25">
      <c r="K265" s="100"/>
    </row>
    <row r="266" spans="11:11" s="73" customFormat="1" ht="12" customHeight="1" x14ac:dyDescent="0.25">
      <c r="K266" s="100"/>
    </row>
    <row r="267" spans="11:11" s="73" customFormat="1" ht="12" customHeight="1" x14ac:dyDescent="0.25">
      <c r="K267" s="100"/>
    </row>
    <row r="268" spans="11:11" s="73" customFormat="1" ht="12" customHeight="1" x14ac:dyDescent="0.25">
      <c r="K268" s="100"/>
    </row>
    <row r="269" spans="11:11" s="73" customFormat="1" ht="12" customHeight="1" x14ac:dyDescent="0.25">
      <c r="K269" s="100"/>
    </row>
    <row r="270" spans="11:11" s="73" customFormat="1" ht="12" customHeight="1" x14ac:dyDescent="0.25">
      <c r="K270" s="100"/>
    </row>
    <row r="271" spans="11:11" s="73" customFormat="1" ht="12" customHeight="1" x14ac:dyDescent="0.25">
      <c r="K271" s="100"/>
    </row>
    <row r="272" spans="11:11" s="73" customFormat="1" ht="12" customHeight="1" x14ac:dyDescent="0.25">
      <c r="K272" s="100"/>
    </row>
    <row r="273" spans="11:11" s="73" customFormat="1" ht="12" customHeight="1" x14ac:dyDescent="0.25">
      <c r="K273" s="100"/>
    </row>
    <row r="274" spans="11:11" s="73" customFormat="1" ht="12" customHeight="1" x14ac:dyDescent="0.25">
      <c r="K274" s="100"/>
    </row>
    <row r="275" spans="11:11" s="73" customFormat="1" ht="12" customHeight="1" x14ac:dyDescent="0.25">
      <c r="K275" s="100"/>
    </row>
    <row r="276" spans="11:11" s="73" customFormat="1" ht="12" customHeight="1" x14ac:dyDescent="0.25">
      <c r="K276" s="100"/>
    </row>
    <row r="277" spans="11:11" s="73" customFormat="1" ht="12" customHeight="1" x14ac:dyDescent="0.25">
      <c r="K277" s="100"/>
    </row>
    <row r="278" spans="11:11" s="73" customFormat="1" ht="12" customHeight="1" x14ac:dyDescent="0.25">
      <c r="K278" s="100"/>
    </row>
    <row r="279" spans="11:11" s="73" customFormat="1" ht="12" customHeight="1" x14ac:dyDescent="0.25">
      <c r="K279" s="100"/>
    </row>
    <row r="280" spans="11:11" s="73" customFormat="1" ht="12" customHeight="1" x14ac:dyDescent="0.25">
      <c r="K280" s="100"/>
    </row>
    <row r="281" spans="11:11" s="73" customFormat="1" ht="12" customHeight="1" x14ac:dyDescent="0.25">
      <c r="K281" s="100"/>
    </row>
    <row r="282" spans="11:11" s="73" customFormat="1" ht="12" customHeight="1" x14ac:dyDescent="0.25">
      <c r="K282" s="100"/>
    </row>
    <row r="283" spans="11:11" s="73" customFormat="1" ht="12" customHeight="1" x14ac:dyDescent="0.25">
      <c r="K283" s="100"/>
    </row>
    <row r="284" spans="11:11" s="73" customFormat="1" ht="12" customHeight="1" x14ac:dyDescent="0.25">
      <c r="K284" s="100"/>
    </row>
    <row r="285" spans="11:11" s="73" customFormat="1" ht="12" customHeight="1" x14ac:dyDescent="0.25">
      <c r="K285" s="100"/>
    </row>
    <row r="286" spans="11:11" s="73" customFormat="1" ht="12" customHeight="1" x14ac:dyDescent="0.25">
      <c r="K286" s="100"/>
    </row>
    <row r="287" spans="11:11" s="73" customFormat="1" ht="12" customHeight="1" x14ac:dyDescent="0.25">
      <c r="K287" s="100"/>
    </row>
    <row r="288" spans="11:11" s="73" customFormat="1" ht="12" customHeight="1" x14ac:dyDescent="0.25">
      <c r="K288" s="100"/>
    </row>
    <row r="289" spans="11:11" s="73" customFormat="1" ht="12" customHeight="1" x14ac:dyDescent="0.25">
      <c r="K289" s="100"/>
    </row>
    <row r="290" spans="11:11" s="73" customFormat="1" ht="12" customHeight="1" x14ac:dyDescent="0.25">
      <c r="K290" s="100"/>
    </row>
    <row r="291" spans="11:11" s="73" customFormat="1" ht="12" customHeight="1" x14ac:dyDescent="0.25">
      <c r="K291" s="100"/>
    </row>
    <row r="292" spans="11:11" s="73" customFormat="1" ht="12" customHeight="1" x14ac:dyDescent="0.25">
      <c r="K292" s="100"/>
    </row>
    <row r="293" spans="11:11" s="73" customFormat="1" ht="12" customHeight="1" x14ac:dyDescent="0.25">
      <c r="K293" s="100"/>
    </row>
    <row r="294" spans="11:11" s="73" customFormat="1" ht="12" customHeight="1" x14ac:dyDescent="0.25">
      <c r="K294" s="100"/>
    </row>
    <row r="295" spans="11:11" s="73" customFormat="1" ht="12" customHeight="1" x14ac:dyDescent="0.25">
      <c r="K295" s="100"/>
    </row>
    <row r="296" spans="11:11" s="73" customFormat="1" ht="12" customHeight="1" x14ac:dyDescent="0.25">
      <c r="K296" s="100"/>
    </row>
    <row r="297" spans="11:11" s="73" customFormat="1" ht="12" customHeight="1" x14ac:dyDescent="0.25">
      <c r="K297" s="100"/>
    </row>
    <row r="298" spans="11:11" s="73" customFormat="1" ht="12" customHeight="1" x14ac:dyDescent="0.25">
      <c r="K298" s="100"/>
    </row>
    <row r="299" spans="11:11" s="73" customFormat="1" ht="12" customHeight="1" x14ac:dyDescent="0.25">
      <c r="K299" s="100"/>
    </row>
    <row r="300" spans="11:11" s="73" customFormat="1" ht="12" customHeight="1" x14ac:dyDescent="0.25">
      <c r="K300" s="100"/>
    </row>
    <row r="301" spans="11:11" s="73" customFormat="1" ht="12" customHeight="1" x14ac:dyDescent="0.25">
      <c r="K301" s="100"/>
    </row>
    <row r="302" spans="11:11" s="73" customFormat="1" ht="12" customHeight="1" x14ac:dyDescent="0.25">
      <c r="K302" s="100"/>
    </row>
    <row r="303" spans="11:11" s="73" customFormat="1" ht="12" customHeight="1" x14ac:dyDescent="0.25">
      <c r="K303" s="100"/>
    </row>
    <row r="304" spans="11:11" s="73" customFormat="1" ht="12" customHeight="1" x14ac:dyDescent="0.25">
      <c r="K304" s="100"/>
    </row>
    <row r="305" spans="11:11" s="73" customFormat="1" ht="12" customHeight="1" x14ac:dyDescent="0.25">
      <c r="K305" s="100"/>
    </row>
    <row r="306" spans="11:11" ht="12" customHeight="1" x14ac:dyDescent="0.2">
      <c r="K306" s="65"/>
    </row>
    <row r="307" spans="11:11" ht="12" customHeight="1" x14ac:dyDescent="0.2">
      <c r="K307" s="65"/>
    </row>
    <row r="308" spans="11:11" ht="12" customHeight="1" x14ac:dyDescent="0.2">
      <c r="K308" s="65"/>
    </row>
    <row r="309" spans="11:11" ht="12" customHeight="1" x14ac:dyDescent="0.2">
      <c r="K309" s="65"/>
    </row>
  </sheetData>
  <mergeCells count="110">
    <mergeCell ref="A141:B141"/>
    <mergeCell ref="A137:B137"/>
    <mergeCell ref="A138:B138"/>
    <mergeCell ref="A139:B139"/>
    <mergeCell ref="A144:B144"/>
    <mergeCell ref="A140:B140"/>
    <mergeCell ref="A23:B23"/>
    <mergeCell ref="A24:B24"/>
    <mergeCell ref="A28:B28"/>
    <mergeCell ref="A29:B29"/>
    <mergeCell ref="A30:B30"/>
    <mergeCell ref="A75:C75"/>
    <mergeCell ref="A97:C97"/>
    <mergeCell ref="A98:C100"/>
    <mergeCell ref="A104:C104"/>
    <mergeCell ref="A78:C78"/>
    <mergeCell ref="A76:C76"/>
    <mergeCell ref="A77:C77"/>
    <mergeCell ref="B47:B49"/>
    <mergeCell ref="A67:C67"/>
    <mergeCell ref="A68:C70"/>
    <mergeCell ref="A134:B134"/>
    <mergeCell ref="A135:B135"/>
    <mergeCell ref="A136:B136"/>
    <mergeCell ref="A79:C79"/>
    <mergeCell ref="A80:C80"/>
    <mergeCell ref="A81:C81"/>
    <mergeCell ref="A82:C82"/>
    <mergeCell ref="A83:C83"/>
    <mergeCell ref="A84:C84"/>
    <mergeCell ref="A85:C85"/>
    <mergeCell ref="A107:C107"/>
    <mergeCell ref="A105:C105"/>
    <mergeCell ref="A130:B130"/>
    <mergeCell ref="A131:B131"/>
    <mergeCell ref="A132:B132"/>
    <mergeCell ref="A133:B133"/>
    <mergeCell ref="A86:C86"/>
    <mergeCell ref="A87:C87"/>
    <mergeCell ref="A88:C88"/>
    <mergeCell ref="A89:C89"/>
    <mergeCell ref="A91:C91"/>
    <mergeCell ref="A92:C92"/>
    <mergeCell ref="A93:C93"/>
    <mergeCell ref="A94:C94"/>
    <mergeCell ref="A129:B129"/>
    <mergeCell ref="A128:B128"/>
    <mergeCell ref="A90:C90"/>
    <mergeCell ref="A111:C111"/>
    <mergeCell ref="A112:C112"/>
    <mergeCell ref="A113:C113"/>
    <mergeCell ref="A114:C114"/>
    <mergeCell ref="A109:C109"/>
    <mergeCell ref="A110:C110"/>
    <mergeCell ref="A121:C121"/>
    <mergeCell ref="A122:C122"/>
    <mergeCell ref="A123:C123"/>
    <mergeCell ref="A71:C73"/>
    <mergeCell ref="A74:C74"/>
    <mergeCell ref="A55:B55"/>
    <mergeCell ref="A56:B56"/>
    <mergeCell ref="A60:A61"/>
    <mergeCell ref="A51:B51"/>
    <mergeCell ref="A52:B52"/>
    <mergeCell ref="A53:B53"/>
    <mergeCell ref="A54:B54"/>
    <mergeCell ref="A62:B62"/>
    <mergeCell ref="A57:B57"/>
    <mergeCell ref="A58:B58"/>
    <mergeCell ref="J183:K183"/>
    <mergeCell ref="B183:C183"/>
    <mergeCell ref="D183:E183"/>
    <mergeCell ref="F183:G183"/>
    <mergeCell ref="H183:I183"/>
    <mergeCell ref="B182:C182"/>
    <mergeCell ref="D182:E182"/>
    <mergeCell ref="F182:G182"/>
    <mergeCell ref="H182:I182"/>
    <mergeCell ref="J182:K182"/>
    <mergeCell ref="F162:G162"/>
    <mergeCell ref="H162:I162"/>
    <mergeCell ref="J162:K162"/>
    <mergeCell ref="A154:B154"/>
    <mergeCell ref="A155:B155"/>
    <mergeCell ref="A156:B156"/>
    <mergeCell ref="A158:B158"/>
    <mergeCell ref="A157:B157"/>
    <mergeCell ref="A145:B145"/>
    <mergeCell ref="A146:B146"/>
    <mergeCell ref="A148:B148"/>
    <mergeCell ref="A149:B149"/>
    <mergeCell ref="A150:B150"/>
    <mergeCell ref="A151:B151"/>
    <mergeCell ref="B162:C162"/>
    <mergeCell ref="D162:E162"/>
    <mergeCell ref="A147:B147"/>
    <mergeCell ref="A152:B152"/>
    <mergeCell ref="A153:B153"/>
    <mergeCell ref="A124:C124"/>
    <mergeCell ref="A101:C101"/>
    <mergeCell ref="A102:C102"/>
    <mergeCell ref="A103:C103"/>
    <mergeCell ref="A116:C116"/>
    <mergeCell ref="A117:C117"/>
    <mergeCell ref="A118:C118"/>
    <mergeCell ref="A119:C119"/>
    <mergeCell ref="A120:C120"/>
    <mergeCell ref="A115:C115"/>
    <mergeCell ref="A106:C106"/>
    <mergeCell ref="A108:C108"/>
  </mergeCells>
  <pageMargins left="0.70866141732283472" right="0.70866141732283472" top="0.74803149606299213" bottom="0.74803149606299213" header="0.31496062992125984" footer="0.31496062992125984"/>
  <pageSetup scale="93" orientation="portrait" r:id="rId1"/>
  <rowBreaks count="3" manualBreakCount="3">
    <brk id="64" max="6" man="1"/>
    <brk id="125" max="6" man="1"/>
    <brk id="179"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103</vt:i4>
      </vt:variant>
    </vt:vector>
  </HeadingPairs>
  <TitlesOfParts>
    <vt:vector size="105" baseType="lpstr">
      <vt:lpstr>INPUT</vt:lpstr>
      <vt:lpstr>OUTPUT</vt:lpstr>
      <vt:lpstr>INPUT!Analysistype</vt:lpstr>
      <vt:lpstr>INPUT!Print_Area</vt:lpstr>
      <vt:lpstr>OUTPUT!Print_Area</vt:lpstr>
      <vt:lpstr>OUTPUT!SDPBI_BarNos</vt:lpstr>
      <vt:lpstr>INPUT!SDPBi_CCCharStrain</vt:lpstr>
      <vt:lpstr>INPUT!SDPBi_CCExponent</vt:lpstr>
      <vt:lpstr>INPUT!SDPBi_CCLateralStress</vt:lpstr>
      <vt:lpstr>INPUT!SDPBi_CCUltStrain</vt:lpstr>
      <vt:lpstr>INPUT!SDPBI_Circledim</vt:lpstr>
      <vt:lpstr>INPUT!SDPBi_Circlereinf1</vt:lpstr>
      <vt:lpstr>INPUT!SDPBi_Circlereinf2</vt:lpstr>
      <vt:lpstr>INPUT!SDPBi_Circlereinf3</vt:lpstr>
      <vt:lpstr>INPUT!SDPBi_CircleSpacer1</vt:lpstr>
      <vt:lpstr>INPUT!SDPBi_Clearcover</vt:lpstr>
      <vt:lpstr>INPUT!SDPBi_cnom</vt:lpstr>
      <vt:lpstr>INPUT!SDPBi_ConcreteCurve</vt:lpstr>
      <vt:lpstr>OUTPUT!SDPBI_Core_XArea</vt:lpstr>
      <vt:lpstr>INPUT!SDPBi_crackcheck</vt:lpstr>
      <vt:lpstr>INPUT!SDPBi_crackcheckIRC</vt:lpstr>
      <vt:lpstr>OUTPUT!SDPBi_Crackdesign</vt:lpstr>
      <vt:lpstr>OUTPUT!SDPBi_CrackEnd</vt:lpstr>
      <vt:lpstr>OUTPUT!SDPBi_Crackoutput</vt:lpstr>
      <vt:lpstr>INPUT!SDPBi_Crackstart</vt:lpstr>
      <vt:lpstr>INPUT!SDPBi_crackwidth</vt:lpstr>
      <vt:lpstr>INPUT!SDPBi_CreepCrack</vt:lpstr>
      <vt:lpstr>INPUT!SDPBi_CreepStress</vt:lpstr>
      <vt:lpstr>INPUT!SDPBi_Diastirrup</vt:lpstr>
      <vt:lpstr>INPUT!SDPBi_Ec</vt:lpstr>
      <vt:lpstr>INPUT!SDPBi_End</vt:lpstr>
      <vt:lpstr>INPUT!SDPBi_Es</vt:lpstr>
      <vt:lpstr>INPUT!SDPBi_fck</vt:lpstr>
      <vt:lpstr>INPUT!SDPBi_Fy</vt:lpstr>
      <vt:lpstr>INPUT!SDPBi_gmconc</vt:lpstr>
      <vt:lpstr>INPUT!SDPBi_gmsteel</vt:lpstr>
      <vt:lpstr>INPUT!SDPBi_importdxf</vt:lpstr>
      <vt:lpstr>INPUT!SDPBi_IRCCover</vt:lpstr>
      <vt:lpstr>OUTPUT!SDPBi_IRCCrackend</vt:lpstr>
      <vt:lpstr>OUTPUT!SDPBi_IRCCrackoutput</vt:lpstr>
      <vt:lpstr>INPUT!SDPBi_IRCCrackstart</vt:lpstr>
      <vt:lpstr>INPUT!SDPBi_IRCcrackwidth</vt:lpstr>
      <vt:lpstr>INPUT!SDPBi_IRCCreepCrack</vt:lpstr>
      <vt:lpstr>INPUT!SDPBi_IRCfcteff</vt:lpstr>
      <vt:lpstr>INPUT!SDPBi_IRCk1</vt:lpstr>
      <vt:lpstr>INPUT!SDPBi_IRCLoadDur</vt:lpstr>
      <vt:lpstr>INPUT!SDPBi_IRCmcracktype</vt:lpstr>
      <vt:lpstr>OUTPUT!SDPBI_Ixx_withReinf</vt:lpstr>
      <vt:lpstr>OUTPUT!SDPBI_Ixx_woReinf</vt:lpstr>
      <vt:lpstr>OUTPUT!SDPBI_Iyy_withReinf</vt:lpstr>
      <vt:lpstr>OUTPUT!SDPBI_Iyy_woReinf</vt:lpstr>
      <vt:lpstr>INPUT!SDPBi_mcompcrack</vt:lpstr>
      <vt:lpstr>INPUT!SDPBi_mcompstress</vt:lpstr>
      <vt:lpstr>INPUT!SDPBi_mcrack</vt:lpstr>
      <vt:lpstr>INPUT!SDPBi_mcracktype</vt:lpstr>
      <vt:lpstr>OUTPUT!SDPBi_MLMTChartEnd</vt:lpstr>
      <vt:lpstr>OUTPUT!SDPBi_MLMTChartout</vt:lpstr>
      <vt:lpstr>INPUT!SDPBi_mstress</vt:lpstr>
      <vt:lpstr>INPUT!SDPBi_mstresstype</vt:lpstr>
      <vt:lpstr>INPUT!SDPBi_MxMyChartstart</vt:lpstr>
      <vt:lpstr>INPUT!SDPBi_Mxxmyy</vt:lpstr>
      <vt:lpstr>INPUT!SDPBi_NARot</vt:lpstr>
      <vt:lpstr>INPUT!SDPBi_NMChart</vt:lpstr>
      <vt:lpstr>INPUT!SDPBi_ODRatio</vt:lpstr>
      <vt:lpstr>OUTPUT!SDPBi_OutEnd</vt:lpstr>
      <vt:lpstr>INPUT!SDPBi_Outputgen</vt:lpstr>
      <vt:lpstr>OUTPUT!SDPBi_Outstart</vt:lpstr>
      <vt:lpstr>OUTPUT!SDPBi_PMchartEnd</vt:lpstr>
      <vt:lpstr>OUTPUT!SDPBi_PMchartout</vt:lpstr>
      <vt:lpstr>INPUT!SDPBi_PMChartstart</vt:lpstr>
      <vt:lpstr>INPUT!SDPBi_ppuan</vt:lpstr>
      <vt:lpstr>INPUT!SDPBi_RadialReinfcoord</vt:lpstr>
      <vt:lpstr>INPUT!SDPBi_RectBreadth</vt:lpstr>
      <vt:lpstr>INPUT!SDPBi_Rectheight</vt:lpstr>
      <vt:lpstr>OUTPUT!SDPBI_ReinfArea</vt:lpstr>
      <vt:lpstr>INPUT!SDPBi_Reinfcoord</vt:lpstr>
      <vt:lpstr>OUTPUT!SDPBI_ReinfDetails</vt:lpstr>
      <vt:lpstr>INPUT!SDPBi_Reinftype</vt:lpstr>
      <vt:lpstr>INPUT!SDPBi_resisfac</vt:lpstr>
      <vt:lpstr>INPUT!SDPBi_resistfacyesno</vt:lpstr>
      <vt:lpstr>OUTPUT!SDPBI_rxx_Reinf</vt:lpstr>
      <vt:lpstr>OUTPUT!SDPBI_ryy_Reinf</vt:lpstr>
      <vt:lpstr>INPUT!SDPBi_SCRatio_ft</vt:lpstr>
      <vt:lpstr>INPUT!SDPBi_SCStrainRatio</vt:lpstr>
      <vt:lpstr>INPUT!SDPBi_SCUltStrain</vt:lpstr>
      <vt:lpstr>INPUT!SDPbi_Sectioncoord</vt:lpstr>
      <vt:lpstr>OUTPUT!SDPBI_SectionCoord</vt:lpstr>
      <vt:lpstr>INPUT!SDPBi_sectiontype</vt:lpstr>
      <vt:lpstr>INPUT!SDPBi_SLSStressstart</vt:lpstr>
      <vt:lpstr>INPUT!SDPBi_SteelCurve</vt:lpstr>
      <vt:lpstr>INPUT!SDPBi_stresscheck</vt:lpstr>
      <vt:lpstr>INPUT!SDPBi_stresscomp</vt:lpstr>
      <vt:lpstr>INPUT!SDPBi_stressconc</vt:lpstr>
      <vt:lpstr>INPUT!SDPBi_stressten</vt:lpstr>
      <vt:lpstr>INPUT!SDPBi_UMC2check</vt:lpstr>
      <vt:lpstr>OUTPUT!SDPBi_UMC2End</vt:lpstr>
      <vt:lpstr>OUTPUT!SDPBi_UMC2Output</vt:lpstr>
      <vt:lpstr>INPUT!SDPBi_UMCcheck</vt:lpstr>
      <vt:lpstr>INPUT!SDPBi_UMCCheckstart</vt:lpstr>
      <vt:lpstr>INPUT!SDPBi_UMCConcStrStr</vt:lpstr>
      <vt:lpstr>OUTPUT!SDPBi_UMCEnd</vt:lpstr>
      <vt:lpstr>OUTPUT!SDPBi_UMCOutput</vt:lpstr>
      <vt:lpstr>INPUT!SDPBi_UMCReinfStrStr</vt:lpstr>
      <vt:lpstr>OUTPUT!SDPBI_XArea</vt:lpstr>
      <vt:lpstr>INPUT!STATUS</vt:lpstr>
    </vt:vector>
  </TitlesOfParts>
  <Company>SDP Technocrats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Biaxial Analysis</dc:title>
  <dc:creator>SDP Technocrats</dc:creator>
  <cp:lastModifiedBy>Varun Garg</cp:lastModifiedBy>
  <cp:lastPrinted>2015-04-21T07:50:51Z</cp:lastPrinted>
  <dcterms:created xsi:type="dcterms:W3CDTF">2013-01-25T06:39:21Z</dcterms:created>
  <dcterms:modified xsi:type="dcterms:W3CDTF">2025-02-12T10:16:10Z</dcterms:modified>
</cp:coreProperties>
</file>