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oftwares\STRUCT Assist\Samples\"/>
    </mc:Choice>
  </mc:AlternateContent>
  <xr:revisionPtr revIDLastSave="0" documentId="13_ncr:1_{2A1DF56A-B866-4BCF-AEC6-731AF388818D}" xr6:coauthVersionLast="47" xr6:coauthVersionMax="47" xr10:uidLastSave="{00000000-0000-0000-0000-000000000000}"/>
  <bookViews>
    <workbookView xWindow="-108" yWindow="-108" windowWidth="23256" windowHeight="13896" tabRatio="740" xr2:uid="{00000000-000D-0000-FFFF-FFFF00000000}"/>
  </bookViews>
  <sheets>
    <sheet name="INPUT" sheetId="1" r:id="rId1"/>
    <sheet name="OUTPUT" sheetId="2" r:id="rId2"/>
  </sheets>
  <definedNames>
    <definedName name="Analysistype" localSheetId="0">INPUT!$D$4</definedName>
    <definedName name="ExePath" localSheetId="0">INPUT!#REF!</definedName>
    <definedName name="_xlnm.Print_Area" localSheetId="0">INPUT!$A$1:$K$235</definedName>
    <definedName name="_xlnm.Print_Area" localSheetId="1">OUTPUT!$A$9:$G$27</definedName>
    <definedName name="SDPBi_CCCharStrain" localSheetId="0">INPUT!$E$49</definedName>
    <definedName name="SDPBi_CCExponent" localSheetId="0">INPUT!$E$50</definedName>
    <definedName name="SDPBi_CCLateralStress" localSheetId="0">INPUT!$E$51</definedName>
    <definedName name="SDPBi_CCUltStrain" localSheetId="0">INPUT!$E$48</definedName>
    <definedName name="SDPBi_ConcreteCurve" localSheetId="0">INPUT!$E$47</definedName>
    <definedName name="SDPBi_Ec" localSheetId="0">INPUT!$E$31</definedName>
    <definedName name="SDPBi_End" localSheetId="0">INPUT!$E$25</definedName>
    <definedName name="SDPBi_Ep" localSheetId="0">INPUT!$E$41</definedName>
    <definedName name="SDPBi_Es" localSheetId="0">INPUT!$E$36</definedName>
    <definedName name="SDPBi_fck" localSheetId="0">INPUT!$E$29</definedName>
    <definedName name="SDPBi_fp" localSheetId="0">INPUT!$E$39</definedName>
    <definedName name="SDPBi_Fy" localSheetId="0">INPUT!$E$34</definedName>
    <definedName name="SDPBi_gmconc" localSheetId="0">INPUT!$E$30</definedName>
    <definedName name="SDPBi_gmPrestress" localSheetId="0">INPUT!$E$40</definedName>
    <definedName name="SDPBi_gmsteel" localSheetId="0">INPUT!$E$35</definedName>
    <definedName name="SDPBi_importdxf" localSheetId="0">INPUT!$E$111</definedName>
    <definedName name="SDPBi_JackStress" localSheetId="0">INPUT!$E$185</definedName>
    <definedName name="SDPBi_Outputgen" localSheetId="0">INPUT!$E$24</definedName>
    <definedName name="SDPBi_PTCurve" localSheetId="0">INPUT!$E$53</definedName>
    <definedName name="SDPBi_PTRatio_fpk" localSheetId="0">INPUT!$E$56</definedName>
    <definedName name="SDPBi_PTStrainRatio" localSheetId="0">INPUT!$E$55</definedName>
    <definedName name="SDPBi_PTUltStrain" localSheetId="0">INPUT!$E$54</definedName>
    <definedName name="SDPBi_PTUse" localSheetId="0">INPUT!$E$184</definedName>
    <definedName name="SDPBi_RectBreadth" localSheetId="0">INPUT!$E$115</definedName>
    <definedName name="SDPBi_Rectheight" localSheetId="0">INPUT!$E$114</definedName>
    <definedName name="SDPBi_Reinfcoord" localSheetId="0">INPUT!$B$167</definedName>
    <definedName name="SDPBi_ReinfUse" localSheetId="0">INPUT!$E$165</definedName>
    <definedName name="SDPBi_SCRatio_ft" localSheetId="0">INPUT!$I$50</definedName>
    <definedName name="SDPBi_SCStrainRatio" localSheetId="0">INPUT!$I$49</definedName>
    <definedName name="SDPBi_SCUltStrain" localSheetId="0">INPUT!$I$48</definedName>
    <definedName name="SDPbi_Sectioncoord" localSheetId="0">INPUT!$B$119</definedName>
    <definedName name="SDPBi_sectiontype" localSheetId="0">INPUT!$E$109</definedName>
    <definedName name="SDPBi_SteelCurve" localSheetId="0">INPUT!$I$47</definedName>
    <definedName name="SDPBi_UMCcheck" localSheetId="0">INPUT!$E$23</definedName>
    <definedName name="SDPBi_UMCCheckstart" localSheetId="0">INPUT!$B$187</definedName>
    <definedName name="SDPBi_UMCConcStrStr" localSheetId="0">INPUT!$C$64</definedName>
    <definedName name="SDPBi_UMCEnd" localSheetId="1">OUTPUT!$C$26</definedName>
    <definedName name="SDPBi_UMCOutput" localSheetId="1">OUTPUT!$C$11</definedName>
    <definedName name="SDPBi_UMCPrestress" localSheetId="0">INPUT!$C$90</definedName>
    <definedName name="SDPBi_UMCReinfStrStr" localSheetId="0">INPUT!$H$64</definedName>
    <definedName name="STATUS" localSheetId="0">INPUT!$I$4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J67" i="1"/>
  <c r="J65" i="1"/>
  <c r="E84" i="1" l="1"/>
  <c r="E64" i="1"/>
  <c r="C92" i="1"/>
  <c r="C91" i="1"/>
  <c r="H67" i="1"/>
  <c r="H65" i="1"/>
  <c r="J66" i="1"/>
  <c r="C212" i="1"/>
  <c r="C211" i="1"/>
  <c r="C207" i="1"/>
  <c r="C206" i="1"/>
  <c r="C209" i="1"/>
  <c r="C204" i="1"/>
  <c r="C199" i="1"/>
  <c r="C194" i="1"/>
  <c r="E185" i="1" l="1"/>
  <c r="C210" i="1"/>
  <c r="C200" i="1"/>
  <c r="C205" i="1" s="1"/>
  <c r="D93" i="1"/>
  <c r="D91" i="1"/>
  <c r="I65" i="1"/>
  <c r="I66" i="1"/>
  <c r="I67" i="1" s="1"/>
  <c r="I68" i="1" s="1"/>
  <c r="J68" i="1"/>
  <c r="J64" i="1"/>
  <c r="D66" i="1" l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65" i="1"/>
  <c r="E65" i="1" s="1"/>
</calcChain>
</file>

<file path=xl/sharedStrings.xml><?xml version="1.0" encoding="utf-8"?>
<sst xmlns="http://schemas.openxmlformats.org/spreadsheetml/2006/main" count="195" uniqueCount="138">
  <si>
    <t>KEY INFORMATION</t>
  </si>
  <si>
    <t xml:space="preserve"> </t>
  </si>
  <si>
    <t>Color Coding</t>
  </si>
  <si>
    <t>Title</t>
  </si>
  <si>
    <t>Information</t>
  </si>
  <si>
    <t>NOTE:</t>
  </si>
  <si>
    <t>ANALYSIS OPTIONS</t>
  </si>
  <si>
    <t>Analysis Options</t>
  </si>
  <si>
    <t>Yes/No</t>
  </si>
  <si>
    <t>No</t>
  </si>
  <si>
    <t>Material Properties</t>
  </si>
  <si>
    <t>Concrete</t>
  </si>
  <si>
    <t xml:space="preserve">Compressive strength (fck) </t>
  </si>
  <si>
    <t>Young's modulus (Ec)</t>
  </si>
  <si>
    <t>Reinforcement Steel</t>
  </si>
  <si>
    <t xml:space="preserve">Yield strength (Fy) </t>
  </si>
  <si>
    <t>Young's modulus (Es)</t>
  </si>
  <si>
    <t>CODAL PROVISIONS</t>
  </si>
  <si>
    <t>mm</t>
  </si>
  <si>
    <t>Section Details</t>
  </si>
  <si>
    <t>Type of Section</t>
  </si>
  <si>
    <t>For Rectangle</t>
  </si>
  <si>
    <t>Height (H)</t>
  </si>
  <si>
    <t>Breadth (B)</t>
  </si>
  <si>
    <t>Custom Section Coordinates</t>
  </si>
  <si>
    <t>Point No</t>
  </si>
  <si>
    <t>Reinforcement Details</t>
  </si>
  <si>
    <t>Bar Dia (mm)</t>
  </si>
  <si>
    <t>S.No.</t>
  </si>
  <si>
    <t>Status</t>
  </si>
  <si>
    <t>ULS Design - Moment Capacity Check</t>
  </si>
  <si>
    <t>2.  First and the last point must be same. Means, Section must be closed.</t>
  </si>
  <si>
    <t>1.  Section Coordinates Must be entered clockwise only.</t>
  </si>
  <si>
    <t>x/Xu</t>
  </si>
  <si>
    <t>Reinf. Bars</t>
  </si>
  <si>
    <t>Section Nodes</t>
  </si>
  <si>
    <t>X (mm)</t>
  </si>
  <si>
    <t>Y (mm)</t>
  </si>
  <si>
    <t>Analysis Type</t>
  </si>
  <si>
    <t>Close After Analysis</t>
  </si>
  <si>
    <t>Generate Output</t>
  </si>
  <si>
    <t>Loadcase Nos</t>
  </si>
  <si>
    <t>DXF File Location to import (if selected)</t>
  </si>
  <si>
    <t>Yes</t>
  </si>
  <si>
    <r>
      <t>Material factor (</t>
    </r>
    <r>
      <rPr>
        <sz val="10"/>
        <rFont val="Calibri"/>
        <family val="2"/>
      </rPr>
      <t>γ</t>
    </r>
    <r>
      <rPr>
        <sz val="10"/>
        <rFont val="Arial"/>
        <family val="2"/>
      </rPr>
      <t>m)</t>
    </r>
  </si>
  <si>
    <t>3.  When importing DXF, make a continuous P-Line for Section outline, and for circular or radial sections, make the section using small fragments.</t>
  </si>
  <si>
    <t>Upper Limits of Data</t>
  </si>
  <si>
    <t>4. Always ensure that "S.No." column is properly filled. Otherwise, program may give some error.</t>
  </si>
  <si>
    <t>2. INPUT UNITS for Loads are kN, kNm</t>
  </si>
  <si>
    <t>DONE</t>
  </si>
  <si>
    <t>Note:</t>
  </si>
  <si>
    <r>
      <t>3.</t>
    </r>
    <r>
      <rPr>
        <i/>
        <u/>
        <sz val="10"/>
        <rFont val="Arial"/>
        <family val="2"/>
      </rPr>
      <t>DO NOT INSERT COLUMNS</t>
    </r>
    <r>
      <rPr>
        <i/>
        <sz val="10"/>
        <rFont val="Arial"/>
        <family val="2"/>
      </rPr>
      <t>, ROWS CAN BE INSERTED IN ANY FIELD UPTO ANY LIMIT</t>
    </r>
  </si>
  <si>
    <t>NA Depth (m)</t>
  </si>
  <si>
    <t>Mu (kN.m)</t>
  </si>
  <si>
    <t>2. Do not insert any column in the entire sheet.</t>
  </si>
  <si>
    <t>3. Program updates/deletes values only in the shaded areas. Any other fields if modified by user, will not be changed by the program.</t>
  </si>
  <si>
    <t>4. However, User can unshade the shaded areas as per requirement. But must remember the constraints.</t>
  </si>
  <si>
    <t>5. User can edit/format any details/parameters as per requirement, but that will not change the output order.</t>
  </si>
  <si>
    <t>Start X (mm)</t>
  </si>
  <si>
    <t>Start Y (mm)</t>
  </si>
  <si>
    <t>End X (mm)</t>
  </si>
  <si>
    <t>End Y (mm)</t>
  </si>
  <si>
    <t>No of Bars</t>
  </si>
  <si>
    <t>(Use this option to Close the program, after it has completed the analysis, automatically.)</t>
  </si>
  <si>
    <t>(Use this option if you want to generate output in OUTPUT tab or not.)</t>
  </si>
  <si>
    <t>GENERAL NOTES:</t>
  </si>
  <si>
    <t>Prestressing Steel</t>
  </si>
  <si>
    <t>2.  Stress Strain curves must be provided with strain value in increasing order, starting from Zero.</t>
  </si>
  <si>
    <t>% Losses</t>
  </si>
  <si>
    <t>Use Prestress Tendons</t>
  </si>
  <si>
    <t>Use Reinforcement</t>
  </si>
  <si>
    <t>M/Mu</t>
  </si>
  <si>
    <r>
      <t>M/</t>
    </r>
    <r>
      <rPr>
        <b/>
        <sz val="10"/>
        <rFont val="Arial"/>
        <family val="2"/>
      </rPr>
      <t>Mu Ratio Check</t>
    </r>
  </si>
  <si>
    <t>Loading &amp; Prestressing Details</t>
  </si>
  <si>
    <t>Section Description</t>
  </si>
  <si>
    <t>Jacking Stress per Tendon</t>
  </si>
  <si>
    <r>
      <t>M</t>
    </r>
    <r>
      <rPr>
        <sz val="9"/>
        <color theme="1"/>
        <rFont val="Arial"/>
        <family val="2"/>
      </rPr>
      <t xml:space="preserve"> (kN.m)</t>
    </r>
  </si>
  <si>
    <t>Moment (kN.m)</t>
  </si>
  <si>
    <t>MPa</t>
  </si>
  <si>
    <t>Stress (MPa)</t>
  </si>
  <si>
    <t>Stress in Compression (MPa)</t>
  </si>
  <si>
    <t>Stress in Tension (MPa)</t>
  </si>
  <si>
    <t>Sec-1</t>
  </si>
  <si>
    <r>
      <t>Total Strand 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</si>
  <si>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5.  Reinforcement Coordinates and Section coordinates are imported at the same time from the same DXF Section File.</t>
  </si>
  <si>
    <t>4.  For Voided sections, Make a continuous P-Line for Void outline, and place it in "VOID" or "Void" layer.</t>
  </si>
  <si>
    <t>1.  Following details will only be read, if Rectangle or Custom Section is selected in Section Details Section.</t>
  </si>
  <si>
    <t>Axial Force (kN)</t>
  </si>
  <si>
    <t>P (kN)</t>
  </si>
  <si>
    <t xml:space="preserve"> Case No.</t>
  </si>
  <si>
    <t>Tendons</t>
  </si>
  <si>
    <t>DXF Path (Varying)</t>
  </si>
  <si>
    <t>2.  Program will stop reading the tendon details per section, until an empty Tendon No. row is encountered.</t>
  </si>
  <si>
    <t>3.  Tendon Nos in details below is not used to identify the tendons.</t>
  </si>
  <si>
    <t>2.  Following option of not using reinforcement is not valid, in case, if DXF is imported.</t>
  </si>
  <si>
    <t>Concrete (Custom Stress-Strain Curve)</t>
  </si>
  <si>
    <t>Reinforcement Steel (Custom Stress-Strain Curve)</t>
  </si>
  <si>
    <t>Prestressing Steel (Custom Stress-Strain Curve)</t>
  </si>
  <si>
    <r>
      <t>Strain x 10</t>
    </r>
    <r>
      <rPr>
        <b/>
        <vertAlign val="superscript"/>
        <sz val="10"/>
        <rFont val="Arial"/>
        <family val="2"/>
      </rPr>
      <t>-3</t>
    </r>
  </si>
  <si>
    <r>
      <t>1. INPUT UNITS are mm, N/mm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(MPa)</t>
    </r>
  </si>
  <si>
    <t>4.  In order to ignore any tendon from the following details, Zero Strand area can also be provided.</t>
  </si>
  <si>
    <t>5.  Tendon coordinates must be provided in Global coordinates only, w.r.t the section coordinates.</t>
  </si>
  <si>
    <t>6.  All the circles in the DXF Section file, will be considered as Reinforcement.</t>
  </si>
  <si>
    <r>
      <t>Cross-Sectional Area (m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</si>
  <si>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>Total Area of Reinforcement (mm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</si>
  <si>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>Total Area of Strands (mm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</si>
  <si>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>Second MOI about C.G. (m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>)</t>
    </r>
  </si>
  <si>
    <r>
      <t>C.G. from Top (m</t>
    </r>
    <r>
      <rPr>
        <sz val="9"/>
        <rFont val="Arial"/>
        <family val="2"/>
      </rPr>
      <t>)</t>
    </r>
  </si>
  <si>
    <t>C.G. from Bottom (m)</t>
  </si>
  <si>
    <r>
      <t>1. Do not insert/delete any row in between the output fields</t>
    </r>
    <r>
      <rPr>
        <i/>
        <sz val="9"/>
        <rFont val="Arial"/>
        <family val="2"/>
      </rPr>
      <t>. However, you can insert/delete as many rows after the output fields.</t>
    </r>
  </si>
  <si>
    <r>
      <t>First MOI above C.G. about C.G. (m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</si>
  <si>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Stress Strain Curve Selection</t>
  </si>
  <si>
    <t>(Refer Stress Strain Curve Definitions Manual provided in SUPPORT Folder)</t>
  </si>
  <si>
    <t>Concrete Curve Selection</t>
  </si>
  <si>
    <t>Exponent (ɳ)</t>
  </si>
  <si>
    <t>Reinf. Steel Curve Selection</t>
  </si>
  <si>
    <t>1.  In case of Custom Curve, Max Strain value provided in the stress-strain curve of Concrete will be used as the Ultimate/limiting strain in Section Analysis.</t>
  </si>
  <si>
    <t>&lt;=1, OK</t>
  </si>
  <si>
    <r>
      <t>x 10</t>
    </r>
    <r>
      <rPr>
        <vertAlign val="superscript"/>
        <sz val="10"/>
        <rFont val="Arial"/>
        <family val="2"/>
      </rPr>
      <t>-3</t>
    </r>
  </si>
  <si>
    <t>Prestress Steel Curve Selection</t>
  </si>
  <si>
    <r>
      <t>Ratio of f</t>
    </r>
    <r>
      <rPr>
        <vertAlign val="subscript"/>
        <sz val="10"/>
        <rFont val="Arial"/>
        <family val="2"/>
      </rPr>
      <t>p0.1k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pk</t>
    </r>
  </si>
  <si>
    <r>
      <t>Ultimate/Limiting Strain (Ɛ</t>
    </r>
    <r>
      <rPr>
        <vertAlign val="subscript"/>
        <sz val="10"/>
        <rFont val="Arial"/>
        <family val="2"/>
      </rPr>
      <t>cu</t>
    </r>
    <r>
      <rPr>
        <sz val="10"/>
        <rFont val="Arial"/>
        <family val="2"/>
      </rPr>
      <t>)</t>
    </r>
  </si>
  <si>
    <r>
      <t>Strain at Characteristic Strength (Ɛ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</t>
    </r>
  </si>
  <si>
    <r>
      <t>Effective Lateral Compressive Stress (</t>
    </r>
    <r>
      <rPr>
        <sz val="10"/>
        <rFont val="Calibri"/>
        <family val="2"/>
      </rPr>
      <t>σ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</si>
  <si>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Ulimate/Limiting Strain (Ɛ</t>
    </r>
    <r>
      <rPr>
        <vertAlign val="subscript"/>
        <sz val="10"/>
        <rFont val="Arial"/>
        <family val="2"/>
      </rPr>
      <t>uk</t>
    </r>
    <r>
      <rPr>
        <sz val="10"/>
        <rFont val="Arial"/>
        <family val="2"/>
      </rPr>
      <t>)</t>
    </r>
  </si>
  <si>
    <r>
      <t>Ratio of Ɛ</t>
    </r>
    <r>
      <rPr>
        <vertAlign val="subscript"/>
        <sz val="10"/>
        <rFont val="Arial"/>
        <family val="2"/>
      </rPr>
      <t>uk</t>
    </r>
    <r>
      <rPr>
        <sz val="10"/>
        <rFont val="Arial"/>
        <family val="2"/>
      </rPr>
      <t xml:space="preserve"> &amp; Design Strain (Ɛ</t>
    </r>
    <r>
      <rPr>
        <vertAlign val="subscript"/>
        <sz val="10"/>
        <rFont val="Arial"/>
        <family val="2"/>
      </rPr>
      <t>ud</t>
    </r>
    <r>
      <rPr>
        <sz val="10"/>
        <rFont val="Arial"/>
        <family val="2"/>
      </rPr>
      <t>)</t>
    </r>
  </si>
  <si>
    <r>
      <t>Ratio of f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yk</t>
    </r>
  </si>
  <si>
    <t>IRC112:Idealised Bilinear</t>
  </si>
  <si>
    <t>IRC112:Recto-Parabolic</t>
  </si>
  <si>
    <t>Custom Section No (Varying)</t>
  </si>
  <si>
    <t>Lever Arm,z (m)</t>
  </si>
  <si>
    <t>7. In Case of Relative DXF Option, you could avoid providing full path to the DXF file, but only provide the filename or sub-folder name with filename.</t>
  </si>
  <si>
    <t>5. M is Moment about X-Axis, or we can also say, Moment in direction of Y-Axis.</t>
  </si>
  <si>
    <t>1.  Tendon details can be extended upto any number of tendons by simply copying the Tendon detail rows. However, total tendon Nos per section is limited to 100.</t>
  </si>
  <si>
    <t>Import DXF</t>
  </si>
  <si>
    <t>C:\Program Files (x86)\structIQe\STRUCT Assist\Samples\DXFs\Box-Uniaxial.dxf</t>
  </si>
  <si>
    <t>UNIAXIAL ANALYSIS v5.1</t>
  </si>
  <si>
    <t>Last Analyzed : 27-01-2025 11:53:01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</si>
</sst>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&quot;Tendon-&quot;0"/>
    <numFmt numFmtId="168" formatCode="0.0%"/>
    <numFmt numFmtId="169" formatCode="&quot;Section-&quot;0"/>
  </numFmts>
  <fonts count="3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u/>
      <sz val="9"/>
      <name val="Arial"/>
      <family val="2"/>
    </font>
    <font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i/>
      <sz val="10"/>
      <name val="Arial"/>
      <family val="2"/>
    </font>
    <font>
      <i/>
      <u/>
      <sz val="9"/>
      <name val="Arial"/>
      <family val="2"/>
    </font>
    <font>
      <i/>
      <sz val="9"/>
      <name val="Arial"/>
      <family val="2"/>
    </font>
    <font>
      <i/>
      <u/>
      <sz val="10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8" tint="0.79998168889431442"/>
      <name val="Arial"/>
      <family val="2"/>
    </font>
    <font>
      <i/>
      <vertAlign val="superscript"/>
      <sz val="10"/>
      <name val="Arial"/>
      <family val="2"/>
    </font>
    <font>
      <vertAlign val="superscript"/>
      <sz val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5" fillId="0" borderId="0"/>
    <xf numFmtId="9" fontId="25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4" borderId="1" xfId="0" applyFont="1" applyFill="1" applyBorder="1"/>
    <xf numFmtId="0" fontId="1" fillId="0" borderId="5" xfId="0" applyFont="1" applyBorder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2" xfId="0" applyFont="1" applyBorder="1"/>
    <xf numFmtId="0" fontId="10" fillId="0" borderId="5" xfId="0" applyFont="1" applyBorder="1"/>
    <xf numFmtId="0" fontId="4" fillId="3" borderId="2" xfId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5" xfId="0" applyFont="1" applyBorder="1"/>
    <xf numFmtId="0" fontId="5" fillId="0" borderId="5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2" fontId="5" fillId="0" borderId="2" xfId="0" applyNumberFormat="1" applyFont="1" applyBorder="1"/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/>
    <xf numFmtId="2" fontId="12" fillId="0" borderId="2" xfId="2" applyNumberFormat="1" applyFont="1" applyBorder="1" applyAlignment="1">
      <alignment horizontal="center"/>
    </xf>
    <xf numFmtId="2" fontId="5" fillId="0" borderId="2" xfId="2" applyNumberFormat="1" applyBorder="1" applyAlignment="1">
      <alignment horizont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9" fillId="0" borderId="0" xfId="0" applyFont="1"/>
    <xf numFmtId="0" fontId="9" fillId="0" borderId="2" xfId="0" applyFont="1" applyBorder="1" applyAlignment="1">
      <alignment horizontal="center"/>
    </xf>
    <xf numFmtId="0" fontId="15" fillId="3" borderId="2" xfId="0" applyFont="1" applyFill="1" applyBorder="1" applyAlignment="1">
      <alignment vertical="center"/>
    </xf>
    <xf numFmtId="0" fontId="5" fillId="0" borderId="0" xfId="2"/>
    <xf numFmtId="165" fontId="12" fillId="0" borderId="2" xfId="2" applyNumberFormat="1" applyFont="1" applyBorder="1" applyAlignment="1">
      <alignment horizontal="center"/>
    </xf>
    <xf numFmtId="166" fontId="9" fillId="0" borderId="2" xfId="0" applyNumberFormat="1" applyFont="1" applyBorder="1"/>
    <xf numFmtId="0" fontId="4" fillId="3" borderId="6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17" fillId="0" borderId="0" xfId="0" applyFont="1"/>
    <xf numFmtId="0" fontId="5" fillId="4" borderId="4" xfId="0" applyFont="1" applyFill="1" applyBorder="1"/>
    <xf numFmtId="0" fontId="1" fillId="0" borderId="7" xfId="0" applyFont="1" applyBorder="1"/>
    <xf numFmtId="0" fontId="1" fillId="0" borderId="9" xfId="0" applyFont="1" applyBorder="1"/>
    <xf numFmtId="0" fontId="5" fillId="0" borderId="9" xfId="0" applyFont="1" applyBorder="1"/>
    <xf numFmtId="0" fontId="5" fillId="0" borderId="8" xfId="0" applyFont="1" applyBorder="1"/>
    <xf numFmtId="0" fontId="0" fillId="0" borderId="5" xfId="0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 wrapText="1"/>
    </xf>
    <xf numFmtId="0" fontId="5" fillId="0" borderId="14" xfId="0" applyFont="1" applyBorder="1"/>
    <xf numFmtId="0" fontId="5" fillId="0" borderId="1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 shrinkToFit="1"/>
    </xf>
    <xf numFmtId="1" fontId="5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68" fontId="23" fillId="0" borderId="2" xfId="4" applyNumberFormat="1" applyFont="1" applyBorder="1" applyAlignment="1">
      <alignment horizontal="center" vertical="center"/>
    </xf>
    <xf numFmtId="167" fontId="4" fillId="3" borderId="3" xfId="0" applyNumberFormat="1" applyFont="1" applyFill="1" applyBorder="1" applyAlignment="1">
      <alignment vertical="center"/>
    </xf>
    <xf numFmtId="167" fontId="26" fillId="3" borderId="1" xfId="0" applyNumberFormat="1" applyFont="1" applyFill="1" applyBorder="1" applyAlignment="1">
      <alignment vertical="center"/>
    </xf>
    <xf numFmtId="0" fontId="11" fillId="0" borderId="0" xfId="0" applyFont="1"/>
    <xf numFmtId="164" fontId="1" fillId="0" borderId="0" xfId="0" applyNumberFormat="1" applyFont="1"/>
    <xf numFmtId="0" fontId="18" fillId="0" borderId="0" xfId="0" applyFont="1"/>
    <xf numFmtId="0" fontId="19" fillId="0" borderId="0" xfId="0" applyFont="1"/>
    <xf numFmtId="0" fontId="1" fillId="0" borderId="0" xfId="0" applyFont="1" applyAlignment="1">
      <alignment shrinkToFit="1"/>
    </xf>
    <xf numFmtId="0" fontId="1" fillId="0" borderId="0" xfId="0" applyFont="1" applyAlignment="1">
      <alignment horizontal="left" shrinkToFit="1"/>
    </xf>
    <xf numFmtId="0" fontId="1" fillId="6" borderId="10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21" fillId="0" borderId="0" xfId="0" applyFont="1"/>
    <xf numFmtId="2" fontId="21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/>
    <xf numFmtId="165" fontId="21" fillId="0" borderId="0" xfId="0" applyNumberFormat="1" applyFont="1"/>
    <xf numFmtId="165" fontId="21" fillId="0" borderId="0" xfId="0" applyNumberFormat="1" applyFont="1" applyAlignment="1">
      <alignment horizontal="center"/>
    </xf>
    <xf numFmtId="0" fontId="22" fillId="6" borderId="12" xfId="0" applyFont="1" applyFill="1" applyBorder="1" applyAlignment="1">
      <alignment horizontal="center"/>
    </xf>
    <xf numFmtId="169" fontId="4" fillId="3" borderId="2" xfId="1" applyNumberFormat="1" applyFont="1" applyFill="1" applyBorder="1" applyAlignment="1">
      <alignment horizontal="center"/>
    </xf>
    <xf numFmtId="164" fontId="1" fillId="6" borderId="15" xfId="0" applyNumberFormat="1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164" fontId="21" fillId="6" borderId="11" xfId="0" applyNumberFormat="1" applyFont="1" applyFill="1" applyBorder="1" applyAlignment="1">
      <alignment horizontal="center"/>
    </xf>
    <xf numFmtId="1" fontId="21" fillId="6" borderId="11" xfId="0" applyNumberFormat="1" applyFont="1" applyFill="1" applyBorder="1" applyAlignment="1">
      <alignment horizontal="center"/>
    </xf>
    <xf numFmtId="164" fontId="21" fillId="6" borderId="1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left" shrinkToFit="1"/>
    </xf>
    <xf numFmtId="0" fontId="1" fillId="5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wrapText="1"/>
    </xf>
    <xf numFmtId="0" fontId="1" fillId="5" borderId="4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shrinkToFit="1"/>
    </xf>
    <xf numFmtId="0" fontId="1" fillId="5" borderId="4" xfId="0" applyFont="1" applyFill="1" applyBorder="1" applyAlignment="1">
      <alignment horizontal="left" shrinkToFit="1"/>
    </xf>
  </cellXfs>
  <cellStyles count="5">
    <cellStyle name="Normal" xfId="0" builtinId="0"/>
    <cellStyle name="Normal 2" xfId="2" xr:uid="{00000000-0005-0000-0000-000001000000}"/>
    <cellStyle name="Normal 2 2" xfId="3" xr:uid="{00000000-0005-0000-0000-000002000000}"/>
    <cellStyle name="Normal_AASTHO_Trans Deck Ver 1.00 01-02-09-h" xfId="1" xr:uid="{00000000-0005-0000-0000-000003000000}"/>
    <cellStyle name="Percent" xfId="4" builtinId="5"/>
  </cellStyles>
  <dxfs count="1"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833750</xdr:colOff>
      <xdr:row>5</xdr:row>
      <xdr:rowOff>104775</xdr:rowOff>
    </xdr:from>
    <xdr:to>
      <xdr:col>9</xdr:col>
      <xdr:colOff>19050</xdr:colOff>
      <xdr:row>12</xdr:row>
      <xdr:rowOff>30856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6983090" y="1019175"/>
          <a:ext cx="1196980" cy="1145281"/>
          <a:chOff x="6712918" y="588994"/>
          <a:chExt cx="1002336" cy="118381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6713899" y="690624"/>
            <a:ext cx="877526" cy="2809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Y/M	</a:t>
            </a: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6712918" y="588994"/>
            <a:ext cx="1002336" cy="1183815"/>
            <a:chOff x="6712918" y="588994"/>
            <a:chExt cx="1002336" cy="1183815"/>
          </a:xfrm>
        </xdr:grpSpPr>
        <xdr:grpSp>
          <xdr:nvGrpSpPr>
            <xdr:cNvPr id="7" name="Group 23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6712918" y="588994"/>
              <a:ext cx="1002336" cy="1183815"/>
              <a:chOff x="7241628" y="457987"/>
              <a:chExt cx="914400" cy="914400"/>
            </a:xfrm>
          </xdr:grpSpPr>
          <xdr:cxnSp macro="">
            <xdr:nvCxnSpPr>
              <xdr:cNvPr id="9" name="Straight Arrow Connector 8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CxnSpPr/>
            </xdr:nvCxnSpPr>
            <xdr:spPr>
              <a:xfrm>
                <a:off x="7241628" y="1359400"/>
                <a:ext cx="914400" cy="158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Arrow Connector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CxnSpPr/>
            </xdr:nvCxnSpPr>
            <xdr:spPr>
              <a:xfrm rot="5400000" flipH="1" flipV="1">
                <a:off x="6792683" y="914393"/>
                <a:ext cx="914400" cy="158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915151" y="1467477"/>
              <a:ext cx="733854" cy="27063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en-US" sz="1100"/>
                <a:t>X</a:t>
              </a:r>
              <a:endParaRPr lang="en-US" sz="1100" baseline="-250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27"/>
  <sheetViews>
    <sheetView tabSelected="1" zoomScaleSheetLayoutView="100" workbookViewId="0">
      <selection activeCell="F26" sqref="F26"/>
    </sheetView>
  </sheetViews>
  <sheetFormatPr defaultColWidth="9.109375" defaultRowHeight="13.2" x14ac:dyDescent="0.25"/>
  <cols>
    <col min="1" max="1" width="1.6640625" style="1" customWidth="1"/>
    <col min="2" max="3" width="14.6640625" style="1" customWidth="1"/>
    <col min="4" max="10" width="14.6640625" style="8" customWidth="1"/>
    <col min="11" max="11" width="2.6640625" style="8" customWidth="1"/>
    <col min="12" max="26" width="13.5546875" style="8" customWidth="1"/>
    <col min="27" max="28" width="13.5546875" style="1" customWidth="1"/>
    <col min="29" max="16384" width="9.109375" style="1"/>
  </cols>
  <sheetData>
    <row r="1" spans="1:26" x14ac:dyDescent="0.25">
      <c r="A1" s="40"/>
      <c r="B1" s="41"/>
      <c r="C1" s="41"/>
      <c r="D1" s="42"/>
      <c r="E1" s="42"/>
      <c r="F1" s="42"/>
      <c r="G1" s="42"/>
      <c r="H1" s="42"/>
      <c r="I1" s="42"/>
      <c r="J1" s="42"/>
      <c r="K1" s="43"/>
    </row>
    <row r="2" spans="1:26" ht="17.399999999999999" x14ac:dyDescent="0.3">
      <c r="A2" s="5"/>
      <c r="B2" s="86" t="s">
        <v>0</v>
      </c>
      <c r="C2" s="86"/>
      <c r="D2" s="86"/>
      <c r="E2" s="86"/>
      <c r="F2" s="86"/>
      <c r="G2" s="86"/>
      <c r="H2" s="86"/>
      <c r="I2" s="86"/>
      <c r="J2" s="86"/>
      <c r="K2" s="39"/>
    </row>
    <row r="3" spans="1:26" s="2" customFormat="1" ht="13.8" customHeight="1" x14ac:dyDescent="0.3">
      <c r="A3" s="44"/>
      <c r="D3" s="23"/>
      <c r="E3" s="23"/>
      <c r="F3" s="23"/>
      <c r="G3" s="23"/>
      <c r="H3" s="23"/>
      <c r="I3" s="23"/>
      <c r="J3" s="23"/>
      <c r="K3" s="45"/>
      <c r="L3" s="23" t="s">
        <v>1</v>
      </c>
      <c r="M3" s="23" t="s">
        <v>1</v>
      </c>
      <c r="N3" s="23" t="s">
        <v>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s="2" customFormat="1" ht="13.8" customHeight="1" x14ac:dyDescent="0.3">
      <c r="A4" s="44"/>
      <c r="B4" s="29" t="s">
        <v>38</v>
      </c>
      <c r="D4" s="91" t="s">
        <v>136</v>
      </c>
      <c r="E4" s="92"/>
      <c r="F4" s="23"/>
      <c r="G4" s="29" t="s">
        <v>29</v>
      </c>
      <c r="I4" s="91" t="s">
        <v>49</v>
      </c>
      <c r="J4" s="92"/>
      <c r="K4" s="45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s="2" customFormat="1" ht="13.8" customHeight="1" x14ac:dyDescent="0.3">
      <c r="A5" s="44"/>
      <c r="D5" s="23"/>
      <c r="E5" s="23"/>
      <c r="F5" s="23"/>
      <c r="G5" s="23"/>
      <c r="H5" s="23"/>
      <c r="I5" s="23"/>
      <c r="J5" s="23"/>
      <c r="K5" s="45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s="23" customFormat="1" ht="13.8" customHeight="1" x14ac:dyDescent="0.3">
      <c r="A6" s="46"/>
      <c r="B6" s="35" t="s">
        <v>46</v>
      </c>
      <c r="D6" s="35"/>
      <c r="E6" s="35" t="s">
        <v>2</v>
      </c>
      <c r="I6" s="4" t="s">
        <v>137</v>
      </c>
      <c r="K6" s="45"/>
    </row>
    <row r="7" spans="1:26" s="23" customFormat="1" ht="13.8" customHeight="1" x14ac:dyDescent="0.3">
      <c r="A7" s="46"/>
      <c r="K7" s="45"/>
    </row>
    <row r="8" spans="1:26" s="23" customFormat="1" ht="13.8" x14ac:dyDescent="0.3">
      <c r="A8" s="46"/>
      <c r="B8" s="3" t="s">
        <v>35</v>
      </c>
      <c r="C8" s="24">
        <v>500</v>
      </c>
      <c r="D8" s="4"/>
      <c r="E8" s="3" t="s">
        <v>3</v>
      </c>
      <c r="F8" s="25"/>
      <c r="K8" s="45"/>
    </row>
    <row r="9" spans="1:26" s="23" customFormat="1" ht="13.8" x14ac:dyDescent="0.3">
      <c r="A9" s="46"/>
      <c r="B9" s="3" t="s">
        <v>34</v>
      </c>
      <c r="C9" s="24">
        <v>1000</v>
      </c>
      <c r="D9" s="4"/>
      <c r="E9" s="3" t="s">
        <v>4</v>
      </c>
      <c r="F9" s="26"/>
      <c r="K9" s="45"/>
    </row>
    <row r="10" spans="1:26" s="23" customFormat="1" ht="13.5" customHeight="1" x14ac:dyDescent="0.3">
      <c r="A10" s="46"/>
      <c r="B10" s="3" t="s">
        <v>41</v>
      </c>
      <c r="C10" s="24">
        <v>1000</v>
      </c>
      <c r="E10" s="3"/>
      <c r="F10" s="24"/>
      <c r="K10" s="45"/>
    </row>
    <row r="11" spans="1:26" s="23" customFormat="1" ht="13.5" customHeight="1" x14ac:dyDescent="0.3">
      <c r="A11" s="46"/>
      <c r="B11" s="3" t="s">
        <v>90</v>
      </c>
      <c r="C11" s="24">
        <v>100</v>
      </c>
      <c r="E11" s="4"/>
      <c r="K11" s="45"/>
    </row>
    <row r="12" spans="1:26" s="2" customFormat="1" ht="14.4" x14ac:dyDescent="0.3">
      <c r="A12" s="44"/>
      <c r="D12" s="23"/>
      <c r="E12" s="23"/>
      <c r="F12" s="23"/>
      <c r="G12" s="23"/>
      <c r="H12" s="23"/>
      <c r="I12" s="23"/>
      <c r="J12" s="23"/>
      <c r="K12" s="45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s="23" customFormat="1" ht="13.8" x14ac:dyDescent="0.3">
      <c r="A13" s="46"/>
      <c r="B13" s="36" t="s">
        <v>65</v>
      </c>
      <c r="K13" s="45"/>
    </row>
    <row r="14" spans="1:26" s="23" customFormat="1" ht="15" x14ac:dyDescent="0.3">
      <c r="A14" s="46"/>
      <c r="B14" s="34" t="s">
        <v>99</v>
      </c>
      <c r="K14" s="45"/>
    </row>
    <row r="15" spans="1:26" s="23" customFormat="1" ht="13.8" x14ac:dyDescent="0.3">
      <c r="A15" s="46"/>
      <c r="B15" s="34" t="s">
        <v>48</v>
      </c>
      <c r="K15" s="45"/>
    </row>
    <row r="16" spans="1:26" s="23" customFormat="1" ht="13.8" x14ac:dyDescent="0.3">
      <c r="A16" s="46"/>
      <c r="B16" s="34" t="s">
        <v>51</v>
      </c>
      <c r="K16" s="45"/>
    </row>
    <row r="17" spans="1:26" s="23" customFormat="1" ht="13.8" x14ac:dyDescent="0.3">
      <c r="A17" s="46"/>
      <c r="B17" s="34" t="s">
        <v>47</v>
      </c>
      <c r="K17" s="45"/>
    </row>
    <row r="18" spans="1:26" s="23" customFormat="1" ht="13.8" x14ac:dyDescent="0.3">
      <c r="A18" s="46"/>
      <c r="B18" s="34" t="s">
        <v>132</v>
      </c>
      <c r="K18" s="45"/>
    </row>
    <row r="19" spans="1:26" s="2" customFormat="1" ht="14.4" x14ac:dyDescent="0.3">
      <c r="A19" s="44"/>
      <c r="B19" s="35"/>
      <c r="D19" s="23"/>
      <c r="E19" s="23"/>
      <c r="F19" s="23"/>
      <c r="G19" s="23"/>
      <c r="H19" s="23"/>
      <c r="I19" s="23"/>
      <c r="J19" s="23"/>
      <c r="K19" s="45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7.399999999999999" x14ac:dyDescent="0.3">
      <c r="A20" s="5"/>
      <c r="B20" s="86" t="s">
        <v>6</v>
      </c>
      <c r="C20" s="86"/>
      <c r="D20" s="86"/>
      <c r="E20" s="86"/>
      <c r="F20" s="86"/>
      <c r="G20" s="86"/>
      <c r="H20" s="86"/>
      <c r="I20" s="86"/>
      <c r="J20" s="86"/>
      <c r="K20" s="39"/>
    </row>
    <row r="21" spans="1:26" s="2" customFormat="1" ht="12.75" customHeight="1" x14ac:dyDescent="0.3">
      <c r="A21" s="50"/>
      <c r="B21" s="51"/>
      <c r="C21" s="52"/>
      <c r="D21" s="4"/>
      <c r="E21" s="4"/>
      <c r="F21" s="4"/>
      <c r="G21" s="4"/>
      <c r="H21" s="4"/>
      <c r="I21" s="4"/>
      <c r="J21" s="4"/>
      <c r="K21" s="49"/>
      <c r="L21" s="4"/>
      <c r="M21" s="4"/>
      <c r="N21" s="23"/>
      <c r="O21" s="23"/>
      <c r="P21" s="23"/>
      <c r="Q21" s="23"/>
      <c r="R21" s="23"/>
      <c r="S21" s="23"/>
      <c r="T21" s="53"/>
      <c r="U21" s="23"/>
      <c r="V21" s="23"/>
      <c r="W21" s="23"/>
      <c r="X21" s="23"/>
      <c r="Y21" s="23"/>
      <c r="Z21" s="23"/>
    </row>
    <row r="22" spans="1:26" s="23" customFormat="1" ht="12.75" customHeight="1" x14ac:dyDescent="0.3">
      <c r="A22" s="47"/>
      <c r="B22" s="97" t="s">
        <v>7</v>
      </c>
      <c r="C22" s="98"/>
      <c r="D22" s="99"/>
      <c r="E22" s="19" t="s">
        <v>8</v>
      </c>
      <c r="K22" s="45"/>
    </row>
    <row r="23" spans="1:26" s="23" customFormat="1" ht="12.75" customHeight="1" x14ac:dyDescent="0.3">
      <c r="A23" s="47"/>
      <c r="B23" s="87" t="s">
        <v>72</v>
      </c>
      <c r="C23" s="88"/>
      <c r="D23" s="89"/>
      <c r="E23" s="54" t="s">
        <v>43</v>
      </c>
      <c r="K23" s="45"/>
    </row>
    <row r="24" spans="1:26" s="23" customFormat="1" ht="13.8" x14ac:dyDescent="0.3">
      <c r="A24" s="47"/>
      <c r="B24" s="93" t="s">
        <v>40</v>
      </c>
      <c r="C24" s="94"/>
      <c r="D24" s="95"/>
      <c r="E24" s="54" t="s">
        <v>43</v>
      </c>
      <c r="F24" s="23" t="s">
        <v>64</v>
      </c>
      <c r="K24" s="45"/>
    </row>
    <row r="25" spans="1:26" s="23" customFormat="1" ht="13.8" x14ac:dyDescent="0.3">
      <c r="A25" s="47"/>
      <c r="B25" s="96" t="s">
        <v>39</v>
      </c>
      <c r="C25" s="96"/>
      <c r="D25" s="96"/>
      <c r="E25" s="54" t="s">
        <v>9</v>
      </c>
      <c r="F25" s="23" t="s">
        <v>63</v>
      </c>
      <c r="K25" s="45"/>
    </row>
    <row r="26" spans="1:26" x14ac:dyDescent="0.25">
      <c r="A26" s="6"/>
      <c r="K26" s="48"/>
    </row>
    <row r="27" spans="1:26" ht="17.399999999999999" x14ac:dyDescent="0.3">
      <c r="A27" s="5"/>
      <c r="B27" s="86" t="s">
        <v>10</v>
      </c>
      <c r="C27" s="86"/>
      <c r="D27" s="86"/>
      <c r="E27" s="86"/>
      <c r="F27" s="86"/>
      <c r="G27" s="86"/>
      <c r="H27" s="86"/>
      <c r="I27" s="86"/>
      <c r="J27" s="86"/>
      <c r="K27" s="39"/>
    </row>
    <row r="28" spans="1:26" s="8" customFormat="1" x14ac:dyDescent="0.25">
      <c r="A28" s="15"/>
      <c r="B28" s="7" t="s">
        <v>11</v>
      </c>
      <c r="E28" s="9"/>
      <c r="K28" s="48"/>
    </row>
    <row r="29" spans="1:26" s="8" customFormat="1" x14ac:dyDescent="0.25">
      <c r="A29" s="15"/>
      <c r="B29" s="8" t="s">
        <v>12</v>
      </c>
      <c r="E29" s="14">
        <v>45</v>
      </c>
      <c r="F29" s="8" t="s">
        <v>78</v>
      </c>
      <c r="K29" s="48"/>
    </row>
    <row r="30" spans="1:26" s="8" customFormat="1" ht="13.8" x14ac:dyDescent="0.3">
      <c r="A30" s="15"/>
      <c r="B30" s="8" t="s">
        <v>44</v>
      </c>
      <c r="E30" s="14">
        <v>1.5</v>
      </c>
      <c r="K30" s="48"/>
    </row>
    <row r="31" spans="1:26" s="8" customFormat="1" x14ac:dyDescent="0.25">
      <c r="A31" s="15"/>
      <c r="B31" s="8" t="s">
        <v>13</v>
      </c>
      <c r="E31" s="32">
        <v>32500</v>
      </c>
      <c r="F31" s="8" t="s">
        <v>78</v>
      </c>
      <c r="K31" s="48"/>
    </row>
    <row r="32" spans="1:26" s="8" customFormat="1" x14ac:dyDescent="0.25">
      <c r="A32" s="15"/>
      <c r="E32" s="20"/>
      <c r="K32" s="48"/>
    </row>
    <row r="33" spans="1:11" s="8" customFormat="1" x14ac:dyDescent="0.25">
      <c r="A33" s="15"/>
      <c r="B33" s="7" t="s">
        <v>14</v>
      </c>
      <c r="E33" s="20"/>
      <c r="K33" s="48"/>
    </row>
    <row r="34" spans="1:11" s="8" customFormat="1" x14ac:dyDescent="0.25">
      <c r="A34" s="15"/>
      <c r="B34" s="8" t="s">
        <v>15</v>
      </c>
      <c r="E34" s="14">
        <v>500</v>
      </c>
      <c r="F34" s="8" t="s">
        <v>78</v>
      </c>
      <c r="K34" s="48"/>
    </row>
    <row r="35" spans="1:11" s="8" customFormat="1" ht="13.8" x14ac:dyDescent="0.3">
      <c r="A35" s="15"/>
      <c r="B35" s="8" t="s">
        <v>44</v>
      </c>
      <c r="E35" s="14">
        <v>1.1499999999999999</v>
      </c>
      <c r="K35" s="48"/>
    </row>
    <row r="36" spans="1:11" s="8" customFormat="1" x14ac:dyDescent="0.25">
      <c r="A36" s="15"/>
      <c r="B36" s="8" t="s">
        <v>16</v>
      </c>
      <c r="E36" s="14">
        <v>200000</v>
      </c>
      <c r="F36" s="8" t="s">
        <v>78</v>
      </c>
      <c r="K36" s="48"/>
    </row>
    <row r="37" spans="1:11" s="8" customFormat="1" x14ac:dyDescent="0.25">
      <c r="A37" s="15"/>
      <c r="E37" s="27"/>
      <c r="K37" s="48"/>
    </row>
    <row r="38" spans="1:11" s="8" customFormat="1" x14ac:dyDescent="0.25">
      <c r="A38" s="15"/>
      <c r="B38" s="7" t="s">
        <v>66</v>
      </c>
      <c r="E38" s="20"/>
      <c r="K38" s="48"/>
    </row>
    <row r="39" spans="1:11" s="8" customFormat="1" x14ac:dyDescent="0.25">
      <c r="A39" s="15"/>
      <c r="B39" s="8" t="s">
        <v>15</v>
      </c>
      <c r="E39" s="14">
        <v>1860</v>
      </c>
      <c r="F39" s="8" t="s">
        <v>78</v>
      </c>
      <c r="K39" s="48"/>
    </row>
    <row r="40" spans="1:11" s="8" customFormat="1" ht="13.8" x14ac:dyDescent="0.3">
      <c r="A40" s="15"/>
      <c r="B40" s="8" t="s">
        <v>44</v>
      </c>
      <c r="E40" s="14">
        <v>1.1499999999999999</v>
      </c>
      <c r="K40" s="48"/>
    </row>
    <row r="41" spans="1:11" s="8" customFormat="1" x14ac:dyDescent="0.25">
      <c r="A41" s="15"/>
      <c r="B41" s="8" t="s">
        <v>16</v>
      </c>
      <c r="E41" s="14">
        <v>195000</v>
      </c>
      <c r="F41" s="8" t="s">
        <v>78</v>
      </c>
      <c r="K41" s="48"/>
    </row>
    <row r="42" spans="1:11" x14ac:dyDescent="0.25">
      <c r="A42" s="6"/>
      <c r="K42" s="48"/>
    </row>
    <row r="43" spans="1:11" ht="17.399999999999999" x14ac:dyDescent="0.3">
      <c r="A43" s="5"/>
      <c r="B43" s="86" t="s">
        <v>17</v>
      </c>
      <c r="C43" s="86"/>
      <c r="D43" s="86"/>
      <c r="E43" s="86"/>
      <c r="F43" s="86"/>
      <c r="G43" s="86"/>
      <c r="H43" s="86"/>
      <c r="I43" s="86"/>
      <c r="J43" s="86"/>
      <c r="K43" s="39"/>
    </row>
    <row r="44" spans="1:11" s="8" customFormat="1" x14ac:dyDescent="0.25">
      <c r="A44" s="15"/>
      <c r="K44" s="48"/>
    </row>
    <row r="45" spans="1:11" s="8" customFormat="1" x14ac:dyDescent="0.25">
      <c r="A45" s="15"/>
      <c r="B45" s="20" t="s">
        <v>111</v>
      </c>
      <c r="D45" s="38" t="s">
        <v>112</v>
      </c>
      <c r="K45" s="48"/>
    </row>
    <row r="46" spans="1:11" s="8" customFormat="1" x14ac:dyDescent="0.25">
      <c r="A46" s="15"/>
      <c r="K46" s="48"/>
    </row>
    <row r="47" spans="1:11" s="8" customFormat="1" x14ac:dyDescent="0.25">
      <c r="A47" s="15"/>
      <c r="B47" s="20" t="s">
        <v>113</v>
      </c>
      <c r="E47" s="10" t="s">
        <v>128</v>
      </c>
      <c r="G47" s="20" t="s">
        <v>115</v>
      </c>
      <c r="I47" s="10" t="s">
        <v>127</v>
      </c>
      <c r="K47" s="48"/>
    </row>
    <row r="48" spans="1:11" s="8" customFormat="1" ht="16.8" x14ac:dyDescent="0.35">
      <c r="A48" s="15"/>
      <c r="B48" s="8" t="s">
        <v>121</v>
      </c>
      <c r="E48" s="14">
        <v>3.5</v>
      </c>
      <c r="F48" s="8" t="s">
        <v>118</v>
      </c>
      <c r="G48" s="8" t="s">
        <v>124</v>
      </c>
      <c r="I48" s="14">
        <v>50</v>
      </c>
      <c r="J48" s="8" t="s">
        <v>118</v>
      </c>
      <c r="K48" s="48"/>
    </row>
    <row r="49" spans="1:22" s="8" customFormat="1" ht="16.8" x14ac:dyDescent="0.35">
      <c r="A49" s="15"/>
      <c r="B49" s="8" t="s">
        <v>122</v>
      </c>
      <c r="E49" s="14">
        <v>2</v>
      </c>
      <c r="F49" s="8" t="s">
        <v>118</v>
      </c>
      <c r="G49" s="8" t="s">
        <v>125</v>
      </c>
      <c r="I49" s="14">
        <v>0.9</v>
      </c>
      <c r="K49" s="48"/>
    </row>
    <row r="50" spans="1:22" s="8" customFormat="1" ht="15.6" x14ac:dyDescent="0.35">
      <c r="A50" s="15"/>
      <c r="B50" s="8" t="s">
        <v>114</v>
      </c>
      <c r="E50" s="14">
        <v>2</v>
      </c>
      <c r="G50" s="8" t="s">
        <v>126</v>
      </c>
      <c r="I50" s="14">
        <v>1</v>
      </c>
      <c r="K50" s="48"/>
    </row>
    <row r="51" spans="1:22" s="8" customFormat="1" ht="15.6" x14ac:dyDescent="0.35">
      <c r="A51" s="15"/>
      <c r="B51" s="8" t="s">
        <v>123</v>
      </c>
      <c r="E51" s="14">
        <v>0</v>
      </c>
      <c r="F51" s="8" t="s">
        <v>78</v>
      </c>
      <c r="K51" s="48"/>
    </row>
    <row r="52" spans="1:22" s="8" customFormat="1" x14ac:dyDescent="0.25">
      <c r="A52" s="15"/>
      <c r="K52" s="48"/>
    </row>
    <row r="53" spans="1:22" s="8" customFormat="1" x14ac:dyDescent="0.25">
      <c r="A53" s="15"/>
      <c r="B53" s="20" t="s">
        <v>119</v>
      </c>
      <c r="E53" s="10" t="s">
        <v>127</v>
      </c>
      <c r="K53" s="48"/>
    </row>
    <row r="54" spans="1:22" s="8" customFormat="1" ht="16.8" x14ac:dyDescent="0.35">
      <c r="A54" s="15"/>
      <c r="B54" s="8" t="s">
        <v>124</v>
      </c>
      <c r="E54" s="14">
        <v>10</v>
      </c>
      <c r="F54" s="8" t="s">
        <v>118</v>
      </c>
      <c r="K54" s="48"/>
    </row>
    <row r="55" spans="1:22" s="8" customFormat="1" ht="15.6" x14ac:dyDescent="0.35">
      <c r="A55" s="15"/>
      <c r="B55" s="8" t="s">
        <v>125</v>
      </c>
      <c r="E55" s="14">
        <v>0.9</v>
      </c>
      <c r="K55" s="48"/>
    </row>
    <row r="56" spans="1:22" s="8" customFormat="1" ht="15.6" x14ac:dyDescent="0.35">
      <c r="A56" s="15"/>
      <c r="B56" s="8" t="s">
        <v>120</v>
      </c>
      <c r="E56" s="14">
        <v>0.87</v>
      </c>
      <c r="K56" s="48"/>
    </row>
    <row r="57" spans="1:22" s="8" customFormat="1" x14ac:dyDescent="0.25">
      <c r="A57" s="15"/>
      <c r="K57" s="48"/>
    </row>
    <row r="58" spans="1:22" s="8" customFormat="1" x14ac:dyDescent="0.25">
      <c r="A58" s="15"/>
      <c r="B58" s="37" t="s">
        <v>5</v>
      </c>
      <c r="K58" s="48"/>
    </row>
    <row r="59" spans="1:22" s="8" customFormat="1" x14ac:dyDescent="0.25">
      <c r="A59" s="15"/>
      <c r="B59" s="38" t="s">
        <v>116</v>
      </c>
      <c r="K59" s="48"/>
    </row>
    <row r="60" spans="1:22" s="8" customFormat="1" x14ac:dyDescent="0.25">
      <c r="A60" s="15"/>
      <c r="B60" s="38" t="s">
        <v>67</v>
      </c>
      <c r="K60" s="48"/>
    </row>
    <row r="61" spans="1:22" s="8" customFormat="1" x14ac:dyDescent="0.25">
      <c r="A61" s="15"/>
      <c r="K61" s="48"/>
    </row>
    <row r="62" spans="1:22" s="8" customFormat="1" x14ac:dyDescent="0.25">
      <c r="A62" s="15"/>
      <c r="B62" s="20" t="s">
        <v>95</v>
      </c>
      <c r="G62" s="20" t="s">
        <v>96</v>
      </c>
      <c r="K62" s="48"/>
    </row>
    <row r="63" spans="1:22" s="4" customFormat="1" ht="39.6" x14ac:dyDescent="0.3">
      <c r="A63" s="16"/>
      <c r="B63" s="33" t="s">
        <v>28</v>
      </c>
      <c r="C63" s="17" t="s">
        <v>33</v>
      </c>
      <c r="D63" s="17" t="s">
        <v>98</v>
      </c>
      <c r="E63" s="17" t="s">
        <v>79</v>
      </c>
      <c r="G63" s="33" t="s">
        <v>28</v>
      </c>
      <c r="H63" s="17" t="s">
        <v>98</v>
      </c>
      <c r="I63" s="19" t="s">
        <v>80</v>
      </c>
      <c r="J63" s="19" t="s">
        <v>81</v>
      </c>
      <c r="K63" s="49"/>
    </row>
    <row r="64" spans="1:22" s="8" customFormat="1" x14ac:dyDescent="0.25">
      <c r="A64" s="15"/>
      <c r="B64" s="13">
        <v>1</v>
      </c>
      <c r="C64" s="21">
        <v>1</v>
      </c>
      <c r="D64" s="31">
        <v>0</v>
      </c>
      <c r="E64" s="22">
        <f t="shared" ref="E64:E84" si="0">IF($D64&gt;0.244*SQRT(SDPBi_fck/SDPBi_gmconc),0.67*SDPBi_fck/SDPBi_gmconc,5.5*SQRT(SDPBi_fck/SDPBi_gmconc)*$D64-(11.287)*$D64^2)</f>
        <v>0</v>
      </c>
      <c r="G64" s="13">
        <v>1</v>
      </c>
      <c r="H64" s="21">
        <v>0</v>
      </c>
      <c r="I64" s="18">
        <v>0</v>
      </c>
      <c r="J64" s="18">
        <f>I64</f>
        <v>0</v>
      </c>
      <c r="K64" s="48"/>
      <c r="O64" s="4"/>
      <c r="P64" s="4"/>
      <c r="Q64" s="4"/>
      <c r="R64" s="4"/>
      <c r="S64" s="4"/>
      <c r="T64" s="4"/>
      <c r="U64" s="4"/>
      <c r="V64" s="4"/>
    </row>
    <row r="65" spans="1:22" s="8" customFormat="1" x14ac:dyDescent="0.25">
      <c r="A65" s="15"/>
      <c r="B65" s="13">
        <v>2</v>
      </c>
      <c r="C65" s="21">
        <v>0.95</v>
      </c>
      <c r="D65" s="31">
        <f>$D$84*(1-C65)</f>
        <v>0.17500000000000016</v>
      </c>
      <c r="E65" s="22">
        <f t="shared" si="0"/>
        <v>4.9261652409872276</v>
      </c>
      <c r="G65" s="13">
        <v>2</v>
      </c>
      <c r="H65" s="21">
        <f>0.8*SDPBi_Fy/SDPBi_gmsteel/SDPBi_Es*1000</f>
        <v>1.7391304347826089</v>
      </c>
      <c r="I65" s="18">
        <f>J65</f>
        <v>347.82608695652175</v>
      </c>
      <c r="J65" s="18">
        <f>SDPBi_Fy*0.8/SDPBi_gmsteel</f>
        <v>347.82608695652175</v>
      </c>
      <c r="K65" s="48"/>
      <c r="O65" s="4"/>
      <c r="P65" s="4"/>
      <c r="Q65" s="4"/>
      <c r="R65" s="4"/>
      <c r="S65" s="4"/>
      <c r="T65" s="4"/>
      <c r="U65" s="4"/>
      <c r="V65" s="4"/>
    </row>
    <row r="66" spans="1:22" s="8" customFormat="1" x14ac:dyDescent="0.25">
      <c r="A66" s="15"/>
      <c r="B66" s="13">
        <v>3</v>
      </c>
      <c r="C66" s="21">
        <v>0.9</v>
      </c>
      <c r="D66" s="31">
        <f t="shared" ref="D66:D83" si="1">$D$84*(1-C66)</f>
        <v>0.34999999999999992</v>
      </c>
      <c r="E66" s="22">
        <f t="shared" si="0"/>
        <v>9.1610017319744479</v>
      </c>
      <c r="G66" s="13">
        <v>3</v>
      </c>
      <c r="H66" s="21">
        <v>2</v>
      </c>
      <c r="I66" s="18">
        <f>SDPBi_Fy/(SDPBi_gmsteel+SDPBi_Fy/2000)</f>
        <v>357.14285714285717</v>
      </c>
      <c r="J66" s="18">
        <f>SDPBi_Fy/(SDPBi_gmsteel+SDPBi_Fy/2000)</f>
        <v>357.14285714285717</v>
      </c>
      <c r="K66" s="48"/>
      <c r="N66" s="30"/>
      <c r="O66" s="4"/>
      <c r="P66" s="4"/>
      <c r="Q66" s="4"/>
      <c r="R66" s="4"/>
      <c r="S66" s="4"/>
      <c r="T66" s="4"/>
      <c r="U66" s="4"/>
      <c r="V66" s="4"/>
    </row>
    <row r="67" spans="1:22" s="8" customFormat="1" x14ac:dyDescent="0.25">
      <c r="A67" s="15"/>
      <c r="B67" s="13">
        <v>4</v>
      </c>
      <c r="C67" s="21">
        <v>0.85</v>
      </c>
      <c r="D67" s="31">
        <f t="shared" si="1"/>
        <v>0.52500000000000013</v>
      </c>
      <c r="E67" s="22">
        <f t="shared" si="0"/>
        <v>12.704509472961675</v>
      </c>
      <c r="G67" s="13">
        <v>4</v>
      </c>
      <c r="H67" s="21">
        <f>2+SDPBi_Fy/SDPBi_gmsteel/SDPBi_Es*1000</f>
        <v>4.1739130434782608</v>
      </c>
      <c r="I67" s="18">
        <f t="shared" ref="I67:J68" si="2">I66</f>
        <v>357.14285714285717</v>
      </c>
      <c r="J67" s="18">
        <f>SDPBi_Fy/SDPBi_gmsteel</f>
        <v>434.78260869565219</v>
      </c>
      <c r="K67" s="48"/>
      <c r="N67" s="30"/>
      <c r="O67" s="4"/>
      <c r="P67" s="4"/>
      <c r="Q67" s="4"/>
      <c r="R67" s="4"/>
      <c r="S67" s="4"/>
      <c r="T67" s="4"/>
      <c r="U67" s="4"/>
      <c r="V67" s="4"/>
    </row>
    <row r="68" spans="1:22" s="8" customFormat="1" x14ac:dyDescent="0.25">
      <c r="A68" s="15"/>
      <c r="B68" s="13">
        <v>5</v>
      </c>
      <c r="C68" s="21">
        <v>0.8</v>
      </c>
      <c r="D68" s="31">
        <f t="shared" si="1"/>
        <v>0.69999999999999984</v>
      </c>
      <c r="E68" s="22">
        <f t="shared" si="0"/>
        <v>15.556688463948895</v>
      </c>
      <c r="G68" s="13">
        <v>5</v>
      </c>
      <c r="H68" s="21">
        <v>50</v>
      </c>
      <c r="I68" s="18">
        <f t="shared" si="2"/>
        <v>357.14285714285717</v>
      </c>
      <c r="J68" s="18">
        <f t="shared" si="2"/>
        <v>434.78260869565219</v>
      </c>
      <c r="K68" s="48"/>
      <c r="N68" s="30"/>
      <c r="O68" s="4"/>
      <c r="P68" s="4"/>
      <c r="Q68" s="4"/>
      <c r="R68" s="4"/>
      <c r="S68" s="4"/>
      <c r="T68" s="4"/>
      <c r="U68" s="4"/>
      <c r="V68" s="4"/>
    </row>
    <row r="69" spans="1:22" s="8" customFormat="1" x14ac:dyDescent="0.25">
      <c r="A69" s="15"/>
      <c r="B69" s="13">
        <v>6</v>
      </c>
      <c r="C69" s="21">
        <v>0.75</v>
      </c>
      <c r="D69" s="31">
        <f t="shared" si="1"/>
        <v>0.875</v>
      </c>
      <c r="E69" s="22">
        <f t="shared" si="0"/>
        <v>17.717538704936118</v>
      </c>
      <c r="G69" s="13"/>
      <c r="H69" s="21"/>
      <c r="I69" s="18"/>
      <c r="J69" s="18"/>
      <c r="K69" s="48"/>
      <c r="O69" s="4"/>
      <c r="P69" s="4"/>
      <c r="Q69" s="4"/>
      <c r="R69" s="4"/>
      <c r="S69" s="4"/>
      <c r="T69" s="4"/>
      <c r="U69" s="4"/>
      <c r="V69" s="4"/>
    </row>
    <row r="70" spans="1:22" s="8" customFormat="1" x14ac:dyDescent="0.25">
      <c r="A70" s="15"/>
      <c r="B70" s="13">
        <v>7</v>
      </c>
      <c r="C70" s="21">
        <v>0.7</v>
      </c>
      <c r="D70" s="31">
        <f t="shared" si="1"/>
        <v>1.0500000000000003</v>
      </c>
      <c r="E70" s="22">
        <f t="shared" si="0"/>
        <v>19.187060195923344</v>
      </c>
      <c r="G70" s="13"/>
      <c r="H70" s="21"/>
      <c r="I70" s="18"/>
      <c r="J70" s="18"/>
      <c r="K70" s="48"/>
      <c r="N70" s="30"/>
      <c r="O70" s="4"/>
      <c r="P70" s="4"/>
      <c r="Q70" s="4"/>
      <c r="R70" s="4"/>
      <c r="S70" s="4"/>
      <c r="T70" s="4"/>
      <c r="U70" s="4"/>
      <c r="V70" s="4"/>
    </row>
    <row r="71" spans="1:22" s="8" customFormat="1" x14ac:dyDescent="0.25">
      <c r="A71" s="15"/>
      <c r="B71" s="13">
        <v>8</v>
      </c>
      <c r="C71" s="21">
        <v>0.65</v>
      </c>
      <c r="D71" s="31">
        <f t="shared" si="1"/>
        <v>1.2249999999999999</v>
      </c>
      <c r="E71" s="22">
        <f t="shared" si="0"/>
        <v>19.965252936910566</v>
      </c>
      <c r="G71" s="13"/>
      <c r="H71" s="21"/>
      <c r="I71" s="18"/>
      <c r="J71" s="18"/>
      <c r="K71" s="48"/>
      <c r="N71" s="30"/>
      <c r="O71" s="4"/>
      <c r="P71" s="4"/>
      <c r="Q71" s="4"/>
      <c r="R71" s="4"/>
      <c r="S71" s="4"/>
      <c r="T71" s="4"/>
      <c r="U71" s="4"/>
      <c r="V71" s="4"/>
    </row>
    <row r="72" spans="1:22" s="8" customFormat="1" x14ac:dyDescent="0.25">
      <c r="A72" s="15"/>
      <c r="B72" s="13">
        <v>9</v>
      </c>
      <c r="C72" s="21">
        <v>0.6</v>
      </c>
      <c r="D72" s="31">
        <f t="shared" si="1"/>
        <v>1.4000000000000001</v>
      </c>
      <c r="E72" s="22">
        <f t="shared" si="0"/>
        <v>20.100000000000001</v>
      </c>
      <c r="G72" s="13"/>
      <c r="H72" s="21"/>
      <c r="I72" s="18"/>
      <c r="J72" s="18"/>
      <c r="K72" s="48"/>
      <c r="N72" s="30"/>
      <c r="O72" s="4"/>
      <c r="P72" s="4"/>
      <c r="Q72" s="4"/>
      <c r="R72" s="4"/>
      <c r="S72" s="4"/>
      <c r="T72" s="4"/>
      <c r="U72" s="4"/>
      <c r="V72" s="4"/>
    </row>
    <row r="73" spans="1:22" s="8" customFormat="1" x14ac:dyDescent="0.25">
      <c r="A73" s="15"/>
      <c r="B73" s="13">
        <v>10</v>
      </c>
      <c r="C73" s="21">
        <v>0.55000000000000104</v>
      </c>
      <c r="D73" s="31">
        <f t="shared" si="1"/>
        <v>1.5749999999999964</v>
      </c>
      <c r="E73" s="22">
        <f t="shared" si="0"/>
        <v>20.100000000000001</v>
      </c>
      <c r="G73" s="13"/>
      <c r="H73" s="21"/>
      <c r="I73" s="18"/>
      <c r="J73" s="18"/>
      <c r="K73" s="48"/>
      <c r="O73" s="4"/>
      <c r="P73" s="4"/>
      <c r="Q73" s="4"/>
      <c r="R73" s="4"/>
      <c r="S73" s="4"/>
      <c r="T73" s="4"/>
      <c r="U73" s="4"/>
      <c r="V73" s="4"/>
    </row>
    <row r="74" spans="1:22" s="8" customFormat="1" x14ac:dyDescent="0.25">
      <c r="A74" s="15"/>
      <c r="B74" s="13">
        <v>11</v>
      </c>
      <c r="C74" s="21">
        <v>0.500000000000001</v>
      </c>
      <c r="D74" s="31">
        <f t="shared" si="1"/>
        <v>1.7499999999999964</v>
      </c>
      <c r="E74" s="22">
        <f t="shared" si="0"/>
        <v>20.100000000000001</v>
      </c>
      <c r="G74" s="13"/>
      <c r="H74" s="21"/>
      <c r="I74" s="18"/>
      <c r="J74" s="18"/>
      <c r="K74" s="48"/>
      <c r="O74" s="4"/>
      <c r="P74" s="4"/>
      <c r="Q74" s="4"/>
      <c r="R74" s="4"/>
      <c r="S74" s="4"/>
      <c r="T74" s="4"/>
      <c r="U74" s="4"/>
      <c r="V74" s="4"/>
    </row>
    <row r="75" spans="1:22" s="8" customFormat="1" x14ac:dyDescent="0.25">
      <c r="A75" s="15"/>
      <c r="B75" s="13">
        <v>12</v>
      </c>
      <c r="C75" s="21">
        <v>0.45000000000000101</v>
      </c>
      <c r="D75" s="31">
        <f t="shared" si="1"/>
        <v>1.9249999999999963</v>
      </c>
      <c r="E75" s="22">
        <f t="shared" si="0"/>
        <v>20.100000000000001</v>
      </c>
      <c r="G75" s="13"/>
      <c r="H75" s="21"/>
      <c r="I75" s="18"/>
      <c r="J75" s="18"/>
      <c r="K75" s="48"/>
      <c r="O75" s="4"/>
      <c r="P75" s="4"/>
      <c r="Q75" s="4"/>
      <c r="R75" s="4"/>
      <c r="S75" s="4"/>
      <c r="T75" s="4"/>
      <c r="U75" s="4"/>
      <c r="V75" s="4"/>
    </row>
    <row r="76" spans="1:22" s="8" customFormat="1" x14ac:dyDescent="0.25">
      <c r="A76" s="15"/>
      <c r="B76" s="13">
        <v>13</v>
      </c>
      <c r="C76" s="21">
        <v>0.40000000000000102</v>
      </c>
      <c r="D76" s="31">
        <f t="shared" si="1"/>
        <v>2.0999999999999965</v>
      </c>
      <c r="E76" s="22">
        <f t="shared" si="0"/>
        <v>20.100000000000001</v>
      </c>
      <c r="G76" s="13"/>
      <c r="H76" s="21"/>
      <c r="I76" s="18"/>
      <c r="J76" s="18"/>
      <c r="K76" s="48"/>
      <c r="O76" s="4"/>
      <c r="P76" s="4"/>
      <c r="Q76" s="4"/>
      <c r="R76" s="4"/>
      <c r="S76" s="4"/>
      <c r="T76" s="4"/>
      <c r="U76" s="4"/>
      <c r="V76" s="4"/>
    </row>
    <row r="77" spans="1:22" s="8" customFormat="1" x14ac:dyDescent="0.25">
      <c r="A77" s="15"/>
      <c r="B77" s="13">
        <v>14</v>
      </c>
      <c r="C77" s="21">
        <v>0.35000000000000098</v>
      </c>
      <c r="D77" s="31">
        <f t="shared" si="1"/>
        <v>2.2749999999999968</v>
      </c>
      <c r="E77" s="22">
        <f t="shared" si="0"/>
        <v>20.100000000000001</v>
      </c>
      <c r="G77" s="13"/>
      <c r="H77" s="21"/>
      <c r="I77" s="18"/>
      <c r="J77" s="18"/>
      <c r="K77" s="48"/>
      <c r="O77" s="4"/>
      <c r="P77" s="4"/>
      <c r="Q77" s="4"/>
      <c r="R77" s="4"/>
      <c r="S77" s="4"/>
      <c r="T77" s="4"/>
      <c r="U77" s="4"/>
      <c r="V77" s="4"/>
    </row>
    <row r="78" spans="1:22" s="8" customFormat="1" x14ac:dyDescent="0.25">
      <c r="A78" s="15"/>
      <c r="B78" s="13">
        <v>15</v>
      </c>
      <c r="C78" s="21">
        <v>0.30000000000000099</v>
      </c>
      <c r="D78" s="31">
        <f t="shared" si="1"/>
        <v>2.4499999999999966</v>
      </c>
      <c r="E78" s="22">
        <f t="shared" si="0"/>
        <v>20.100000000000001</v>
      </c>
      <c r="G78" s="13"/>
      <c r="H78" s="21"/>
      <c r="I78" s="18"/>
      <c r="J78" s="18"/>
      <c r="K78" s="48"/>
      <c r="O78" s="4"/>
      <c r="P78" s="4"/>
      <c r="Q78" s="4"/>
      <c r="R78" s="4"/>
      <c r="S78" s="4"/>
      <c r="T78" s="4"/>
      <c r="U78" s="4"/>
      <c r="V78" s="4"/>
    </row>
    <row r="79" spans="1:22" s="8" customFormat="1" x14ac:dyDescent="0.25">
      <c r="A79" s="15"/>
      <c r="B79" s="13">
        <v>16</v>
      </c>
      <c r="C79" s="21">
        <v>0.250000000000001</v>
      </c>
      <c r="D79" s="31">
        <f t="shared" si="1"/>
        <v>2.6249999999999964</v>
      </c>
      <c r="E79" s="22">
        <f t="shared" si="0"/>
        <v>20.100000000000001</v>
      </c>
      <c r="G79" s="13"/>
      <c r="H79" s="21"/>
      <c r="I79" s="18"/>
      <c r="J79" s="18"/>
      <c r="K79" s="48"/>
      <c r="O79" s="4"/>
      <c r="P79" s="4"/>
      <c r="Q79" s="4"/>
      <c r="R79" s="4"/>
      <c r="S79" s="4"/>
      <c r="T79" s="4"/>
      <c r="U79" s="4"/>
      <c r="V79" s="4"/>
    </row>
    <row r="80" spans="1:22" s="8" customFormat="1" x14ac:dyDescent="0.25">
      <c r="A80" s="15"/>
      <c r="B80" s="13">
        <v>17</v>
      </c>
      <c r="C80" s="21">
        <v>0.20000000000000101</v>
      </c>
      <c r="D80" s="31">
        <f t="shared" si="1"/>
        <v>2.7999999999999963</v>
      </c>
      <c r="E80" s="22">
        <f t="shared" si="0"/>
        <v>20.100000000000001</v>
      </c>
      <c r="G80" s="13"/>
      <c r="H80" s="21"/>
      <c r="I80" s="18"/>
      <c r="J80" s="18"/>
      <c r="K80" s="48"/>
      <c r="O80" s="4"/>
      <c r="P80" s="4"/>
      <c r="Q80" s="4"/>
      <c r="R80" s="4"/>
      <c r="S80" s="4"/>
      <c r="T80" s="4"/>
      <c r="U80" s="4"/>
      <c r="V80" s="4"/>
    </row>
    <row r="81" spans="1:26" s="8" customFormat="1" x14ac:dyDescent="0.25">
      <c r="A81" s="15"/>
      <c r="B81" s="13">
        <v>18</v>
      </c>
      <c r="C81" s="21">
        <v>0.15000000000000099</v>
      </c>
      <c r="D81" s="31">
        <f t="shared" si="1"/>
        <v>2.9749999999999965</v>
      </c>
      <c r="E81" s="22">
        <f t="shared" si="0"/>
        <v>20.100000000000001</v>
      </c>
      <c r="G81" s="13"/>
      <c r="H81" s="21"/>
      <c r="I81" s="18"/>
      <c r="J81" s="18"/>
      <c r="K81" s="48"/>
      <c r="O81" s="4"/>
      <c r="P81" s="4"/>
      <c r="Q81" s="4"/>
      <c r="R81" s="4"/>
      <c r="S81" s="4"/>
      <c r="T81" s="4"/>
      <c r="U81" s="4"/>
      <c r="V81" s="4"/>
    </row>
    <row r="82" spans="1:26" s="8" customFormat="1" x14ac:dyDescent="0.25">
      <c r="A82" s="15"/>
      <c r="B82" s="13">
        <v>19</v>
      </c>
      <c r="C82" s="21">
        <v>0.100000000000001</v>
      </c>
      <c r="D82" s="31">
        <f t="shared" si="1"/>
        <v>3.1499999999999968</v>
      </c>
      <c r="E82" s="22">
        <f t="shared" si="0"/>
        <v>20.100000000000001</v>
      </c>
      <c r="G82" s="13"/>
      <c r="H82" s="21"/>
      <c r="I82" s="18"/>
      <c r="J82" s="18"/>
      <c r="K82" s="48"/>
      <c r="O82" s="4"/>
      <c r="P82" s="4"/>
      <c r="Q82" s="4"/>
      <c r="R82" s="4"/>
      <c r="S82" s="4"/>
      <c r="T82" s="4"/>
      <c r="U82" s="4"/>
      <c r="V82" s="4"/>
    </row>
    <row r="83" spans="1:26" s="8" customFormat="1" x14ac:dyDescent="0.25">
      <c r="A83" s="15"/>
      <c r="B83" s="13">
        <v>20</v>
      </c>
      <c r="C83" s="21">
        <v>5.0000000000000898E-2</v>
      </c>
      <c r="D83" s="31">
        <f t="shared" si="1"/>
        <v>3.3249999999999966</v>
      </c>
      <c r="E83" s="22">
        <f t="shared" si="0"/>
        <v>20.100000000000001</v>
      </c>
      <c r="G83" s="13"/>
      <c r="H83" s="21"/>
      <c r="I83" s="18"/>
      <c r="J83" s="18"/>
      <c r="K83" s="48"/>
      <c r="O83" s="4"/>
      <c r="P83" s="4"/>
      <c r="Q83" s="4"/>
      <c r="R83" s="4"/>
      <c r="S83" s="4"/>
      <c r="T83" s="4"/>
      <c r="U83" s="4"/>
      <c r="V83" s="4"/>
    </row>
    <row r="84" spans="1:26" s="8" customFormat="1" x14ac:dyDescent="0.25">
      <c r="A84" s="15"/>
      <c r="B84" s="13">
        <v>21</v>
      </c>
      <c r="C84" s="21">
        <v>9.9920072216264108E-16</v>
      </c>
      <c r="D84" s="31">
        <v>3.5</v>
      </c>
      <c r="E84" s="22">
        <f t="shared" si="0"/>
        <v>20.100000000000001</v>
      </c>
      <c r="G84" s="13"/>
      <c r="H84" s="21"/>
      <c r="I84" s="18"/>
      <c r="J84" s="18"/>
      <c r="K84" s="48"/>
      <c r="O84" s="4"/>
      <c r="P84" s="4"/>
      <c r="Q84" s="4"/>
      <c r="R84" s="4"/>
      <c r="S84" s="4"/>
      <c r="T84" s="4"/>
      <c r="U84" s="4"/>
      <c r="V84" s="4"/>
    </row>
    <row r="85" spans="1:26" s="8" customFormat="1" x14ac:dyDescent="0.25">
      <c r="A85" s="15"/>
      <c r="B85" s="13"/>
      <c r="C85" s="10"/>
      <c r="D85" s="10"/>
      <c r="E85" s="10"/>
      <c r="G85" s="13"/>
      <c r="H85" s="10"/>
      <c r="I85" s="10"/>
      <c r="J85" s="10"/>
      <c r="K85" s="48"/>
      <c r="O85" s="4"/>
      <c r="P85" s="4"/>
      <c r="Q85" s="4"/>
      <c r="R85" s="4"/>
      <c r="S85" s="4"/>
      <c r="T85" s="4"/>
      <c r="U85" s="4"/>
      <c r="V85" s="4"/>
    </row>
    <row r="86" spans="1:26" x14ac:dyDescent="0.25">
      <c r="A86" s="6"/>
      <c r="E86" s="9"/>
      <c r="K86" s="48"/>
      <c r="O86" s="4"/>
      <c r="P86" s="4"/>
      <c r="Q86" s="4"/>
      <c r="R86" s="4"/>
      <c r="S86" s="4"/>
      <c r="T86" s="4"/>
      <c r="U86" s="4"/>
      <c r="V86" s="4"/>
      <c r="X86" s="1"/>
      <c r="Y86" s="1"/>
      <c r="Z86" s="1"/>
    </row>
    <row r="87" spans="1:26" x14ac:dyDescent="0.25">
      <c r="A87" s="6"/>
      <c r="E87" s="9"/>
      <c r="K87" s="48"/>
      <c r="O87" s="4"/>
      <c r="P87" s="4"/>
      <c r="Q87" s="4"/>
      <c r="R87" s="4"/>
      <c r="S87" s="4"/>
      <c r="T87" s="4"/>
      <c r="U87" s="4"/>
      <c r="V87" s="4"/>
      <c r="X87" s="1"/>
      <c r="Y87" s="1"/>
      <c r="Z87" s="1"/>
    </row>
    <row r="88" spans="1:26" x14ac:dyDescent="0.25">
      <c r="A88" s="6"/>
      <c r="B88" s="20" t="s">
        <v>97</v>
      </c>
      <c r="C88" s="8"/>
      <c r="K88" s="48"/>
      <c r="O88" s="4"/>
      <c r="P88" s="4"/>
      <c r="Q88" s="4"/>
      <c r="R88" s="4"/>
      <c r="S88" s="4"/>
      <c r="T88" s="4"/>
      <c r="U88" s="4"/>
      <c r="V88" s="4"/>
      <c r="X88" s="1"/>
      <c r="Y88" s="1"/>
      <c r="Z88" s="1"/>
    </row>
    <row r="89" spans="1:26" ht="26.4" x14ac:dyDescent="0.25">
      <c r="A89" s="6"/>
      <c r="B89" s="33" t="s">
        <v>28</v>
      </c>
      <c r="C89" s="17" t="s">
        <v>98</v>
      </c>
      <c r="D89" s="19" t="s">
        <v>81</v>
      </c>
      <c r="K89" s="48"/>
      <c r="O89" s="4"/>
      <c r="P89" s="4"/>
      <c r="Q89" s="4"/>
      <c r="R89" s="4"/>
      <c r="S89" s="4"/>
      <c r="T89" s="4"/>
      <c r="U89" s="4"/>
      <c r="V89" s="4"/>
      <c r="X89" s="1"/>
      <c r="Y89" s="1"/>
      <c r="Z89" s="1"/>
    </row>
    <row r="90" spans="1:26" x14ac:dyDescent="0.25">
      <c r="A90" s="6"/>
      <c r="B90" s="13">
        <v>1</v>
      </c>
      <c r="C90" s="21">
        <v>0</v>
      </c>
      <c r="D90" s="18">
        <v>0</v>
      </c>
      <c r="K90" s="48"/>
      <c r="O90" s="4"/>
      <c r="P90" s="4"/>
      <c r="Q90" s="4"/>
      <c r="R90" s="4"/>
      <c r="S90" s="4"/>
      <c r="T90" s="4"/>
      <c r="U90" s="4"/>
      <c r="V90" s="4"/>
      <c r="X90" s="1"/>
      <c r="Y90" s="1"/>
      <c r="Z90" s="1"/>
    </row>
    <row r="91" spans="1:26" x14ac:dyDescent="0.25">
      <c r="A91" s="6"/>
      <c r="B91" s="13">
        <v>2</v>
      </c>
      <c r="C91" s="21">
        <f>0.8*SDPBi_fp/SDPBi_gmPrestress/SDPBi_Ep*1000</f>
        <v>6.6354515050167233</v>
      </c>
      <c r="D91" s="18">
        <f>0.8*E39/E40</f>
        <v>1293.913043478261</v>
      </c>
      <c r="K91" s="48"/>
      <c r="O91" s="4"/>
      <c r="P91" s="4"/>
      <c r="Q91" s="4"/>
      <c r="R91" s="4"/>
      <c r="S91" s="4"/>
      <c r="T91" s="4"/>
      <c r="U91" s="4"/>
      <c r="V91" s="4"/>
      <c r="X91" s="1"/>
      <c r="Y91" s="1"/>
      <c r="Z91" s="1"/>
    </row>
    <row r="92" spans="1:26" x14ac:dyDescent="0.25">
      <c r="A92" s="6"/>
      <c r="B92" s="13">
        <v>3</v>
      </c>
      <c r="C92" s="21">
        <f>5+SDPBi_fp/SDPBi_gmPrestress/SDPBi_Ep*1000</f>
        <v>13.294314381270905</v>
      </c>
      <c r="D92" s="18">
        <f>SDPBi_fp/SDPBi_gmPrestress</f>
        <v>1617.3913043478262</v>
      </c>
      <c r="K92" s="48"/>
      <c r="O92" s="4"/>
      <c r="P92" s="4"/>
      <c r="Q92" s="4"/>
      <c r="R92" s="4"/>
      <c r="S92" s="4"/>
      <c r="T92" s="4"/>
      <c r="U92" s="4"/>
      <c r="V92" s="4"/>
      <c r="X92" s="1"/>
      <c r="Y92" s="1"/>
      <c r="Z92" s="1"/>
    </row>
    <row r="93" spans="1:26" x14ac:dyDescent="0.25">
      <c r="A93" s="6"/>
      <c r="B93" s="13">
        <v>4</v>
      </c>
      <c r="C93" s="21">
        <v>100</v>
      </c>
      <c r="D93" s="18">
        <f>D92</f>
        <v>1617.3913043478262</v>
      </c>
      <c r="K93" s="48"/>
      <c r="O93" s="4"/>
      <c r="P93" s="4"/>
      <c r="Q93" s="4"/>
      <c r="R93" s="4"/>
      <c r="S93" s="4"/>
      <c r="T93" s="4"/>
      <c r="U93" s="4"/>
      <c r="V93" s="4"/>
      <c r="X93" s="1"/>
      <c r="Y93" s="1"/>
      <c r="Z93" s="1"/>
    </row>
    <row r="94" spans="1:26" x14ac:dyDescent="0.25">
      <c r="A94" s="6"/>
      <c r="B94" s="13"/>
      <c r="C94" s="21"/>
      <c r="D94" s="18"/>
      <c r="K94" s="48"/>
      <c r="O94" s="4"/>
      <c r="P94" s="4"/>
      <c r="Q94" s="4"/>
      <c r="R94" s="4"/>
      <c r="S94" s="4"/>
      <c r="T94" s="4"/>
      <c r="U94" s="4"/>
      <c r="V94" s="4"/>
      <c r="X94" s="1"/>
      <c r="Y94" s="1"/>
      <c r="Z94" s="1"/>
    </row>
    <row r="95" spans="1:26" x14ac:dyDescent="0.25">
      <c r="A95" s="6"/>
      <c r="B95" s="13"/>
      <c r="C95" s="21"/>
      <c r="D95" s="18"/>
      <c r="K95" s="48"/>
      <c r="O95" s="4"/>
      <c r="P95" s="4"/>
      <c r="Q95" s="4"/>
      <c r="R95" s="4"/>
      <c r="S95" s="4"/>
      <c r="T95" s="4"/>
      <c r="U95" s="4"/>
      <c r="V95" s="4"/>
      <c r="X95" s="1"/>
      <c r="Y95" s="1"/>
      <c r="Z95" s="1"/>
    </row>
    <row r="96" spans="1:26" x14ac:dyDescent="0.25">
      <c r="A96" s="6"/>
      <c r="E96" s="9"/>
      <c r="K96" s="48"/>
      <c r="O96" s="4"/>
      <c r="P96" s="4"/>
      <c r="Q96" s="4"/>
      <c r="R96" s="4"/>
      <c r="S96" s="4"/>
      <c r="T96" s="4"/>
      <c r="U96" s="4"/>
      <c r="V96" s="4"/>
      <c r="X96" s="1"/>
      <c r="Y96" s="1"/>
      <c r="Z96" s="1"/>
    </row>
    <row r="97" spans="1:11" x14ac:dyDescent="0.25">
      <c r="A97" s="6"/>
      <c r="K97" s="48"/>
    </row>
    <row r="98" spans="1:11" ht="17.399999999999999" x14ac:dyDescent="0.3">
      <c r="A98" s="5"/>
      <c r="B98" s="86" t="s">
        <v>19</v>
      </c>
      <c r="C98" s="86"/>
      <c r="D98" s="86"/>
      <c r="E98" s="86"/>
      <c r="F98" s="86"/>
      <c r="G98" s="86"/>
      <c r="H98" s="86"/>
      <c r="I98" s="86"/>
      <c r="J98" s="86"/>
      <c r="K98" s="39"/>
    </row>
    <row r="99" spans="1:11" s="8" customFormat="1" x14ac:dyDescent="0.25">
      <c r="A99" s="11"/>
      <c r="K99" s="48"/>
    </row>
    <row r="100" spans="1:11" s="8" customFormat="1" x14ac:dyDescent="0.25">
      <c r="A100" s="11"/>
      <c r="B100" s="37" t="s">
        <v>5</v>
      </c>
      <c r="K100" s="48"/>
    </row>
    <row r="101" spans="1:11" s="8" customFormat="1" x14ac:dyDescent="0.25">
      <c r="A101" s="11"/>
      <c r="B101" s="38" t="s">
        <v>32</v>
      </c>
      <c r="K101" s="48"/>
    </row>
    <row r="102" spans="1:11" s="8" customFormat="1" x14ac:dyDescent="0.25">
      <c r="A102" s="11"/>
      <c r="B102" s="38" t="s">
        <v>31</v>
      </c>
      <c r="K102" s="48"/>
    </row>
    <row r="103" spans="1:11" s="8" customFormat="1" x14ac:dyDescent="0.25">
      <c r="A103" s="11"/>
      <c r="B103" s="38" t="s">
        <v>45</v>
      </c>
      <c r="K103" s="48"/>
    </row>
    <row r="104" spans="1:11" s="8" customFormat="1" x14ac:dyDescent="0.25">
      <c r="A104" s="11"/>
      <c r="B104" s="38" t="s">
        <v>85</v>
      </c>
      <c r="K104" s="48"/>
    </row>
    <row r="105" spans="1:11" s="8" customFormat="1" x14ac:dyDescent="0.25">
      <c r="A105" s="11"/>
      <c r="B105" s="38" t="s">
        <v>84</v>
      </c>
      <c r="K105" s="48"/>
    </row>
    <row r="106" spans="1:11" s="8" customFormat="1" x14ac:dyDescent="0.25">
      <c r="A106" s="11"/>
      <c r="B106" s="38" t="s">
        <v>102</v>
      </c>
      <c r="K106" s="48"/>
    </row>
    <row r="107" spans="1:11" s="8" customFormat="1" x14ac:dyDescent="0.25">
      <c r="A107" s="11"/>
      <c r="B107" s="38" t="s">
        <v>131</v>
      </c>
      <c r="K107" s="48"/>
    </row>
    <row r="108" spans="1:11" s="8" customFormat="1" x14ac:dyDescent="0.25">
      <c r="A108" s="11"/>
      <c r="K108" s="48"/>
    </row>
    <row r="109" spans="1:11" s="8" customFormat="1" x14ac:dyDescent="0.25">
      <c r="A109" s="11"/>
      <c r="B109" s="7" t="s">
        <v>20</v>
      </c>
      <c r="E109" s="14" t="s">
        <v>134</v>
      </c>
      <c r="K109" s="48"/>
    </row>
    <row r="110" spans="1:11" s="8" customFormat="1" x14ac:dyDescent="0.25">
      <c r="A110" s="11"/>
      <c r="K110" s="48"/>
    </row>
    <row r="111" spans="1:11" s="8" customFormat="1" x14ac:dyDescent="0.25">
      <c r="A111" s="11"/>
      <c r="B111" s="20" t="s">
        <v>42</v>
      </c>
      <c r="E111" s="90" t="s">
        <v>135</v>
      </c>
      <c r="F111" s="90"/>
      <c r="G111" s="90"/>
      <c r="H111" s="90"/>
      <c r="I111" s="90"/>
      <c r="J111" s="90"/>
      <c r="K111" s="48"/>
    </row>
    <row r="112" spans="1:11" s="8" customFormat="1" x14ac:dyDescent="0.25">
      <c r="A112" s="11"/>
      <c r="K112" s="48"/>
    </row>
    <row r="113" spans="1:11" s="8" customFormat="1" x14ac:dyDescent="0.25">
      <c r="A113" s="11"/>
      <c r="B113" s="7" t="s">
        <v>21</v>
      </c>
      <c r="K113" s="48"/>
    </row>
    <row r="114" spans="1:11" s="8" customFormat="1" x14ac:dyDescent="0.25">
      <c r="A114" s="11"/>
      <c r="B114" s="8" t="s">
        <v>22</v>
      </c>
      <c r="E114" s="14"/>
      <c r="F114" s="8" t="s">
        <v>18</v>
      </c>
      <c r="K114" s="48"/>
    </row>
    <row r="115" spans="1:11" s="8" customFormat="1" x14ac:dyDescent="0.25">
      <c r="A115" s="11"/>
      <c r="B115" s="8" t="s">
        <v>23</v>
      </c>
      <c r="E115" s="14"/>
      <c r="F115" s="8" t="s">
        <v>18</v>
      </c>
      <c r="K115" s="48"/>
    </row>
    <row r="116" spans="1:11" s="8" customFormat="1" x14ac:dyDescent="0.25">
      <c r="A116" s="15"/>
      <c r="K116" s="48"/>
    </row>
    <row r="117" spans="1:11" s="8" customFormat="1" x14ac:dyDescent="0.25">
      <c r="A117" s="15"/>
      <c r="B117" s="7" t="s">
        <v>24</v>
      </c>
      <c r="C117" s="20"/>
      <c r="D117" s="20"/>
      <c r="K117" s="48"/>
    </row>
    <row r="118" spans="1:11" s="8" customFormat="1" x14ac:dyDescent="0.25">
      <c r="A118" s="15"/>
      <c r="B118" s="80">
        <v>1</v>
      </c>
      <c r="C118" s="20"/>
      <c r="D118" s="20"/>
      <c r="K118" s="48"/>
    </row>
    <row r="119" spans="1:11" s="8" customFormat="1" x14ac:dyDescent="0.25">
      <c r="A119" s="15"/>
      <c r="B119" s="12" t="s">
        <v>25</v>
      </c>
      <c r="C119" s="12" t="s">
        <v>36</v>
      </c>
      <c r="D119" s="12" t="s">
        <v>37</v>
      </c>
      <c r="K119" s="48"/>
    </row>
    <row r="120" spans="1:11" s="8" customFormat="1" x14ac:dyDescent="0.25">
      <c r="A120" s="15"/>
      <c r="B120" s="13">
        <v>1</v>
      </c>
      <c r="C120" s="57">
        <v>0</v>
      </c>
      <c r="D120" s="57">
        <v>-90</v>
      </c>
      <c r="K120" s="48"/>
    </row>
    <row r="121" spans="1:11" s="8" customFormat="1" x14ac:dyDescent="0.25">
      <c r="A121" s="15"/>
      <c r="B121" s="13">
        <v>2</v>
      </c>
      <c r="C121" s="57">
        <v>400</v>
      </c>
      <c r="D121" s="57">
        <v>-90</v>
      </c>
      <c r="K121" s="48"/>
    </row>
    <row r="122" spans="1:11" s="8" customFormat="1" x14ac:dyDescent="0.25">
      <c r="A122" s="15"/>
      <c r="B122" s="13">
        <v>3</v>
      </c>
      <c r="C122" s="57">
        <v>4000</v>
      </c>
      <c r="D122" s="57">
        <v>0</v>
      </c>
      <c r="K122" s="48"/>
    </row>
    <row r="123" spans="1:11" s="8" customFormat="1" x14ac:dyDescent="0.25">
      <c r="A123" s="15"/>
      <c r="B123" s="13">
        <v>4</v>
      </c>
      <c r="C123" s="57">
        <v>4400</v>
      </c>
      <c r="D123" s="57">
        <v>0</v>
      </c>
      <c r="K123" s="48"/>
    </row>
    <row r="124" spans="1:11" s="8" customFormat="1" x14ac:dyDescent="0.25">
      <c r="A124" s="15"/>
      <c r="B124" s="13">
        <v>5</v>
      </c>
      <c r="C124" s="57">
        <v>4400</v>
      </c>
      <c r="D124" s="57">
        <v>-200</v>
      </c>
      <c r="K124" s="48"/>
    </row>
    <row r="125" spans="1:11" s="8" customFormat="1" x14ac:dyDescent="0.25">
      <c r="A125" s="15"/>
      <c r="B125" s="13">
        <v>6</v>
      </c>
      <c r="C125" s="57">
        <v>4000</v>
      </c>
      <c r="D125" s="57">
        <v>-200</v>
      </c>
      <c r="K125" s="48"/>
    </row>
    <row r="126" spans="1:11" s="8" customFormat="1" x14ac:dyDescent="0.25">
      <c r="A126" s="15"/>
      <c r="B126" s="13">
        <v>7</v>
      </c>
      <c r="C126" s="57">
        <v>3350</v>
      </c>
      <c r="D126" s="57">
        <v>-216.25</v>
      </c>
      <c r="K126" s="48"/>
    </row>
    <row r="127" spans="1:11" s="8" customFormat="1" x14ac:dyDescent="0.25">
      <c r="A127" s="15"/>
      <c r="B127" s="13">
        <v>8</v>
      </c>
      <c r="C127" s="57">
        <v>2685.7631999999871</v>
      </c>
      <c r="D127" s="57">
        <v>-377.91140000000087</v>
      </c>
      <c r="K127" s="48"/>
    </row>
    <row r="128" spans="1:11" s="8" customFormat="1" x14ac:dyDescent="0.25">
      <c r="A128" s="15"/>
      <c r="B128" s="13">
        <v>9</v>
      </c>
      <c r="C128" s="57">
        <v>2486.7772000000118</v>
      </c>
      <c r="D128" s="57">
        <v>-538.1252999999997</v>
      </c>
      <c r="K128" s="48"/>
    </row>
    <row r="129" spans="1:11" s="8" customFormat="1" x14ac:dyDescent="0.25">
      <c r="A129" s="15"/>
      <c r="B129" s="13">
        <v>10</v>
      </c>
      <c r="C129" s="57">
        <v>1725</v>
      </c>
      <c r="D129" s="57">
        <v>-2100</v>
      </c>
      <c r="K129" s="48"/>
    </row>
    <row r="130" spans="1:11" s="8" customFormat="1" x14ac:dyDescent="0.25">
      <c r="A130" s="15"/>
      <c r="B130" s="13">
        <v>11</v>
      </c>
      <c r="C130" s="57">
        <v>-1725</v>
      </c>
      <c r="D130" s="57">
        <v>-2100</v>
      </c>
      <c r="K130" s="48"/>
    </row>
    <row r="131" spans="1:11" s="8" customFormat="1" x14ac:dyDescent="0.25">
      <c r="A131" s="15"/>
      <c r="B131" s="13">
        <v>12</v>
      </c>
      <c r="C131" s="57">
        <v>-2486.7771000000066</v>
      </c>
      <c r="D131" s="57">
        <v>-538.1252999999997</v>
      </c>
      <c r="K131" s="48"/>
    </row>
    <row r="132" spans="1:11" s="8" customFormat="1" x14ac:dyDescent="0.25">
      <c r="A132" s="15"/>
      <c r="B132" s="13">
        <v>13</v>
      </c>
      <c r="C132" s="57">
        <v>-2685.7630999999815</v>
      </c>
      <c r="D132" s="57">
        <v>-377.91140000000087</v>
      </c>
      <c r="K132" s="48"/>
    </row>
    <row r="133" spans="1:11" s="8" customFormat="1" x14ac:dyDescent="0.25">
      <c r="A133" s="15"/>
      <c r="B133" s="13">
        <v>14</v>
      </c>
      <c r="C133" s="57">
        <v>-3350</v>
      </c>
      <c r="D133" s="57">
        <v>-216.25</v>
      </c>
      <c r="K133" s="48"/>
    </row>
    <row r="134" spans="1:11" s="8" customFormat="1" x14ac:dyDescent="0.25">
      <c r="A134" s="15"/>
      <c r="B134" s="13">
        <v>15</v>
      </c>
      <c r="C134" s="57">
        <v>-4000</v>
      </c>
      <c r="D134" s="57">
        <v>-200</v>
      </c>
      <c r="K134" s="48"/>
    </row>
    <row r="135" spans="1:11" s="8" customFormat="1" x14ac:dyDescent="0.25">
      <c r="A135" s="15"/>
      <c r="B135" s="13">
        <v>16</v>
      </c>
      <c r="C135" s="57">
        <v>-4400</v>
      </c>
      <c r="D135" s="57">
        <v>-200</v>
      </c>
      <c r="K135" s="48"/>
    </row>
    <row r="136" spans="1:11" s="8" customFormat="1" x14ac:dyDescent="0.25">
      <c r="A136" s="15"/>
      <c r="B136" s="13">
        <v>17</v>
      </c>
      <c r="C136" s="57">
        <v>-4400</v>
      </c>
      <c r="D136" s="57">
        <v>0</v>
      </c>
      <c r="K136" s="48"/>
    </row>
    <row r="137" spans="1:11" s="8" customFormat="1" x14ac:dyDescent="0.25">
      <c r="A137" s="15"/>
      <c r="B137" s="13">
        <v>18</v>
      </c>
      <c r="C137" s="57">
        <v>-4000</v>
      </c>
      <c r="D137" s="57">
        <v>0</v>
      </c>
      <c r="K137" s="48"/>
    </row>
    <row r="138" spans="1:11" s="8" customFormat="1" x14ac:dyDescent="0.25">
      <c r="A138" s="15"/>
      <c r="B138" s="13">
        <v>19</v>
      </c>
      <c r="C138" s="57">
        <v>-399.99999999999949</v>
      </c>
      <c r="D138" s="57">
        <v>-90</v>
      </c>
      <c r="K138" s="48"/>
    </row>
    <row r="139" spans="1:11" s="8" customFormat="1" x14ac:dyDescent="0.25">
      <c r="A139" s="15"/>
      <c r="B139" s="13">
        <v>20</v>
      </c>
      <c r="C139" s="57">
        <v>0</v>
      </c>
      <c r="D139" s="57">
        <v>-90</v>
      </c>
      <c r="K139" s="48"/>
    </row>
    <row r="140" spans="1:11" s="8" customFormat="1" x14ac:dyDescent="0.25">
      <c r="A140" s="15"/>
      <c r="B140" s="13">
        <v>21</v>
      </c>
      <c r="C140" s="57">
        <v>0</v>
      </c>
      <c r="D140" s="57">
        <v>-290</v>
      </c>
      <c r="K140" s="48"/>
    </row>
    <row r="141" spans="1:11" s="8" customFormat="1" x14ac:dyDescent="0.25">
      <c r="A141" s="15"/>
      <c r="B141" s="13">
        <v>22</v>
      </c>
      <c r="C141" s="57">
        <v>-402.5</v>
      </c>
      <c r="D141" s="57">
        <v>-290</v>
      </c>
      <c r="K141" s="48"/>
    </row>
    <row r="142" spans="1:11" s="8" customFormat="1" x14ac:dyDescent="0.25">
      <c r="A142" s="15"/>
      <c r="B142" s="13">
        <v>23</v>
      </c>
      <c r="C142" s="57">
        <v>-1451.8999999999999</v>
      </c>
      <c r="D142" s="57">
        <v>-263.8</v>
      </c>
      <c r="K142" s="48"/>
    </row>
    <row r="143" spans="1:11" s="8" customFormat="1" x14ac:dyDescent="0.25">
      <c r="A143" s="15"/>
      <c r="B143" s="13">
        <v>24</v>
      </c>
      <c r="C143" s="57">
        <v>-2025.9</v>
      </c>
      <c r="D143" s="57">
        <v>-397</v>
      </c>
      <c r="K143" s="48"/>
    </row>
    <row r="144" spans="1:11" s="8" customFormat="1" x14ac:dyDescent="0.25">
      <c r="A144" s="15"/>
      <c r="B144" s="13">
        <v>25</v>
      </c>
      <c r="C144" s="57">
        <v>-2095.2000000000003</v>
      </c>
      <c r="D144" s="57">
        <v>-542.6</v>
      </c>
      <c r="K144" s="48"/>
    </row>
    <row r="145" spans="1:11" s="8" customFormat="1" x14ac:dyDescent="0.25">
      <c r="A145" s="15"/>
      <c r="B145" s="13">
        <v>26</v>
      </c>
      <c r="C145" s="57">
        <v>-1579.5</v>
      </c>
      <c r="D145" s="57">
        <v>-1600</v>
      </c>
      <c r="K145" s="48"/>
    </row>
    <row r="146" spans="1:11" s="8" customFormat="1" x14ac:dyDescent="0.25">
      <c r="A146" s="15"/>
      <c r="B146" s="13">
        <v>27</v>
      </c>
      <c r="C146" s="57">
        <v>-679.5</v>
      </c>
      <c r="D146" s="57">
        <v>-1900</v>
      </c>
      <c r="K146" s="48"/>
    </row>
    <row r="147" spans="1:11" s="8" customFormat="1" x14ac:dyDescent="0.25">
      <c r="A147" s="15"/>
      <c r="B147" s="13">
        <v>28</v>
      </c>
      <c r="C147" s="57">
        <v>679.5</v>
      </c>
      <c r="D147" s="57">
        <v>-1900</v>
      </c>
      <c r="K147" s="48"/>
    </row>
    <row r="148" spans="1:11" s="8" customFormat="1" x14ac:dyDescent="0.25">
      <c r="A148" s="15"/>
      <c r="B148" s="13">
        <v>29</v>
      </c>
      <c r="C148" s="57">
        <v>1579.5</v>
      </c>
      <c r="D148" s="57">
        <v>-1600</v>
      </c>
      <c r="K148" s="48"/>
    </row>
    <row r="149" spans="1:11" s="8" customFormat="1" x14ac:dyDescent="0.25">
      <c r="A149" s="15"/>
      <c r="B149" s="13">
        <v>30</v>
      </c>
      <c r="C149" s="57">
        <v>2095.2000000000003</v>
      </c>
      <c r="D149" s="57">
        <v>-542.6</v>
      </c>
      <c r="K149" s="48"/>
    </row>
    <row r="150" spans="1:11" s="8" customFormat="1" x14ac:dyDescent="0.25">
      <c r="A150" s="15"/>
      <c r="B150" s="13">
        <v>31</v>
      </c>
      <c r="C150" s="57">
        <v>2025.9</v>
      </c>
      <c r="D150" s="57">
        <v>-397</v>
      </c>
      <c r="K150" s="48"/>
    </row>
    <row r="151" spans="1:11" s="8" customFormat="1" x14ac:dyDescent="0.25">
      <c r="A151" s="15"/>
      <c r="B151" s="13">
        <v>32</v>
      </c>
      <c r="C151" s="57">
        <v>1451.8999999999999</v>
      </c>
      <c r="D151" s="57">
        <v>-263.8</v>
      </c>
      <c r="K151" s="48"/>
    </row>
    <row r="152" spans="1:11" s="8" customFormat="1" x14ac:dyDescent="0.25">
      <c r="A152" s="15"/>
      <c r="B152" s="13">
        <v>33</v>
      </c>
      <c r="C152" s="57">
        <v>402.5</v>
      </c>
      <c r="D152" s="57">
        <v>-290</v>
      </c>
      <c r="K152" s="48"/>
    </row>
    <row r="153" spans="1:11" s="8" customFormat="1" x14ac:dyDescent="0.25">
      <c r="A153" s="15"/>
      <c r="B153" s="13">
        <v>34</v>
      </c>
      <c r="C153" s="57">
        <v>0</v>
      </c>
      <c r="D153" s="57">
        <v>-290</v>
      </c>
      <c r="K153" s="48"/>
    </row>
    <row r="154" spans="1:11" s="8" customFormat="1" x14ac:dyDescent="0.25">
      <c r="A154" s="15"/>
      <c r="B154" s="13">
        <v>35</v>
      </c>
      <c r="C154" s="57">
        <v>0</v>
      </c>
      <c r="D154" s="57">
        <v>-90</v>
      </c>
      <c r="K154" s="48"/>
    </row>
    <row r="155" spans="1:11" s="8" customFormat="1" x14ac:dyDescent="0.25">
      <c r="A155" s="15"/>
      <c r="B155" s="13"/>
      <c r="C155" s="57"/>
      <c r="D155" s="57"/>
      <c r="K155" s="48"/>
    </row>
    <row r="156" spans="1:11" s="8" customFormat="1" x14ac:dyDescent="0.25">
      <c r="A156" s="15"/>
      <c r="B156" s="13"/>
      <c r="C156" s="57"/>
      <c r="D156" s="57"/>
      <c r="K156" s="48"/>
    </row>
    <row r="157" spans="1:11" s="8" customFormat="1" x14ac:dyDescent="0.25">
      <c r="A157" s="15"/>
      <c r="B157" s="13"/>
      <c r="C157" s="57"/>
      <c r="D157" s="57"/>
      <c r="K157" s="48"/>
    </row>
    <row r="158" spans="1:11" s="8" customFormat="1" x14ac:dyDescent="0.25">
      <c r="A158" s="15"/>
      <c r="K158" s="48"/>
    </row>
    <row r="159" spans="1:11" ht="17.399999999999999" x14ac:dyDescent="0.3">
      <c r="A159" s="5"/>
      <c r="B159" s="86" t="s">
        <v>26</v>
      </c>
      <c r="C159" s="86"/>
      <c r="D159" s="86"/>
      <c r="E159" s="86"/>
      <c r="F159" s="86"/>
      <c r="G159" s="86"/>
      <c r="H159" s="86"/>
      <c r="I159" s="86"/>
      <c r="J159" s="86"/>
      <c r="K159" s="39"/>
    </row>
    <row r="160" spans="1:11" s="8" customFormat="1" x14ac:dyDescent="0.25">
      <c r="A160" s="11"/>
      <c r="E160" s="9"/>
      <c r="K160" s="48"/>
    </row>
    <row r="161" spans="1:11" s="8" customFormat="1" x14ac:dyDescent="0.25">
      <c r="A161" s="11"/>
      <c r="B161" s="37" t="s">
        <v>5</v>
      </c>
      <c r="K161" s="48"/>
    </row>
    <row r="162" spans="1:11" s="8" customFormat="1" x14ac:dyDescent="0.25">
      <c r="A162" s="11"/>
      <c r="B162" s="38" t="s">
        <v>86</v>
      </c>
      <c r="K162" s="48"/>
    </row>
    <row r="163" spans="1:11" s="8" customFormat="1" x14ac:dyDescent="0.25">
      <c r="A163" s="11"/>
      <c r="B163" s="38" t="s">
        <v>94</v>
      </c>
      <c r="K163" s="48"/>
    </row>
    <row r="164" spans="1:11" s="8" customFormat="1" x14ac:dyDescent="0.25">
      <c r="A164" s="11"/>
      <c r="B164" s="38"/>
      <c r="K164" s="48"/>
    </row>
    <row r="165" spans="1:11" s="8" customFormat="1" x14ac:dyDescent="0.25">
      <c r="A165" s="11"/>
      <c r="B165" s="20" t="s">
        <v>70</v>
      </c>
      <c r="C165" s="1"/>
      <c r="E165" s="28" t="s">
        <v>9</v>
      </c>
      <c r="K165" s="48"/>
    </row>
    <row r="166" spans="1:11" s="8" customFormat="1" x14ac:dyDescent="0.25">
      <c r="A166" s="11"/>
      <c r="E166" s="27"/>
      <c r="K166" s="48"/>
    </row>
    <row r="167" spans="1:11" s="8" customFormat="1" x14ac:dyDescent="0.25">
      <c r="A167" s="15"/>
      <c r="B167" s="12" t="s">
        <v>62</v>
      </c>
      <c r="C167" s="12" t="s">
        <v>27</v>
      </c>
      <c r="D167" s="12" t="s">
        <v>58</v>
      </c>
      <c r="E167" s="12" t="s">
        <v>59</v>
      </c>
      <c r="F167" s="12" t="s">
        <v>60</v>
      </c>
      <c r="G167" s="12" t="s">
        <v>61</v>
      </c>
      <c r="K167" s="48"/>
    </row>
    <row r="168" spans="1:11" s="8" customFormat="1" x14ac:dyDescent="0.25">
      <c r="A168" s="15"/>
      <c r="B168" s="10"/>
      <c r="C168" s="10"/>
      <c r="D168" s="18"/>
      <c r="E168" s="18"/>
      <c r="F168" s="18"/>
      <c r="G168" s="18"/>
      <c r="K168" s="48"/>
    </row>
    <row r="169" spans="1:11" s="8" customFormat="1" x14ac:dyDescent="0.25">
      <c r="A169" s="15"/>
      <c r="B169" s="10"/>
      <c r="C169" s="10"/>
      <c r="D169" s="18"/>
      <c r="E169" s="18"/>
      <c r="F169" s="18"/>
      <c r="G169" s="18"/>
      <c r="K169" s="48"/>
    </row>
    <row r="170" spans="1:11" s="8" customFormat="1" x14ac:dyDescent="0.25">
      <c r="A170" s="15"/>
      <c r="B170" s="10"/>
      <c r="C170" s="10"/>
      <c r="D170" s="18"/>
      <c r="E170" s="18"/>
      <c r="F170" s="18"/>
      <c r="G170" s="18"/>
      <c r="K170" s="48"/>
    </row>
    <row r="171" spans="1:11" s="8" customFormat="1" x14ac:dyDescent="0.25">
      <c r="A171" s="15"/>
      <c r="B171" s="10"/>
      <c r="C171" s="10"/>
      <c r="D171" s="18"/>
      <c r="E171" s="18"/>
      <c r="F171" s="18"/>
      <c r="G171" s="18"/>
      <c r="K171" s="48"/>
    </row>
    <row r="172" spans="1:11" s="8" customFormat="1" x14ac:dyDescent="0.25">
      <c r="A172" s="15"/>
      <c r="B172" s="10"/>
      <c r="C172" s="10"/>
      <c r="D172" s="18"/>
      <c r="E172" s="18"/>
      <c r="F172" s="18"/>
      <c r="G172" s="18"/>
      <c r="K172" s="48"/>
    </row>
    <row r="173" spans="1:11" s="8" customFormat="1" x14ac:dyDescent="0.25">
      <c r="A173" s="11"/>
      <c r="E173" s="27"/>
      <c r="K173" s="48"/>
    </row>
    <row r="174" spans="1:11" s="8" customFormat="1" x14ac:dyDescent="0.25">
      <c r="A174" s="15"/>
      <c r="K174" s="48"/>
    </row>
    <row r="175" spans="1:11" ht="17.399999999999999" x14ac:dyDescent="0.3">
      <c r="A175" s="5"/>
      <c r="B175" s="86" t="s">
        <v>73</v>
      </c>
      <c r="C175" s="86"/>
      <c r="D175" s="86"/>
      <c r="E175" s="86"/>
      <c r="F175" s="86"/>
      <c r="G175" s="86"/>
      <c r="H175" s="86"/>
      <c r="I175" s="86"/>
      <c r="J175" s="86"/>
      <c r="K175" s="39"/>
    </row>
    <row r="176" spans="1:11" s="8" customFormat="1" x14ac:dyDescent="0.25">
      <c r="A176" s="11"/>
      <c r="E176" s="9"/>
      <c r="K176" s="48"/>
    </row>
    <row r="177" spans="1:11" s="8" customFormat="1" x14ac:dyDescent="0.25">
      <c r="A177" s="11"/>
      <c r="B177" s="37" t="s">
        <v>5</v>
      </c>
      <c r="K177" s="48"/>
    </row>
    <row r="178" spans="1:11" s="8" customFormat="1" x14ac:dyDescent="0.25">
      <c r="A178" s="11"/>
      <c r="B178" s="38" t="s">
        <v>133</v>
      </c>
      <c r="K178" s="48"/>
    </row>
    <row r="179" spans="1:11" s="8" customFormat="1" x14ac:dyDescent="0.25">
      <c r="A179" s="11"/>
      <c r="B179" s="38" t="s">
        <v>92</v>
      </c>
      <c r="K179" s="48"/>
    </row>
    <row r="180" spans="1:11" s="8" customFormat="1" x14ac:dyDescent="0.25">
      <c r="A180" s="11"/>
      <c r="B180" s="38" t="s">
        <v>93</v>
      </c>
      <c r="K180" s="48"/>
    </row>
    <row r="181" spans="1:11" s="8" customFormat="1" x14ac:dyDescent="0.25">
      <c r="A181" s="11"/>
      <c r="B181" s="38" t="s">
        <v>100</v>
      </c>
      <c r="K181" s="48"/>
    </row>
    <row r="182" spans="1:11" s="8" customFormat="1" x14ac:dyDescent="0.25">
      <c r="A182" s="11"/>
      <c r="B182" s="38" t="s">
        <v>101</v>
      </c>
      <c r="K182" s="48"/>
    </row>
    <row r="183" spans="1:11" s="8" customFormat="1" x14ac:dyDescent="0.25">
      <c r="A183" s="11"/>
      <c r="B183" s="38"/>
      <c r="K183" s="48"/>
    </row>
    <row r="184" spans="1:11" s="8" customFormat="1" x14ac:dyDescent="0.25">
      <c r="A184" s="11"/>
      <c r="B184" s="20" t="s">
        <v>69</v>
      </c>
      <c r="C184" s="1"/>
      <c r="E184" s="28" t="s">
        <v>43</v>
      </c>
      <c r="K184" s="48"/>
    </row>
    <row r="185" spans="1:11" s="8" customFormat="1" x14ac:dyDescent="0.25">
      <c r="A185" s="11"/>
      <c r="B185" s="20" t="s">
        <v>75</v>
      </c>
      <c r="C185" s="1"/>
      <c r="E185" s="28">
        <f>0.765*SDPBi_fp</f>
        <v>1422.9</v>
      </c>
      <c r="F185" s="8" t="s">
        <v>78</v>
      </c>
      <c r="K185" s="48"/>
    </row>
    <row r="186" spans="1:11" s="8" customFormat="1" x14ac:dyDescent="0.25">
      <c r="A186" s="11"/>
      <c r="B186" s="20"/>
      <c r="C186" s="1"/>
      <c r="K186" s="48"/>
    </row>
    <row r="187" spans="1:11" s="8" customFormat="1" x14ac:dyDescent="0.25">
      <c r="A187" s="11"/>
      <c r="B187" s="59" t="s">
        <v>89</v>
      </c>
      <c r="C187" s="59">
        <v>1</v>
      </c>
      <c r="D187" s="59"/>
      <c r="E187" s="59"/>
      <c r="F187" s="59"/>
      <c r="G187" s="59"/>
      <c r="H187" s="59"/>
      <c r="I187" s="59"/>
      <c r="J187" s="59"/>
      <c r="K187" s="48"/>
    </row>
    <row r="188" spans="1:11" s="8" customFormat="1" ht="26.4" x14ac:dyDescent="0.25">
      <c r="A188" s="11"/>
      <c r="B188" s="55" t="s">
        <v>74</v>
      </c>
      <c r="C188" s="58" t="s">
        <v>82</v>
      </c>
      <c r="D188" s="58"/>
      <c r="E188" s="58"/>
      <c r="F188" s="58"/>
      <c r="G188" s="58"/>
      <c r="H188" s="58"/>
      <c r="I188" s="58"/>
      <c r="J188" s="58"/>
      <c r="K188" s="48"/>
    </row>
    <row r="189" spans="1:11" s="8" customFormat="1" ht="26.4" x14ac:dyDescent="0.25">
      <c r="A189" s="11"/>
      <c r="B189" s="55" t="s">
        <v>91</v>
      </c>
      <c r="C189" s="58"/>
      <c r="D189" s="58"/>
      <c r="E189" s="58"/>
      <c r="F189" s="58"/>
      <c r="G189" s="58"/>
      <c r="H189" s="58"/>
      <c r="I189" s="58"/>
      <c r="J189" s="58"/>
      <c r="K189" s="48"/>
    </row>
    <row r="190" spans="1:11" s="8" customFormat="1" ht="39.6" x14ac:dyDescent="0.25">
      <c r="A190" s="11"/>
      <c r="B190" s="55" t="s">
        <v>129</v>
      </c>
      <c r="C190" s="58"/>
      <c r="D190" s="58"/>
      <c r="E190" s="58"/>
      <c r="F190" s="58"/>
      <c r="G190" s="58"/>
      <c r="H190" s="58"/>
      <c r="I190" s="58"/>
      <c r="J190" s="58"/>
      <c r="K190" s="48"/>
    </row>
    <row r="191" spans="1:11" s="8" customFormat="1" x14ac:dyDescent="0.25">
      <c r="A191" s="11"/>
      <c r="B191" s="61" t="s">
        <v>87</v>
      </c>
      <c r="C191" s="58">
        <v>0</v>
      </c>
      <c r="D191" s="58"/>
      <c r="E191" s="58"/>
      <c r="F191" s="58"/>
      <c r="G191" s="58"/>
      <c r="H191" s="58"/>
      <c r="I191" s="58"/>
      <c r="J191" s="58"/>
      <c r="K191" s="48"/>
    </row>
    <row r="192" spans="1:11" s="8" customFormat="1" x14ac:dyDescent="0.25">
      <c r="A192" s="11"/>
      <c r="B192" s="17" t="s">
        <v>77</v>
      </c>
      <c r="C192" s="58">
        <v>20000</v>
      </c>
      <c r="D192" s="58"/>
      <c r="E192" s="58"/>
      <c r="F192" s="58"/>
      <c r="G192" s="58"/>
      <c r="H192" s="58"/>
      <c r="I192" s="58"/>
      <c r="J192" s="58"/>
      <c r="K192" s="48"/>
    </row>
    <row r="193" spans="1:11" s="8" customFormat="1" x14ac:dyDescent="0.25">
      <c r="A193" s="11"/>
      <c r="B193" s="64">
        <v>1</v>
      </c>
      <c r="C193" s="63"/>
      <c r="D193" s="63"/>
      <c r="E193" s="63"/>
      <c r="F193" s="63"/>
      <c r="G193" s="63"/>
      <c r="H193" s="63"/>
      <c r="I193" s="63"/>
      <c r="J193" s="63"/>
      <c r="K193" s="48"/>
    </row>
    <row r="194" spans="1:11" s="8" customFormat="1" ht="28.8" x14ac:dyDescent="0.25">
      <c r="A194" s="11"/>
      <c r="B194" s="56" t="s">
        <v>83</v>
      </c>
      <c r="C194" s="60">
        <f>19*140</f>
        <v>2660</v>
      </c>
      <c r="D194" s="60"/>
      <c r="E194" s="60"/>
      <c r="F194" s="60"/>
      <c r="G194" s="60"/>
      <c r="H194" s="60"/>
      <c r="I194" s="60"/>
      <c r="J194" s="60"/>
      <c r="K194" s="48"/>
    </row>
    <row r="195" spans="1:11" s="8" customFormat="1" x14ac:dyDescent="0.25">
      <c r="A195" s="11"/>
      <c r="B195" s="55" t="s">
        <v>68</v>
      </c>
      <c r="C195" s="62">
        <v>0.25</v>
      </c>
      <c r="D195" s="62"/>
      <c r="E195" s="62"/>
      <c r="F195" s="62"/>
      <c r="G195" s="60"/>
      <c r="H195" s="60"/>
      <c r="I195" s="60"/>
      <c r="J195" s="60"/>
      <c r="K195" s="48"/>
    </row>
    <row r="196" spans="1:11" s="8" customFormat="1" x14ac:dyDescent="0.25">
      <c r="A196" s="11"/>
      <c r="B196" s="55" t="s">
        <v>36</v>
      </c>
      <c r="C196" s="60">
        <v>-1750</v>
      </c>
      <c r="D196" s="60"/>
      <c r="E196" s="60"/>
      <c r="F196" s="60"/>
      <c r="G196" s="60"/>
      <c r="H196" s="60"/>
      <c r="I196" s="60"/>
      <c r="J196" s="60"/>
      <c r="K196" s="48"/>
    </row>
    <row r="197" spans="1:11" s="8" customFormat="1" x14ac:dyDescent="0.25">
      <c r="A197" s="11"/>
      <c r="B197" s="55" t="s">
        <v>37</v>
      </c>
      <c r="C197" s="60">
        <v>-1600</v>
      </c>
      <c r="D197" s="60"/>
      <c r="E197" s="60"/>
      <c r="F197" s="60"/>
      <c r="G197" s="60"/>
      <c r="H197" s="60"/>
      <c r="I197" s="60"/>
      <c r="J197" s="60"/>
      <c r="K197" s="48"/>
    </row>
    <row r="198" spans="1:11" s="8" customFormat="1" x14ac:dyDescent="0.25">
      <c r="A198" s="11"/>
      <c r="B198" s="64">
        <v>2</v>
      </c>
      <c r="C198" s="63"/>
      <c r="D198" s="63"/>
      <c r="E198" s="63"/>
      <c r="F198" s="63"/>
      <c r="G198" s="63"/>
      <c r="H198" s="63"/>
      <c r="I198" s="63"/>
      <c r="J198" s="63"/>
      <c r="K198" s="48"/>
    </row>
    <row r="199" spans="1:11" s="8" customFormat="1" ht="28.8" x14ac:dyDescent="0.25">
      <c r="A199" s="11"/>
      <c r="B199" s="56" t="s">
        <v>83</v>
      </c>
      <c r="C199" s="60">
        <f>19*140</f>
        <v>2660</v>
      </c>
      <c r="D199" s="60"/>
      <c r="E199" s="60"/>
      <c r="F199" s="60"/>
      <c r="G199" s="60"/>
      <c r="H199" s="60"/>
      <c r="I199" s="60"/>
      <c r="J199" s="60"/>
      <c r="K199" s="48"/>
    </row>
    <row r="200" spans="1:11" s="8" customFormat="1" x14ac:dyDescent="0.25">
      <c r="A200" s="11"/>
      <c r="B200" s="55" t="s">
        <v>68</v>
      </c>
      <c r="C200" s="62">
        <f>C195</f>
        <v>0.25</v>
      </c>
      <c r="D200" s="62"/>
      <c r="E200" s="62"/>
      <c r="F200" s="62"/>
      <c r="G200" s="60"/>
      <c r="H200" s="60"/>
      <c r="I200" s="60"/>
      <c r="J200" s="60"/>
      <c r="K200" s="48"/>
    </row>
    <row r="201" spans="1:11" s="8" customFormat="1" x14ac:dyDescent="0.25">
      <c r="A201" s="11"/>
      <c r="B201" s="55" t="s">
        <v>36</v>
      </c>
      <c r="C201" s="60">
        <v>-1600</v>
      </c>
      <c r="D201" s="60"/>
      <c r="E201" s="60"/>
      <c r="F201" s="60"/>
      <c r="G201" s="60"/>
      <c r="H201" s="60"/>
      <c r="I201" s="60"/>
      <c r="J201" s="60"/>
      <c r="K201" s="48"/>
    </row>
    <row r="202" spans="1:11" s="8" customFormat="1" x14ac:dyDescent="0.25">
      <c r="A202" s="11"/>
      <c r="B202" s="55" t="s">
        <v>37</v>
      </c>
      <c r="C202" s="60">
        <v>-1900</v>
      </c>
      <c r="D202" s="60"/>
      <c r="E202" s="60"/>
      <c r="F202" s="60"/>
      <c r="G202" s="60"/>
      <c r="H202" s="60"/>
      <c r="I202" s="60"/>
      <c r="J202" s="60"/>
      <c r="K202" s="48"/>
    </row>
    <row r="203" spans="1:11" s="8" customFormat="1" x14ac:dyDescent="0.25">
      <c r="A203" s="11"/>
      <c r="B203" s="64">
        <v>3</v>
      </c>
      <c r="C203" s="63"/>
      <c r="D203" s="63"/>
      <c r="E203" s="63"/>
      <c r="F203" s="63"/>
      <c r="G203" s="63"/>
      <c r="H203" s="63"/>
      <c r="I203" s="63"/>
      <c r="J203" s="63"/>
      <c r="K203" s="48"/>
    </row>
    <row r="204" spans="1:11" s="8" customFormat="1" ht="28.8" x14ac:dyDescent="0.25">
      <c r="A204" s="11"/>
      <c r="B204" s="56" t="s">
        <v>83</v>
      </c>
      <c r="C204" s="60">
        <f>19*140</f>
        <v>2660</v>
      </c>
      <c r="D204" s="60"/>
      <c r="E204" s="60"/>
      <c r="F204" s="60"/>
      <c r="G204" s="60"/>
      <c r="H204" s="60"/>
      <c r="I204" s="60"/>
      <c r="J204" s="60"/>
      <c r="K204" s="48"/>
    </row>
    <row r="205" spans="1:11" s="8" customFormat="1" x14ac:dyDescent="0.25">
      <c r="A205" s="11"/>
      <c r="B205" s="55" t="s">
        <v>68</v>
      </c>
      <c r="C205" s="62">
        <f>C200</f>
        <v>0.25</v>
      </c>
      <c r="D205" s="62"/>
      <c r="E205" s="62"/>
      <c r="F205" s="62"/>
      <c r="G205" s="60"/>
      <c r="H205" s="60"/>
      <c r="I205" s="60"/>
      <c r="J205" s="60"/>
      <c r="K205" s="48"/>
    </row>
    <row r="206" spans="1:11" s="8" customFormat="1" x14ac:dyDescent="0.25">
      <c r="A206" s="11"/>
      <c r="B206" s="55" t="s">
        <v>36</v>
      </c>
      <c r="C206" s="60">
        <f>C196*-1</f>
        <v>1750</v>
      </c>
      <c r="D206" s="60"/>
      <c r="E206" s="60"/>
      <c r="F206" s="60"/>
      <c r="G206" s="60"/>
      <c r="H206" s="60"/>
      <c r="I206" s="60"/>
      <c r="J206" s="60"/>
      <c r="K206" s="48"/>
    </row>
    <row r="207" spans="1:11" s="8" customFormat="1" x14ac:dyDescent="0.25">
      <c r="A207" s="11"/>
      <c r="B207" s="55" t="s">
        <v>37</v>
      </c>
      <c r="C207" s="60">
        <f>C197</f>
        <v>-1600</v>
      </c>
      <c r="D207" s="60"/>
      <c r="E207" s="60"/>
      <c r="F207" s="60"/>
      <c r="G207" s="60"/>
      <c r="H207" s="60"/>
      <c r="I207" s="60"/>
      <c r="J207" s="60"/>
      <c r="K207" s="48"/>
    </row>
    <row r="208" spans="1:11" s="8" customFormat="1" x14ac:dyDescent="0.25">
      <c r="A208" s="11"/>
      <c r="B208" s="64">
        <v>4</v>
      </c>
      <c r="C208" s="63"/>
      <c r="D208" s="63"/>
      <c r="E208" s="63"/>
      <c r="F208" s="63"/>
      <c r="G208" s="63"/>
      <c r="H208" s="63"/>
      <c r="I208" s="63"/>
      <c r="J208" s="63"/>
      <c r="K208" s="48"/>
    </row>
    <row r="209" spans="1:26" s="8" customFormat="1" ht="28.8" x14ac:dyDescent="0.25">
      <c r="A209" s="11"/>
      <c r="B209" s="56" t="s">
        <v>83</v>
      </c>
      <c r="C209" s="60">
        <f>19*140</f>
        <v>2660</v>
      </c>
      <c r="D209" s="60"/>
      <c r="E209" s="60"/>
      <c r="F209" s="60"/>
      <c r="G209" s="60"/>
      <c r="H209" s="60"/>
      <c r="I209" s="60"/>
      <c r="J209" s="60"/>
      <c r="K209" s="48"/>
    </row>
    <row r="210" spans="1:26" s="8" customFormat="1" x14ac:dyDescent="0.25">
      <c r="A210" s="11"/>
      <c r="B210" s="55" t="s">
        <v>68</v>
      </c>
      <c r="C210" s="62">
        <f t="shared" ref="C210" si="3">C195</f>
        <v>0.25</v>
      </c>
      <c r="D210" s="62"/>
      <c r="E210" s="62"/>
      <c r="F210" s="62"/>
      <c r="G210" s="60"/>
      <c r="H210" s="60"/>
      <c r="I210" s="60"/>
      <c r="J210" s="60"/>
      <c r="K210" s="48"/>
    </row>
    <row r="211" spans="1:26" s="8" customFormat="1" x14ac:dyDescent="0.25">
      <c r="A211" s="11"/>
      <c r="B211" s="55" t="s">
        <v>36</v>
      </c>
      <c r="C211" s="60">
        <f>C201*-1</f>
        <v>1600</v>
      </c>
      <c r="D211" s="60"/>
      <c r="E211" s="60"/>
      <c r="F211" s="60"/>
      <c r="G211" s="60"/>
      <c r="H211" s="60"/>
      <c r="I211" s="60"/>
      <c r="J211" s="60"/>
      <c r="K211" s="48"/>
    </row>
    <row r="212" spans="1:26" s="8" customFormat="1" x14ac:dyDescent="0.25">
      <c r="A212" s="11"/>
      <c r="B212" s="55" t="s">
        <v>37</v>
      </c>
      <c r="C212" s="60">
        <f>C202</f>
        <v>-1900</v>
      </c>
      <c r="D212" s="60"/>
      <c r="E212" s="60"/>
      <c r="F212" s="60"/>
      <c r="G212" s="60"/>
      <c r="H212" s="60"/>
      <c r="I212" s="60"/>
      <c r="J212" s="60"/>
      <c r="K212" s="48"/>
    </row>
    <row r="213" spans="1:26" s="8" customFormat="1" x14ac:dyDescent="0.25">
      <c r="A213" s="11"/>
      <c r="B213" s="64">
        <v>5</v>
      </c>
      <c r="C213" s="63"/>
      <c r="D213" s="63"/>
      <c r="E213" s="63"/>
      <c r="F213" s="63"/>
      <c r="G213" s="63"/>
      <c r="H213" s="63"/>
      <c r="I213" s="63"/>
      <c r="J213" s="63"/>
      <c r="K213" s="48"/>
    </row>
    <row r="214" spans="1:26" s="8" customFormat="1" ht="28.8" x14ac:dyDescent="0.25">
      <c r="A214" s="11"/>
      <c r="B214" s="56" t="s">
        <v>83</v>
      </c>
      <c r="C214" s="60"/>
      <c r="D214" s="60"/>
      <c r="E214" s="60"/>
      <c r="F214" s="60"/>
      <c r="G214" s="60"/>
      <c r="H214" s="60"/>
      <c r="I214" s="60"/>
      <c r="J214" s="60"/>
      <c r="K214" s="48"/>
    </row>
    <row r="215" spans="1:26" s="8" customFormat="1" x14ac:dyDescent="0.25">
      <c r="A215" s="11"/>
      <c r="B215" s="55" t="s">
        <v>68</v>
      </c>
      <c r="C215" s="62"/>
      <c r="D215" s="62"/>
      <c r="E215" s="62"/>
      <c r="F215" s="62"/>
      <c r="G215" s="60"/>
      <c r="H215" s="60"/>
      <c r="I215" s="60"/>
      <c r="J215" s="60"/>
      <c r="K215" s="48"/>
    </row>
    <row r="216" spans="1:26" s="8" customFormat="1" x14ac:dyDescent="0.25">
      <c r="A216" s="11"/>
      <c r="B216" s="55" t="s">
        <v>36</v>
      </c>
      <c r="C216" s="60"/>
      <c r="D216" s="60"/>
      <c r="E216" s="60"/>
      <c r="F216" s="60"/>
      <c r="G216" s="60"/>
      <c r="H216" s="60"/>
      <c r="I216" s="60"/>
      <c r="J216" s="60"/>
      <c r="K216" s="48"/>
    </row>
    <row r="217" spans="1:26" s="8" customFormat="1" x14ac:dyDescent="0.25">
      <c r="A217" s="11"/>
      <c r="B217" s="55" t="s">
        <v>37</v>
      </c>
      <c r="C217" s="60"/>
      <c r="D217" s="60"/>
      <c r="E217" s="60"/>
      <c r="F217" s="60"/>
      <c r="G217" s="60"/>
      <c r="H217" s="60"/>
      <c r="I217" s="60"/>
      <c r="J217" s="60"/>
      <c r="K217" s="48"/>
    </row>
    <row r="218" spans="1:26" s="8" customFormat="1" x14ac:dyDescent="0.25">
      <c r="A218" s="11"/>
      <c r="B218" s="64">
        <v>6</v>
      </c>
      <c r="C218" s="63"/>
      <c r="D218" s="63"/>
      <c r="E218" s="63"/>
      <c r="F218" s="63"/>
      <c r="G218" s="63"/>
      <c r="H218" s="63"/>
      <c r="I218" s="63"/>
      <c r="J218" s="63"/>
      <c r="K218" s="48"/>
    </row>
    <row r="219" spans="1:26" s="8" customFormat="1" ht="28.8" x14ac:dyDescent="0.25">
      <c r="A219" s="11"/>
      <c r="B219" s="56" t="s">
        <v>83</v>
      </c>
      <c r="C219" s="60"/>
      <c r="D219" s="60"/>
      <c r="E219" s="60"/>
      <c r="F219" s="60"/>
      <c r="G219" s="60"/>
      <c r="H219" s="60"/>
      <c r="I219" s="60"/>
      <c r="J219" s="60"/>
      <c r="K219" s="48"/>
    </row>
    <row r="220" spans="1:26" s="8" customFormat="1" x14ac:dyDescent="0.25">
      <c r="A220" s="11"/>
      <c r="B220" s="55" t="s">
        <v>68</v>
      </c>
      <c r="C220" s="62"/>
      <c r="D220" s="62"/>
      <c r="E220" s="62"/>
      <c r="F220" s="62"/>
      <c r="G220" s="60"/>
      <c r="H220" s="60"/>
      <c r="I220" s="60"/>
      <c r="J220" s="60"/>
      <c r="K220" s="48"/>
    </row>
    <row r="221" spans="1:26" s="8" customFormat="1" x14ac:dyDescent="0.25">
      <c r="A221" s="11"/>
      <c r="B221" s="55" t="s">
        <v>36</v>
      </c>
      <c r="C221" s="60"/>
      <c r="D221" s="60"/>
      <c r="E221" s="60"/>
      <c r="F221" s="60"/>
      <c r="G221" s="60"/>
      <c r="H221" s="60"/>
      <c r="I221" s="60"/>
      <c r="J221" s="60"/>
      <c r="K221" s="48"/>
    </row>
    <row r="222" spans="1:26" s="8" customFormat="1" x14ac:dyDescent="0.25">
      <c r="A222" s="11"/>
      <c r="B222" s="55" t="s">
        <v>37</v>
      </c>
      <c r="C222" s="60"/>
      <c r="D222" s="60"/>
      <c r="E222" s="60"/>
      <c r="F222" s="60"/>
      <c r="G222" s="60"/>
      <c r="H222" s="60"/>
      <c r="I222" s="60"/>
      <c r="J222" s="60"/>
      <c r="K222" s="48"/>
    </row>
    <row r="223" spans="1:26" x14ac:dyDescent="0.25">
      <c r="Y223" s="1"/>
      <c r="Z223" s="1"/>
    </row>
    <row r="224" spans="1:26" x14ac:dyDescent="0.25">
      <c r="Y224" s="1"/>
      <c r="Z224" s="1"/>
    </row>
    <row r="225" spans="25:26" x14ac:dyDescent="0.25">
      <c r="Y225" s="1"/>
      <c r="Z225" s="1"/>
    </row>
    <row r="226" spans="25:26" x14ac:dyDescent="0.25">
      <c r="Y226" s="1"/>
      <c r="Z226" s="1"/>
    </row>
    <row r="227" spans="25:26" x14ac:dyDescent="0.25">
      <c r="Y227" s="1"/>
      <c r="Z227" s="1"/>
    </row>
  </sheetData>
  <mergeCells count="14">
    <mergeCell ref="B175:J175"/>
    <mergeCell ref="B2:J2"/>
    <mergeCell ref="B159:J159"/>
    <mergeCell ref="B98:J98"/>
    <mergeCell ref="B43:J43"/>
    <mergeCell ref="B27:J27"/>
    <mergeCell ref="B20:J20"/>
    <mergeCell ref="B23:D23"/>
    <mergeCell ref="E111:J111"/>
    <mergeCell ref="I4:J4"/>
    <mergeCell ref="B24:D24"/>
    <mergeCell ref="B25:D25"/>
    <mergeCell ref="D4:E4"/>
    <mergeCell ref="B22:D22"/>
  </mergeCells>
  <conditionalFormatting sqref="B64:B85 G64:G85 B90:B95 B120:B157 B187:J187">
    <cfRule type="cellIs" dxfId="0" priority="27" operator="notEqual">
      <formula>0</formula>
    </cfRule>
  </conditionalFormatting>
  <dataValidations count="6">
    <dataValidation type="list" allowBlank="1" showInputMessage="1" showErrorMessage="1" sqref="E184 E165 E23:E25" xr:uid="{00000000-0002-0000-0000-000000000000}">
      <formula1>"Yes,No"</formula1>
    </dataValidation>
    <dataValidation type="list" allowBlank="1" showInputMessage="1" showErrorMessage="1" error="Please select an input from the list only." sqref="I47" xr:uid="{00000000-0002-0000-0000-000001000000}">
      <formula1>"IRC112:Idealised Bilinear,IRC112:Simplified Bilinear,IRS:Fig4A,IRS:Fig4B,BS5400:Fig2,Custom"</formula1>
    </dataValidation>
    <dataValidation type="list" allowBlank="1" showInputMessage="1" showErrorMessage="1" error="Please select an input from the list only." sqref="E47" xr:uid="{00000000-0002-0000-0000-000002000000}">
      <formula1>"IRC112:Recto-Parabolic,IRC112:Confined,IRC112:Bilinear,IRS:Parabolic,BS5400:Parabolic,Custom"</formula1>
    </dataValidation>
    <dataValidation type="list" allowBlank="1" showInputMessage="1" showErrorMessage="1" error="Please select an input from the list only." sqref="E53" xr:uid="{00000000-0002-0000-0000-000003000000}">
      <formula1>"IRC112:Idealised Bilinear,IRC112:Simplified Bilinear,IRC112:Fig6.3,IRS:Fig2A,IRS:Fig2B,IRS:Fig2,BS5400:Fig3,Custom"</formula1>
    </dataValidation>
    <dataValidation type="list" allowBlank="1" showInputMessage="1" showErrorMessage="1" sqref="I4:J4" xr:uid="{00000000-0002-0000-0000-000004000000}">
      <formula1>"ANALYSING,DONE"</formula1>
    </dataValidation>
    <dataValidation type="list" allowBlank="1" showInputMessage="1" showErrorMessage="1" error="Please select an input from the list only." sqref="E109" xr:uid="{496976B7-A501-4D8C-833D-DF3C5F80E10D}">
      <formula1>"Rectangle,Custom,Import DXF,Relative DXF,Varying DXF,Relative Varying DXF,Varying Custom"</formula1>
    </dataValidation>
  </dataValidations>
  <pageMargins left="0.7" right="0.7" top="0.75" bottom="0.75" header="0.3" footer="0.3"/>
  <pageSetup scale="66" orientation="portrait" r:id="rId1"/>
  <rowBreaks count="2" manualBreakCount="2">
    <brk id="86" max="10" man="1"/>
    <brk id="174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17"/>
  <sheetViews>
    <sheetView view="pageBreakPreview" zoomScale="115" zoomScaleNormal="85" zoomScaleSheetLayoutView="115" workbookViewId="0">
      <selection activeCell="G12" sqref="G12"/>
    </sheetView>
  </sheetViews>
  <sheetFormatPr defaultColWidth="9.109375" defaultRowHeight="12" customHeight="1" x14ac:dyDescent="0.2"/>
  <cols>
    <col min="1" max="1" width="13.6640625" style="73" customWidth="1"/>
    <col min="2" max="2" width="14.6640625" style="73" customWidth="1"/>
    <col min="3" max="11" width="13.6640625" style="73" customWidth="1"/>
    <col min="12" max="16384" width="9.109375" style="73"/>
  </cols>
  <sheetData>
    <row r="1" spans="1:12" s="1" customFormat="1" ht="12.9" customHeight="1" x14ac:dyDescent="0.2">
      <c r="A1" s="65"/>
      <c r="E1" s="66"/>
    </row>
    <row r="2" spans="1:12" s="1" customFormat="1" ht="12.9" customHeight="1" x14ac:dyDescent="0.2">
      <c r="A2" s="67" t="s">
        <v>50</v>
      </c>
      <c r="E2" s="66"/>
    </row>
    <row r="3" spans="1:12" s="1" customFormat="1" ht="12.9" customHeight="1" x14ac:dyDescent="0.2">
      <c r="A3" s="68" t="s">
        <v>109</v>
      </c>
      <c r="E3" s="66"/>
    </row>
    <row r="4" spans="1:12" s="1" customFormat="1" ht="12.9" customHeight="1" x14ac:dyDescent="0.2">
      <c r="A4" s="68" t="s">
        <v>54</v>
      </c>
      <c r="E4" s="66"/>
    </row>
    <row r="5" spans="1:12" s="1" customFormat="1" ht="12.9" customHeight="1" x14ac:dyDescent="0.2">
      <c r="A5" s="68" t="s">
        <v>55</v>
      </c>
      <c r="E5" s="66"/>
    </row>
    <row r="6" spans="1:12" s="1" customFormat="1" ht="12.9" customHeight="1" x14ac:dyDescent="0.2">
      <c r="A6" s="68" t="s">
        <v>56</v>
      </c>
      <c r="E6" s="66"/>
    </row>
    <row r="7" spans="1:12" s="1" customFormat="1" ht="12.9" customHeight="1" x14ac:dyDescent="0.2">
      <c r="A7" s="68" t="s">
        <v>57</v>
      </c>
      <c r="E7" s="66"/>
    </row>
    <row r="8" spans="1:12" s="1" customFormat="1" ht="12.9" customHeight="1" x14ac:dyDescent="0.2">
      <c r="E8" s="66"/>
    </row>
    <row r="9" spans="1:12" s="1" customFormat="1" ht="12.9" customHeight="1" x14ac:dyDescent="0.2">
      <c r="A9" s="65" t="s">
        <v>30</v>
      </c>
      <c r="B9" s="69"/>
      <c r="C9" s="69"/>
      <c r="D9" s="70"/>
    </row>
    <row r="10" spans="1:12" s="1" customFormat="1" ht="12.9" customHeight="1" x14ac:dyDescent="0.2">
      <c r="A10" s="69"/>
      <c r="B10" s="69"/>
      <c r="C10" s="69"/>
      <c r="D10" s="70"/>
    </row>
    <row r="11" spans="1:12" s="1" customFormat="1" ht="12.9" customHeight="1" x14ac:dyDescent="0.2">
      <c r="A11" s="101" t="s">
        <v>28</v>
      </c>
      <c r="B11" s="101"/>
      <c r="C11" s="71">
        <v>1</v>
      </c>
      <c r="D11" s="71"/>
      <c r="E11" s="71"/>
      <c r="F11" s="71"/>
      <c r="G11" s="71"/>
      <c r="H11" s="71"/>
      <c r="I11" s="71"/>
      <c r="J11" s="71"/>
      <c r="K11" s="71"/>
      <c r="L11" s="71"/>
    </row>
    <row r="12" spans="1:12" s="1" customFormat="1" ht="12.9" customHeight="1" x14ac:dyDescent="0.2">
      <c r="A12" s="101" t="s">
        <v>74</v>
      </c>
      <c r="B12" s="101"/>
      <c r="C12" s="71" t="s">
        <v>82</v>
      </c>
      <c r="D12" s="71"/>
      <c r="E12" s="71"/>
      <c r="F12" s="71"/>
      <c r="G12" s="71"/>
      <c r="H12" s="71"/>
      <c r="I12" s="71"/>
      <c r="J12" s="71"/>
      <c r="K12" s="71"/>
      <c r="L12" s="71"/>
    </row>
    <row r="13" spans="1:12" s="1" customFormat="1" ht="12.9" customHeight="1" x14ac:dyDescent="0.2">
      <c r="A13" s="101" t="s">
        <v>103</v>
      </c>
      <c r="B13" s="101"/>
      <c r="C13" s="81">
        <v>4.2881508278906733</v>
      </c>
      <c r="D13" s="81"/>
      <c r="E13" s="81"/>
      <c r="F13" s="81"/>
      <c r="G13" s="81"/>
      <c r="H13" s="81"/>
      <c r="I13" s="81"/>
      <c r="J13" s="81"/>
      <c r="K13" s="81"/>
      <c r="L13" s="81"/>
    </row>
    <row r="14" spans="1:12" s="1" customFormat="1" ht="12.9" customHeight="1" x14ac:dyDescent="0.2">
      <c r="A14" s="101" t="s">
        <v>107</v>
      </c>
      <c r="B14" s="101"/>
      <c r="C14" s="81">
        <v>0.8298186609516669</v>
      </c>
      <c r="D14" s="81"/>
      <c r="E14" s="81"/>
      <c r="F14" s="81"/>
      <c r="G14" s="81"/>
      <c r="H14" s="81"/>
      <c r="I14" s="81"/>
      <c r="J14" s="81"/>
      <c r="K14" s="81"/>
      <c r="L14" s="81"/>
    </row>
    <row r="15" spans="1:12" s="1" customFormat="1" ht="12.9" customHeight="1" x14ac:dyDescent="0.2">
      <c r="A15" s="101" t="s">
        <v>108</v>
      </c>
      <c r="B15" s="101"/>
      <c r="C15" s="81">
        <v>1.2701813390483332</v>
      </c>
      <c r="D15" s="81"/>
      <c r="E15" s="81"/>
      <c r="F15" s="81"/>
      <c r="G15" s="81"/>
      <c r="H15" s="81"/>
      <c r="I15" s="81"/>
      <c r="J15" s="81"/>
      <c r="K15" s="81"/>
      <c r="L15" s="81"/>
    </row>
    <row r="16" spans="1:12" s="1" customFormat="1" ht="12.9" customHeight="1" x14ac:dyDescent="0.2">
      <c r="A16" s="104" t="s">
        <v>110</v>
      </c>
      <c r="B16" s="105"/>
      <c r="C16" s="81">
        <v>1.4949068441375575</v>
      </c>
      <c r="D16" s="81"/>
      <c r="E16" s="81"/>
      <c r="F16" s="81"/>
      <c r="G16" s="81"/>
      <c r="H16" s="81"/>
      <c r="I16" s="81"/>
      <c r="J16" s="81"/>
      <c r="K16" s="81"/>
      <c r="L16" s="81"/>
    </row>
    <row r="17" spans="1:26" s="1" customFormat="1" ht="12.75" customHeight="1" x14ac:dyDescent="0.2">
      <c r="A17" s="104" t="s">
        <v>106</v>
      </c>
      <c r="B17" s="105"/>
      <c r="C17" s="81">
        <v>2.4711123744273165</v>
      </c>
      <c r="D17" s="81"/>
      <c r="E17" s="81"/>
      <c r="F17" s="81"/>
      <c r="G17" s="81"/>
      <c r="H17" s="81"/>
      <c r="I17" s="81"/>
      <c r="J17" s="81"/>
      <c r="K17" s="81"/>
      <c r="L17" s="81"/>
    </row>
    <row r="18" spans="1:26" s="1" customFormat="1" ht="12.9" customHeight="1" x14ac:dyDescent="0.2">
      <c r="A18" s="101" t="s">
        <v>104</v>
      </c>
      <c r="B18" s="101"/>
      <c r="C18" s="72">
        <v>0</v>
      </c>
      <c r="D18" s="72"/>
      <c r="E18" s="72"/>
      <c r="F18" s="72"/>
      <c r="G18" s="72"/>
      <c r="H18" s="72"/>
      <c r="I18" s="72"/>
      <c r="J18" s="72"/>
      <c r="K18" s="72"/>
      <c r="L18" s="72"/>
    </row>
    <row r="19" spans="1:26" s="1" customFormat="1" ht="12.9" customHeight="1" x14ac:dyDescent="0.2">
      <c r="A19" s="101" t="s">
        <v>105</v>
      </c>
      <c r="B19" s="101"/>
      <c r="C19" s="72">
        <v>10640</v>
      </c>
      <c r="D19" s="72"/>
      <c r="E19" s="72"/>
      <c r="F19" s="72"/>
      <c r="G19" s="72"/>
      <c r="H19" s="72"/>
      <c r="I19" s="72"/>
      <c r="J19" s="72"/>
      <c r="K19" s="72"/>
      <c r="L19" s="72"/>
    </row>
    <row r="20" spans="1:26" s="1" customFormat="1" ht="12.9" customHeight="1" x14ac:dyDescent="0.2">
      <c r="A20" s="100" t="s">
        <v>88</v>
      </c>
      <c r="B20" s="100"/>
      <c r="C20" s="72">
        <v>0</v>
      </c>
      <c r="D20" s="72"/>
      <c r="E20" s="72"/>
      <c r="F20" s="72"/>
      <c r="G20" s="72"/>
      <c r="H20" s="72"/>
      <c r="I20" s="72"/>
      <c r="J20" s="72"/>
      <c r="K20" s="72"/>
      <c r="L20" s="72"/>
    </row>
    <row r="21" spans="1:26" s="1" customFormat="1" ht="12.9" customHeight="1" x14ac:dyDescent="0.2">
      <c r="A21" s="100" t="s">
        <v>76</v>
      </c>
      <c r="B21" s="100"/>
      <c r="C21" s="82">
        <v>20000</v>
      </c>
      <c r="D21" s="82"/>
      <c r="E21" s="82"/>
      <c r="F21" s="82"/>
      <c r="G21" s="82"/>
      <c r="H21" s="82"/>
      <c r="I21" s="82"/>
      <c r="J21" s="82"/>
      <c r="K21" s="82"/>
      <c r="L21" s="82"/>
    </row>
    <row r="22" spans="1:26" s="1" customFormat="1" ht="12.9" customHeight="1" x14ac:dyDescent="0.2">
      <c r="A22" s="101" t="s">
        <v>52</v>
      </c>
      <c r="B22" s="101"/>
      <c r="C22" s="83">
        <v>0.36004974112693489</v>
      </c>
      <c r="D22" s="83"/>
      <c r="E22" s="83"/>
      <c r="F22" s="83"/>
      <c r="G22" s="83"/>
      <c r="H22" s="83"/>
      <c r="I22" s="83"/>
      <c r="J22" s="83"/>
      <c r="K22" s="83"/>
      <c r="L22" s="83"/>
    </row>
    <row r="23" spans="1:26" s="1" customFormat="1" ht="12.9" customHeight="1" x14ac:dyDescent="0.2">
      <c r="A23" s="101" t="s">
        <v>130</v>
      </c>
      <c r="B23" s="101"/>
      <c r="C23" s="83">
        <v>1.6160478769457851</v>
      </c>
      <c r="D23" s="83"/>
      <c r="E23" s="83"/>
      <c r="F23" s="83"/>
      <c r="G23" s="83"/>
      <c r="H23" s="83"/>
      <c r="I23" s="83"/>
      <c r="J23" s="83"/>
      <c r="K23" s="83"/>
      <c r="L23" s="83"/>
    </row>
    <row r="24" spans="1:26" s="1" customFormat="1" ht="12.9" customHeight="1" x14ac:dyDescent="0.2">
      <c r="A24" s="100" t="s">
        <v>53</v>
      </c>
      <c r="B24" s="100"/>
      <c r="C24" s="84">
        <v>26065.764547389372</v>
      </c>
      <c r="D24" s="84"/>
      <c r="E24" s="84"/>
      <c r="F24" s="84"/>
      <c r="G24" s="84"/>
      <c r="H24" s="84"/>
      <c r="I24" s="84"/>
      <c r="J24" s="84"/>
      <c r="K24" s="84"/>
      <c r="L24" s="84"/>
    </row>
    <row r="25" spans="1:26" s="1" customFormat="1" ht="12.9" customHeight="1" x14ac:dyDescent="0.2">
      <c r="A25" s="102" t="s">
        <v>71</v>
      </c>
      <c r="B25" s="103"/>
      <c r="C25" s="85">
        <v>0.76728998160167561</v>
      </c>
      <c r="D25" s="85"/>
      <c r="E25" s="85"/>
      <c r="F25" s="85"/>
      <c r="G25" s="85"/>
      <c r="H25" s="85"/>
      <c r="I25" s="85"/>
      <c r="J25" s="85"/>
      <c r="K25" s="85"/>
      <c r="L25" s="85"/>
    </row>
    <row r="26" spans="1:26" s="1" customFormat="1" ht="12.9" customHeight="1" x14ac:dyDescent="0.2">
      <c r="A26" s="101" t="s">
        <v>29</v>
      </c>
      <c r="B26" s="101"/>
      <c r="C26" s="79" t="s">
        <v>117</v>
      </c>
      <c r="D26" s="79"/>
      <c r="E26" s="79"/>
      <c r="F26" s="79"/>
      <c r="G26" s="79"/>
      <c r="H26" s="79"/>
      <c r="I26" s="79"/>
      <c r="J26" s="79"/>
      <c r="K26" s="79"/>
      <c r="L26" s="79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s="1" customFormat="1" ht="12.9" customHeight="1" x14ac:dyDescent="0.2">
      <c r="B27" s="73"/>
      <c r="C27" s="73"/>
      <c r="D27" s="73"/>
      <c r="E27" s="74"/>
      <c r="F27" s="74"/>
      <c r="G27" s="74"/>
      <c r="H27" s="77"/>
      <c r="I27" s="77"/>
      <c r="J27" s="78"/>
      <c r="K27" s="75"/>
    </row>
    <row r="28" spans="1:26" s="1" customFormat="1" ht="12.9" customHeight="1" x14ac:dyDescent="0.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6"/>
    </row>
    <row r="29" spans="1:26" s="1" customFormat="1" ht="12.9" customHeight="1" x14ac:dyDescent="0.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6"/>
    </row>
    <row r="30" spans="1:26" s="1" customFormat="1" ht="12.9" customHeight="1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6"/>
    </row>
    <row r="31" spans="1:26" s="1" customFormat="1" ht="12.9" customHeight="1" x14ac:dyDescent="0.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6"/>
    </row>
    <row r="32" spans="1:26" s="1" customFormat="1" ht="12.9" customHeight="1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6"/>
    </row>
    <row r="33" spans="1:11" s="1" customFormat="1" ht="12.9" customHeight="1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6"/>
    </row>
    <row r="34" spans="1:11" s="1" customFormat="1" ht="12.9" customHeight="1" x14ac:dyDescent="0.2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6"/>
    </row>
    <row r="35" spans="1:11" s="1" customFormat="1" ht="12.9" customHeight="1" x14ac:dyDescent="0.2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6"/>
    </row>
    <row r="36" spans="1:11" s="1" customFormat="1" ht="12.9" customHeight="1" x14ac:dyDescent="0.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6"/>
    </row>
    <row r="37" spans="1:11" s="1" customFormat="1" ht="12.9" customHeight="1" x14ac:dyDescent="0.2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6"/>
    </row>
    <row r="38" spans="1:11" s="1" customFormat="1" ht="12.9" customHeight="1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6"/>
    </row>
    <row r="39" spans="1:11" s="1" customFormat="1" ht="12.9" customHeight="1" x14ac:dyDescent="0.2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6"/>
    </row>
    <row r="40" spans="1:11" s="1" customFormat="1" ht="12.9" customHeight="1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6"/>
    </row>
    <row r="41" spans="1:11" s="1" customFormat="1" ht="12.9" customHeight="1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6"/>
    </row>
    <row r="42" spans="1:11" s="1" customFormat="1" ht="12.9" customHeight="1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6"/>
    </row>
    <row r="43" spans="1:11" s="1" customFormat="1" ht="12.9" customHeight="1" x14ac:dyDescent="0.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6"/>
    </row>
    <row r="44" spans="1:11" s="1" customFormat="1" ht="12.9" customHeight="1" x14ac:dyDescent="0.2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6"/>
    </row>
    <row r="45" spans="1:11" s="1" customFormat="1" ht="12.9" customHeight="1" x14ac:dyDescent="0.2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6"/>
    </row>
    <row r="46" spans="1:11" s="1" customFormat="1" ht="12.9" customHeight="1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6"/>
    </row>
    <row r="47" spans="1:11" s="1" customFormat="1" ht="12.9" customHeight="1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6"/>
    </row>
    <row r="48" spans="1:11" s="1" customFormat="1" ht="12.9" customHeight="1" x14ac:dyDescent="0.2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6"/>
    </row>
    <row r="49" spans="1:12" s="1" customFormat="1" ht="12.9" customHeight="1" x14ac:dyDescent="0.2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6"/>
    </row>
    <row r="50" spans="1:12" s="1" customFormat="1" ht="12.9" customHeight="1" x14ac:dyDescent="0.2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6"/>
    </row>
    <row r="51" spans="1:12" s="1" customFormat="1" ht="12.9" customHeight="1" x14ac:dyDescent="0.2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6"/>
    </row>
    <row r="52" spans="1:12" s="1" customFormat="1" ht="12.9" customHeight="1" x14ac:dyDescent="0.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6"/>
    </row>
    <row r="53" spans="1:12" ht="12.9" customHeight="1" x14ac:dyDescent="0.2">
      <c r="K53" s="76"/>
      <c r="L53" s="1"/>
    </row>
    <row r="54" spans="1:12" ht="12.9" customHeight="1" x14ac:dyDescent="0.2">
      <c r="K54" s="76"/>
      <c r="L54" s="1"/>
    </row>
    <row r="55" spans="1:12" ht="12.9" customHeight="1" x14ac:dyDescent="0.2">
      <c r="K55" s="76"/>
      <c r="L55" s="1"/>
    </row>
    <row r="56" spans="1:12" ht="12.9" customHeight="1" x14ac:dyDescent="0.2">
      <c r="K56" s="76"/>
      <c r="L56" s="1"/>
    </row>
    <row r="57" spans="1:12" ht="12.9" customHeight="1" x14ac:dyDescent="0.2">
      <c r="K57" s="76"/>
      <c r="L57" s="1"/>
    </row>
    <row r="58" spans="1:12" ht="12.9" customHeight="1" x14ac:dyDescent="0.2">
      <c r="K58" s="76"/>
      <c r="L58" s="1"/>
    </row>
    <row r="59" spans="1:12" ht="12.9" customHeight="1" x14ac:dyDescent="0.2">
      <c r="K59" s="76"/>
      <c r="L59" s="1"/>
    </row>
    <row r="60" spans="1:12" ht="12.9" customHeight="1" x14ac:dyDescent="0.2">
      <c r="K60" s="76"/>
    </row>
    <row r="61" spans="1:12" ht="12.9" customHeight="1" x14ac:dyDescent="0.2">
      <c r="K61" s="76"/>
    </row>
    <row r="62" spans="1:12" ht="12.9" customHeight="1" x14ac:dyDescent="0.2">
      <c r="K62" s="76"/>
    </row>
    <row r="63" spans="1:12" ht="12.9" customHeight="1" x14ac:dyDescent="0.2">
      <c r="K63" s="76"/>
    </row>
    <row r="64" spans="1:12" ht="12.9" customHeight="1" x14ac:dyDescent="0.2">
      <c r="K64" s="76"/>
    </row>
    <row r="65" spans="11:11" ht="12.9" customHeight="1" x14ac:dyDescent="0.2">
      <c r="K65" s="76"/>
    </row>
    <row r="66" spans="11:11" ht="12.9" customHeight="1" x14ac:dyDescent="0.2">
      <c r="K66" s="76"/>
    </row>
    <row r="67" spans="11:11" ht="12.9" customHeight="1" x14ac:dyDescent="0.2">
      <c r="K67" s="76"/>
    </row>
    <row r="68" spans="11:11" ht="12.9" customHeight="1" x14ac:dyDescent="0.2">
      <c r="K68" s="76"/>
    </row>
    <row r="69" spans="11:11" ht="12.9" customHeight="1" x14ac:dyDescent="0.2">
      <c r="K69" s="76"/>
    </row>
    <row r="70" spans="11:11" ht="12.9" customHeight="1" x14ac:dyDescent="0.2">
      <c r="K70" s="76"/>
    </row>
    <row r="71" spans="11:11" ht="12.9" customHeight="1" x14ac:dyDescent="0.2">
      <c r="K71" s="76"/>
    </row>
    <row r="72" spans="11:11" ht="12.9" customHeight="1" x14ac:dyDescent="0.2">
      <c r="K72" s="76"/>
    </row>
    <row r="73" spans="11:11" ht="12.9" customHeight="1" x14ac:dyDescent="0.2">
      <c r="K73" s="76"/>
    </row>
    <row r="74" spans="11:11" ht="12.9" customHeight="1" x14ac:dyDescent="0.2">
      <c r="K74" s="76"/>
    </row>
    <row r="75" spans="11:11" ht="12.9" customHeight="1" x14ac:dyDescent="0.2">
      <c r="K75" s="76"/>
    </row>
    <row r="76" spans="11:11" ht="12.9" customHeight="1" x14ac:dyDescent="0.2">
      <c r="K76" s="76"/>
    </row>
    <row r="77" spans="11:11" ht="12.9" customHeight="1" x14ac:dyDescent="0.2">
      <c r="K77" s="76"/>
    </row>
    <row r="78" spans="11:11" ht="12.9" customHeight="1" x14ac:dyDescent="0.2">
      <c r="K78" s="76"/>
    </row>
    <row r="79" spans="11:11" ht="12.9" customHeight="1" x14ac:dyDescent="0.2">
      <c r="K79" s="76"/>
    </row>
    <row r="80" spans="11:11" ht="12.9" customHeight="1" x14ac:dyDescent="0.2">
      <c r="K80" s="76"/>
    </row>
    <row r="81" spans="11:11" ht="12.9" customHeight="1" x14ac:dyDescent="0.2">
      <c r="K81" s="76"/>
    </row>
    <row r="82" spans="11:11" ht="12.9" customHeight="1" x14ac:dyDescent="0.2">
      <c r="K82" s="76"/>
    </row>
    <row r="83" spans="11:11" ht="12.9" customHeight="1" x14ac:dyDescent="0.2">
      <c r="K83" s="76"/>
    </row>
    <row r="84" spans="11:11" ht="12.9" customHeight="1" x14ac:dyDescent="0.2">
      <c r="K84" s="76"/>
    </row>
    <row r="85" spans="11:11" ht="12.9" customHeight="1" x14ac:dyDescent="0.2">
      <c r="K85" s="76"/>
    </row>
    <row r="86" spans="11:11" ht="12.9" customHeight="1" x14ac:dyDescent="0.2">
      <c r="K86" s="76"/>
    </row>
    <row r="87" spans="11:11" ht="12.9" customHeight="1" x14ac:dyDescent="0.2">
      <c r="K87" s="76"/>
    </row>
    <row r="88" spans="11:11" ht="12.9" customHeight="1" x14ac:dyDescent="0.2">
      <c r="K88" s="76"/>
    </row>
    <row r="89" spans="11:11" ht="12.9" customHeight="1" x14ac:dyDescent="0.2">
      <c r="K89" s="76"/>
    </row>
    <row r="90" spans="11:11" ht="12.9" customHeight="1" x14ac:dyDescent="0.2">
      <c r="K90" s="76"/>
    </row>
    <row r="91" spans="11:11" ht="12.9" customHeight="1" x14ac:dyDescent="0.2">
      <c r="K91" s="76"/>
    </row>
    <row r="92" spans="11:11" ht="12.9" customHeight="1" x14ac:dyDescent="0.2">
      <c r="K92" s="76"/>
    </row>
    <row r="93" spans="11:11" ht="12.9" customHeight="1" x14ac:dyDescent="0.2">
      <c r="K93" s="76"/>
    </row>
    <row r="94" spans="11:11" ht="12.9" customHeight="1" x14ac:dyDescent="0.2">
      <c r="K94" s="76"/>
    </row>
    <row r="95" spans="11:11" ht="12.9" customHeight="1" x14ac:dyDescent="0.2">
      <c r="K95" s="76"/>
    </row>
    <row r="96" spans="11:11" ht="12.9" customHeight="1" x14ac:dyDescent="0.2">
      <c r="K96" s="76"/>
    </row>
    <row r="97" spans="11:11" ht="12.9" customHeight="1" x14ac:dyDescent="0.2">
      <c r="K97" s="76"/>
    </row>
    <row r="98" spans="11:11" ht="12.9" customHeight="1" x14ac:dyDescent="0.2">
      <c r="K98" s="76"/>
    </row>
    <row r="99" spans="11:11" ht="12.9" customHeight="1" x14ac:dyDescent="0.2">
      <c r="K99" s="76"/>
    </row>
    <row r="100" spans="11:11" ht="12.9" customHeight="1" x14ac:dyDescent="0.2">
      <c r="K100" s="76"/>
    </row>
    <row r="101" spans="11:11" ht="12.9" customHeight="1" x14ac:dyDescent="0.2">
      <c r="K101" s="76"/>
    </row>
    <row r="102" spans="11:11" ht="12.9" customHeight="1" x14ac:dyDescent="0.2">
      <c r="K102" s="76"/>
    </row>
    <row r="103" spans="11:11" ht="12.9" customHeight="1" x14ac:dyDescent="0.2">
      <c r="K103" s="76"/>
    </row>
    <row r="104" spans="11:11" ht="12.9" customHeight="1" x14ac:dyDescent="0.2">
      <c r="K104" s="76"/>
    </row>
    <row r="105" spans="11:11" ht="12.9" customHeight="1" x14ac:dyDescent="0.2">
      <c r="K105" s="76"/>
    </row>
    <row r="106" spans="11:11" ht="12.9" customHeight="1" x14ac:dyDescent="0.2">
      <c r="K106" s="76"/>
    </row>
    <row r="107" spans="11:11" ht="12.9" customHeight="1" x14ac:dyDescent="0.2">
      <c r="K107" s="76"/>
    </row>
    <row r="108" spans="11:11" ht="12.9" customHeight="1" x14ac:dyDescent="0.2">
      <c r="K108" s="76"/>
    </row>
    <row r="109" spans="11:11" ht="12.9" customHeight="1" x14ac:dyDescent="0.2">
      <c r="K109" s="76"/>
    </row>
    <row r="110" spans="11:11" ht="12.9" customHeight="1" x14ac:dyDescent="0.2">
      <c r="K110" s="76"/>
    </row>
    <row r="111" spans="11:11" ht="12" customHeight="1" x14ac:dyDescent="0.2">
      <c r="K111" s="76"/>
    </row>
    <row r="112" spans="11:11" ht="12" customHeight="1" x14ac:dyDescent="0.2">
      <c r="K112" s="76"/>
    </row>
    <row r="113" spans="11:11" ht="12" customHeight="1" x14ac:dyDescent="0.2">
      <c r="K113" s="76"/>
    </row>
    <row r="114" spans="11:11" ht="12" customHeight="1" x14ac:dyDescent="0.2">
      <c r="K114" s="76"/>
    </row>
    <row r="115" spans="11:11" ht="12" customHeight="1" x14ac:dyDescent="0.2">
      <c r="K115" s="76"/>
    </row>
    <row r="116" spans="11:11" ht="12" customHeight="1" x14ac:dyDescent="0.2">
      <c r="K116" s="76"/>
    </row>
    <row r="117" spans="11:11" ht="12" customHeight="1" x14ac:dyDescent="0.2">
      <c r="K117" s="76"/>
    </row>
  </sheetData>
  <mergeCells count="16">
    <mergeCell ref="A21:B21"/>
    <mergeCell ref="A22:B22"/>
    <mergeCell ref="A11:B11"/>
    <mergeCell ref="A26:B26"/>
    <mergeCell ref="A24:B24"/>
    <mergeCell ref="A25:B25"/>
    <mergeCell ref="A12:B12"/>
    <mergeCell ref="A20:B20"/>
    <mergeCell ref="A13:B13"/>
    <mergeCell ref="A19:B19"/>
    <mergeCell ref="A18:B18"/>
    <mergeCell ref="A16:B16"/>
    <mergeCell ref="A17:B17"/>
    <mergeCell ref="A14:B14"/>
    <mergeCell ref="A15:B15"/>
    <mergeCell ref="A23:B23"/>
  </mergeCells>
  <pageMargins left="0.70866141732283472" right="0.70866141732283472" top="0.74803149606299213" bottom="0.74803149606299213" header="0.31496062992125984" footer="0.31496062992125984"/>
  <pageSetup scale="93" orientation="portrait" r:id="rId1"/>
  <rowBreaks count="1" manualBreakCount="1">
    <brk id="8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44</vt:i4>
      </vt:variant>
    </vt:vector>
  </HeadingPairs>
  <TitlesOfParts>
    <vt:vector size="46" baseType="lpstr">
      <vt:lpstr>INPUT</vt:lpstr>
      <vt:lpstr>OUTPUT</vt:lpstr>
      <vt:lpstr>INPUT!Analysistype</vt:lpstr>
      <vt:lpstr>INPUT!Print_Area</vt:lpstr>
      <vt:lpstr>OUTPUT!Print_Area</vt:lpstr>
      <vt:lpstr>INPUT!SDPBi_CCCharStrain</vt:lpstr>
      <vt:lpstr>INPUT!SDPBi_CCExponent</vt:lpstr>
      <vt:lpstr>INPUT!SDPBi_CCLateralStress</vt:lpstr>
      <vt:lpstr>INPUT!SDPBi_CCUltStrain</vt:lpstr>
      <vt:lpstr>INPUT!SDPBi_ConcreteCurve</vt:lpstr>
      <vt:lpstr>INPUT!SDPBi_Ec</vt:lpstr>
      <vt:lpstr>INPUT!SDPBi_End</vt:lpstr>
      <vt:lpstr>INPUT!SDPBi_Ep</vt:lpstr>
      <vt:lpstr>INPUT!SDPBi_Es</vt:lpstr>
      <vt:lpstr>INPUT!SDPBi_fck</vt:lpstr>
      <vt:lpstr>INPUT!SDPBi_fp</vt:lpstr>
      <vt:lpstr>INPUT!SDPBi_Fy</vt:lpstr>
      <vt:lpstr>INPUT!SDPBi_gmconc</vt:lpstr>
      <vt:lpstr>INPUT!SDPBi_gmPrestress</vt:lpstr>
      <vt:lpstr>INPUT!SDPBi_gmsteel</vt:lpstr>
      <vt:lpstr>INPUT!SDPBi_importdxf</vt:lpstr>
      <vt:lpstr>INPUT!SDPBi_JackStress</vt:lpstr>
      <vt:lpstr>INPUT!SDPBi_Outputgen</vt:lpstr>
      <vt:lpstr>INPUT!SDPBi_PTCurve</vt:lpstr>
      <vt:lpstr>INPUT!SDPBi_PTRatio_fpk</vt:lpstr>
      <vt:lpstr>INPUT!SDPBi_PTStrainRatio</vt:lpstr>
      <vt:lpstr>INPUT!SDPBi_PTUltStrain</vt:lpstr>
      <vt:lpstr>INPUT!SDPBi_PTUse</vt:lpstr>
      <vt:lpstr>INPUT!SDPBi_RectBreadth</vt:lpstr>
      <vt:lpstr>INPUT!SDPBi_Rectheight</vt:lpstr>
      <vt:lpstr>INPUT!SDPBi_Reinfcoord</vt:lpstr>
      <vt:lpstr>INPUT!SDPBi_ReinfUse</vt:lpstr>
      <vt:lpstr>INPUT!SDPBi_SCRatio_ft</vt:lpstr>
      <vt:lpstr>INPUT!SDPBi_SCStrainRatio</vt:lpstr>
      <vt:lpstr>INPUT!SDPBi_SCUltStrain</vt:lpstr>
      <vt:lpstr>INPUT!SDPbi_Sectioncoord</vt:lpstr>
      <vt:lpstr>INPUT!SDPBi_sectiontype</vt:lpstr>
      <vt:lpstr>INPUT!SDPBi_SteelCurve</vt:lpstr>
      <vt:lpstr>INPUT!SDPBi_UMCcheck</vt:lpstr>
      <vt:lpstr>INPUT!SDPBi_UMCCheckstart</vt:lpstr>
      <vt:lpstr>INPUT!SDPBi_UMCConcStrStr</vt:lpstr>
      <vt:lpstr>OUTPUT!SDPBi_UMCEnd</vt:lpstr>
      <vt:lpstr>OUTPUT!SDPBi_UMCOutput</vt:lpstr>
      <vt:lpstr>INPUT!SDPBi_UMCPrestress</vt:lpstr>
      <vt:lpstr>INPUT!SDPBi_UMCReinfStrStr</vt:lpstr>
      <vt:lpstr>INPUT!STATUS</vt:lpstr>
    </vt:vector>
  </TitlesOfParts>
  <Company>SDP Technocrats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Uniaxial Analysis</dc:title>
  <dc:creator>SDP Technocrats</dc:creator>
  <cp:lastModifiedBy>Varun Garg</cp:lastModifiedBy>
  <cp:lastPrinted>2015-04-28T10:55:41Z</cp:lastPrinted>
  <dcterms:created xsi:type="dcterms:W3CDTF">2013-01-25T06:39:21Z</dcterms:created>
  <dcterms:modified xsi:type="dcterms:W3CDTF">2025-01-27T06:23:15Z</dcterms:modified>
</cp:coreProperties>
</file>