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aba8ee94bf59ee/Desktop/College/asep-sem1/"/>
    </mc:Choice>
  </mc:AlternateContent>
  <xr:revisionPtr revIDLastSave="4" documentId="8_{C97DBBEF-7224-47A0-B6D2-3D7229719A09}" xr6:coauthVersionLast="47" xr6:coauthVersionMax="47" xr10:uidLastSave="{7E772435-BDCA-481C-B3A1-683E9C6F861F}"/>
  <bookViews>
    <workbookView xWindow="-110" yWindow="-110" windowWidth="19420" windowHeight="10300" activeTab="1" xr2:uid="{E7AE8F6E-21A6-4068-AA58-6E3CF2FCCD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Q20" i="1"/>
  <c r="U20" i="1" s="1"/>
  <c r="J27" i="1"/>
  <c r="J26" i="1"/>
  <c r="J25" i="1"/>
  <c r="J24" i="1"/>
  <c r="Q24" i="1" s="1"/>
  <c r="U24" i="1" s="1"/>
  <c r="J23" i="1"/>
  <c r="Q19" i="1" s="1"/>
  <c r="U19" i="1" s="1"/>
  <c r="J22" i="1"/>
  <c r="J21" i="1"/>
  <c r="Q21" i="1" s="1"/>
  <c r="U21" i="1" s="1"/>
  <c r="J20" i="1"/>
  <c r="Q17" i="1" s="1"/>
  <c r="U17" i="1" s="1"/>
  <c r="J19" i="1"/>
  <c r="J18" i="1"/>
  <c r="J17" i="1"/>
  <c r="Q22" i="1" s="1"/>
  <c r="U22" i="1" s="1"/>
  <c r="J16" i="1"/>
  <c r="Q16" i="1" s="1"/>
  <c r="U16" i="1" s="1"/>
  <c r="J15" i="1"/>
  <c r="J14" i="1"/>
  <c r="J13" i="1"/>
  <c r="Q13" i="1" s="1"/>
  <c r="U13" i="1" s="1"/>
  <c r="J12" i="1"/>
  <c r="J11" i="1"/>
  <c r="J10" i="1"/>
  <c r="Q10" i="1" s="1"/>
  <c r="U10" i="1" s="1"/>
  <c r="J9" i="1"/>
  <c r="J7" i="1"/>
  <c r="J8" i="1"/>
  <c r="Q8" i="1" s="1"/>
  <c r="U8" i="1" s="1"/>
  <c r="J6" i="1"/>
  <c r="J5" i="1"/>
  <c r="O5" i="1" s="1"/>
  <c r="J4" i="1"/>
  <c r="L4" i="1"/>
  <c r="Q6" i="1" l="1"/>
  <c r="U6" i="1" s="1"/>
  <c r="Q25" i="1"/>
  <c r="U25" i="1" s="1"/>
  <c r="Q11" i="1"/>
  <c r="U11" i="1" s="1"/>
  <c r="Q27" i="1"/>
  <c r="U27" i="1" s="1"/>
  <c r="Q7" i="1"/>
  <c r="U7" i="1" s="1"/>
  <c r="Q26" i="1"/>
  <c r="U26" i="1" s="1"/>
  <c r="Q23" i="1"/>
  <c r="U23" i="1" s="1"/>
  <c r="Q14" i="1"/>
  <c r="Q12" i="1"/>
  <c r="U12" i="1" s="1"/>
  <c r="Q15" i="1"/>
  <c r="Q4" i="1"/>
  <c r="R18" i="1"/>
  <c r="Q9" i="1"/>
  <c r="Q18" i="1"/>
  <c r="U18" i="1" s="1"/>
  <c r="Q5" i="1"/>
  <c r="U5" i="1" s="1"/>
  <c r="R8" i="1"/>
  <c r="R20" i="1"/>
  <c r="R21" i="1"/>
  <c r="R19" i="1"/>
  <c r="R10" i="1"/>
  <c r="R23" i="1"/>
  <c r="R7" i="1"/>
  <c r="R12" i="1"/>
  <c r="R13" i="1"/>
  <c r="O25" i="1"/>
  <c r="O26" i="1"/>
  <c r="R22" i="1"/>
  <c r="O24" i="1"/>
  <c r="O14" i="1"/>
  <c r="R27" i="1"/>
  <c r="O4" i="1"/>
  <c r="R16" i="1"/>
  <c r="O16" i="1"/>
  <c r="O17" i="1"/>
  <c r="O12" i="1"/>
  <c r="R6" i="1"/>
  <c r="O8" i="1"/>
  <c r="O13" i="1"/>
  <c r="O11" i="1"/>
  <c r="R25" i="1"/>
  <c r="R24" i="1"/>
  <c r="N4" i="1"/>
  <c r="O23" i="1"/>
  <c r="O19" i="1"/>
  <c r="O27" i="1"/>
  <c r="O15" i="1"/>
  <c r="R17" i="1"/>
  <c r="O22" i="1"/>
  <c r="O10" i="1"/>
  <c r="O21" i="1"/>
  <c r="O9" i="1"/>
  <c r="O20" i="1"/>
  <c r="O7" i="1"/>
  <c r="O18" i="1"/>
  <c r="O6" i="1"/>
  <c r="R4" i="1" l="1"/>
  <c r="U4" i="1"/>
  <c r="R15" i="1"/>
  <c r="U15" i="1"/>
  <c r="R14" i="1"/>
  <c r="U14" i="1"/>
  <c r="R26" i="1"/>
  <c r="R5" i="1"/>
  <c r="S4" i="1" s="1"/>
  <c r="R11" i="1"/>
  <c r="R9" i="1"/>
  <c r="U9" i="1"/>
  <c r="P4" i="1"/>
  <c r="T4" i="1" l="1"/>
</calcChain>
</file>

<file path=xl/sharedStrings.xml><?xml version="1.0" encoding="utf-8"?>
<sst xmlns="http://schemas.openxmlformats.org/spreadsheetml/2006/main" count="135" uniqueCount="135">
  <si>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</si>
  <si>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</si>
  <si>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</si>
  <si>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</si>
  <si>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</si>
  <si>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</si>
  <si>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</si>
  <si>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</si>
  <si>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</si>
  <si>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</si>
  <si>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</si>
  <si>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</si>
  <si>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</si>
  <si>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</si>
  <si>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</si>
  <si>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</si>
  <si>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</si>
  <si>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</si>
  <si>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</si>
  <si>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</si>
  <si>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</si>
  <si>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</si>
  <si>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</si>
  <si>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</si>
  <si>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</si>
  <si>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</si>
  <si>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</si>
  <si>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</si>
  <si>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</si>
  <si>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</si>
  <si>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</si>
  <si>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</si>
  <si>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</si>
  <si>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</si>
  <si>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</si>
  <si>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</si>
  <si>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</si>
  <si>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</si>
  <si>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</si>
  <si>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</si>
  <si>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</si>
  <si>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</si>
  <si>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</si>
  <si>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</si>
  <si>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</si>
  <si>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</si>
  <si>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</si>
  <si>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</si>
  <si>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</si>
  <si>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</si>
  <si>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</si>
  <si>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</si>
  <si>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</si>
  <si>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</si>
  <si>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</si>
  <si>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</si>
  <si>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</si>
  <si>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</si>
  <si>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</si>
  <si>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</si>
  <si>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</si>
  <si>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</si>
  <si>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</si>
  <si>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</si>
  <si>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</si>
  <si>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</si>
  <si>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</si>
  <si>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</si>
  <si>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</si>
  <si>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</si>
  <si>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</si>
  <si>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</si>
  <si>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</si>
  <si>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</si>
  <si>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</si>
  <si>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</si>
  <si>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</si>
  <si>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</si>
  <si>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</si>
  <si>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</si>
  <si>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</si>
  <si>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</si>
  <si>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</si>
  <si>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</si>
  <si>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</si>
  <si>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</si>
  <si>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</si>
  <si>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</si>
  <si>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</si>
  <si>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</si>
  <si>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</si>
  <si>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</si>
  <si>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</si>
  <si>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</si>
  <si>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</si>
  <si>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</si>
  <si>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avg price</t>
  </si>
  <si>
    <t>hourly price</t>
  </si>
  <si>
    <t>day ahead predicted load</t>
  </si>
  <si>
    <t>time</t>
  </si>
  <si>
    <t>predicted load</t>
  </si>
  <si>
    <t>Time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</si>
  <si>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</si>
  <si>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</si>
  <si>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</si>
  <si>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</si>
  <si>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</si>
  <si>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</si>
  <si>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</si>
  <si>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</si>
  <si>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</si>
  <si>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</si>
  <si>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</si>
  <si>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</si>
  <si>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</si>
  <si>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</si>
  <si>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</si>
  <si>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</si>
  <si>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</si>
  <si>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</si>
  <si>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</si>
  <si>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</si>
  <si>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</si>
  <si>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</si>
  <si>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23:00 - 24:00</t>
  </si>
  <si>
    <t>22 :00 - 23:00</t>
  </si>
  <si>
    <t>price with constant rate</t>
  </si>
  <si>
    <t>price with tariff</t>
  </si>
  <si>
    <t>putting condition for switching</t>
  </si>
  <si>
    <t>new hourly price assuimg consumer cut down on usage by 10%</t>
  </si>
  <si>
    <t>new price</t>
  </si>
  <si>
    <t>estimated savings:</t>
  </si>
  <si>
    <t>hourly price with tariff</t>
  </si>
  <si>
    <t>purely decreasing</t>
  </si>
  <si>
    <t>cutting down for no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</si>
</sst>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3" fillId="4" borderId="1" xfId="3" applyBorder="1"/>
    <xf numFmtId="0" fontId="0" fillId="0" borderId="0" xfId="0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Using Our Project: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hourly price with tariff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Sheet1!$O$4:$O$27</c:f>
              <c:numCache>
                <c:formatCode>General</c:formatCode>
                <c:ptCount val="24"/>
                <c:pt idx="0">
                  <c:v>5904.1450000000004</c:v>
                </c:pt>
                <c:pt idx="1">
                  <c:v>5605.5577499999999</c:v>
                </c:pt>
                <c:pt idx="2">
                  <c:v>5489</c:v>
                </c:pt>
                <c:pt idx="3">
                  <c:v>5331.78</c:v>
                </c:pt>
                <c:pt idx="4">
                  <c:v>5699.4202500000001</c:v>
                </c:pt>
                <c:pt idx="5">
                  <c:v>6481.0879999999997</c:v>
                </c:pt>
                <c:pt idx="6">
                  <c:v>9269.5409999999993</c:v>
                </c:pt>
                <c:pt idx="7">
                  <c:v>13223.652</c:v>
                </c:pt>
                <c:pt idx="8">
                  <c:v>16188.0525</c:v>
                </c:pt>
                <c:pt idx="9">
                  <c:v>12073.74</c:v>
                </c:pt>
                <c:pt idx="10">
                  <c:v>10243.987499999999</c:v>
                </c:pt>
                <c:pt idx="11">
                  <c:v>8678.5020000000004</c:v>
                </c:pt>
                <c:pt idx="12">
                  <c:v>8014.9095000000007</c:v>
                </c:pt>
                <c:pt idx="13">
                  <c:v>7731.7375000000002</c:v>
                </c:pt>
                <c:pt idx="14">
                  <c:v>8171.3209999999999</c:v>
                </c:pt>
                <c:pt idx="15">
                  <c:v>9554.9334999999992</c:v>
                </c:pt>
                <c:pt idx="16">
                  <c:v>11208.776400000001</c:v>
                </c:pt>
                <c:pt idx="17">
                  <c:v>14484.582</c:v>
                </c:pt>
                <c:pt idx="18">
                  <c:v>13597.047</c:v>
                </c:pt>
                <c:pt idx="19">
                  <c:v>13310.270250000001</c:v>
                </c:pt>
                <c:pt idx="20">
                  <c:v>10583.034000000001</c:v>
                </c:pt>
                <c:pt idx="21">
                  <c:v>9136.7009999999991</c:v>
                </c:pt>
                <c:pt idx="22">
                  <c:v>8161.3439999999991</c:v>
                </c:pt>
                <c:pt idx="23">
                  <c:v>7217.5880000000006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F-4B8A-901A-2E6D86395316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new hourly price assuimg consumer cut down on usage by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Sheet1!$R$4:$R$27</c:f>
              <c:numCache>
                <c:formatCode>General</c:formatCode>
                <c:ptCount val="24"/>
                <c:pt idx="0">
                  <c:v>5904.1450000000004</c:v>
                </c:pt>
                <c:pt idx="1">
                  <c:v>5605.5577499999999</c:v>
                </c:pt>
                <c:pt idx="2">
                  <c:v>5489</c:v>
                </c:pt>
                <c:pt idx="3">
                  <c:v>5331.78</c:v>
                </c:pt>
                <c:pt idx="4">
                  <c:v>5699.4202500000001</c:v>
                </c:pt>
                <c:pt idx="5">
                  <c:v>6481.0879999999997</c:v>
                </c:pt>
                <c:pt idx="6">
                  <c:v>9269.5409999999993</c:v>
                </c:pt>
                <c:pt idx="7">
                  <c:v>13223.652</c:v>
                </c:pt>
                <c:pt idx="8">
                  <c:v>14569.24725</c:v>
                </c:pt>
                <c:pt idx="9">
                  <c:v>10866.366</c:v>
                </c:pt>
                <c:pt idx="10">
                  <c:v>9219.588749999999</c:v>
                </c:pt>
                <c:pt idx="11">
                  <c:v>7810.6518000000005</c:v>
                </c:pt>
                <c:pt idx="12">
                  <c:v>7213.4185500000003</c:v>
                </c:pt>
                <c:pt idx="13">
                  <c:v>6958.5637500000003</c:v>
                </c:pt>
                <c:pt idx="14">
                  <c:v>7354.1889000000001</c:v>
                </c:pt>
                <c:pt idx="15">
                  <c:v>9554.9334999999992</c:v>
                </c:pt>
                <c:pt idx="16">
                  <c:v>11208.776400000001</c:v>
                </c:pt>
                <c:pt idx="17">
                  <c:v>13036.123800000001</c:v>
                </c:pt>
                <c:pt idx="18">
                  <c:v>12237.3423</c:v>
                </c:pt>
                <c:pt idx="19">
                  <c:v>11979.243225000002</c:v>
                </c:pt>
                <c:pt idx="20">
                  <c:v>10583.034000000001</c:v>
                </c:pt>
                <c:pt idx="21">
                  <c:v>9136.7009999999991</c:v>
                </c:pt>
                <c:pt idx="22">
                  <c:v>8161.3439999999991</c:v>
                </c:pt>
                <c:pt idx="23">
                  <c:v>7217.5880000000006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F-4B8A-901A-2E6D8639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24064"/>
        <c:axId val="87424544"/>
      </c:lineChart>
      <c:catAx>
        <c:axId val="874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4544"/>
        <c:crosses val="autoZero"/>
        <c:auto val="1"/>
        <c:lblAlgn val="ctr"/>
        <c:lblOffset val="100"/>
        <c:noMultiLvlLbl val="0"/>
      </c:catAx>
      <c:valAx>
        <c:axId val="874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price with constant 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Sheet1!$N$4</c:f>
              <c:numCache>
                <c:formatCode>General</c:formatCode>
                <c:ptCount val="1"/>
                <c:pt idx="0">
                  <c:v>221670.03086875001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6-42A1-92F6-BD9B5DF1A2AE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price with tariff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Sheet1!$P$4</c:f>
              <c:numCache>
                <c:formatCode>General</c:formatCode>
                <c:ptCount val="1"/>
                <c:pt idx="0">
                  <c:v>225360.71015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6-42A1-92F6-BD9B5DF1A2AE}"/>
            </c:ext>
          </c:extLst>
        </c:ser>
        <c:ser>
          <c:idx val="2"/>
          <c:order val="2"/>
          <c:tx>
            <c:strRef>
              <c:f>Sheet1!$S$3</c:f>
              <c:strCache>
                <c:ptCount val="1"/>
                <c:pt idx="0">
                  <c:v>new price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Sheet1!$S$4</c:f>
              <c:numCache>
                <c:formatCode>General</c:formatCode>
                <c:ptCount val="1"/>
                <c:pt idx="0">
                  <c:v>214111.29522500001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6-42A1-92F6-BD9B5DF1A2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383920"/>
        <c:axId val="87382000"/>
      </c:barChart>
      <c:catAx>
        <c:axId val="873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2000"/>
        <c:crosses val="autoZero"/>
        <c:auto val="1"/>
        <c:lblAlgn val="ctr"/>
        <c:lblOffset val="100"/>
        <c:noMultiLvlLbl val="0"/>
      </c:catAx>
      <c:valAx>
        <c:axId val="87382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3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new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Sheet1!$S$4</c:f>
              <c:numCache>
                <c:formatCode>General</c:formatCode>
                <c:ptCount val="1"/>
                <c:pt idx="0">
                  <c:v>214111.29522500001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6-487C-8258-37959CA3F500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cutting down for no reason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Sheet1!$V$4</c:f>
              <c:numCache>
                <c:formatCode>General</c:formatCode>
                <c:ptCount val="1"/>
                <c:pt idx="0">
                  <c:v>211251.1871479167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6-487C-8258-37959CA3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610592"/>
        <c:axId val="1401609632"/>
      </c:barChart>
      <c:catAx>
        <c:axId val="140161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09632"/>
        <c:crosses val="autoZero"/>
        <c:auto val="1"/>
        <c:lblAlgn val="ctr"/>
        <c:lblOffset val="100"/>
        <c:noMultiLvlLbl val="0"/>
      </c:catAx>
      <c:valAx>
        <c:axId val="14016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price with constant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Sheet1!$N$4</c:f>
              <c:numCache>
                <c:formatCode>General</c:formatCode>
                <c:ptCount val="1"/>
                <c:pt idx="0">
                  <c:v>221670.03086875001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4-4E20-83C7-566A2BA62AB7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price with tariff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Sheet1!$P$4</c:f>
              <c:numCache>
                <c:formatCode>General</c:formatCode>
                <c:ptCount val="1"/>
                <c:pt idx="0">
                  <c:v>225360.71015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4-4E20-83C7-566A2BA62AB7}"/>
            </c:ext>
          </c:extLst>
        </c:ser>
        <c:ser>
          <c:idx val="2"/>
          <c:order val="2"/>
          <c:tx>
            <c:strRef>
              <c:f>Sheet1!$S$3</c:f>
              <c:strCache>
                <c:ptCount val="1"/>
                <c:pt idx="0">
                  <c:v>new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Sheet1!$S$4</c:f>
              <c:numCache>
                <c:formatCode>General</c:formatCode>
                <c:ptCount val="1"/>
                <c:pt idx="0">
                  <c:v>214111.29522500001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4-4E20-83C7-566A2BA62AB7}"/>
            </c:ext>
          </c:extLst>
        </c:ser>
        <c:ser>
          <c:idx val="3"/>
          <c:order val="3"/>
          <c:tx>
            <c:strRef>
              <c:f>Sheet1!$V$3</c:f>
              <c:strCache>
                <c:ptCount val="1"/>
                <c:pt idx="0">
                  <c:v>cutting down for no reason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Sheet1!$V$4</c:f>
              <c:numCache>
                <c:formatCode>General</c:formatCode>
                <c:ptCount val="1"/>
                <c:pt idx="0">
                  <c:v>211251.1871479167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4-4E20-83C7-566A2BA6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456912"/>
        <c:axId val="1838460752"/>
      </c:barChart>
      <c:catAx>
        <c:axId val="183845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60752"/>
        <c:crosses val="autoZero"/>
        <c:auto val="1"/>
        <c:lblAlgn val="ctr"/>
        <c:lblOffset val="100"/>
        <c:noMultiLvlLbl val="0"/>
      </c:catAx>
      <c:valAx>
        <c:axId val="18384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Using Our Project: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hourly price with tariff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Sheet1!$O$4:$O$27</c:f>
              <c:numCache>
                <c:formatCode>General</c:formatCode>
                <c:ptCount val="24"/>
                <c:pt idx="0">
                  <c:v>5904.1450000000004</c:v>
                </c:pt>
                <c:pt idx="1">
                  <c:v>5605.5577499999999</c:v>
                </c:pt>
                <c:pt idx="2">
                  <c:v>5489</c:v>
                </c:pt>
                <c:pt idx="3">
                  <c:v>5331.78</c:v>
                </c:pt>
                <c:pt idx="4">
                  <c:v>5699.4202500000001</c:v>
                </c:pt>
                <c:pt idx="5">
                  <c:v>6481.0879999999997</c:v>
                </c:pt>
                <c:pt idx="6">
                  <c:v>9269.5409999999993</c:v>
                </c:pt>
                <c:pt idx="7">
                  <c:v>13223.652</c:v>
                </c:pt>
                <c:pt idx="8">
                  <c:v>16188.0525</c:v>
                </c:pt>
                <c:pt idx="9">
                  <c:v>12073.74</c:v>
                </c:pt>
                <c:pt idx="10">
                  <c:v>10243.987499999999</c:v>
                </c:pt>
                <c:pt idx="11">
                  <c:v>8678.5020000000004</c:v>
                </c:pt>
                <c:pt idx="12">
                  <c:v>8014.9095000000007</c:v>
                </c:pt>
                <c:pt idx="13">
                  <c:v>7731.7375000000002</c:v>
                </c:pt>
                <c:pt idx="14">
                  <c:v>8171.3209999999999</c:v>
                </c:pt>
                <c:pt idx="15">
                  <c:v>9554.9334999999992</c:v>
                </c:pt>
                <c:pt idx="16">
                  <c:v>11208.776400000001</c:v>
                </c:pt>
                <c:pt idx="17">
                  <c:v>14484.582</c:v>
                </c:pt>
                <c:pt idx="18">
                  <c:v>13597.047</c:v>
                </c:pt>
                <c:pt idx="19">
                  <c:v>13310.270250000001</c:v>
                </c:pt>
                <c:pt idx="20">
                  <c:v>10583.034000000001</c:v>
                </c:pt>
                <c:pt idx="21">
                  <c:v>9136.7009999999991</c:v>
                </c:pt>
                <c:pt idx="22">
                  <c:v>8161.3439999999991</c:v>
                </c:pt>
                <c:pt idx="23">
                  <c:v>7217.5880000000006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C-4F57-B526-6D17F5F4F1F6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new hourly price assuimg consumer cut down on usage by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Sheet1!$R$4:$R$27</c:f>
              <c:numCache>
                <c:formatCode>General</c:formatCode>
                <c:ptCount val="24"/>
                <c:pt idx="0">
                  <c:v>5904.1450000000004</c:v>
                </c:pt>
                <c:pt idx="1">
                  <c:v>5605.5577499999999</c:v>
                </c:pt>
                <c:pt idx="2">
                  <c:v>5489</c:v>
                </c:pt>
                <c:pt idx="3">
                  <c:v>5331.78</c:v>
                </c:pt>
                <c:pt idx="4">
                  <c:v>5699.4202500000001</c:v>
                </c:pt>
                <c:pt idx="5">
                  <c:v>6481.0879999999997</c:v>
                </c:pt>
                <c:pt idx="6">
                  <c:v>9269.5409999999993</c:v>
                </c:pt>
                <c:pt idx="7">
                  <c:v>13223.652</c:v>
                </c:pt>
                <c:pt idx="8">
                  <c:v>14569.24725</c:v>
                </c:pt>
                <c:pt idx="9">
                  <c:v>10866.366</c:v>
                </c:pt>
                <c:pt idx="10">
                  <c:v>9219.588749999999</c:v>
                </c:pt>
                <c:pt idx="11">
                  <c:v>7810.6518000000005</c:v>
                </c:pt>
                <c:pt idx="12">
                  <c:v>7213.4185500000003</c:v>
                </c:pt>
                <c:pt idx="13">
                  <c:v>6958.5637500000003</c:v>
                </c:pt>
                <c:pt idx="14">
                  <c:v>7354.1889000000001</c:v>
                </c:pt>
                <c:pt idx="15">
                  <c:v>9554.9334999999992</c:v>
                </c:pt>
                <c:pt idx="16">
                  <c:v>11208.776400000001</c:v>
                </c:pt>
                <c:pt idx="17">
                  <c:v>13036.123800000001</c:v>
                </c:pt>
                <c:pt idx="18">
                  <c:v>12237.3423</c:v>
                </c:pt>
                <c:pt idx="19">
                  <c:v>11979.243225000002</c:v>
                </c:pt>
                <c:pt idx="20">
                  <c:v>10583.034000000001</c:v>
                </c:pt>
                <c:pt idx="21">
                  <c:v>9136.7009999999991</c:v>
                </c:pt>
                <c:pt idx="22">
                  <c:v>8161.3439999999991</c:v>
                </c:pt>
                <c:pt idx="23">
                  <c:v>7217.5880000000006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C-4F57-B526-6D17F5F4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24064"/>
        <c:axId val="87424544"/>
      </c:lineChart>
      <c:catAx>
        <c:axId val="874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4544"/>
        <c:crosses val="autoZero"/>
        <c:auto val="1"/>
        <c:lblAlgn val="ctr"/>
        <c:lblOffset val="100"/>
        <c:noMultiLvlLbl val="0"/>
      </c:catAx>
      <c:valAx>
        <c:axId val="874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price with constant 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Sheet1!$N$4</c:f>
              <c:numCache>
                <c:formatCode>General</c:formatCode>
                <c:ptCount val="1"/>
                <c:pt idx="0">
                  <c:v>221670.03086875001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D-4B31-895A-8D5CD2A872ED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price with tariff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Sheet1!$P$4</c:f>
              <c:numCache>
                <c:formatCode>General</c:formatCode>
                <c:ptCount val="1"/>
                <c:pt idx="0">
                  <c:v>225360.71015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D-4B31-895A-8D5CD2A872ED}"/>
            </c:ext>
          </c:extLst>
        </c:ser>
        <c:ser>
          <c:idx val="2"/>
          <c:order val="2"/>
          <c:tx>
            <c:strRef>
              <c:f>Sheet1!$S$3</c:f>
              <c:strCache>
                <c:ptCount val="1"/>
                <c:pt idx="0">
                  <c:v>new price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Sheet1!$S$4</c:f>
              <c:numCache>
                <c:formatCode>General</c:formatCode>
                <c:ptCount val="1"/>
                <c:pt idx="0">
                  <c:v>214111.29522500001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D-4B31-895A-8D5CD2A872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383920"/>
        <c:axId val="87382000"/>
      </c:barChart>
      <c:catAx>
        <c:axId val="873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2000"/>
        <c:crosses val="autoZero"/>
        <c:auto val="1"/>
        <c:lblAlgn val="ctr"/>
        <c:lblOffset val="100"/>
        <c:noMultiLvlLbl val="0"/>
      </c:catAx>
      <c:valAx>
        <c:axId val="87382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3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new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Sheet1!$S$4</c:f>
              <c:numCache>
                <c:formatCode>General</c:formatCode>
                <c:ptCount val="1"/>
                <c:pt idx="0">
                  <c:v>214111.29522500001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C-45C3-A06A-F67C63E15481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cutting down for no reason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Sheet1!$V$4</c:f>
              <c:numCache>
                <c:formatCode>General</c:formatCode>
                <c:ptCount val="1"/>
                <c:pt idx="0">
                  <c:v>211251.1871479167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C-45C3-A06A-F67C63E1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610592"/>
        <c:axId val="1401609632"/>
      </c:barChart>
      <c:catAx>
        <c:axId val="140161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09632"/>
        <c:crosses val="autoZero"/>
        <c:auto val="1"/>
        <c:lblAlgn val="ctr"/>
        <c:lblOffset val="100"/>
        <c:noMultiLvlLbl val="0"/>
      </c:catAx>
      <c:valAx>
        <c:axId val="14016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637960</xdr:colOff>
      <xdr:row>28</xdr:row>
      <xdr:rowOff>22759</xdr:rowOff>
    </xdr:from>
    <xdr:to>
      <xdr:col>14</xdr:col>
      <xdr:colOff>146450</xdr:colOff>
      <xdr:row>51</xdr:row>
      <xdr:rowOff>175292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34CF6-5185-DB1E-8D3B-683793AB8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786838</xdr:colOff>
      <xdr:row>27</xdr:row>
      <xdr:rowOff>143622</xdr:rowOff>
    </xdr:from>
    <xdr:to>
      <xdr:col>17</xdr:col>
      <xdr:colOff>1342276</xdr:colOff>
      <xdr:row>43</xdr:row>
      <xdr:rowOff>18116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FE3D6E-D9C5-B02F-C145-2AC69E36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824948</xdr:colOff>
      <xdr:row>45</xdr:row>
      <xdr:rowOff>122125</xdr:rowOff>
    </xdr:from>
    <xdr:to>
      <xdr:col>17</xdr:col>
      <xdr:colOff>1366218</xdr:colOff>
      <xdr:row>60</xdr:row>
      <xdr:rowOff>169570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617D4A-D95F-2622-BDD9-DE997CDDB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83918</xdr:colOff>
      <xdr:row>36</xdr:row>
      <xdr:rowOff>169621</xdr:rowOff>
    </xdr:from>
    <xdr:to>
      <xdr:col>19</xdr:col>
      <xdr:colOff>475889</xdr:colOff>
      <xdr:row>56</xdr:row>
      <xdr:rowOff>151223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3F72B-89DD-4D98-8B3E-F5E6168AA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62310</xdr:rowOff>
    </xdr:from>
    <xdr:to>
      <xdr:col>10</xdr:col>
      <xdr:colOff>263163</xdr:colOff>
      <xdr:row>24</xdr:row>
      <xdr:rowOff>8224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ED454-3999-4C69-90BF-DCB32EFDF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293951</xdr:colOff>
      <xdr:row>0</xdr:row>
      <xdr:rowOff>0</xdr:rowOff>
    </xdr:from>
    <xdr:to>
      <xdr:col>21</xdr:col>
      <xdr:colOff>550333</xdr:colOff>
      <xdr:row>24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61F9C-A566-4BAC-89AC-617D3749C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407375</xdr:colOff>
      <xdr:row>38</xdr:row>
      <xdr:rowOff>94367</xdr:rowOff>
    </xdr:from>
    <xdr:to>
      <xdr:col>8</xdr:col>
      <xdr:colOff>122232</xdr:colOff>
      <xdr:row>53</xdr:row>
      <xdr:rowOff>127159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32E68C-8B10-4AEF-9B65-7954A0640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F4F22-3F42-4A7E-AC0D-9506065E7121}" name="Table1" displayName="Table1" ref="F4:G100" totalsRowShown="0">
  <autoFilter ref="F4:G100" xr:uid="{2DFF4F22-3F42-4A7E-AC0D-9506065E7121}"/>
  <tableColumns count="2">
    <tableColumn id="1" xr3:uid="{DEA140A1-B8BC-454A-A3E0-241FDEF3132B}" name="time"/>
    <tableColumn id="2" xr3:uid="{C3401DF3-66AF-4306-92DD-49831E6189F9}" name="predicted lo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874932-69F0-4503-9276-629B5EA03BAB}" name="Table2" displayName="Table2" ref="I3:L27" totalsRowShown="0">
  <autoFilter ref="I3:L27" xr:uid="{F3874932-69F0-4503-9276-629B5EA03BAB}"/>
  <sortState xmlns:xlrd2="http://schemas.microsoft.com/office/spreadsheetml/2017/richdata2" ref="I4:L27">
    <sortCondition ref="I3:I27"/>
  </sortState>
  <tableColumns count="4">
    <tableColumn id="1" xr3:uid="{1A1CC630-3373-49F0-A943-A76A307CE43C}" name="Time"/>
    <tableColumn id="2" xr3:uid="{1ADE0C39-0880-475D-A56D-F430A5F851E8}" name="day ahead predicted load"/>
    <tableColumn id="3" xr3:uid="{475F5506-3B6C-4FBB-8C7A-5F92CCD70734}" name="hourly price"/>
    <tableColumn id="4" xr3:uid="{B841488A-7459-4EF9-A41A-FEA6D44CBF02}" name="avg price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27F532-4BEC-4807-A5E0-7325EBE3DF44}" name="Table3" displayName="Table3" ref="N3:V27" totalsRowShown="0" headerRowCellStyle="Normal" dataCellStyle="Normal">
  <autoFilter ref="N3:V27" xr:uid="{F227F532-4BEC-4807-A5E0-7325EBE3DF44}"/>
  <tableColumns count="9">
    <tableColumn id="1" xr3:uid="{7E9690C8-1F85-4F17-8E73-5C4F48E43E7E}" name="price with constant rate" dataCellStyle="Normal"/>
    <tableColumn id="2" xr3:uid="{C1293E77-9AD3-4A7A-AC24-F16AA0CFD12D}" name="hourly price with tariff" dataCellStyle="Normal">
      <calculatedColumnFormula>J4*K4</calculatedColumnFormula>
    </tableColumn>
    <tableColumn id="3" xr3:uid="{B9CE2019-E9A5-4BCC-B3BB-B8CEC28E01AC}" name="price with tariff" dataCellStyle="Normal"/>
    <tableColumn id="4" xr3:uid="{0A93AFAB-F345-4744-94A4-0CEEE33E2122}" name="putting condition for switching" dataCellStyle="Normal">
      <calculatedColumnFormula>IF(J4&gt;65870, "True", "False")</calculatedColumnFormula>
    </tableColumn>
    <tableColumn id="5" xr3:uid="{E27AF17B-4407-483E-AABF-995F0A2E27D4}" name="new hourly price assuimg consumer cut down on usage by 10%" dataCellStyle="Normal">
      <calculatedColumnFormula>IF(Q4="False",J4*K4, J4*K4*0.9)</calculatedColumnFormula>
    </tableColumn>
    <tableColumn id="6" xr3:uid="{3CC181F0-72F2-47E2-9E24-E6E602ADD964}" name="new price" dataCellStyle="Normal"/>
    <tableColumn id="7" xr3:uid="{C4C3E520-A728-44F4-9A20-86193EA9C0F4}" name="estimated savings:" dataCellStyle="Normal"/>
    <tableColumn id="8" xr3:uid="{F9BFD4E7-BB14-4D3F-AF0E-D8EAF3B70EB2}" name="purely decreasing" dataCellStyle="Normal">
      <calculatedColumnFormula>IF(Q4="False",J4*$L$4, J4*$L$4*0.9)</calculatedColumnFormula>
    </tableColumn>
    <tableColumn id="9" xr3:uid="{99C68789-C87C-4DAE-B156-3F12D4F9EDF7}" name="cutting down for no reason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BBD3-7DE3-498D-BC62-1AB301633034}">
  <dimension ref="F3:V100"/>
  <sheetViews>
    <sheetView topLeftCell="F19" zoomScale="52" zoomScaleNormal="85" workbookViewId="0">
      <selection activeCell="V4" activeCellId="3" sqref="S3 S4 V3 V4"/>
    </sheetView>
  </sheetViews>
  <sheetFormatPr defaultRowHeight="14.5" x14ac:dyDescent="0.35"/>
  <cols>
    <col min="6" max="8" width="10.36328125" customWidth="1"/>
    <col min="10" max="10" width="24.1796875" customWidth="1"/>
    <col min="11" max="11" width="13" customWidth="1"/>
    <col min="12" max="12" width="10.36328125" customWidth="1"/>
    <col min="14" max="14" width="22.81640625" customWidth="1"/>
    <col min="15" max="15" width="13" customWidth="1"/>
    <col min="16" max="16" width="16" customWidth="1"/>
    <col min="17" max="17" width="28.81640625" customWidth="1"/>
    <col min="18" max="18" width="55.36328125" customWidth="1"/>
    <col min="19" max="19" width="11.1796875" customWidth="1"/>
    <col min="20" max="20" width="18.54296875" customWidth="1"/>
    <col min="21" max="21" width="8.7265625" customWidth="1"/>
  </cols>
  <sheetData>
    <row r="3" spans="6:22" x14ac:dyDescent="0.35">
      <c r="I3" t="s">
        <v>101</v>
      </c>
      <c r="J3" t="s">
        <v>98</v>
      </c>
      <c r="K3" t="s">
        <v>97</v>
      </c>
      <c r="L3" t="s">
        <v>96</v>
      </c>
      <c r="N3" t="s">
        <v>126</v>
      </c>
      <c r="O3" t="s">
        <v>132</v>
      </c>
      <c r="P3" t="s">
        <v>127</v>
      </c>
      <c r="Q3" t="s">
        <v>128</v>
      </c>
      <c r="R3" t="s">
        <v>129</v>
      </c>
      <c r="S3" t="s">
        <v>130</v>
      </c>
      <c r="T3" t="s">
        <v>131</v>
      </c>
      <c r="U3" s="4" t="s">
        <v>133</v>
      </c>
      <c r="V3" s="4" t="s">
        <v>134</v>
      </c>
    </row>
    <row r="4" spans="6:22" x14ac:dyDescent="0.35">
      <c r="F4" t="s">
        <v>99</v>
      </c>
      <c r="G4" t="s">
        <v>100</v>
      </c>
      <c r="I4" t="s">
        <v>102</v>
      </c>
      <c r="J4">
        <f>AVERAGE(G5:G8)</f>
        <v>45416.5</v>
      </c>
      <c r="K4">
        <v>0.13</v>
      </c>
      <c r="L4">
        <f>AVERAGE(K4:K27)</f>
        <v>0.15454166666666669</v>
      </c>
      <c r="N4" s="3">
        <f>SUM(J4:J27)*L4</f>
        <v>221670.03086875001</v>
      </c>
      <c r="O4">
        <f>J4*K4</f>
        <v>5904.1450000000004</v>
      </c>
      <c r="P4" s="1">
        <f>SUM(O4:O27)</f>
        <v>225360.71015</v>
      </c>
      <c r="Q4" t="str">
        <f>IF(J4&gt;65870, "True", "False")</f>
        <v>False</v>
      </c>
      <c r="R4">
        <f>IF(Q4="False",J4*K4, J4*K4*0.9)</f>
        <v>5904.1450000000004</v>
      </c>
      <c r="S4" s="2">
        <f>SUM(R4:R27)</f>
        <v>214111.29522500001</v>
      </c>
      <c r="T4" s="2">
        <f>P4-S4</f>
        <v>11249.41492499999</v>
      </c>
      <c r="U4" s="4">
        <f>IF(Q4="False",J4*$L$4, J4*$L$4*0.9)</f>
        <v>7018.7416041666675</v>
      </c>
      <c r="V4" s="4">
        <f>SUM(Table3[purely decreasing])</f>
        <v>211251.1871479167</v>
      </c>
    </row>
    <row r="5" spans="6:22" x14ac:dyDescent="0.35">
      <c r="F5" t="s">
        <v>0</v>
      </c>
      <c r="G5">
        <v>45816</v>
      </c>
      <c r="I5" t="s">
        <v>103</v>
      </c>
      <c r="J5">
        <f>AVERAGE(G9:G12)</f>
        <v>44138.25</v>
      </c>
      <c r="K5">
        <v>0.127</v>
      </c>
      <c r="O5">
        <f>J5*K5</f>
        <v>5605.5577499999999</v>
      </c>
      <c r="Q5" t="str">
        <f t="shared" ref="Q5:Q27" si="0">IF(J5&gt;65870, "True", "False")</f>
        <v>False</v>
      </c>
      <c r="R5">
        <f t="shared" ref="R5:R27" si="1">IF(Q5="False",J5*K5, J5*K5*0.9)</f>
        <v>5605.5577499999999</v>
      </c>
      <c r="U5" s="4">
        <f t="shared" ref="U5:U27" si="2">IF(Q5="False",J5*$L$4, J5*$L$4*0.9)</f>
        <v>6821.1987187500008</v>
      </c>
      <c r="V5" s="4"/>
    </row>
    <row r="6" spans="6:22" x14ac:dyDescent="0.35">
      <c r="F6" t="s">
        <v>1</v>
      </c>
      <c r="G6">
        <v>45564</v>
      </c>
      <c r="I6" t="s">
        <v>104</v>
      </c>
      <c r="J6">
        <f>AVERAGE(G13:G16)</f>
        <v>43912</v>
      </c>
      <c r="K6">
        <v>0.125</v>
      </c>
      <c r="O6">
        <f t="shared" ref="O6:O27" si="3">J6*K6</f>
        <v>5489</v>
      </c>
      <c r="Q6" t="str">
        <f t="shared" si="0"/>
        <v>False</v>
      </c>
      <c r="R6">
        <f t="shared" si="1"/>
        <v>5489</v>
      </c>
      <c r="U6" s="4">
        <f t="shared" si="2"/>
        <v>6786.2336666666679</v>
      </c>
      <c r="V6" s="4"/>
    </row>
    <row r="7" spans="6:22" x14ac:dyDescent="0.35">
      <c r="F7" t="s">
        <v>2</v>
      </c>
      <c r="G7">
        <v>45384</v>
      </c>
      <c r="I7" t="s">
        <v>105</v>
      </c>
      <c r="J7">
        <f>AVERAGE(G17:G20)</f>
        <v>44431.5</v>
      </c>
      <c r="K7">
        <v>0.12</v>
      </c>
      <c r="O7">
        <f t="shared" si="3"/>
        <v>5331.78</v>
      </c>
      <c r="Q7" t="str">
        <f t="shared" si="0"/>
        <v>False</v>
      </c>
      <c r="R7">
        <f t="shared" si="1"/>
        <v>5331.78</v>
      </c>
      <c r="U7" s="4">
        <f t="shared" si="2"/>
        <v>6866.5180625000012</v>
      </c>
      <c r="V7" s="4"/>
    </row>
    <row r="8" spans="6:22" x14ac:dyDescent="0.35">
      <c r="F8" t="s">
        <v>3</v>
      </c>
      <c r="G8">
        <v>44902</v>
      </c>
      <c r="I8" t="s">
        <v>106</v>
      </c>
      <c r="J8">
        <f>AVERAGE(G21:G24)</f>
        <v>46336.75</v>
      </c>
      <c r="K8">
        <v>0.123</v>
      </c>
      <c r="O8">
        <f t="shared" si="3"/>
        <v>5699.4202500000001</v>
      </c>
      <c r="Q8" t="str">
        <f t="shared" si="0"/>
        <v>False</v>
      </c>
      <c r="R8">
        <f t="shared" si="1"/>
        <v>5699.4202500000001</v>
      </c>
      <c r="U8" s="4">
        <f t="shared" si="2"/>
        <v>7160.9585729166674</v>
      </c>
      <c r="V8" s="4"/>
    </row>
    <row r="9" spans="6:22" x14ac:dyDescent="0.35">
      <c r="F9" t="s">
        <v>4</v>
      </c>
      <c r="G9">
        <v>44482</v>
      </c>
      <c r="I9" t="s">
        <v>107</v>
      </c>
      <c r="J9">
        <f>AVERAGE(G25:G28)</f>
        <v>50633.5</v>
      </c>
      <c r="K9">
        <v>0.128</v>
      </c>
      <c r="O9">
        <f t="shared" si="3"/>
        <v>6481.0879999999997</v>
      </c>
      <c r="Q9" t="str">
        <f t="shared" si="0"/>
        <v>False</v>
      </c>
      <c r="R9">
        <f t="shared" si="1"/>
        <v>6481.0879999999997</v>
      </c>
      <c r="U9" s="4">
        <f t="shared" si="2"/>
        <v>7824.9854791666676</v>
      </c>
      <c r="V9" s="4"/>
    </row>
    <row r="10" spans="6:22" x14ac:dyDescent="0.35">
      <c r="F10" t="s">
        <v>5</v>
      </c>
      <c r="G10">
        <v>44158</v>
      </c>
      <c r="I10" t="s">
        <v>108</v>
      </c>
      <c r="J10">
        <f>AVERAGE(G29:G32)</f>
        <v>58299</v>
      </c>
      <c r="K10">
        <v>0.159</v>
      </c>
      <c r="O10">
        <f t="shared" si="3"/>
        <v>9269.5409999999993</v>
      </c>
      <c r="Q10" t="str">
        <f>IF(J10&gt;65870, "True", "False")</f>
        <v>False</v>
      </c>
      <c r="R10">
        <f t="shared" si="1"/>
        <v>9269.5409999999993</v>
      </c>
      <c r="U10" s="4">
        <f t="shared" si="2"/>
        <v>9009.6246250000004</v>
      </c>
      <c r="V10" s="4"/>
    </row>
    <row r="11" spans="6:22" x14ac:dyDescent="0.35">
      <c r="F11" t="s">
        <v>6</v>
      </c>
      <c r="G11">
        <v>43965</v>
      </c>
      <c r="I11" t="s">
        <v>109</v>
      </c>
      <c r="J11">
        <f>AVERAGE(G33:G36)</f>
        <v>63575.25</v>
      </c>
      <c r="K11">
        <v>0.20799999999999999</v>
      </c>
      <c r="O11">
        <f t="shared" si="3"/>
        <v>13223.652</v>
      </c>
      <c r="Q11" t="str">
        <f t="shared" si="0"/>
        <v>False</v>
      </c>
      <c r="R11">
        <f t="shared" si="1"/>
        <v>13223.652</v>
      </c>
      <c r="U11" s="4">
        <f t="shared" si="2"/>
        <v>9825.0250937500023</v>
      </c>
      <c r="V11" s="4"/>
    </row>
    <row r="12" spans="6:22" x14ac:dyDescent="0.35">
      <c r="F12" t="s">
        <v>7</v>
      </c>
      <c r="G12">
        <v>43948</v>
      </c>
      <c r="I12" t="s">
        <v>110</v>
      </c>
      <c r="J12">
        <f>AVERAGE(G37:G40)</f>
        <v>66617.5</v>
      </c>
      <c r="K12">
        <v>0.24299999999999999</v>
      </c>
      <c r="O12">
        <f t="shared" si="3"/>
        <v>16188.0525</v>
      </c>
      <c r="Q12" t="str">
        <f t="shared" si="0"/>
        <v>True</v>
      </c>
      <c r="R12">
        <f t="shared" si="1"/>
        <v>14569.24725</v>
      </c>
      <c r="U12" s="4">
        <f t="shared" si="2"/>
        <v>9265.6615312500016</v>
      </c>
      <c r="V12" s="4"/>
    </row>
    <row r="13" spans="6:22" x14ac:dyDescent="0.35">
      <c r="F13" t="s">
        <v>8</v>
      </c>
      <c r="G13">
        <v>43930</v>
      </c>
      <c r="I13" t="s">
        <v>111</v>
      </c>
      <c r="J13">
        <f>AVERAGE(G41:G44)</f>
        <v>67830</v>
      </c>
      <c r="K13">
        <v>0.17799999999999999</v>
      </c>
      <c r="O13">
        <f t="shared" si="3"/>
        <v>12073.74</v>
      </c>
      <c r="Q13" t="str">
        <f t="shared" si="0"/>
        <v>True</v>
      </c>
      <c r="R13">
        <f t="shared" si="1"/>
        <v>10866.366</v>
      </c>
      <c r="U13" s="4">
        <f t="shared" si="2"/>
        <v>9434.3051250000008</v>
      </c>
      <c r="V13" s="4"/>
    </row>
    <row r="14" spans="6:22" x14ac:dyDescent="0.35">
      <c r="F14" t="s">
        <v>9</v>
      </c>
      <c r="G14">
        <v>43891</v>
      </c>
      <c r="I14" t="s">
        <v>112</v>
      </c>
      <c r="J14">
        <f>AVERAGE(G45:G48)</f>
        <v>68293.25</v>
      </c>
      <c r="K14">
        <v>0.15</v>
      </c>
      <c r="O14">
        <f t="shared" si="3"/>
        <v>10243.987499999999</v>
      </c>
      <c r="Q14" t="str">
        <f t="shared" si="0"/>
        <v>True</v>
      </c>
      <c r="R14">
        <f t="shared" si="1"/>
        <v>9219.588749999999</v>
      </c>
      <c r="U14" s="4">
        <f t="shared" si="2"/>
        <v>9498.7374093750022</v>
      </c>
      <c r="V14" s="4"/>
    </row>
    <row r="15" spans="6:22" x14ac:dyDescent="0.35">
      <c r="F15" t="s">
        <v>10</v>
      </c>
      <c r="G15">
        <v>43871</v>
      </c>
      <c r="I15" t="s">
        <v>113</v>
      </c>
      <c r="J15">
        <f>AVERAGE(G49:G52)</f>
        <v>68877</v>
      </c>
      <c r="K15">
        <v>0.126</v>
      </c>
      <c r="O15">
        <f t="shared" si="3"/>
        <v>8678.5020000000004</v>
      </c>
      <c r="Q15" t="str">
        <f t="shared" si="0"/>
        <v>True</v>
      </c>
      <c r="R15">
        <f t="shared" si="1"/>
        <v>7810.6518000000005</v>
      </c>
      <c r="U15" s="4">
        <f t="shared" si="2"/>
        <v>9579.9297375000024</v>
      </c>
      <c r="V15" s="4"/>
    </row>
    <row r="16" spans="6:22" x14ac:dyDescent="0.35">
      <c r="F16" t="s">
        <v>11</v>
      </c>
      <c r="G16">
        <v>43956</v>
      </c>
      <c r="I16" t="s">
        <v>114</v>
      </c>
      <c r="J16">
        <f>AVERAGE(G53:G56)</f>
        <v>68503.5</v>
      </c>
      <c r="K16">
        <v>0.11700000000000001</v>
      </c>
      <c r="O16">
        <f t="shared" si="3"/>
        <v>8014.9095000000007</v>
      </c>
      <c r="Q16" t="str">
        <f t="shared" si="0"/>
        <v>True</v>
      </c>
      <c r="R16">
        <f t="shared" si="1"/>
        <v>7213.4185500000003</v>
      </c>
      <c r="U16" s="4">
        <f t="shared" si="2"/>
        <v>9527.9805562500023</v>
      </c>
      <c r="V16" s="4"/>
    </row>
    <row r="17" spans="6:22" x14ac:dyDescent="0.35">
      <c r="F17" t="s">
        <v>12</v>
      </c>
      <c r="G17">
        <v>44218</v>
      </c>
      <c r="I17" t="s">
        <v>115</v>
      </c>
      <c r="J17">
        <f>AVERAGE(G57:G60)</f>
        <v>67232.5</v>
      </c>
      <c r="K17">
        <v>0.115</v>
      </c>
      <c r="O17">
        <f t="shared" si="3"/>
        <v>7731.7375000000002</v>
      </c>
      <c r="Q17" t="str">
        <f t="shared" si="0"/>
        <v>True</v>
      </c>
      <c r="R17">
        <f t="shared" si="1"/>
        <v>6958.5637500000003</v>
      </c>
      <c r="U17" s="4">
        <f t="shared" si="2"/>
        <v>9351.2003437500007</v>
      </c>
      <c r="V17" s="4"/>
    </row>
    <row r="18" spans="6:22" x14ac:dyDescent="0.35">
      <c r="F18" t="s">
        <v>13</v>
      </c>
      <c r="G18">
        <v>44252</v>
      </c>
      <c r="I18" t="s">
        <v>116</v>
      </c>
      <c r="J18">
        <f>AVERAGE(G61:G64)</f>
        <v>65897.75</v>
      </c>
      <c r="K18">
        <v>0.124</v>
      </c>
      <c r="O18">
        <f t="shared" si="3"/>
        <v>8171.3209999999999</v>
      </c>
      <c r="Q18" t="str">
        <f t="shared" si="0"/>
        <v>True</v>
      </c>
      <c r="R18">
        <f t="shared" si="1"/>
        <v>7354.1889000000001</v>
      </c>
      <c r="U18" s="4">
        <f t="shared" si="2"/>
        <v>9165.5533031250015</v>
      </c>
      <c r="V18" s="4"/>
    </row>
    <row r="19" spans="6:22" x14ac:dyDescent="0.35">
      <c r="F19" t="s">
        <v>14</v>
      </c>
      <c r="G19">
        <v>44359</v>
      </c>
      <c r="I19" t="s">
        <v>117</v>
      </c>
      <c r="J19">
        <f>AVERAGE(G65:G68)</f>
        <v>65444.75</v>
      </c>
      <c r="K19">
        <v>0.14599999999999999</v>
      </c>
      <c r="O19">
        <f t="shared" si="3"/>
        <v>9554.9334999999992</v>
      </c>
      <c r="Q19" t="str">
        <f t="shared" si="0"/>
        <v>False</v>
      </c>
      <c r="R19">
        <f t="shared" si="1"/>
        <v>9554.9334999999992</v>
      </c>
      <c r="U19" s="4">
        <f t="shared" si="2"/>
        <v>10113.940739583335</v>
      </c>
      <c r="V19" s="4"/>
    </row>
    <row r="20" spans="6:22" x14ac:dyDescent="0.35">
      <c r="F20" t="s">
        <v>15</v>
      </c>
      <c r="G20">
        <v>44897</v>
      </c>
      <c r="I20" t="s">
        <v>118</v>
      </c>
      <c r="J20">
        <f>AVERAGE(G69:G73)</f>
        <v>65548.399999999994</v>
      </c>
      <c r="K20">
        <v>0.17100000000000001</v>
      </c>
      <c r="O20">
        <f t="shared" si="3"/>
        <v>11208.776400000001</v>
      </c>
      <c r="Q20" t="str">
        <f>IF(J20&gt;65870, "True", "False")</f>
        <v>False</v>
      </c>
      <c r="R20">
        <f t="shared" si="1"/>
        <v>11208.776400000001</v>
      </c>
      <c r="U20" s="4">
        <f t="shared" si="2"/>
        <v>10129.958983333334</v>
      </c>
      <c r="V20" s="4"/>
    </row>
    <row r="21" spans="6:22" x14ac:dyDescent="0.35">
      <c r="F21" t="s">
        <v>16</v>
      </c>
      <c r="G21">
        <v>45423</v>
      </c>
      <c r="I21" t="s">
        <v>119</v>
      </c>
      <c r="J21">
        <f>AVERAGE(G73:G76)</f>
        <v>67058.25</v>
      </c>
      <c r="K21">
        <v>0.216</v>
      </c>
      <c r="O21">
        <f t="shared" si="3"/>
        <v>14484.582</v>
      </c>
      <c r="Q21" t="str">
        <f t="shared" si="0"/>
        <v>True</v>
      </c>
      <c r="R21">
        <f t="shared" si="1"/>
        <v>13036.123800000001</v>
      </c>
      <c r="U21" s="4">
        <f t="shared" si="2"/>
        <v>9326.9643468750019</v>
      </c>
      <c r="V21" s="4"/>
    </row>
    <row r="22" spans="6:22" x14ac:dyDescent="0.35">
      <c r="F22" t="s">
        <v>17</v>
      </c>
      <c r="G22">
        <v>46051</v>
      </c>
      <c r="I22" t="s">
        <v>120</v>
      </c>
      <c r="J22">
        <f>AVERAGE(G77:G80)</f>
        <v>67647</v>
      </c>
      <c r="K22">
        <v>0.20100000000000001</v>
      </c>
      <c r="O22">
        <f t="shared" si="3"/>
        <v>13597.047</v>
      </c>
      <c r="Q22" t="str">
        <f t="shared" si="0"/>
        <v>True</v>
      </c>
      <c r="R22">
        <f t="shared" si="1"/>
        <v>12237.3423</v>
      </c>
      <c r="U22" s="4">
        <f t="shared" si="2"/>
        <v>9408.8521125000007</v>
      </c>
      <c r="V22" s="4"/>
    </row>
    <row r="23" spans="6:22" x14ac:dyDescent="0.35">
      <c r="F23" t="s">
        <v>18</v>
      </c>
      <c r="G23">
        <v>46657</v>
      </c>
      <c r="I23" t="s">
        <v>121</v>
      </c>
      <c r="J23">
        <f>AVERAGE(G81:G84)</f>
        <v>66220.25</v>
      </c>
      <c r="K23">
        <v>0.20100000000000001</v>
      </c>
      <c r="O23">
        <f t="shared" si="3"/>
        <v>13310.270250000001</v>
      </c>
      <c r="Q23" t="str">
        <f t="shared" si="0"/>
        <v>True</v>
      </c>
      <c r="R23">
        <f t="shared" si="1"/>
        <v>11979.243225000002</v>
      </c>
      <c r="U23" s="4">
        <f t="shared" si="2"/>
        <v>9210.4090218750007</v>
      </c>
      <c r="V23" s="4"/>
    </row>
    <row r="24" spans="6:22" x14ac:dyDescent="0.35">
      <c r="F24" t="s">
        <v>19</v>
      </c>
      <c r="G24">
        <v>47216</v>
      </c>
      <c r="I24" t="s">
        <v>122</v>
      </c>
      <c r="J24">
        <f>AVERAGE(G85:G88)</f>
        <v>62994.25</v>
      </c>
      <c r="K24">
        <v>0.16800000000000001</v>
      </c>
      <c r="O24">
        <f t="shared" si="3"/>
        <v>10583.034000000001</v>
      </c>
      <c r="Q24" t="str">
        <f t="shared" si="0"/>
        <v>False</v>
      </c>
      <c r="R24">
        <f t="shared" si="1"/>
        <v>10583.034000000001</v>
      </c>
      <c r="U24" s="4">
        <f t="shared" si="2"/>
        <v>9735.2363854166688</v>
      </c>
      <c r="V24" s="4"/>
    </row>
    <row r="25" spans="6:22" x14ac:dyDescent="0.35">
      <c r="F25" t="s">
        <v>20</v>
      </c>
      <c r="G25">
        <v>48623</v>
      </c>
      <c r="I25" t="s">
        <v>123</v>
      </c>
      <c r="J25">
        <f>AVERAGE(G89:G92)</f>
        <v>59717</v>
      </c>
      <c r="K25">
        <v>0.153</v>
      </c>
      <c r="O25">
        <f t="shared" si="3"/>
        <v>9136.7009999999991</v>
      </c>
      <c r="Q25" t="str">
        <f t="shared" si="0"/>
        <v>False</v>
      </c>
      <c r="R25">
        <f t="shared" si="1"/>
        <v>9136.7009999999991</v>
      </c>
      <c r="U25" s="4">
        <f t="shared" si="2"/>
        <v>9228.7647083333341</v>
      </c>
      <c r="V25" s="4"/>
    </row>
    <row r="26" spans="6:22" x14ac:dyDescent="0.35">
      <c r="F26" t="s">
        <v>21</v>
      </c>
      <c r="G26">
        <v>49128</v>
      </c>
      <c r="I26" t="s">
        <v>125</v>
      </c>
      <c r="J26">
        <f>AVERAGE(G93:G96)</f>
        <v>56676</v>
      </c>
      <c r="K26">
        <v>0.14399999999999999</v>
      </c>
      <c r="O26">
        <f t="shared" si="3"/>
        <v>8161.3439999999991</v>
      </c>
      <c r="Q26" t="str">
        <f t="shared" si="0"/>
        <v>False</v>
      </c>
      <c r="R26">
        <f t="shared" si="1"/>
        <v>8161.3439999999991</v>
      </c>
      <c r="U26" s="4">
        <f t="shared" si="2"/>
        <v>8758.8035000000018</v>
      </c>
      <c r="V26" s="4"/>
    </row>
    <row r="27" spans="6:22" x14ac:dyDescent="0.35">
      <c r="F27" t="s">
        <v>22</v>
      </c>
      <c r="G27">
        <v>51627</v>
      </c>
      <c r="I27" t="s">
        <v>124</v>
      </c>
      <c r="J27">
        <f>AVERAGE(G97:G100)</f>
        <v>53070.5</v>
      </c>
      <c r="K27">
        <v>0.13600000000000001</v>
      </c>
      <c r="O27">
        <f t="shared" si="3"/>
        <v>7217.5880000000006</v>
      </c>
      <c r="Q27" t="str">
        <f t="shared" si="0"/>
        <v>False</v>
      </c>
      <c r="R27">
        <f t="shared" si="1"/>
        <v>7217.5880000000006</v>
      </c>
      <c r="U27" s="4">
        <f t="shared" si="2"/>
        <v>8201.6035208333342</v>
      </c>
      <c r="V27" s="4"/>
    </row>
    <row r="28" spans="6:22" x14ac:dyDescent="0.35">
      <c r="F28" t="s">
        <v>23</v>
      </c>
      <c r="G28">
        <v>53156</v>
      </c>
    </row>
    <row r="29" spans="6:22" x14ac:dyDescent="0.35">
      <c r="F29" t="s">
        <v>24</v>
      </c>
      <c r="G29">
        <v>55854</v>
      </c>
    </row>
    <row r="30" spans="6:22" x14ac:dyDescent="0.35">
      <c r="F30" t="s">
        <v>25</v>
      </c>
      <c r="G30">
        <v>57720</v>
      </c>
    </row>
    <row r="31" spans="6:22" x14ac:dyDescent="0.35">
      <c r="F31" t="s">
        <v>26</v>
      </c>
      <c r="G31">
        <v>59146</v>
      </c>
    </row>
    <row r="32" spans="6:22" x14ac:dyDescent="0.35">
      <c r="F32" t="s">
        <v>27</v>
      </c>
      <c r="G32">
        <v>60476</v>
      </c>
    </row>
    <row r="33" spans="6:7" x14ac:dyDescent="0.35">
      <c r="F33" t="s">
        <v>28</v>
      </c>
      <c r="G33">
        <v>62040</v>
      </c>
    </row>
    <row r="34" spans="6:7" x14ac:dyDescent="0.35">
      <c r="F34" t="s">
        <v>29</v>
      </c>
      <c r="G34">
        <v>63209</v>
      </c>
    </row>
    <row r="35" spans="6:7" x14ac:dyDescent="0.35">
      <c r="F35" t="s">
        <v>30</v>
      </c>
      <c r="G35">
        <v>64275</v>
      </c>
    </row>
    <row r="36" spans="6:7" x14ac:dyDescent="0.35">
      <c r="F36" t="s">
        <v>31</v>
      </c>
      <c r="G36">
        <v>64777</v>
      </c>
    </row>
    <row r="37" spans="6:7" x14ac:dyDescent="0.35">
      <c r="F37" t="s">
        <v>32</v>
      </c>
      <c r="G37">
        <v>65672</v>
      </c>
    </row>
    <row r="38" spans="6:7" x14ac:dyDescent="0.35">
      <c r="F38" t="s">
        <v>33</v>
      </c>
      <c r="G38">
        <v>66506</v>
      </c>
    </row>
    <row r="39" spans="6:7" x14ac:dyDescent="0.35">
      <c r="F39" t="s">
        <v>34</v>
      </c>
      <c r="G39">
        <v>67034</v>
      </c>
    </row>
    <row r="40" spans="6:7" x14ac:dyDescent="0.35">
      <c r="F40" t="s">
        <v>35</v>
      </c>
      <c r="G40">
        <v>67258</v>
      </c>
    </row>
    <row r="41" spans="6:7" x14ac:dyDescent="0.35">
      <c r="F41" t="s">
        <v>36</v>
      </c>
      <c r="G41">
        <v>67336</v>
      </c>
    </row>
    <row r="42" spans="6:7" x14ac:dyDescent="0.35">
      <c r="F42" t="s">
        <v>37</v>
      </c>
      <c r="G42">
        <v>67777</v>
      </c>
    </row>
    <row r="43" spans="6:7" x14ac:dyDescent="0.35">
      <c r="F43" t="s">
        <v>38</v>
      </c>
      <c r="G43">
        <v>68056</v>
      </c>
    </row>
    <row r="44" spans="6:7" x14ac:dyDescent="0.35">
      <c r="F44" t="s">
        <v>39</v>
      </c>
      <c r="G44">
        <v>68151</v>
      </c>
    </row>
    <row r="45" spans="6:7" x14ac:dyDescent="0.35">
      <c r="F45" t="s">
        <v>40</v>
      </c>
      <c r="G45">
        <v>68101</v>
      </c>
    </row>
    <row r="46" spans="6:7" x14ac:dyDescent="0.35">
      <c r="F46" t="s">
        <v>41</v>
      </c>
      <c r="G46">
        <v>68185</v>
      </c>
    </row>
    <row r="47" spans="6:7" x14ac:dyDescent="0.35">
      <c r="F47" t="s">
        <v>42</v>
      </c>
      <c r="G47">
        <v>68437</v>
      </c>
    </row>
    <row r="48" spans="6:7" x14ac:dyDescent="0.35">
      <c r="F48" t="s">
        <v>43</v>
      </c>
      <c r="G48">
        <v>68450</v>
      </c>
    </row>
    <row r="49" spans="6:7" x14ac:dyDescent="0.35">
      <c r="F49" t="s">
        <v>44</v>
      </c>
      <c r="G49">
        <v>68454</v>
      </c>
    </row>
    <row r="50" spans="6:7" x14ac:dyDescent="0.35">
      <c r="F50" t="s">
        <v>45</v>
      </c>
      <c r="G50">
        <v>69072</v>
      </c>
    </row>
    <row r="51" spans="6:7" x14ac:dyDescent="0.35">
      <c r="F51" t="s">
        <v>46</v>
      </c>
      <c r="G51">
        <v>69129</v>
      </c>
    </row>
    <row r="52" spans="6:7" x14ac:dyDescent="0.35">
      <c r="F52" t="s">
        <v>47</v>
      </c>
      <c r="G52">
        <v>68853</v>
      </c>
    </row>
    <row r="53" spans="6:7" x14ac:dyDescent="0.35">
      <c r="F53" t="s">
        <v>48</v>
      </c>
      <c r="G53">
        <v>68661</v>
      </c>
    </row>
    <row r="54" spans="6:7" x14ac:dyDescent="0.35">
      <c r="F54" t="s">
        <v>49</v>
      </c>
      <c r="G54">
        <v>68595</v>
      </c>
    </row>
    <row r="55" spans="6:7" x14ac:dyDescent="0.35">
      <c r="F55" t="s">
        <v>50</v>
      </c>
      <c r="G55">
        <v>68505</v>
      </c>
    </row>
    <row r="56" spans="6:7" x14ac:dyDescent="0.35">
      <c r="F56" t="s">
        <v>51</v>
      </c>
      <c r="G56">
        <v>68253</v>
      </c>
    </row>
    <row r="57" spans="6:7" x14ac:dyDescent="0.35">
      <c r="F57" t="s">
        <v>52</v>
      </c>
      <c r="G57">
        <v>67911</v>
      </c>
    </row>
    <row r="58" spans="6:7" x14ac:dyDescent="0.35">
      <c r="F58" t="s">
        <v>53</v>
      </c>
      <c r="G58">
        <v>67528</v>
      </c>
    </row>
    <row r="59" spans="6:7" x14ac:dyDescent="0.35">
      <c r="F59" t="s">
        <v>54</v>
      </c>
      <c r="G59">
        <v>67031</v>
      </c>
    </row>
    <row r="60" spans="6:7" x14ac:dyDescent="0.35">
      <c r="F60" t="s">
        <v>55</v>
      </c>
      <c r="G60">
        <v>66460</v>
      </c>
    </row>
    <row r="61" spans="6:7" x14ac:dyDescent="0.35">
      <c r="F61" t="s">
        <v>56</v>
      </c>
      <c r="G61">
        <v>65797</v>
      </c>
    </row>
    <row r="62" spans="6:7" x14ac:dyDescent="0.35">
      <c r="F62" t="s">
        <v>57</v>
      </c>
      <c r="G62">
        <v>66122</v>
      </c>
    </row>
    <row r="63" spans="6:7" x14ac:dyDescent="0.35">
      <c r="F63" t="s">
        <v>58</v>
      </c>
      <c r="G63">
        <v>65913</v>
      </c>
    </row>
    <row r="64" spans="6:7" x14ac:dyDescent="0.35">
      <c r="F64" t="s">
        <v>59</v>
      </c>
      <c r="G64">
        <v>65759</v>
      </c>
    </row>
    <row r="65" spans="6:7" x14ac:dyDescent="0.35">
      <c r="F65" t="s">
        <v>60</v>
      </c>
      <c r="G65">
        <v>65714</v>
      </c>
    </row>
    <row r="66" spans="6:7" x14ac:dyDescent="0.35">
      <c r="F66" t="s">
        <v>61</v>
      </c>
      <c r="G66">
        <v>65533</v>
      </c>
    </row>
    <row r="67" spans="6:7" x14ac:dyDescent="0.35">
      <c r="F67" t="s">
        <v>62</v>
      </c>
      <c r="G67">
        <v>65362</v>
      </c>
    </row>
    <row r="68" spans="6:7" x14ac:dyDescent="0.35">
      <c r="F68" t="s">
        <v>63</v>
      </c>
      <c r="G68">
        <v>65170</v>
      </c>
    </row>
    <row r="69" spans="6:7" x14ac:dyDescent="0.35">
      <c r="F69" t="s">
        <v>64</v>
      </c>
      <c r="G69">
        <v>65345</v>
      </c>
    </row>
    <row r="70" spans="6:7" x14ac:dyDescent="0.35">
      <c r="F70" t="s">
        <v>65</v>
      </c>
      <c r="G70">
        <v>65205</v>
      </c>
    </row>
    <row r="71" spans="6:7" x14ac:dyDescent="0.35">
      <c r="F71" t="s">
        <v>66</v>
      </c>
      <c r="G71">
        <v>65543</v>
      </c>
    </row>
    <row r="72" spans="6:7" x14ac:dyDescent="0.35">
      <c r="F72" t="s">
        <v>67</v>
      </c>
      <c r="G72">
        <v>65402</v>
      </c>
    </row>
    <row r="73" spans="6:7" x14ac:dyDescent="0.35">
      <c r="F73" t="s">
        <v>68</v>
      </c>
      <c r="G73">
        <v>66247</v>
      </c>
    </row>
    <row r="74" spans="6:7" x14ac:dyDescent="0.35">
      <c r="F74" t="s">
        <v>69</v>
      </c>
      <c r="G74">
        <v>66624</v>
      </c>
    </row>
    <row r="75" spans="6:7" x14ac:dyDescent="0.35">
      <c r="F75" t="s">
        <v>70</v>
      </c>
      <c r="G75">
        <v>67477</v>
      </c>
    </row>
    <row r="76" spans="6:7" x14ac:dyDescent="0.35">
      <c r="F76" t="s">
        <v>71</v>
      </c>
      <c r="G76">
        <v>67885</v>
      </c>
    </row>
    <row r="77" spans="6:7" x14ac:dyDescent="0.35">
      <c r="F77" t="s">
        <v>72</v>
      </c>
      <c r="G77">
        <v>67729</v>
      </c>
    </row>
    <row r="78" spans="6:7" x14ac:dyDescent="0.35">
      <c r="F78" t="s">
        <v>73</v>
      </c>
      <c r="G78">
        <v>67465</v>
      </c>
    </row>
    <row r="79" spans="6:7" x14ac:dyDescent="0.35">
      <c r="F79" t="s">
        <v>74</v>
      </c>
      <c r="G79">
        <v>67834</v>
      </c>
    </row>
    <row r="80" spans="6:7" x14ac:dyDescent="0.35">
      <c r="F80" t="s">
        <v>75</v>
      </c>
      <c r="G80">
        <v>67560</v>
      </c>
    </row>
    <row r="81" spans="6:7" x14ac:dyDescent="0.35">
      <c r="F81" t="s">
        <v>76</v>
      </c>
      <c r="G81">
        <v>66960</v>
      </c>
    </row>
    <row r="82" spans="6:7" x14ac:dyDescent="0.35">
      <c r="F82" t="s">
        <v>77</v>
      </c>
      <c r="G82">
        <v>66575</v>
      </c>
    </row>
    <row r="83" spans="6:7" x14ac:dyDescent="0.35">
      <c r="F83" t="s">
        <v>78</v>
      </c>
      <c r="G83">
        <v>65809</v>
      </c>
    </row>
    <row r="84" spans="6:7" x14ac:dyDescent="0.35">
      <c r="F84" t="s">
        <v>79</v>
      </c>
      <c r="G84">
        <v>65537</v>
      </c>
    </row>
    <row r="85" spans="6:7" x14ac:dyDescent="0.35">
      <c r="F85" t="s">
        <v>80</v>
      </c>
      <c r="G85">
        <v>64456</v>
      </c>
    </row>
    <row r="86" spans="6:7" x14ac:dyDescent="0.35">
      <c r="F86" t="s">
        <v>81</v>
      </c>
      <c r="G86">
        <v>63323</v>
      </c>
    </row>
    <row r="87" spans="6:7" x14ac:dyDescent="0.35">
      <c r="F87" t="s">
        <v>82</v>
      </c>
      <c r="G87">
        <v>62474</v>
      </c>
    </row>
    <row r="88" spans="6:7" x14ac:dyDescent="0.35">
      <c r="F88" t="s">
        <v>83</v>
      </c>
      <c r="G88">
        <v>61724</v>
      </c>
    </row>
    <row r="89" spans="6:7" x14ac:dyDescent="0.35">
      <c r="F89" t="s">
        <v>84</v>
      </c>
      <c r="G89">
        <v>60759</v>
      </c>
    </row>
    <row r="90" spans="6:7" x14ac:dyDescent="0.35">
      <c r="F90" t="s">
        <v>85</v>
      </c>
      <c r="G90">
        <v>60353</v>
      </c>
    </row>
    <row r="91" spans="6:7" x14ac:dyDescent="0.35">
      <c r="F91" t="s">
        <v>86</v>
      </c>
      <c r="G91">
        <v>59321</v>
      </c>
    </row>
    <row r="92" spans="6:7" x14ac:dyDescent="0.35">
      <c r="F92" t="s">
        <v>87</v>
      </c>
      <c r="G92">
        <v>58435</v>
      </c>
    </row>
    <row r="93" spans="6:7" x14ac:dyDescent="0.35">
      <c r="F93" t="s">
        <v>88</v>
      </c>
      <c r="G93">
        <v>57817</v>
      </c>
    </row>
    <row r="94" spans="6:7" x14ac:dyDescent="0.35">
      <c r="F94" t="s">
        <v>89</v>
      </c>
      <c r="G94">
        <v>57287</v>
      </c>
    </row>
    <row r="95" spans="6:7" x14ac:dyDescent="0.35">
      <c r="F95" t="s">
        <v>90</v>
      </c>
      <c r="G95">
        <v>56313</v>
      </c>
    </row>
    <row r="96" spans="6:7" x14ac:dyDescent="0.35">
      <c r="F96" t="s">
        <v>91</v>
      </c>
      <c r="G96">
        <v>55287</v>
      </c>
    </row>
    <row r="97" spans="6:7" x14ac:dyDescent="0.35">
      <c r="F97" t="s">
        <v>92</v>
      </c>
      <c r="G97">
        <v>54337</v>
      </c>
    </row>
    <row r="98" spans="6:7" x14ac:dyDescent="0.35">
      <c r="F98" t="s">
        <v>93</v>
      </c>
      <c r="G98">
        <v>53235</v>
      </c>
    </row>
    <row r="99" spans="6:7" x14ac:dyDescent="0.35">
      <c r="F99" t="s">
        <v>94</v>
      </c>
      <c r="G99">
        <v>52736</v>
      </c>
    </row>
    <row r="100" spans="6:7" x14ac:dyDescent="0.35">
      <c r="F100" t="s">
        <v>95</v>
      </c>
      <c r="G100">
        <v>51974</v>
      </c>
    </row>
  </sheetData>
  <phoneticPr fontId="4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DCC9-8F09-40E2-87F0-B49439FAF9AD}">
  <dimension ref="A1"/>
  <sheetViews>
    <sheetView tabSelected="1" zoomScale="63" workbookViewId="0">
      <selection activeCell="L16" sqref="L16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8 2 l D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D z a U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2 l D W i i K R 7 g O A A A A E Q A A A B M A H A B G b 3 J t d W x h c y 9 T Z W N 0 a W 9 u M S 5 t I K I Y A C i g F A A A A A A A A A A A A A A A A A A A A A A A A A A A A C t O T S 7 J z M 9 T C I b Q h t Y A U E s B A i 0 A F A A C A A g A 8 2 l D W r I W s D 2 m A A A A 9 g A A A B I A A A A A A A A A A A A A A A A A A A A A A E N v b m Z p Z y 9 Q Y W N r Y W d l L n h t b F B L A Q I t A B Q A A g A I A P N p Q 1 o P y u m r p A A A A O k A A A A T A A A A A A A A A A A A A A A A A P I A A A B b Q 2 9 u d G V u d F 9 U e X B l c 1 0 u e G 1 s U E s B A i 0 A F A A C A A g A 8 2 l D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1 g g x C g G 6 J N p I I e k M Z I b o k A A A A A A g A A A A A A E G Y A A A A B A A A g A A A A P h b V O 3 j s a x W B I J a z V A R z h 0 Q i B 7 2 1 t J G Q z 7 A c N A N + f L c A A A A A D o A A A A A C A A A g A A A A 0 0 f G q I E Y H 6 H d L l K p o 3 k L I / R D g u H b K K e i F l + 1 b F p t O d R Q A A A A 3 + t I o c 2 S B 6 b 5 E 9 e O G 3 M 3 R o D n N 4 i 7 Z v t T v q l y j Y 9 D o D x N G v O a / K U 6 j d e Y G B 0 L i Q e b j 2 P q H g g F s m 5 4 y T Z Y E n O S v l I q S H m 3 G m K P r K / l 2 3 6 P Q n B A A A A A I F k F 7 o S N T X g j n 4 T u r O 3 i H j D p N b J y I f E 5 3 a x I e C l o U h i O U i 6 p + M y Q L E X x W B 9 m V E F R h L J r l r I K O 3 d b 2 L d N x S y N 0 g = = < / D a t a M a s h u p > 
</file>

<file path=customXml/itemProps1.xml><?xml version="1.0" encoding="utf-8"?>
<ds:datastoreItem xmlns:ds="http://schemas.openxmlformats.org/officeDocument/2006/customXml" ds:itemID="{EE4EF1DD-1606-4C79-B94A-D066BF15FF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</dc:creator>
  <cp:lastModifiedBy>Aditya V</cp:lastModifiedBy>
  <dcterms:created xsi:type="dcterms:W3CDTF">2025-02-03T07:27:57Z</dcterms:created>
  <dcterms:modified xsi:type="dcterms:W3CDTF">2025-02-28T10:17:09Z</dcterms:modified>
</cp:coreProperties>
</file>